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460" activeTab="0"/>
  </bookViews>
  <sheets>
    <sheet name="by agency" sheetId="1" r:id="rId1"/>
  </sheets>
  <externalReferences>
    <externalReference r:id="rId4"/>
  </externalReferences>
  <definedNames>
    <definedName name="_xlnm.Print_Area" localSheetId="0">'by agency'!$A$10:$N$101</definedName>
    <definedName name="_xlnm.Print_Titles" localSheetId="0">'by agency'!$1:$9</definedName>
    <definedName name="Z_134DAEFF_3C8E_4427_9126_56EFF7D49C7D_.wvu.PrintArea" localSheetId="0" hidden="1">'by agency'!$A$10:$N$101</definedName>
    <definedName name="Z_59D23A0A_7175_4C9A_951F_AD46415E8ED7_.wvu.Cols" localSheetId="0" hidden="1">'by agency'!#REF!,'by agency'!#REF!,'by agency'!#REF!</definedName>
    <definedName name="Z_59D23A0A_7175_4C9A_951F_AD46415E8ED7_.wvu.PrintArea" localSheetId="0" hidden="1">'by agency'!$A$10:$N$101</definedName>
    <definedName name="Z_59D23A0A_7175_4C9A_951F_AD46415E8ED7_.wvu.PrintTitles" localSheetId="0" hidden="1">'by agency'!$1:$9</definedName>
    <definedName name="Z_59D23A0A_7175_4C9A_951F_AD46415E8ED7_.wvu.Rows" localSheetId="0" hidden="1">'by agency'!#REF!,'by agency'!#REF!,'by agency'!#REF!,'by agency'!#REF!</definedName>
    <definedName name="Z_F1838332_7CD2_4487_A558_507803FF2D42_.wvu.Cols" localSheetId="0" hidden="1">'by agency'!#REF!</definedName>
  </definedNames>
  <calcPr fullCalcOnLoad="1"/>
</workbook>
</file>

<file path=xl/sharedStrings.xml><?xml version="1.0" encoding="utf-8"?>
<sst xmlns="http://schemas.openxmlformats.org/spreadsheetml/2006/main" count="101" uniqueCount="29">
  <si>
    <t>STATEMENT OF ALLOTMENT, OBLIGATION AND BALANCES</t>
  </si>
  <si>
    <t>(In Thousand Pesos)</t>
  </si>
  <si>
    <t>PARTICULARS</t>
  </si>
  <si>
    <t>UTILIZATION RATE (%)</t>
  </si>
  <si>
    <t>ALLOTMENT</t>
  </si>
  <si>
    <t>UNOBLIGATED BALANCES</t>
  </si>
  <si>
    <t>PS</t>
  </si>
  <si>
    <t>MOOE</t>
  </si>
  <si>
    <t>CO</t>
  </si>
  <si>
    <t>Total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</si>
  <si>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</si>
  <si>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</si>
  <si>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</si>
  <si>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</si>
  <si>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</si>
  <si>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 xml:space="preserve">   Office of the Secretary</t>
  </si>
  <si>
    <t>Department of Labor and Employment</t>
  </si>
  <si>
    <t xml:space="preserve">   Institute for Labor Studies</t>
  </si>
  <si>
    <t xml:space="preserve">   National Conciliation and Mediation Board</t>
  </si>
  <si>
    <t xml:space="preserve">   National Labor Relations Commission</t>
  </si>
  <si>
    <t xml:space="preserve">   National Maritime Polytechnic</t>
  </si>
  <si>
    <t xml:space="preserve">   National Wages and Productivity Commission</t>
  </si>
  <si>
    <t xml:space="preserve">   Philippine Overseas Employment Administration</t>
  </si>
  <si>
    <t xml:space="preserve">   Professional Regulation Commission</t>
  </si>
  <si>
    <t xml:space="preserve">   Technical Education and Skills Development Authority</t>
  </si>
  <si>
    <t>OBLIGATIONS INCURRED</t>
  </si>
  <si>
    <t xml:space="preserve">          Unobligated Allotment as of 12/31/13</t>
  </si>
  <si>
    <t xml:space="preserve">          Allotment Releases in FY 2014</t>
  </si>
  <si>
    <t xml:space="preserve">     Supplemental Appropriation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</si>
</sst>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  <numFmt numFmtId="172" formatCode="_(* #,##0.0_);_(* \(#,##0.0\);_(* &quot;-&quot;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0" fontId="22" fillId="0" borderId="0" xfId="42" applyNumberFormat="1" applyFont="1" applyFill="1" applyAlignment="1">
      <alignment/>
    </xf>
    <xf numFmtId="170" fontId="23" fillId="0" borderId="10" xfId="42" applyNumberFormat="1" applyFont="1" applyFill="1" applyBorder="1" applyAlignment="1">
      <alignment horizontal="center" wrapText="1"/>
    </xf>
    <xf numFmtId="43" fontId="22" fillId="0" borderId="11" xfId="42" applyNumberFormat="1" applyFont="1" applyFill="1" applyBorder="1" applyAlignment="1">
      <alignment/>
    </xf>
    <xf numFmtId="170" fontId="22" fillId="0" borderId="11" xfId="42" applyNumberFormat="1" applyFont="1" applyFill="1" applyBorder="1" applyAlignment="1">
      <alignment/>
    </xf>
    <xf numFmtId="170" fontId="22" fillId="0" borderId="12" xfId="42" applyNumberFormat="1" applyFont="1" applyFill="1" applyBorder="1" applyAlignment="1">
      <alignment/>
    </xf>
    <xf numFmtId="170" fontId="22" fillId="0" borderId="10" xfId="42" applyNumberFormat="1" applyFont="1" applyFill="1" applyBorder="1" applyAlignment="1">
      <alignment/>
    </xf>
    <xf numFmtId="170" fontId="22" fillId="0" borderId="13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0" fontId="22" fillId="0" borderId="0" xfId="42" applyNumberFormat="1" applyFont="1" applyBorder="1" applyAlignment="1">
      <alignment/>
    </xf>
    <xf numFmtId="170" fontId="22" fillId="0" borderId="14" xfId="42" applyNumberFormat="1" applyFont="1" applyBorder="1" applyAlignment="1">
      <alignment/>
    </xf>
    <xf numFmtId="170" fontId="24" fillId="0" borderId="13" xfId="42" applyNumberFormat="1" applyFont="1" applyFill="1" applyBorder="1" applyAlignment="1">
      <alignment horizontal="left" wrapText="1"/>
    </xf>
    <xf numFmtId="170" fontId="22" fillId="0" borderId="10" xfId="42" applyNumberFormat="1" applyFont="1" applyFill="1" applyBorder="1" applyAlignment="1">
      <alignment horizontal="left" wrapText="1"/>
    </xf>
    <xf numFmtId="10" fontId="22" fillId="0" borderId="15" xfId="42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70" fontId="22" fillId="0" borderId="15" xfId="42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70" fontId="21" fillId="24" borderId="0" xfId="42" applyNumberFormat="1" applyFont="1" applyFill="1" applyBorder="1" applyAlignment="1">
      <alignment/>
    </xf>
    <xf numFmtId="170" fontId="22" fillId="24" borderId="0" xfId="42" applyNumberFormat="1" applyFont="1" applyFill="1" applyAlignment="1">
      <alignment/>
    </xf>
    <xf numFmtId="170" fontId="22" fillId="0" borderId="0" xfId="42" applyNumberFormat="1" applyFont="1" applyFill="1" applyAlignment="1">
      <alignment/>
    </xf>
    <xf numFmtId="170" fontId="26" fillId="0" borderId="16" xfId="42" applyNumberFormat="1" applyFont="1" applyFill="1" applyBorder="1" applyAlignment="1">
      <alignment horizontal="center"/>
    </xf>
    <xf numFmtId="170" fontId="26" fillId="0" borderId="17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170" fontId="22" fillId="0" borderId="13" xfId="53" applyNumberFormat="1" applyFont="1" applyFill="1" applyBorder="1" applyAlignment="1" applyProtection="1">
      <alignment horizontal="left" wrapText="1"/>
      <protection/>
    </xf>
    <xf numFmtId="170" fontId="22" fillId="0" borderId="17" xfId="53" applyNumberFormat="1" applyFont="1" applyFill="1" applyBorder="1" applyAlignment="1" applyProtection="1">
      <alignment horizontal="left" wrapText="1"/>
      <protection/>
    </xf>
    <xf numFmtId="170" fontId="22" fillId="0" borderId="16" xfId="53" applyNumberFormat="1" applyFont="1" applyFill="1" applyBorder="1" applyAlignment="1" applyProtection="1">
      <alignment horizontal="left" wrapText="1"/>
      <protection/>
    </xf>
    <xf numFmtId="170" fontId="22" fillId="0" borderId="10" xfId="42" applyNumberFormat="1" applyFont="1" applyFill="1" applyBorder="1" applyAlignment="1">
      <alignment horizontal="left" wrapText="1"/>
    </xf>
    <xf numFmtId="41" fontId="22" fillId="0" borderId="10" xfId="42" applyNumberFormat="1" applyFont="1" applyFill="1" applyBorder="1" applyAlignment="1">
      <alignment horizontal="left" wrapText="1"/>
    </xf>
    <xf numFmtId="41" fontId="22" fillId="0" borderId="10" xfId="42" applyNumberFormat="1" applyFont="1" applyFill="1" applyBorder="1" applyAlignment="1">
      <alignment/>
    </xf>
    <xf numFmtId="41" fontId="22" fillId="0" borderId="15" xfId="42" applyNumberFormat="1" applyFont="1" applyFill="1" applyBorder="1" applyAlignment="1">
      <alignment horizontal="left" wrapText="1"/>
    </xf>
    <xf numFmtId="41" fontId="22" fillId="0" borderId="18" xfId="42" applyNumberFormat="1" applyFont="1" applyFill="1" applyBorder="1" applyAlignment="1">
      <alignment/>
    </xf>
    <xf numFmtId="41" fontId="22" fillId="0" borderId="13" xfId="42" applyNumberFormat="1" applyFont="1" applyFill="1" applyBorder="1" applyAlignment="1">
      <alignment/>
    </xf>
    <xf numFmtId="41" fontId="22" fillId="0" borderId="15" xfId="42" applyNumberFormat="1" applyFont="1" applyFill="1" applyBorder="1" applyAlignment="1">
      <alignment/>
    </xf>
    <xf numFmtId="41" fontId="22" fillId="0" borderId="10" xfId="42" applyNumberFormat="1" applyFont="1" applyFill="1" applyBorder="1" applyAlignment="1" quotePrefix="1">
      <alignment horizontal="left" wrapText="1"/>
    </xf>
    <xf numFmtId="41" fontId="22" fillId="0" borderId="15" xfId="42" applyNumberFormat="1" applyFont="1" applyFill="1" applyBorder="1" applyAlignment="1" quotePrefix="1">
      <alignment horizontal="left" wrapText="1"/>
    </xf>
    <xf numFmtId="41" fontId="21" fillId="0" borderId="10" xfId="42" applyNumberFormat="1" applyFont="1" applyFill="1" applyBorder="1" applyAlignment="1" quotePrefix="1">
      <alignment horizontal="left" wrapText="1"/>
    </xf>
    <xf numFmtId="41" fontId="21" fillId="0" borderId="15" xfId="42" applyNumberFormat="1" applyFont="1" applyFill="1" applyBorder="1" applyAlignment="1" quotePrefix="1">
      <alignment horizontal="left" wrapText="1"/>
    </xf>
    <xf numFmtId="41" fontId="22" fillId="0" borderId="18" xfId="42" applyNumberFormat="1" applyFont="1" applyFill="1" applyBorder="1" applyAlignment="1" quotePrefix="1">
      <alignment horizontal="left" wrapText="1"/>
    </xf>
    <xf numFmtId="41" fontId="22" fillId="0" borderId="13" xfId="42" applyNumberFormat="1" applyFont="1" applyFill="1" applyBorder="1" applyAlignment="1" quotePrefix="1">
      <alignment horizontal="left" wrapText="1"/>
    </xf>
    <xf numFmtId="41" fontId="27" fillId="0" borderId="10" xfId="42" applyNumberFormat="1" applyFont="1" applyFill="1" applyBorder="1" applyAlignment="1">
      <alignment/>
    </xf>
    <xf numFmtId="41" fontId="27" fillId="0" borderId="10" xfId="42" applyNumberFormat="1" applyFont="1" applyFill="1" applyBorder="1" applyAlignment="1">
      <alignment horizontal="left" wrapText="1"/>
    </xf>
    <xf numFmtId="41" fontId="22" fillId="0" borderId="18" xfId="42" applyNumberFormat="1" applyFont="1" applyFill="1" applyBorder="1" applyAlignment="1">
      <alignment horizontal="left" wrapText="1"/>
    </xf>
    <xf numFmtId="170" fontId="23" fillId="22" borderId="12" xfId="42" applyNumberFormat="1" applyFont="1" applyFill="1" applyBorder="1" applyAlignment="1">
      <alignment horizontal="center" wrapText="1"/>
    </xf>
    <xf numFmtId="170" fontId="23" fillId="22" borderId="15" xfId="42" applyNumberFormat="1" applyFont="1" applyFill="1" applyBorder="1" applyAlignment="1">
      <alignment horizontal="center" wrapText="1"/>
    </xf>
    <xf numFmtId="170" fontId="23" fillId="22" borderId="13" xfId="42" applyNumberFormat="1" applyFont="1" applyFill="1" applyBorder="1" applyAlignment="1">
      <alignment horizontal="center" wrapText="1"/>
    </xf>
    <xf numFmtId="170" fontId="25" fillId="22" borderId="12" xfId="42" applyNumberFormat="1" applyFont="1" applyFill="1" applyBorder="1" applyAlignment="1">
      <alignment horizontal="center" vertical="center" wrapText="1"/>
    </xf>
    <xf numFmtId="170" fontId="25" fillId="22" borderId="15" xfId="42" applyNumberFormat="1" applyFont="1" applyFill="1" applyBorder="1" applyAlignment="1">
      <alignment horizontal="center" vertical="center" wrapText="1"/>
    </xf>
    <xf numFmtId="170" fontId="25" fillId="22" borderId="13" xfId="42" applyNumberFormat="1" applyFont="1" applyFill="1" applyBorder="1" applyAlignment="1">
      <alignment horizontal="center" vertical="center" wrapText="1"/>
    </xf>
    <xf numFmtId="170" fontId="21" fillId="0" borderId="17" xfId="42" applyNumberFormat="1" applyFont="1" applyFill="1" applyBorder="1" applyAlignment="1">
      <alignment horizontal="center"/>
    </xf>
    <xf numFmtId="170" fontId="21" fillId="0" borderId="19" xfId="42" applyNumberFormat="1" applyFont="1" applyFill="1" applyBorder="1" applyAlignment="1">
      <alignment horizontal="center"/>
    </xf>
    <xf numFmtId="170" fontId="21" fillId="0" borderId="20" xfId="42" applyNumberFormat="1" applyFont="1" applyFill="1" applyBorder="1" applyAlignment="1">
      <alignment horizontal="center"/>
    </xf>
    <xf numFmtId="41" fontId="22" fillId="0" borderId="13" xfId="42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10" fontId="22" fillId="0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By%20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artment"/>
    </sheetNames>
    <sheetDataSet>
      <sheetData sheetId="0">
        <row r="2">
          <cell r="A2" t="str">
            <v>AS OF JUNE 30, 2014</v>
          </cell>
        </row>
        <row r="6">
          <cell r="C6" t="str">
            <v>AS OF 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2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5" sqref="A15"/>
    </sheetView>
  </sheetViews>
  <sheetFormatPr defaultColWidth="9.140625" defaultRowHeight="12.75"/>
  <cols>
    <col min="1" max="1" width="37.140625" style="10" customWidth="1"/>
    <col min="2" max="4" width="10.7109375" style="1" customWidth="1"/>
    <col min="5" max="5" width="11.8515625" style="1" customWidth="1"/>
    <col min="6" max="12" width="10.7109375" style="1" customWidth="1"/>
    <col min="13" max="13" width="11.57421875" style="1" customWidth="1"/>
    <col min="14" max="16" width="9.140625" style="1" customWidth="1"/>
    <col min="17" max="17" width="10.7109375" style="1" bestFit="1" customWidth="1"/>
    <col min="18" max="18" width="9.140625" style="1" customWidth="1"/>
    <col min="19" max="20" width="9.8515625" style="1" bestFit="1" customWidth="1"/>
    <col min="21" max="70" width="9.140625" style="1" customWidth="1"/>
    <col min="71" max="71" width="11.140625" style="1" bestFit="1" customWidth="1"/>
    <col min="72" max="16384" width="9.140625" style="1" customWidth="1"/>
  </cols>
  <sheetData>
    <row r="1" spans="1:16" s="19" customFormat="1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9" customFormat="1" ht="12.75">
      <c r="A2" s="17" t="str">
        <f>'[1]by department'!$A$2</f>
        <v>AS OF JUNE 30, 2014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2.7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9" customFormat="1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9" customFormat="1" ht="12.75" customHeight="1">
      <c r="A6" s="42" t="s">
        <v>2</v>
      </c>
      <c r="B6" s="48" t="str">
        <f>'[1]by department'!C6</f>
        <v>AS OF JUNE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45" t="s">
        <v>3</v>
      </c>
      <c r="O6" s="18"/>
      <c r="P6" s="18"/>
    </row>
    <row r="7" spans="1:16" s="19" customFormat="1" ht="12.75" customHeight="1">
      <c r="A7" s="43"/>
      <c r="B7" s="48" t="s">
        <v>4</v>
      </c>
      <c r="C7" s="49"/>
      <c r="D7" s="49"/>
      <c r="E7" s="50"/>
      <c r="F7" s="48" t="s">
        <v>25</v>
      </c>
      <c r="G7" s="49"/>
      <c r="H7" s="49"/>
      <c r="I7" s="50"/>
      <c r="J7" s="48" t="s">
        <v>5</v>
      </c>
      <c r="K7" s="49"/>
      <c r="L7" s="49"/>
      <c r="M7" s="50"/>
      <c r="N7" s="46"/>
      <c r="O7" s="18"/>
      <c r="P7" s="18"/>
    </row>
    <row r="8" spans="1:16" s="19" customFormat="1" ht="12.75" customHeight="1">
      <c r="A8" s="44"/>
      <c r="B8" s="20" t="s">
        <v>6</v>
      </c>
      <c r="C8" s="20" t="s">
        <v>7</v>
      </c>
      <c r="D8" s="20" t="s">
        <v>8</v>
      </c>
      <c r="E8" s="20" t="s">
        <v>9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6</v>
      </c>
      <c r="K8" s="20" t="s">
        <v>7</v>
      </c>
      <c r="L8" s="21" t="s">
        <v>8</v>
      </c>
      <c r="M8" s="20" t="s">
        <v>9</v>
      </c>
      <c r="N8" s="47"/>
      <c r="O8" s="18"/>
      <c r="P8" s="18"/>
    </row>
    <row r="9" spans="1:15" ht="12.75" customHeight="1">
      <c r="A9" s="2"/>
      <c r="B9" s="5"/>
      <c r="C9" s="3"/>
      <c r="D9" s="3"/>
      <c r="E9" s="3"/>
      <c r="F9" s="3"/>
      <c r="G9" s="4"/>
      <c r="H9" s="4"/>
      <c r="I9" s="4"/>
      <c r="J9" s="4"/>
      <c r="K9" s="4"/>
      <c r="L9" s="4"/>
      <c r="M9" s="5"/>
      <c r="N9" s="5"/>
      <c r="O9" s="6"/>
    </row>
    <row r="10" spans="1:15" ht="12.75" customHeight="1">
      <c r="A10" s="8" t="s">
        <v>16</v>
      </c>
      <c r="B10" s="23">
        <f aca="true" t="shared" si="0" ref="B10:M10">+B11+B15+B16</f>
        <v>3927621</v>
      </c>
      <c r="C10" s="23">
        <f t="shared" si="0"/>
        <v>9041190</v>
      </c>
      <c r="D10" s="23">
        <f t="shared" si="0"/>
        <v>779207</v>
      </c>
      <c r="E10" s="23">
        <f t="shared" si="0"/>
        <v>13748018</v>
      </c>
      <c r="F10" s="23">
        <f t="shared" si="0"/>
        <v>2245914</v>
      </c>
      <c r="G10" s="23">
        <f t="shared" si="0"/>
        <v>4594064</v>
      </c>
      <c r="H10" s="23">
        <f t="shared" si="0"/>
        <v>52497</v>
      </c>
      <c r="I10" s="23">
        <f t="shared" si="0"/>
        <v>6892475</v>
      </c>
      <c r="J10" s="23">
        <f t="shared" si="0"/>
        <v>1681707</v>
      </c>
      <c r="K10" s="23">
        <f t="shared" si="0"/>
        <v>4447126</v>
      </c>
      <c r="L10" s="23">
        <f t="shared" si="0"/>
        <v>726710</v>
      </c>
      <c r="M10" s="23">
        <f t="shared" si="0"/>
        <v>6855543</v>
      </c>
      <c r="N10" s="13">
        <f>+I10/E10</f>
        <v>0.5013431754308149</v>
      </c>
      <c r="O10" s="6"/>
    </row>
    <row r="11" spans="1:15" ht="12.75" customHeight="1">
      <c r="A11" s="14" t="s">
        <v>10</v>
      </c>
      <c r="B11" s="24">
        <f aca="true" t="shared" si="1" ref="B11:M11">+B12+B13+B14</f>
        <v>3927621</v>
      </c>
      <c r="C11" s="24">
        <f t="shared" si="1"/>
        <v>7957661</v>
      </c>
      <c r="D11" s="24">
        <f t="shared" si="1"/>
        <v>678280</v>
      </c>
      <c r="E11" s="24">
        <f t="shared" si="1"/>
        <v>12563562</v>
      </c>
      <c r="F11" s="24">
        <f t="shared" si="1"/>
        <v>2245914</v>
      </c>
      <c r="G11" s="24">
        <f t="shared" si="1"/>
        <v>4592351</v>
      </c>
      <c r="H11" s="24">
        <f t="shared" si="1"/>
        <v>52421</v>
      </c>
      <c r="I11" s="24">
        <f t="shared" si="1"/>
        <v>6890686</v>
      </c>
      <c r="J11" s="24">
        <f t="shared" si="1"/>
        <v>1681707</v>
      </c>
      <c r="K11" s="24">
        <f t="shared" si="1"/>
        <v>3365310</v>
      </c>
      <c r="L11" s="24">
        <f t="shared" si="1"/>
        <v>625859</v>
      </c>
      <c r="M11" s="25">
        <f t="shared" si="1"/>
        <v>5672876</v>
      </c>
      <c r="N11" s="13"/>
      <c r="O11" s="6"/>
    </row>
    <row r="12" spans="1:15" ht="12.75" customHeight="1">
      <c r="A12" s="15" t="s">
        <v>11</v>
      </c>
      <c r="B12" s="26">
        <f aca="true" t="shared" si="2" ref="B12:D14">+B22+B32+B41+B50+B59+B68+B77+B86+B95</f>
        <v>3536486</v>
      </c>
      <c r="C12" s="26">
        <f t="shared" si="2"/>
        <v>7957661</v>
      </c>
      <c r="D12" s="26">
        <f t="shared" si="2"/>
        <v>678280</v>
      </c>
      <c r="E12" s="27">
        <f>SUM(B12:D12)</f>
        <v>12172427</v>
      </c>
      <c r="F12" s="26">
        <f aca="true" t="shared" si="3" ref="F12:H14">+F22+F32+F41+F50+F59+F68+F77+F86+F95</f>
        <v>1949333</v>
      </c>
      <c r="G12" s="26">
        <f t="shared" si="3"/>
        <v>4214673</v>
      </c>
      <c r="H12" s="26">
        <f t="shared" si="3"/>
        <v>52421</v>
      </c>
      <c r="I12" s="27">
        <f>SUM(F12:H12)</f>
        <v>6216427</v>
      </c>
      <c r="J12" s="28">
        <f aca="true" t="shared" si="4" ref="J12:L14">+B12-F12</f>
        <v>1587153</v>
      </c>
      <c r="K12" s="28">
        <f t="shared" si="4"/>
        <v>3742988</v>
      </c>
      <c r="L12" s="28">
        <f t="shared" si="4"/>
        <v>625859</v>
      </c>
      <c r="M12" s="29">
        <f>SUM(J12:L12)</f>
        <v>5956000</v>
      </c>
      <c r="N12" s="13"/>
      <c r="O12" s="6"/>
    </row>
    <row r="13" spans="1:15" ht="12.75" customHeight="1">
      <c r="A13" s="12" t="s">
        <v>12</v>
      </c>
      <c r="B13" s="26">
        <f t="shared" si="2"/>
        <v>103507</v>
      </c>
      <c r="C13" s="26">
        <f t="shared" si="2"/>
        <v>0</v>
      </c>
      <c r="D13" s="26">
        <f t="shared" si="2"/>
        <v>0</v>
      </c>
      <c r="E13" s="27">
        <f>SUM(B13:D13)</f>
        <v>103507</v>
      </c>
      <c r="F13" s="26">
        <f t="shared" si="3"/>
        <v>137771</v>
      </c>
      <c r="G13" s="26">
        <f t="shared" si="3"/>
        <v>352281</v>
      </c>
      <c r="H13" s="26">
        <f t="shared" si="3"/>
        <v>0</v>
      </c>
      <c r="I13" s="27">
        <f>SUM(F13:H13)</f>
        <v>490052</v>
      </c>
      <c r="J13" s="28">
        <f t="shared" si="4"/>
        <v>-34264</v>
      </c>
      <c r="K13" s="28">
        <f t="shared" si="4"/>
        <v>-352281</v>
      </c>
      <c r="L13" s="28">
        <f t="shared" si="4"/>
        <v>0</v>
      </c>
      <c r="M13" s="29">
        <f>SUM(J13:L13)</f>
        <v>-386545</v>
      </c>
      <c r="N13" s="13"/>
      <c r="O13" s="6"/>
    </row>
    <row r="14" spans="1:15" ht="12.75" customHeight="1">
      <c r="A14" s="15" t="s">
        <v>13</v>
      </c>
      <c r="B14" s="26">
        <f t="shared" si="2"/>
        <v>287628</v>
      </c>
      <c r="C14" s="26">
        <f t="shared" si="2"/>
        <v>0</v>
      </c>
      <c r="D14" s="26">
        <f t="shared" si="2"/>
        <v>0</v>
      </c>
      <c r="E14" s="27">
        <f>SUM(B14:D14)</f>
        <v>287628</v>
      </c>
      <c r="F14" s="26">
        <f t="shared" si="3"/>
        <v>158810</v>
      </c>
      <c r="G14" s="26">
        <f t="shared" si="3"/>
        <v>25397</v>
      </c>
      <c r="H14" s="26">
        <f t="shared" si="3"/>
        <v>0</v>
      </c>
      <c r="I14" s="27">
        <f>SUM(F14:H14)</f>
        <v>184207</v>
      </c>
      <c r="J14" s="28">
        <f t="shared" si="4"/>
        <v>128818</v>
      </c>
      <c r="K14" s="28">
        <f t="shared" si="4"/>
        <v>-25397</v>
      </c>
      <c r="L14" s="28">
        <f t="shared" si="4"/>
        <v>0</v>
      </c>
      <c r="M14" s="29">
        <f>SUM(J14:L14)</f>
        <v>103421</v>
      </c>
      <c r="N14" s="13"/>
      <c r="O14" s="6"/>
    </row>
    <row r="15" spans="1:15" ht="12.75" customHeight="1">
      <c r="A15" s="15" t="s">
        <v>28</v>
      </c>
      <c r="B15" s="26">
        <f aca="true" t="shared" si="5" ref="B15:M15">+B25+B98</f>
        <v>0</v>
      </c>
      <c r="C15" s="26">
        <f t="shared" si="5"/>
        <v>885530</v>
      </c>
      <c r="D15" s="26">
        <f t="shared" si="5"/>
        <v>6921</v>
      </c>
      <c r="E15" s="26">
        <f t="shared" si="5"/>
        <v>892451</v>
      </c>
      <c r="F15" s="26">
        <f t="shared" si="5"/>
        <v>0</v>
      </c>
      <c r="G15" s="26">
        <f t="shared" si="5"/>
        <v>0</v>
      </c>
      <c r="H15" s="26">
        <f t="shared" si="5"/>
        <v>0</v>
      </c>
      <c r="I15" s="26">
        <f t="shared" si="5"/>
        <v>0</v>
      </c>
      <c r="J15" s="26">
        <f t="shared" si="5"/>
        <v>0</v>
      </c>
      <c r="K15" s="26">
        <f t="shared" si="5"/>
        <v>885530</v>
      </c>
      <c r="L15" s="26">
        <f t="shared" si="5"/>
        <v>6921</v>
      </c>
      <c r="M15" s="26">
        <f t="shared" si="5"/>
        <v>892451</v>
      </c>
      <c r="N15" s="13"/>
      <c r="O15" s="6"/>
    </row>
    <row r="16" spans="1:15" ht="12.75" customHeight="1">
      <c r="A16" s="12" t="s">
        <v>26</v>
      </c>
      <c r="B16" s="30">
        <f aca="true" t="shared" si="6" ref="B16:M16">+B17+B18</f>
        <v>0</v>
      </c>
      <c r="C16" s="30">
        <f t="shared" si="6"/>
        <v>197999</v>
      </c>
      <c r="D16" s="31">
        <f t="shared" si="6"/>
        <v>94006</v>
      </c>
      <c r="E16" s="30">
        <f t="shared" si="6"/>
        <v>292005</v>
      </c>
      <c r="F16" s="30">
        <f t="shared" si="6"/>
        <v>0</v>
      </c>
      <c r="G16" s="30">
        <f t="shared" si="6"/>
        <v>1713</v>
      </c>
      <c r="H16" s="31">
        <f t="shared" si="6"/>
        <v>76</v>
      </c>
      <c r="I16" s="30">
        <f t="shared" si="6"/>
        <v>1789</v>
      </c>
      <c r="J16" s="30">
        <f t="shared" si="6"/>
        <v>0</v>
      </c>
      <c r="K16" s="30">
        <f t="shared" si="6"/>
        <v>196286</v>
      </c>
      <c r="L16" s="30">
        <f t="shared" si="6"/>
        <v>93930</v>
      </c>
      <c r="M16" s="31">
        <f t="shared" si="6"/>
        <v>290216</v>
      </c>
      <c r="N16" s="13"/>
      <c r="O16" s="6"/>
    </row>
    <row r="17" spans="1:15" ht="12.75" customHeight="1">
      <c r="A17" s="12" t="s">
        <v>27</v>
      </c>
      <c r="B17" s="26">
        <f aca="true" t="shared" si="7" ref="B17:D18">+B27+B36+B45+B54+B63+B72+B81+B90+B100</f>
        <v>0</v>
      </c>
      <c r="C17" s="26">
        <f t="shared" si="7"/>
        <v>197999</v>
      </c>
      <c r="D17" s="26">
        <f t="shared" si="7"/>
        <v>94006</v>
      </c>
      <c r="E17" s="27">
        <f>SUM(B17:D17)</f>
        <v>292005</v>
      </c>
      <c r="F17" s="26">
        <f aca="true" t="shared" si="8" ref="F17:H18">+F27+F36+F45+F54+F63+F72+F81+F90+F100</f>
        <v>0</v>
      </c>
      <c r="G17" s="26">
        <f t="shared" si="8"/>
        <v>1379</v>
      </c>
      <c r="H17" s="26">
        <f t="shared" si="8"/>
        <v>76</v>
      </c>
      <c r="I17" s="27">
        <f>SUM(F17:H17)</f>
        <v>1455</v>
      </c>
      <c r="J17" s="28">
        <f aca="true" t="shared" si="9" ref="J17:L18">+B17-F17</f>
        <v>0</v>
      </c>
      <c r="K17" s="28">
        <f t="shared" si="9"/>
        <v>196620</v>
      </c>
      <c r="L17" s="28">
        <f t="shared" si="9"/>
        <v>93930</v>
      </c>
      <c r="M17" s="29">
        <f>SUM(J17:L17)</f>
        <v>290550</v>
      </c>
      <c r="N17" s="13"/>
      <c r="O17" s="6"/>
    </row>
    <row r="18" spans="1:15" ht="12.75" customHeight="1">
      <c r="A18" s="15"/>
      <c r="B18" s="26">
        <f t="shared" si="7"/>
        <v>0</v>
      </c>
      <c r="C18" s="26">
        <f t="shared" si="7"/>
        <v>0</v>
      </c>
      <c r="D18" s="26">
        <f t="shared" si="7"/>
        <v>0</v>
      </c>
      <c r="E18" s="27">
        <f>SUM(B18:D18)</f>
        <v>0</v>
      </c>
      <c r="F18" s="26">
        <f t="shared" si="8"/>
        <v>0</v>
      </c>
      <c r="G18" s="26">
        <f t="shared" si="8"/>
        <v>334</v>
      </c>
      <c r="H18" s="26">
        <f t="shared" si="8"/>
        <v>0</v>
      </c>
      <c r="I18" s="27">
        <f>SUM(F18:H18)</f>
        <v>334</v>
      </c>
      <c r="J18" s="28">
        <f t="shared" si="9"/>
        <v>0</v>
      </c>
      <c r="K18" s="28">
        <f t="shared" si="9"/>
        <v>-334</v>
      </c>
      <c r="L18" s="28">
        <f t="shared" si="9"/>
        <v>0</v>
      </c>
      <c r="M18" s="29">
        <f>SUM(J18:L18)</f>
        <v>-334</v>
      </c>
      <c r="N18" s="13"/>
      <c r="O18" s="6"/>
    </row>
    <row r="19" spans="1:15" ht="12.75" customHeight="1">
      <c r="A19" s="16" t="s">
        <v>15</v>
      </c>
      <c r="B19" s="28"/>
      <c r="C19" s="28"/>
      <c r="D19" s="32"/>
      <c r="E19" s="27"/>
      <c r="F19" s="28"/>
      <c r="G19" s="28"/>
      <c r="H19" s="28"/>
      <c r="I19" s="27"/>
      <c r="J19" s="28"/>
      <c r="K19" s="28"/>
      <c r="L19" s="28"/>
      <c r="M19" s="29"/>
      <c r="N19" s="13"/>
      <c r="O19" s="6"/>
    </row>
    <row r="20" spans="1:15" ht="12.75" customHeight="1">
      <c r="A20" s="14" t="s">
        <v>10</v>
      </c>
      <c r="B20" s="23">
        <f aca="true" t="shared" si="10" ref="B20:M20">+B21+B25+B26</f>
        <v>1092571</v>
      </c>
      <c r="C20" s="23">
        <f t="shared" si="10"/>
        <v>4198731</v>
      </c>
      <c r="D20" s="23">
        <f t="shared" si="10"/>
        <v>35791</v>
      </c>
      <c r="E20" s="23">
        <f t="shared" si="10"/>
        <v>5327093</v>
      </c>
      <c r="F20" s="23">
        <f t="shared" si="10"/>
        <v>622376</v>
      </c>
      <c r="G20" s="23">
        <f t="shared" si="10"/>
        <v>2246811</v>
      </c>
      <c r="H20" s="23">
        <f t="shared" si="10"/>
        <v>11143</v>
      </c>
      <c r="I20" s="23">
        <f t="shared" si="10"/>
        <v>2880330</v>
      </c>
      <c r="J20" s="23">
        <f t="shared" si="10"/>
        <v>470195</v>
      </c>
      <c r="K20" s="23">
        <f t="shared" si="10"/>
        <v>1951920</v>
      </c>
      <c r="L20" s="23">
        <f t="shared" si="10"/>
        <v>24648</v>
      </c>
      <c r="M20" s="23">
        <f t="shared" si="10"/>
        <v>2446763</v>
      </c>
      <c r="N20" s="13">
        <f>+I20/E20</f>
        <v>0.5406945213834262</v>
      </c>
      <c r="O20" s="6"/>
    </row>
    <row r="21" spans="1:15" ht="12.75" customHeight="1">
      <c r="A21" s="15" t="s">
        <v>11</v>
      </c>
      <c r="B21" s="24">
        <f aca="true" t="shared" si="11" ref="B21:H21">+B22+B23+B24</f>
        <v>1092571</v>
      </c>
      <c r="C21" s="24">
        <f t="shared" si="11"/>
        <v>3528699</v>
      </c>
      <c r="D21" s="24">
        <f t="shared" si="11"/>
        <v>28390</v>
      </c>
      <c r="E21" s="24">
        <f t="shared" si="11"/>
        <v>4649660</v>
      </c>
      <c r="F21" s="24">
        <f t="shared" si="11"/>
        <v>622376</v>
      </c>
      <c r="G21" s="24">
        <f t="shared" si="11"/>
        <v>2246811</v>
      </c>
      <c r="H21" s="24">
        <f t="shared" si="11"/>
        <v>11143</v>
      </c>
      <c r="I21" s="24">
        <f>+I22+I23+I24</f>
        <v>2880330</v>
      </c>
      <c r="J21" s="24">
        <f>+J22+J23+J24</f>
        <v>470195</v>
      </c>
      <c r="K21" s="24">
        <f>+K22+K23+K24</f>
        <v>1281888</v>
      </c>
      <c r="L21" s="24">
        <f>+L22+L23+L24</f>
        <v>17247</v>
      </c>
      <c r="M21" s="25">
        <f>+M22+M23+M24</f>
        <v>1769330</v>
      </c>
      <c r="N21" s="13"/>
      <c r="O21" s="6"/>
    </row>
    <row r="22" spans="1:15" ht="12.75" customHeight="1">
      <c r="A22" s="12" t="s">
        <v>12</v>
      </c>
      <c r="B22" s="33">
        <v>996730</v>
      </c>
      <c r="C22" s="33">
        <v>3528699</v>
      </c>
      <c r="D22" s="34">
        <v>28390</v>
      </c>
      <c r="E22" s="27">
        <f>SUM(B22:D22)</f>
        <v>4553819</v>
      </c>
      <c r="F22" s="33">
        <v>545222</v>
      </c>
      <c r="G22" s="33">
        <v>1883298</v>
      </c>
      <c r="H22" s="33">
        <v>11143</v>
      </c>
      <c r="I22" s="27">
        <f>SUM(F22:H22)</f>
        <v>2439663</v>
      </c>
      <c r="J22" s="28">
        <f aca="true" t="shared" si="12" ref="J22:L24">+B22-F22</f>
        <v>451508</v>
      </c>
      <c r="K22" s="28">
        <f t="shared" si="12"/>
        <v>1645401</v>
      </c>
      <c r="L22" s="28">
        <f t="shared" si="12"/>
        <v>17247</v>
      </c>
      <c r="M22" s="29">
        <f>SUM(J22:L22)</f>
        <v>2114156</v>
      </c>
      <c r="N22" s="13"/>
      <c r="O22" s="6"/>
    </row>
    <row r="23" spans="1:15" ht="12.75" customHeight="1">
      <c r="A23" s="15" t="s">
        <v>13</v>
      </c>
      <c r="B23" s="33">
        <v>18531</v>
      </c>
      <c r="C23" s="33"/>
      <c r="D23" s="34"/>
      <c r="E23" s="27">
        <f>SUM(B23:D23)</f>
        <v>18531</v>
      </c>
      <c r="F23" s="33">
        <v>13075</v>
      </c>
      <c r="G23" s="33">
        <v>338116</v>
      </c>
      <c r="H23" s="35"/>
      <c r="I23" s="27">
        <f>SUM(F23:H23)</f>
        <v>351191</v>
      </c>
      <c r="J23" s="28">
        <f t="shared" si="12"/>
        <v>5456</v>
      </c>
      <c r="K23" s="28">
        <f t="shared" si="12"/>
        <v>-338116</v>
      </c>
      <c r="L23" s="28">
        <f t="shared" si="12"/>
        <v>0</v>
      </c>
      <c r="M23" s="29">
        <f>SUM(J23:L23)</f>
        <v>-332660</v>
      </c>
      <c r="N23" s="13"/>
      <c r="O23" s="6"/>
    </row>
    <row r="24" spans="1:15" ht="12.75" customHeight="1">
      <c r="A24" s="15" t="s">
        <v>28</v>
      </c>
      <c r="B24" s="33">
        <v>77310</v>
      </c>
      <c r="C24" s="33"/>
      <c r="D24" s="36"/>
      <c r="E24" s="27">
        <f>SUM(B24:D24)</f>
        <v>77310</v>
      </c>
      <c r="F24" s="33">
        <f>21232+42847</f>
        <v>64079</v>
      </c>
      <c r="G24" s="33">
        <v>25397</v>
      </c>
      <c r="H24" s="35"/>
      <c r="I24" s="27">
        <f>SUM(F24:H24)</f>
        <v>89476</v>
      </c>
      <c r="J24" s="28">
        <f t="shared" si="12"/>
        <v>13231</v>
      </c>
      <c r="K24" s="28">
        <f t="shared" si="12"/>
        <v>-25397</v>
      </c>
      <c r="L24" s="28">
        <f t="shared" si="12"/>
        <v>0</v>
      </c>
      <c r="M24" s="29">
        <f>SUM(J24:L24)</f>
        <v>-12166</v>
      </c>
      <c r="N24" s="13"/>
      <c r="O24" s="6"/>
    </row>
    <row r="25" spans="1:15" ht="12.75" customHeight="1">
      <c r="A25" s="15" t="s">
        <v>14</v>
      </c>
      <c r="B25" s="33"/>
      <c r="C25" s="33">
        <v>617780</v>
      </c>
      <c r="D25" s="34">
        <v>6921</v>
      </c>
      <c r="E25" s="27">
        <f>SUM(B25:D25)</f>
        <v>624701</v>
      </c>
      <c r="F25" s="33"/>
      <c r="G25" s="33"/>
      <c r="H25" s="35"/>
      <c r="I25" s="27">
        <f>SUM(F25:H25)</f>
        <v>0</v>
      </c>
      <c r="J25" s="28">
        <f>+B25-F25</f>
        <v>0</v>
      </c>
      <c r="K25" s="28">
        <f>+C25-G25</f>
        <v>617780</v>
      </c>
      <c r="L25" s="28">
        <f>+D25-H25</f>
        <v>6921</v>
      </c>
      <c r="M25" s="29">
        <f>SUM(J25:L25)</f>
        <v>624701</v>
      </c>
      <c r="N25" s="13"/>
      <c r="O25" s="6"/>
    </row>
    <row r="26" spans="1:15" ht="12.75" customHeight="1">
      <c r="A26" s="12" t="s">
        <v>26</v>
      </c>
      <c r="B26" s="37">
        <f aca="true" t="shared" si="13" ref="B26:I26">+B27+B28</f>
        <v>0</v>
      </c>
      <c r="C26" s="37">
        <f t="shared" si="13"/>
        <v>52252</v>
      </c>
      <c r="D26" s="38">
        <f t="shared" si="13"/>
        <v>480</v>
      </c>
      <c r="E26" s="37">
        <f t="shared" si="13"/>
        <v>52732</v>
      </c>
      <c r="F26" s="37">
        <f t="shared" si="13"/>
        <v>0</v>
      </c>
      <c r="G26" s="37">
        <f t="shared" si="13"/>
        <v>0</v>
      </c>
      <c r="H26" s="37">
        <f t="shared" si="13"/>
        <v>0</v>
      </c>
      <c r="I26" s="37">
        <f t="shared" si="13"/>
        <v>0</v>
      </c>
      <c r="J26" s="37">
        <f>+J27+J28</f>
        <v>0</v>
      </c>
      <c r="K26" s="37">
        <f>+K27+K28</f>
        <v>52252</v>
      </c>
      <c r="L26" s="37">
        <f>+L27+L28</f>
        <v>480</v>
      </c>
      <c r="M26" s="38">
        <f>+M27+M28</f>
        <v>52732</v>
      </c>
      <c r="N26" s="13"/>
      <c r="O26" s="6"/>
    </row>
    <row r="27" spans="1:15" ht="12.75" customHeight="1">
      <c r="A27" s="12" t="s">
        <v>27</v>
      </c>
      <c r="B27" s="33"/>
      <c r="C27" s="33">
        <v>52252</v>
      </c>
      <c r="D27" s="34">
        <v>480</v>
      </c>
      <c r="E27" s="27">
        <f>SUM(B27:D27)</f>
        <v>52732</v>
      </c>
      <c r="F27" s="33"/>
      <c r="G27" s="33"/>
      <c r="H27" s="33"/>
      <c r="I27" s="27">
        <f>SUM(F27:H27)</f>
        <v>0</v>
      </c>
      <c r="J27" s="28">
        <f aca="true" t="shared" si="14" ref="J27:L28">+B27-F27</f>
        <v>0</v>
      </c>
      <c r="K27" s="28">
        <f t="shared" si="14"/>
        <v>52252</v>
      </c>
      <c r="L27" s="28">
        <f t="shared" si="14"/>
        <v>480</v>
      </c>
      <c r="M27" s="29">
        <f>SUM(J27:L27)</f>
        <v>52732</v>
      </c>
      <c r="N27" s="13"/>
      <c r="O27" s="6"/>
    </row>
    <row r="28" spans="1:15" ht="12.75" customHeight="1">
      <c r="A28" s="16"/>
      <c r="B28" s="33"/>
      <c r="C28" s="33"/>
      <c r="D28" s="34"/>
      <c r="E28" s="27">
        <f>SUM(B28:D28)</f>
        <v>0</v>
      </c>
      <c r="F28" s="33"/>
      <c r="G28" s="33"/>
      <c r="H28" s="33"/>
      <c r="I28" s="27">
        <f>SUM(F28:H28)</f>
        <v>0</v>
      </c>
      <c r="J28" s="28">
        <f t="shared" si="14"/>
        <v>0</v>
      </c>
      <c r="K28" s="28">
        <f t="shared" si="14"/>
        <v>0</v>
      </c>
      <c r="L28" s="28">
        <f t="shared" si="14"/>
        <v>0</v>
      </c>
      <c r="M28" s="29">
        <f>SUM(J28:L28)</f>
        <v>0</v>
      </c>
      <c r="N28" s="13"/>
      <c r="O28" s="6"/>
    </row>
    <row r="29" spans="1:15" ht="12.75" customHeight="1">
      <c r="A29" s="16" t="s">
        <v>17</v>
      </c>
      <c r="B29" s="28"/>
      <c r="C29" s="28"/>
      <c r="D29" s="32"/>
      <c r="E29" s="27"/>
      <c r="F29" s="39"/>
      <c r="G29" s="39"/>
      <c r="H29" s="39"/>
      <c r="I29" s="40"/>
      <c r="J29" s="28"/>
      <c r="K29" s="28"/>
      <c r="L29" s="28"/>
      <c r="M29" s="29"/>
      <c r="N29" s="13"/>
      <c r="O29" s="6"/>
    </row>
    <row r="30" spans="1:15" ht="12.75" customHeight="1">
      <c r="A30" s="14" t="s">
        <v>10</v>
      </c>
      <c r="B30" s="23">
        <f aca="true" t="shared" si="15" ref="B30:I30">+B31+B35</f>
        <v>21082</v>
      </c>
      <c r="C30" s="23">
        <f t="shared" si="15"/>
        <v>9479</v>
      </c>
      <c r="D30" s="23">
        <f t="shared" si="15"/>
        <v>52</v>
      </c>
      <c r="E30" s="23">
        <f t="shared" si="15"/>
        <v>30613</v>
      </c>
      <c r="F30" s="23">
        <f>+F31+F35</f>
        <v>9829</v>
      </c>
      <c r="G30" s="23">
        <f>+G31+G35</f>
        <v>3469</v>
      </c>
      <c r="H30" s="23">
        <f>+H31+H35</f>
        <v>0</v>
      </c>
      <c r="I30" s="23">
        <f t="shared" si="15"/>
        <v>13298</v>
      </c>
      <c r="J30" s="23">
        <f>+J31+J35</f>
        <v>11253</v>
      </c>
      <c r="K30" s="23">
        <f>+K31+K35</f>
        <v>6010</v>
      </c>
      <c r="L30" s="23">
        <f>+L31+L35</f>
        <v>52</v>
      </c>
      <c r="M30" s="23">
        <f>+M31+M35</f>
        <v>17315</v>
      </c>
      <c r="N30" s="13">
        <f>+I30/E30</f>
        <v>0.434390618364747</v>
      </c>
      <c r="O30" s="6"/>
    </row>
    <row r="31" spans="1:15" ht="12.75" customHeight="1">
      <c r="A31" s="15" t="s">
        <v>11</v>
      </c>
      <c r="B31" s="24">
        <f aca="true" t="shared" si="16" ref="B31:H31">+B32+B33+B34</f>
        <v>21082</v>
      </c>
      <c r="C31" s="24">
        <f t="shared" si="16"/>
        <v>8699</v>
      </c>
      <c r="D31" s="24">
        <f t="shared" si="16"/>
        <v>0</v>
      </c>
      <c r="E31" s="24">
        <f t="shared" si="16"/>
        <v>29781</v>
      </c>
      <c r="F31" s="24">
        <f t="shared" si="16"/>
        <v>9829</v>
      </c>
      <c r="G31" s="24">
        <f t="shared" si="16"/>
        <v>3401</v>
      </c>
      <c r="H31" s="24">
        <f t="shared" si="16"/>
        <v>0</v>
      </c>
      <c r="I31" s="24">
        <f>+I32+I33+I34</f>
        <v>13230</v>
      </c>
      <c r="J31" s="24">
        <f>+J32+J33+J34</f>
        <v>11253</v>
      </c>
      <c r="K31" s="24">
        <f>+K32+K33+K34</f>
        <v>5298</v>
      </c>
      <c r="L31" s="24">
        <f>+L32+L33+L34</f>
        <v>0</v>
      </c>
      <c r="M31" s="25">
        <f>+M32+M33+M34</f>
        <v>16551</v>
      </c>
      <c r="N31" s="13"/>
      <c r="O31" s="6"/>
    </row>
    <row r="32" spans="1:15" ht="12.75" customHeight="1">
      <c r="A32" s="12" t="s">
        <v>12</v>
      </c>
      <c r="B32" s="33">
        <v>18238</v>
      </c>
      <c r="C32" s="33">
        <v>8699</v>
      </c>
      <c r="D32" s="34"/>
      <c r="E32" s="27">
        <f>SUM(B32:D32)</f>
        <v>26937</v>
      </c>
      <c r="F32" s="33">
        <v>8006</v>
      </c>
      <c r="G32" s="27">
        <v>3401</v>
      </c>
      <c r="H32" s="33"/>
      <c r="I32" s="27">
        <f>SUM(F32:H32)</f>
        <v>11407</v>
      </c>
      <c r="J32" s="28">
        <f aca="true" t="shared" si="17" ref="J32:L34">+B32-F32</f>
        <v>10232</v>
      </c>
      <c r="K32" s="28">
        <f t="shared" si="17"/>
        <v>5298</v>
      </c>
      <c r="L32" s="28">
        <f t="shared" si="17"/>
        <v>0</v>
      </c>
      <c r="M32" s="29">
        <f>SUM(J32:L32)</f>
        <v>15530</v>
      </c>
      <c r="N32" s="13"/>
      <c r="O32" s="6"/>
    </row>
    <row r="33" spans="1:15" ht="12.75" customHeight="1">
      <c r="A33" s="15" t="s">
        <v>13</v>
      </c>
      <c r="B33" s="33">
        <v>1089</v>
      </c>
      <c r="C33" s="35"/>
      <c r="D33" s="34"/>
      <c r="E33" s="27">
        <f>SUM(B33:D33)</f>
        <v>1089</v>
      </c>
      <c r="F33" s="33">
        <v>1102</v>
      </c>
      <c r="G33" s="35"/>
      <c r="H33" s="35"/>
      <c r="I33" s="27">
        <f>SUM(F33:H33)</f>
        <v>1102</v>
      </c>
      <c r="J33" s="28">
        <f t="shared" si="17"/>
        <v>-13</v>
      </c>
      <c r="K33" s="28">
        <f t="shared" si="17"/>
        <v>0</v>
      </c>
      <c r="L33" s="28">
        <f t="shared" si="17"/>
        <v>0</v>
      </c>
      <c r="M33" s="29">
        <f>SUM(J33:L33)</f>
        <v>-13</v>
      </c>
      <c r="N33" s="13"/>
      <c r="O33" s="6"/>
    </row>
    <row r="34" spans="1:15" ht="12.75" customHeight="1">
      <c r="A34" s="15" t="s">
        <v>14</v>
      </c>
      <c r="B34" s="33">
        <v>1755</v>
      </c>
      <c r="C34" s="35"/>
      <c r="D34" s="36"/>
      <c r="E34" s="27">
        <f>SUM(B34:D34)</f>
        <v>1755</v>
      </c>
      <c r="F34" s="33">
        <v>721</v>
      </c>
      <c r="G34" s="35"/>
      <c r="H34" s="35"/>
      <c r="I34" s="27">
        <f>SUM(F34:H34)</f>
        <v>721</v>
      </c>
      <c r="J34" s="28">
        <f t="shared" si="17"/>
        <v>1034</v>
      </c>
      <c r="K34" s="28">
        <f t="shared" si="17"/>
        <v>0</v>
      </c>
      <c r="L34" s="28">
        <f t="shared" si="17"/>
        <v>0</v>
      </c>
      <c r="M34" s="29">
        <f>SUM(J34:L34)</f>
        <v>1034</v>
      </c>
      <c r="N34" s="13"/>
      <c r="O34" s="6"/>
    </row>
    <row r="35" spans="1:15" ht="12.75" customHeight="1">
      <c r="A35" s="12" t="s">
        <v>26</v>
      </c>
      <c r="B35" s="37">
        <f aca="true" t="shared" si="18" ref="B35:I35">+B36+B37</f>
        <v>0</v>
      </c>
      <c r="C35" s="37">
        <f t="shared" si="18"/>
        <v>780</v>
      </c>
      <c r="D35" s="38">
        <f t="shared" si="18"/>
        <v>52</v>
      </c>
      <c r="E35" s="37">
        <f t="shared" si="18"/>
        <v>832</v>
      </c>
      <c r="F35" s="37">
        <f>+F36+F37</f>
        <v>0</v>
      </c>
      <c r="G35" s="37">
        <f>+G36+G37</f>
        <v>68</v>
      </c>
      <c r="H35" s="37">
        <f>+H36+H37</f>
        <v>0</v>
      </c>
      <c r="I35" s="37">
        <f t="shared" si="18"/>
        <v>68</v>
      </c>
      <c r="J35" s="37">
        <f>+J36+J37</f>
        <v>0</v>
      </c>
      <c r="K35" s="37">
        <f>+K36+K37</f>
        <v>712</v>
      </c>
      <c r="L35" s="37">
        <f>+L36+L37</f>
        <v>52</v>
      </c>
      <c r="M35" s="38">
        <f>+M36+M37</f>
        <v>764</v>
      </c>
      <c r="N35" s="13"/>
      <c r="O35" s="6"/>
    </row>
    <row r="36" spans="1:15" ht="12.75" customHeight="1">
      <c r="A36" s="12" t="s">
        <v>27</v>
      </c>
      <c r="B36" s="33"/>
      <c r="C36" s="33">
        <v>780</v>
      </c>
      <c r="D36" s="34">
        <v>52</v>
      </c>
      <c r="E36" s="27">
        <f>SUM(B36:D36)</f>
        <v>832</v>
      </c>
      <c r="F36" s="33"/>
      <c r="G36" s="33">
        <v>68</v>
      </c>
      <c r="H36" s="33"/>
      <c r="I36" s="27">
        <f>SUM(F36:H36)</f>
        <v>68</v>
      </c>
      <c r="J36" s="28">
        <f aca="true" t="shared" si="19" ref="J36:L37">+B36-F36</f>
        <v>0</v>
      </c>
      <c r="K36" s="28">
        <f t="shared" si="19"/>
        <v>712</v>
      </c>
      <c r="L36" s="28">
        <f t="shared" si="19"/>
        <v>52</v>
      </c>
      <c r="M36" s="29">
        <f>SUM(J36:L36)</f>
        <v>764</v>
      </c>
      <c r="N36" s="13"/>
      <c r="O36" s="6"/>
    </row>
    <row r="37" spans="1:15" ht="12.75" customHeight="1">
      <c r="A37" s="16"/>
      <c r="B37" s="33"/>
      <c r="C37" s="33"/>
      <c r="D37" s="34"/>
      <c r="E37" s="27">
        <f>SUM(B37:D37)</f>
        <v>0</v>
      </c>
      <c r="F37" s="33"/>
      <c r="G37" s="33"/>
      <c r="H37" s="33"/>
      <c r="I37" s="27">
        <f>SUM(F37:H37)</f>
        <v>0</v>
      </c>
      <c r="J37" s="28">
        <f t="shared" si="19"/>
        <v>0</v>
      </c>
      <c r="K37" s="28">
        <f t="shared" si="19"/>
        <v>0</v>
      </c>
      <c r="L37" s="28">
        <f t="shared" si="19"/>
        <v>0</v>
      </c>
      <c r="M37" s="29">
        <f>SUM(J37:L37)</f>
        <v>0</v>
      </c>
      <c r="N37" s="13"/>
      <c r="O37" s="6"/>
    </row>
    <row r="38" spans="1:15" ht="12.75" customHeight="1">
      <c r="A38" s="16" t="s">
        <v>18</v>
      </c>
      <c r="B38" s="28"/>
      <c r="C38" s="28"/>
      <c r="D38" s="32"/>
      <c r="E38" s="27"/>
      <c r="F38" s="39"/>
      <c r="G38" s="39"/>
      <c r="H38" s="39"/>
      <c r="I38" s="40"/>
      <c r="J38" s="28"/>
      <c r="K38" s="28"/>
      <c r="L38" s="28"/>
      <c r="M38" s="29"/>
      <c r="N38" s="13"/>
      <c r="O38" s="6"/>
    </row>
    <row r="39" spans="1:15" ht="12.75" customHeight="1">
      <c r="A39" s="14" t="s">
        <v>10</v>
      </c>
      <c r="B39" s="23">
        <f aca="true" t="shared" si="20" ref="B39:I39">+B40+B44</f>
        <v>105198</v>
      </c>
      <c r="C39" s="23">
        <f t="shared" si="20"/>
        <v>69619</v>
      </c>
      <c r="D39" s="23">
        <f t="shared" si="20"/>
        <v>30679</v>
      </c>
      <c r="E39" s="23">
        <f t="shared" si="20"/>
        <v>205496</v>
      </c>
      <c r="F39" s="23">
        <f>+F40+F44</f>
        <v>53612</v>
      </c>
      <c r="G39" s="23">
        <f>+G40+G44</f>
        <v>22580</v>
      </c>
      <c r="H39" s="23">
        <f>+H40+H44</f>
        <v>2016</v>
      </c>
      <c r="I39" s="23">
        <f t="shared" si="20"/>
        <v>78208</v>
      </c>
      <c r="J39" s="23">
        <f>+J40+J44</f>
        <v>51586</v>
      </c>
      <c r="K39" s="23">
        <f>+K40+K44</f>
        <v>47039</v>
      </c>
      <c r="L39" s="23">
        <f>+L40+L44</f>
        <v>28663</v>
      </c>
      <c r="M39" s="23">
        <f>+M40+M44</f>
        <v>127288</v>
      </c>
      <c r="N39" s="13">
        <f>+I39/E39</f>
        <v>0.3805816171604314</v>
      </c>
      <c r="O39" s="6"/>
    </row>
    <row r="40" spans="1:15" ht="12.75" customHeight="1">
      <c r="A40" s="15" t="s">
        <v>11</v>
      </c>
      <c r="B40" s="24">
        <f aca="true" t="shared" si="21" ref="B40:H40">+B41+B42+B43</f>
        <v>105198</v>
      </c>
      <c r="C40" s="24">
        <f t="shared" si="21"/>
        <v>67293</v>
      </c>
      <c r="D40" s="24">
        <f t="shared" si="21"/>
        <v>20186</v>
      </c>
      <c r="E40" s="24">
        <f t="shared" si="21"/>
        <v>192677</v>
      </c>
      <c r="F40" s="24">
        <f t="shared" si="21"/>
        <v>53612</v>
      </c>
      <c r="G40" s="24">
        <f t="shared" si="21"/>
        <v>22580</v>
      </c>
      <c r="H40" s="24">
        <f t="shared" si="21"/>
        <v>2016</v>
      </c>
      <c r="I40" s="24">
        <f>+I41+I42+I43</f>
        <v>78208</v>
      </c>
      <c r="J40" s="24">
        <f>+J41+J42+J43</f>
        <v>51586</v>
      </c>
      <c r="K40" s="24">
        <f>+K41+K42+K43</f>
        <v>44713</v>
      </c>
      <c r="L40" s="24">
        <f>+L41+L42+L43</f>
        <v>18170</v>
      </c>
      <c r="M40" s="25">
        <f>+M41+M42+M43</f>
        <v>114469</v>
      </c>
      <c r="N40" s="13"/>
      <c r="O40" s="6"/>
    </row>
    <row r="41" spans="1:15" ht="12.75" customHeight="1">
      <c r="A41" s="12" t="s">
        <v>12</v>
      </c>
      <c r="B41" s="33">
        <v>93401</v>
      </c>
      <c r="C41" s="33">
        <v>67293</v>
      </c>
      <c r="D41" s="34">
        <v>20186</v>
      </c>
      <c r="E41" s="27">
        <f>SUM(B41:D41)</f>
        <v>180880</v>
      </c>
      <c r="F41" s="33">
        <v>46542</v>
      </c>
      <c r="G41" s="33">
        <v>22580</v>
      </c>
      <c r="H41" s="33">
        <v>2016</v>
      </c>
      <c r="I41" s="27">
        <f>SUM(F41:H41)</f>
        <v>71138</v>
      </c>
      <c r="J41" s="28">
        <f aca="true" t="shared" si="22" ref="J41:L43">+B41-F41</f>
        <v>46859</v>
      </c>
      <c r="K41" s="28">
        <f t="shared" si="22"/>
        <v>44713</v>
      </c>
      <c r="L41" s="28">
        <f t="shared" si="22"/>
        <v>18170</v>
      </c>
      <c r="M41" s="29">
        <f>SUM(J41:L41)</f>
        <v>109742</v>
      </c>
      <c r="N41" s="13"/>
      <c r="O41" s="6"/>
    </row>
    <row r="42" spans="1:15" ht="12.75" customHeight="1">
      <c r="A42" s="15" t="s">
        <v>13</v>
      </c>
      <c r="B42" s="33">
        <v>2666</v>
      </c>
      <c r="C42" s="35"/>
      <c r="D42" s="34"/>
      <c r="E42" s="27">
        <f>SUM(B42:D42)</f>
        <v>2666</v>
      </c>
      <c r="F42" s="33">
        <v>2666</v>
      </c>
      <c r="G42" s="33"/>
      <c r="H42" s="35"/>
      <c r="I42" s="27">
        <f>SUM(F42:H42)</f>
        <v>2666</v>
      </c>
      <c r="J42" s="28">
        <f t="shared" si="22"/>
        <v>0</v>
      </c>
      <c r="K42" s="28">
        <f t="shared" si="22"/>
        <v>0</v>
      </c>
      <c r="L42" s="28">
        <f t="shared" si="22"/>
        <v>0</v>
      </c>
      <c r="M42" s="29">
        <f>SUM(J42:L42)</f>
        <v>0</v>
      </c>
      <c r="N42" s="13"/>
      <c r="O42" s="6"/>
    </row>
    <row r="43" spans="1:15" ht="12.75" customHeight="1">
      <c r="A43" s="15" t="s">
        <v>14</v>
      </c>
      <c r="B43" s="33">
        <v>9131</v>
      </c>
      <c r="C43" s="35"/>
      <c r="D43" s="36"/>
      <c r="E43" s="27">
        <f>SUM(B43:D43)</f>
        <v>9131</v>
      </c>
      <c r="F43" s="33">
        <v>4404</v>
      </c>
      <c r="G43" s="33"/>
      <c r="H43" s="35"/>
      <c r="I43" s="27">
        <f>SUM(F43:H43)</f>
        <v>4404</v>
      </c>
      <c r="J43" s="28">
        <f t="shared" si="22"/>
        <v>4727</v>
      </c>
      <c r="K43" s="28">
        <f t="shared" si="22"/>
        <v>0</v>
      </c>
      <c r="L43" s="28">
        <f t="shared" si="22"/>
        <v>0</v>
      </c>
      <c r="M43" s="29">
        <f>SUM(J43:L43)</f>
        <v>4727</v>
      </c>
      <c r="N43" s="13"/>
      <c r="O43" s="6"/>
    </row>
    <row r="44" spans="1:15" ht="12.75" customHeight="1">
      <c r="A44" s="12" t="s">
        <v>26</v>
      </c>
      <c r="B44" s="37">
        <f aca="true" t="shared" si="23" ref="B44:I44">+B45+B46</f>
        <v>0</v>
      </c>
      <c r="C44" s="37">
        <f t="shared" si="23"/>
        <v>2326</v>
      </c>
      <c r="D44" s="38">
        <f t="shared" si="23"/>
        <v>10493</v>
      </c>
      <c r="E44" s="37">
        <f t="shared" si="23"/>
        <v>12819</v>
      </c>
      <c r="F44" s="37">
        <f>+F45+F46</f>
        <v>0</v>
      </c>
      <c r="G44" s="37">
        <f>+G45+G46</f>
        <v>0</v>
      </c>
      <c r="H44" s="37">
        <f>+H45+H46</f>
        <v>0</v>
      </c>
      <c r="I44" s="37">
        <f t="shared" si="23"/>
        <v>0</v>
      </c>
      <c r="J44" s="37">
        <f>+J45+J46</f>
        <v>0</v>
      </c>
      <c r="K44" s="37">
        <f>+K45+K46</f>
        <v>2326</v>
      </c>
      <c r="L44" s="37">
        <f>+L45+L46</f>
        <v>10493</v>
      </c>
      <c r="M44" s="38">
        <f>+M45+M46</f>
        <v>12819</v>
      </c>
      <c r="N44" s="13"/>
      <c r="O44" s="6"/>
    </row>
    <row r="45" spans="1:15" ht="12.75" customHeight="1">
      <c r="A45" s="12" t="s">
        <v>27</v>
      </c>
      <c r="B45" s="33"/>
      <c r="C45" s="33">
        <v>2326</v>
      </c>
      <c r="D45" s="34">
        <v>10493</v>
      </c>
      <c r="E45" s="27">
        <f>SUM(B45:D45)</f>
        <v>12819</v>
      </c>
      <c r="F45" s="33"/>
      <c r="G45" s="33"/>
      <c r="H45" s="33"/>
      <c r="I45" s="27">
        <f>SUM(F45:H45)</f>
        <v>0</v>
      </c>
      <c r="J45" s="28">
        <f aca="true" t="shared" si="24" ref="J45:L46">+B45-F45</f>
        <v>0</v>
      </c>
      <c r="K45" s="28">
        <f t="shared" si="24"/>
        <v>2326</v>
      </c>
      <c r="L45" s="28">
        <f t="shared" si="24"/>
        <v>10493</v>
      </c>
      <c r="M45" s="29">
        <f>SUM(J45:L45)</f>
        <v>12819</v>
      </c>
      <c r="N45" s="13"/>
      <c r="O45" s="6"/>
    </row>
    <row r="46" spans="1:15" ht="12.75" customHeight="1">
      <c r="A46" s="52"/>
      <c r="B46" s="37"/>
      <c r="C46" s="37"/>
      <c r="D46" s="38"/>
      <c r="E46" s="41">
        <f>SUM(B46:D46)</f>
        <v>0</v>
      </c>
      <c r="F46" s="37"/>
      <c r="G46" s="37"/>
      <c r="H46" s="37"/>
      <c r="I46" s="41">
        <f>SUM(F46:H46)</f>
        <v>0</v>
      </c>
      <c r="J46" s="30">
        <f t="shared" si="24"/>
        <v>0</v>
      </c>
      <c r="K46" s="30">
        <f t="shared" si="24"/>
        <v>0</v>
      </c>
      <c r="L46" s="30">
        <f t="shared" si="24"/>
        <v>0</v>
      </c>
      <c r="M46" s="51">
        <f>SUM(J46:L46)</f>
        <v>0</v>
      </c>
      <c r="N46" s="53"/>
      <c r="O46" s="6"/>
    </row>
    <row r="47" spans="1:15" ht="12.75" customHeight="1">
      <c r="A47" s="16" t="s">
        <v>19</v>
      </c>
      <c r="B47" s="28"/>
      <c r="C47" s="28"/>
      <c r="D47" s="32"/>
      <c r="E47" s="27"/>
      <c r="F47" s="39"/>
      <c r="G47" s="39"/>
      <c r="H47" s="39"/>
      <c r="I47" s="40"/>
      <c r="J47" s="28"/>
      <c r="K47" s="28"/>
      <c r="L47" s="28"/>
      <c r="M47" s="29"/>
      <c r="N47" s="13"/>
      <c r="O47" s="6"/>
    </row>
    <row r="48" spans="1:15" ht="12.75" customHeight="1">
      <c r="A48" s="14" t="s">
        <v>10</v>
      </c>
      <c r="B48" s="23">
        <f aca="true" t="shared" si="25" ref="B48:I48">+B49+B53</f>
        <v>606386</v>
      </c>
      <c r="C48" s="23">
        <f t="shared" si="25"/>
        <v>142964</v>
      </c>
      <c r="D48" s="23">
        <f t="shared" si="25"/>
        <v>4757</v>
      </c>
      <c r="E48" s="23">
        <f t="shared" si="25"/>
        <v>754107</v>
      </c>
      <c r="F48" s="23">
        <f>+F49+F53</f>
        <v>321890</v>
      </c>
      <c r="G48" s="23">
        <f>+G49+G53</f>
        <v>71012</v>
      </c>
      <c r="H48" s="23">
        <f>+H49+H53</f>
        <v>691</v>
      </c>
      <c r="I48" s="23">
        <f t="shared" si="25"/>
        <v>393593</v>
      </c>
      <c r="J48" s="23">
        <f>+J49+J53</f>
        <v>284496</v>
      </c>
      <c r="K48" s="23">
        <f>+K49+K53</f>
        <v>71952</v>
      </c>
      <c r="L48" s="23">
        <f>+L49+L53</f>
        <v>4066</v>
      </c>
      <c r="M48" s="23">
        <f>+M49+M53</f>
        <v>360514</v>
      </c>
      <c r="N48" s="13">
        <f>+I48/E48</f>
        <v>0.5219325639464957</v>
      </c>
      <c r="O48" s="6"/>
    </row>
    <row r="49" spans="1:15" ht="12.75" customHeight="1">
      <c r="A49" s="15" t="s">
        <v>11</v>
      </c>
      <c r="B49" s="24">
        <f aca="true" t="shared" si="26" ref="B49:H49">+B50+B51+B52</f>
        <v>606386</v>
      </c>
      <c r="C49" s="24">
        <f t="shared" si="26"/>
        <v>142837</v>
      </c>
      <c r="D49" s="24">
        <f t="shared" si="26"/>
        <v>4753</v>
      </c>
      <c r="E49" s="24">
        <f t="shared" si="26"/>
        <v>753976</v>
      </c>
      <c r="F49" s="24">
        <f t="shared" si="26"/>
        <v>321890</v>
      </c>
      <c r="G49" s="24">
        <f t="shared" si="26"/>
        <v>71012</v>
      </c>
      <c r="H49" s="24">
        <f t="shared" si="26"/>
        <v>691</v>
      </c>
      <c r="I49" s="24">
        <f>+I50+I51+I52</f>
        <v>393593</v>
      </c>
      <c r="J49" s="24">
        <f>+J50+J51+J52</f>
        <v>284496</v>
      </c>
      <c r="K49" s="24">
        <f>+K50+K51+K52</f>
        <v>71825</v>
      </c>
      <c r="L49" s="24">
        <f>+L50+L51+L52</f>
        <v>4062</v>
      </c>
      <c r="M49" s="25">
        <f>+M50+M51+M52</f>
        <v>360383</v>
      </c>
      <c r="N49" s="13"/>
      <c r="O49" s="6"/>
    </row>
    <row r="50" spans="1:15" ht="12.75" customHeight="1">
      <c r="A50" s="12" t="s">
        <v>12</v>
      </c>
      <c r="B50" s="33">
        <v>517934</v>
      </c>
      <c r="C50" s="33">
        <v>142837</v>
      </c>
      <c r="D50" s="34">
        <v>4753</v>
      </c>
      <c r="E50" s="27">
        <f>SUM(B50:D50)</f>
        <v>665524</v>
      </c>
      <c r="F50" s="33">
        <v>257077</v>
      </c>
      <c r="G50" s="33">
        <v>71012</v>
      </c>
      <c r="H50" s="33">
        <v>691</v>
      </c>
      <c r="I50" s="27">
        <f>SUM(F50:H50)</f>
        <v>328780</v>
      </c>
      <c r="J50" s="28">
        <f aca="true" t="shared" si="27" ref="J50:L52">+B50-F50</f>
        <v>260857</v>
      </c>
      <c r="K50" s="28">
        <f t="shared" si="27"/>
        <v>71825</v>
      </c>
      <c r="L50" s="28">
        <f t="shared" si="27"/>
        <v>4062</v>
      </c>
      <c r="M50" s="29">
        <f>SUM(J50:L50)</f>
        <v>336744</v>
      </c>
      <c r="N50" s="13"/>
      <c r="O50" s="6"/>
    </row>
    <row r="51" spans="1:15" ht="12.75" customHeight="1">
      <c r="A51" s="15" t="s">
        <v>13</v>
      </c>
      <c r="B51" s="33">
        <v>54554</v>
      </c>
      <c r="C51" s="35"/>
      <c r="D51" s="34"/>
      <c r="E51" s="27">
        <f>SUM(B51:D51)</f>
        <v>54554</v>
      </c>
      <c r="F51" s="33">
        <v>48721</v>
      </c>
      <c r="G51" s="35"/>
      <c r="H51" s="35"/>
      <c r="I51" s="27">
        <f>SUM(F51:H51)</f>
        <v>48721</v>
      </c>
      <c r="J51" s="28">
        <f t="shared" si="27"/>
        <v>5833</v>
      </c>
      <c r="K51" s="28">
        <f t="shared" si="27"/>
        <v>0</v>
      </c>
      <c r="L51" s="28">
        <f t="shared" si="27"/>
        <v>0</v>
      </c>
      <c r="M51" s="29">
        <f>SUM(J51:L51)</f>
        <v>5833</v>
      </c>
      <c r="N51" s="13"/>
      <c r="O51" s="6"/>
    </row>
    <row r="52" spans="1:15" ht="12.75" customHeight="1">
      <c r="A52" s="15" t="s">
        <v>14</v>
      </c>
      <c r="B52" s="33">
        <v>33898</v>
      </c>
      <c r="C52" s="35"/>
      <c r="D52" s="36"/>
      <c r="E52" s="27">
        <f>SUM(B52:D52)</f>
        <v>33898</v>
      </c>
      <c r="F52" s="33">
        <v>16092</v>
      </c>
      <c r="G52" s="35"/>
      <c r="H52" s="35"/>
      <c r="I52" s="27">
        <f>SUM(F52:H52)</f>
        <v>16092</v>
      </c>
      <c r="J52" s="28">
        <f t="shared" si="27"/>
        <v>17806</v>
      </c>
      <c r="K52" s="28">
        <f t="shared" si="27"/>
        <v>0</v>
      </c>
      <c r="L52" s="28">
        <f t="shared" si="27"/>
        <v>0</v>
      </c>
      <c r="M52" s="29">
        <f>SUM(J52:L52)</f>
        <v>17806</v>
      </c>
      <c r="N52" s="13"/>
      <c r="O52" s="6"/>
    </row>
    <row r="53" spans="1:15" ht="12.75" customHeight="1">
      <c r="A53" s="12" t="s">
        <v>26</v>
      </c>
      <c r="B53" s="37">
        <f aca="true" t="shared" si="28" ref="B53:I53">+B54+B55</f>
        <v>0</v>
      </c>
      <c r="C53" s="37">
        <f t="shared" si="28"/>
        <v>127</v>
      </c>
      <c r="D53" s="38">
        <f t="shared" si="28"/>
        <v>4</v>
      </c>
      <c r="E53" s="37">
        <f t="shared" si="28"/>
        <v>131</v>
      </c>
      <c r="F53" s="37">
        <f>+F54+F55</f>
        <v>0</v>
      </c>
      <c r="G53" s="37">
        <f>+G54+G55</f>
        <v>0</v>
      </c>
      <c r="H53" s="37">
        <f>+H54+H55</f>
        <v>0</v>
      </c>
      <c r="I53" s="37">
        <f t="shared" si="28"/>
        <v>0</v>
      </c>
      <c r="J53" s="37">
        <f>+J54+J55</f>
        <v>0</v>
      </c>
      <c r="K53" s="37">
        <f>+K54+K55</f>
        <v>127</v>
      </c>
      <c r="L53" s="37">
        <f>+L54+L55</f>
        <v>4</v>
      </c>
      <c r="M53" s="38">
        <f>+M54+M55</f>
        <v>131</v>
      </c>
      <c r="N53" s="13"/>
      <c r="O53" s="6"/>
    </row>
    <row r="54" spans="1:15" ht="12.75" customHeight="1">
      <c r="A54" s="12" t="s">
        <v>27</v>
      </c>
      <c r="B54" s="33"/>
      <c r="C54" s="33">
        <v>127</v>
      </c>
      <c r="D54" s="34">
        <v>4</v>
      </c>
      <c r="E54" s="27">
        <f>SUM(B54:D54)</f>
        <v>131</v>
      </c>
      <c r="F54" s="33"/>
      <c r="G54" s="33"/>
      <c r="H54" s="33"/>
      <c r="I54" s="27">
        <f>SUM(F54:H54)</f>
        <v>0</v>
      </c>
      <c r="J54" s="28">
        <f aca="true" t="shared" si="29" ref="J54:L55">+B54-F54</f>
        <v>0</v>
      </c>
      <c r="K54" s="28">
        <f t="shared" si="29"/>
        <v>127</v>
      </c>
      <c r="L54" s="28">
        <f t="shared" si="29"/>
        <v>4</v>
      </c>
      <c r="M54" s="29">
        <f>SUM(J54:L54)</f>
        <v>131</v>
      </c>
      <c r="N54" s="13"/>
      <c r="O54" s="6"/>
    </row>
    <row r="55" spans="1:15" ht="12.75" customHeight="1">
      <c r="A55" s="16"/>
      <c r="B55" s="33"/>
      <c r="C55" s="33"/>
      <c r="D55" s="34"/>
      <c r="E55" s="27">
        <f>SUM(B55:D55)</f>
        <v>0</v>
      </c>
      <c r="F55" s="33"/>
      <c r="G55" s="33"/>
      <c r="H55" s="33"/>
      <c r="I55" s="27">
        <f>SUM(F55:H55)</f>
        <v>0</v>
      </c>
      <c r="J55" s="28">
        <f t="shared" si="29"/>
        <v>0</v>
      </c>
      <c r="K55" s="28">
        <f t="shared" si="29"/>
        <v>0</v>
      </c>
      <c r="L55" s="28">
        <f t="shared" si="29"/>
        <v>0</v>
      </c>
      <c r="M55" s="29">
        <f>SUM(J55:L55)</f>
        <v>0</v>
      </c>
      <c r="N55" s="13"/>
      <c r="O55" s="6"/>
    </row>
    <row r="56" spans="1:15" ht="12.75" customHeight="1">
      <c r="A56" s="16" t="s">
        <v>20</v>
      </c>
      <c r="B56" s="28"/>
      <c r="C56" s="28"/>
      <c r="D56" s="32"/>
      <c r="E56" s="27"/>
      <c r="F56" s="39"/>
      <c r="G56" s="39"/>
      <c r="H56" s="39"/>
      <c r="I56" s="40"/>
      <c r="J56" s="28"/>
      <c r="K56" s="28"/>
      <c r="L56" s="28"/>
      <c r="M56" s="29"/>
      <c r="N56" s="13"/>
      <c r="O56" s="6"/>
    </row>
    <row r="57" spans="1:15" ht="12.75" customHeight="1">
      <c r="A57" s="14" t="s">
        <v>10</v>
      </c>
      <c r="B57" s="23">
        <f aca="true" t="shared" si="30" ref="B57:I57">+B58+B62</f>
        <v>31757</v>
      </c>
      <c r="C57" s="23">
        <f t="shared" si="30"/>
        <v>40924</v>
      </c>
      <c r="D57" s="23">
        <f t="shared" si="30"/>
        <v>28885</v>
      </c>
      <c r="E57" s="23">
        <f t="shared" si="30"/>
        <v>101566</v>
      </c>
      <c r="F57" s="23">
        <f>+F58+F62</f>
        <v>11204</v>
      </c>
      <c r="G57" s="23">
        <f>+G58+G62</f>
        <v>10006</v>
      </c>
      <c r="H57" s="23">
        <f>+H58+H62</f>
        <v>76</v>
      </c>
      <c r="I57" s="23">
        <f t="shared" si="30"/>
        <v>21286</v>
      </c>
      <c r="J57" s="23">
        <f>+J58+J62</f>
        <v>20553</v>
      </c>
      <c r="K57" s="23">
        <f>+K58+K62</f>
        <v>30918</v>
      </c>
      <c r="L57" s="23">
        <f>+L58+L62</f>
        <v>28809</v>
      </c>
      <c r="M57" s="23">
        <f>+M58+M62</f>
        <v>80280</v>
      </c>
      <c r="N57" s="13">
        <f>+I57/E57</f>
        <v>0.209578008388634</v>
      </c>
      <c r="O57" s="6"/>
    </row>
    <row r="58" spans="1:15" ht="12.75" customHeight="1">
      <c r="A58" s="15" t="s">
        <v>11</v>
      </c>
      <c r="B58" s="24">
        <f aca="true" t="shared" si="31" ref="B58:H58">+B59+B60+B61</f>
        <v>31757</v>
      </c>
      <c r="C58" s="24">
        <f t="shared" si="31"/>
        <v>35296</v>
      </c>
      <c r="D58" s="24">
        <f t="shared" si="31"/>
        <v>9500</v>
      </c>
      <c r="E58" s="24">
        <f t="shared" si="31"/>
        <v>76553</v>
      </c>
      <c r="F58" s="24">
        <f t="shared" si="31"/>
        <v>11204</v>
      </c>
      <c r="G58" s="24">
        <f t="shared" si="31"/>
        <v>9195</v>
      </c>
      <c r="H58" s="24">
        <f t="shared" si="31"/>
        <v>0</v>
      </c>
      <c r="I58" s="24">
        <f>+I59+I60+I61</f>
        <v>20399</v>
      </c>
      <c r="J58" s="24">
        <f>+J59+J60+J61</f>
        <v>20553</v>
      </c>
      <c r="K58" s="24">
        <f>+K59+K60+K61</f>
        <v>26101</v>
      </c>
      <c r="L58" s="24">
        <f>+L59+L60+L61</f>
        <v>9500</v>
      </c>
      <c r="M58" s="25">
        <f>+M59+M60+M61</f>
        <v>56154</v>
      </c>
      <c r="N58" s="13"/>
      <c r="O58" s="6"/>
    </row>
    <row r="59" spans="1:15" ht="12.75" customHeight="1">
      <c r="A59" s="12" t="s">
        <v>12</v>
      </c>
      <c r="B59" s="33">
        <v>29038</v>
      </c>
      <c r="C59" s="33">
        <v>35296</v>
      </c>
      <c r="D59" s="34">
        <v>9500</v>
      </c>
      <c r="E59" s="27">
        <f>SUM(B59:D59)</f>
        <v>73834</v>
      </c>
      <c r="F59" s="33">
        <v>10151</v>
      </c>
      <c r="G59" s="33">
        <v>9195</v>
      </c>
      <c r="H59" s="33"/>
      <c r="I59" s="27">
        <f>SUM(F59:H59)</f>
        <v>19346</v>
      </c>
      <c r="J59" s="28">
        <f aca="true" t="shared" si="32" ref="J59:L61">+B59-F59</f>
        <v>18887</v>
      </c>
      <c r="K59" s="28">
        <f t="shared" si="32"/>
        <v>26101</v>
      </c>
      <c r="L59" s="28">
        <f t="shared" si="32"/>
        <v>9500</v>
      </c>
      <c r="M59" s="29">
        <f>SUM(J59:L59)</f>
        <v>54488</v>
      </c>
      <c r="N59" s="13"/>
      <c r="O59" s="6"/>
    </row>
    <row r="60" spans="1:15" ht="12.75" customHeight="1">
      <c r="A60" s="15" t="s">
        <v>13</v>
      </c>
      <c r="B60" s="33">
        <v>148</v>
      </c>
      <c r="C60" s="35"/>
      <c r="D60" s="34"/>
      <c r="E60" s="27">
        <f>SUM(B60:D60)</f>
        <v>148</v>
      </c>
      <c r="F60" s="33">
        <v>148</v>
      </c>
      <c r="G60" s="35"/>
      <c r="H60" s="35"/>
      <c r="I60" s="27">
        <f>SUM(F60:H60)</f>
        <v>148</v>
      </c>
      <c r="J60" s="28">
        <f t="shared" si="32"/>
        <v>0</v>
      </c>
      <c r="K60" s="28">
        <f t="shared" si="32"/>
        <v>0</v>
      </c>
      <c r="L60" s="28">
        <f t="shared" si="32"/>
        <v>0</v>
      </c>
      <c r="M60" s="29">
        <f>SUM(J60:L60)</f>
        <v>0</v>
      </c>
      <c r="N60" s="13"/>
      <c r="O60" s="6"/>
    </row>
    <row r="61" spans="1:15" ht="12.75" customHeight="1">
      <c r="A61" s="15" t="s">
        <v>14</v>
      </c>
      <c r="B61" s="33">
        <v>2571</v>
      </c>
      <c r="C61" s="35"/>
      <c r="D61" s="36"/>
      <c r="E61" s="27">
        <f>SUM(B61:D61)</f>
        <v>2571</v>
      </c>
      <c r="F61" s="33">
        <v>905</v>
      </c>
      <c r="G61" s="35"/>
      <c r="H61" s="35"/>
      <c r="I61" s="27">
        <f>SUM(F61:H61)</f>
        <v>905</v>
      </c>
      <c r="J61" s="28">
        <f t="shared" si="32"/>
        <v>1666</v>
      </c>
      <c r="K61" s="28">
        <f t="shared" si="32"/>
        <v>0</v>
      </c>
      <c r="L61" s="28">
        <f t="shared" si="32"/>
        <v>0</v>
      </c>
      <c r="M61" s="29">
        <f>SUM(J61:L61)</f>
        <v>1666</v>
      </c>
      <c r="N61" s="13"/>
      <c r="O61" s="6"/>
    </row>
    <row r="62" spans="1:15" ht="12.75" customHeight="1">
      <c r="A62" s="12" t="s">
        <v>26</v>
      </c>
      <c r="B62" s="37">
        <f aca="true" t="shared" si="33" ref="B62:I62">+B63+B64</f>
        <v>0</v>
      </c>
      <c r="C62" s="37">
        <f t="shared" si="33"/>
        <v>5628</v>
      </c>
      <c r="D62" s="38">
        <f t="shared" si="33"/>
        <v>19385</v>
      </c>
      <c r="E62" s="37">
        <f t="shared" si="33"/>
        <v>25013</v>
      </c>
      <c r="F62" s="37">
        <f>+F63+F64</f>
        <v>0</v>
      </c>
      <c r="G62" s="37">
        <f>+G63+G64</f>
        <v>811</v>
      </c>
      <c r="H62" s="37">
        <f>+H63+H64</f>
        <v>76</v>
      </c>
      <c r="I62" s="37">
        <f t="shared" si="33"/>
        <v>887</v>
      </c>
      <c r="J62" s="37">
        <f>+J63+J64</f>
        <v>0</v>
      </c>
      <c r="K62" s="37">
        <f>+K63+K64</f>
        <v>4817</v>
      </c>
      <c r="L62" s="37">
        <f>+L63+L64</f>
        <v>19309</v>
      </c>
      <c r="M62" s="38">
        <f>+M63+M64</f>
        <v>24126</v>
      </c>
      <c r="N62" s="13"/>
      <c r="O62" s="6"/>
    </row>
    <row r="63" spans="1:15" ht="12.75" customHeight="1">
      <c r="A63" s="12" t="s">
        <v>27</v>
      </c>
      <c r="B63" s="33"/>
      <c r="C63" s="33">
        <v>5628</v>
      </c>
      <c r="D63" s="34">
        <v>19385</v>
      </c>
      <c r="E63" s="27">
        <f>SUM(B63:D63)</f>
        <v>25013</v>
      </c>
      <c r="F63" s="33"/>
      <c r="G63" s="33">
        <v>811</v>
      </c>
      <c r="H63" s="33">
        <v>76</v>
      </c>
      <c r="I63" s="27">
        <f>SUM(F63:H63)</f>
        <v>887</v>
      </c>
      <c r="J63" s="28">
        <f aca="true" t="shared" si="34" ref="J63:L64">+B63-F63</f>
        <v>0</v>
      </c>
      <c r="K63" s="28">
        <f t="shared" si="34"/>
        <v>4817</v>
      </c>
      <c r="L63" s="28">
        <f t="shared" si="34"/>
        <v>19309</v>
      </c>
      <c r="M63" s="29">
        <f>SUM(J63:L63)</f>
        <v>24126</v>
      </c>
      <c r="N63" s="13"/>
      <c r="O63" s="6"/>
    </row>
    <row r="64" spans="1:15" ht="12.75" customHeight="1">
      <c r="A64" s="16"/>
      <c r="B64" s="33"/>
      <c r="C64" s="33"/>
      <c r="D64" s="34"/>
      <c r="E64" s="27">
        <f>SUM(B64:D64)</f>
        <v>0</v>
      </c>
      <c r="F64" s="33"/>
      <c r="G64" s="33"/>
      <c r="H64" s="33"/>
      <c r="I64" s="27">
        <f>SUM(F64:H64)</f>
        <v>0</v>
      </c>
      <c r="J64" s="28">
        <f t="shared" si="34"/>
        <v>0</v>
      </c>
      <c r="K64" s="28">
        <f t="shared" si="34"/>
        <v>0</v>
      </c>
      <c r="L64" s="28">
        <f t="shared" si="34"/>
        <v>0</v>
      </c>
      <c r="M64" s="29">
        <f>SUM(J64:L64)</f>
        <v>0</v>
      </c>
      <c r="N64" s="13"/>
      <c r="O64" s="6"/>
    </row>
    <row r="65" spans="1:15" ht="12.75" customHeight="1">
      <c r="A65" s="22" t="s">
        <v>21</v>
      </c>
      <c r="B65" s="28"/>
      <c r="C65" s="28"/>
      <c r="D65" s="32"/>
      <c r="E65" s="27"/>
      <c r="F65" s="39"/>
      <c r="G65" s="39"/>
      <c r="H65" s="39"/>
      <c r="I65" s="40"/>
      <c r="J65" s="28"/>
      <c r="K65" s="28"/>
      <c r="L65" s="28"/>
      <c r="M65" s="29"/>
      <c r="N65" s="13"/>
      <c r="O65" s="6"/>
    </row>
    <row r="66" spans="1:15" ht="12.75" customHeight="1">
      <c r="A66" s="14" t="s">
        <v>10</v>
      </c>
      <c r="B66" s="23">
        <f aca="true" t="shared" si="35" ref="B66:I66">+B67+B71</f>
        <v>106315</v>
      </c>
      <c r="C66" s="23">
        <f t="shared" si="35"/>
        <v>62789</v>
      </c>
      <c r="D66" s="23">
        <f t="shared" si="35"/>
        <v>4000</v>
      </c>
      <c r="E66" s="23">
        <f t="shared" si="35"/>
        <v>173104</v>
      </c>
      <c r="F66" s="23">
        <f>+F67+F71</f>
        <v>54084</v>
      </c>
      <c r="G66" s="23">
        <f>+G67+G71</f>
        <v>31200</v>
      </c>
      <c r="H66" s="23">
        <f>+H67+H71</f>
        <v>3840</v>
      </c>
      <c r="I66" s="23">
        <f t="shared" si="35"/>
        <v>89124</v>
      </c>
      <c r="J66" s="23">
        <f>+J67+J71</f>
        <v>52231</v>
      </c>
      <c r="K66" s="23">
        <f>+K67+K71</f>
        <v>31589</v>
      </c>
      <c r="L66" s="23">
        <f>+L67+L71</f>
        <v>160</v>
      </c>
      <c r="M66" s="23">
        <f>+M67+M71</f>
        <v>83980</v>
      </c>
      <c r="N66" s="13">
        <f>+I66/E66</f>
        <v>0.5148581199741196</v>
      </c>
      <c r="O66" s="6"/>
    </row>
    <row r="67" spans="1:15" ht="12.75" customHeight="1">
      <c r="A67" s="15" t="s">
        <v>11</v>
      </c>
      <c r="B67" s="24">
        <f aca="true" t="shared" si="36" ref="B67:H67">+B68+B69+B70</f>
        <v>106315</v>
      </c>
      <c r="C67" s="24">
        <f t="shared" si="36"/>
        <v>62262</v>
      </c>
      <c r="D67" s="24">
        <f t="shared" si="36"/>
        <v>4000</v>
      </c>
      <c r="E67" s="24">
        <f t="shared" si="36"/>
        <v>172577</v>
      </c>
      <c r="F67" s="24">
        <f t="shared" si="36"/>
        <v>54084</v>
      </c>
      <c r="G67" s="24">
        <f t="shared" si="36"/>
        <v>31200</v>
      </c>
      <c r="H67" s="24">
        <f t="shared" si="36"/>
        <v>3840</v>
      </c>
      <c r="I67" s="24">
        <f>+I68+I69+I70</f>
        <v>89124</v>
      </c>
      <c r="J67" s="24">
        <f>+J68+J69+J70</f>
        <v>52231</v>
      </c>
      <c r="K67" s="24">
        <f>+K68+K69+K70</f>
        <v>31062</v>
      </c>
      <c r="L67" s="24">
        <f>+L68+L69+L70</f>
        <v>160</v>
      </c>
      <c r="M67" s="25">
        <f>+M68+M69+M70</f>
        <v>83453</v>
      </c>
      <c r="N67" s="13"/>
      <c r="O67" s="6"/>
    </row>
    <row r="68" spans="1:15" ht="12.75" customHeight="1">
      <c r="A68" s="12" t="s">
        <v>12</v>
      </c>
      <c r="B68" s="33">
        <v>98941</v>
      </c>
      <c r="C68" s="33">
        <v>62262</v>
      </c>
      <c r="D68" s="34">
        <v>4000</v>
      </c>
      <c r="E68" s="27">
        <f>SUM(B68:D68)</f>
        <v>165203</v>
      </c>
      <c r="F68" s="33">
        <v>50314</v>
      </c>
      <c r="G68" s="33">
        <v>31200</v>
      </c>
      <c r="H68" s="33">
        <v>3840</v>
      </c>
      <c r="I68" s="27">
        <f>SUM(F68:H68)</f>
        <v>85354</v>
      </c>
      <c r="J68" s="28">
        <f aca="true" t="shared" si="37" ref="J68:L70">+B68-F68</f>
        <v>48627</v>
      </c>
      <c r="K68" s="28">
        <f t="shared" si="37"/>
        <v>31062</v>
      </c>
      <c r="L68" s="28">
        <f t="shared" si="37"/>
        <v>160</v>
      </c>
      <c r="M68" s="29">
        <f>SUM(J68:L68)</f>
        <v>79849</v>
      </c>
      <c r="N68" s="13"/>
      <c r="O68" s="6"/>
    </row>
    <row r="69" spans="1:15" ht="12.75" customHeight="1">
      <c r="A69" s="15" t="s">
        <v>13</v>
      </c>
      <c r="B69" s="33"/>
      <c r="C69" s="35"/>
      <c r="D69" s="34"/>
      <c r="E69" s="27">
        <f>SUM(B69:D69)</f>
        <v>0</v>
      </c>
      <c r="F69" s="33"/>
      <c r="G69" s="35"/>
      <c r="H69" s="35"/>
      <c r="I69" s="27">
        <f>SUM(F69:H69)</f>
        <v>0</v>
      </c>
      <c r="J69" s="28">
        <f t="shared" si="37"/>
        <v>0</v>
      </c>
      <c r="K69" s="28">
        <f t="shared" si="37"/>
        <v>0</v>
      </c>
      <c r="L69" s="28">
        <f t="shared" si="37"/>
        <v>0</v>
      </c>
      <c r="M69" s="29">
        <f>SUM(J69:L69)</f>
        <v>0</v>
      </c>
      <c r="N69" s="13"/>
      <c r="O69" s="6"/>
    </row>
    <row r="70" spans="1:15" ht="12.75" customHeight="1">
      <c r="A70" s="15" t="s">
        <v>14</v>
      </c>
      <c r="B70" s="33">
        <v>7374</v>
      </c>
      <c r="C70" s="35"/>
      <c r="D70" s="36"/>
      <c r="E70" s="27">
        <f>SUM(B70:D70)</f>
        <v>7374</v>
      </c>
      <c r="F70" s="33">
        <v>3770</v>
      </c>
      <c r="G70" s="35"/>
      <c r="H70" s="35"/>
      <c r="I70" s="27">
        <f>SUM(F70:H70)</f>
        <v>3770</v>
      </c>
      <c r="J70" s="28">
        <f t="shared" si="37"/>
        <v>3604</v>
      </c>
      <c r="K70" s="28">
        <f t="shared" si="37"/>
        <v>0</v>
      </c>
      <c r="L70" s="28">
        <f t="shared" si="37"/>
        <v>0</v>
      </c>
      <c r="M70" s="29">
        <f>SUM(J70:L70)</f>
        <v>3604</v>
      </c>
      <c r="N70" s="13"/>
      <c r="O70" s="6"/>
    </row>
    <row r="71" spans="1:15" ht="12.75" customHeight="1">
      <c r="A71" s="12" t="s">
        <v>26</v>
      </c>
      <c r="B71" s="37">
        <f aca="true" t="shared" si="38" ref="B71:I71">+B72+B73</f>
        <v>0</v>
      </c>
      <c r="C71" s="37">
        <f t="shared" si="38"/>
        <v>527</v>
      </c>
      <c r="D71" s="38">
        <f t="shared" si="38"/>
        <v>0</v>
      </c>
      <c r="E71" s="37">
        <f t="shared" si="38"/>
        <v>527</v>
      </c>
      <c r="F71" s="37">
        <f>+F72+F73</f>
        <v>0</v>
      </c>
      <c r="G71" s="37">
        <f>+G72+G73</f>
        <v>0</v>
      </c>
      <c r="H71" s="37">
        <f>+H72+H73</f>
        <v>0</v>
      </c>
      <c r="I71" s="37">
        <f t="shared" si="38"/>
        <v>0</v>
      </c>
      <c r="J71" s="37">
        <f>+J72+J73</f>
        <v>0</v>
      </c>
      <c r="K71" s="37">
        <f>+K72+K73</f>
        <v>527</v>
      </c>
      <c r="L71" s="37">
        <f>+L72+L73</f>
        <v>0</v>
      </c>
      <c r="M71" s="38">
        <f>+M72+M73</f>
        <v>527</v>
      </c>
      <c r="N71" s="13"/>
      <c r="O71" s="6"/>
    </row>
    <row r="72" spans="1:15" ht="12.75" customHeight="1">
      <c r="A72" s="12" t="s">
        <v>27</v>
      </c>
      <c r="B72" s="33"/>
      <c r="C72" s="33">
        <v>527</v>
      </c>
      <c r="D72" s="34"/>
      <c r="E72" s="27">
        <f>SUM(B72:D72)</f>
        <v>527</v>
      </c>
      <c r="F72" s="33"/>
      <c r="G72" s="33"/>
      <c r="H72" s="33"/>
      <c r="I72" s="27">
        <f>SUM(F72:H72)</f>
        <v>0</v>
      </c>
      <c r="J72" s="28">
        <f aca="true" t="shared" si="39" ref="J72:L73">+B72-F72</f>
        <v>0</v>
      </c>
      <c r="K72" s="28">
        <f t="shared" si="39"/>
        <v>527</v>
      </c>
      <c r="L72" s="28">
        <f t="shared" si="39"/>
        <v>0</v>
      </c>
      <c r="M72" s="29">
        <f>SUM(J72:L72)</f>
        <v>527</v>
      </c>
      <c r="N72" s="13"/>
      <c r="O72" s="6"/>
    </row>
    <row r="73" spans="1:15" ht="12.75" customHeight="1">
      <c r="A73" s="16"/>
      <c r="B73" s="33"/>
      <c r="C73" s="33"/>
      <c r="D73" s="34"/>
      <c r="E73" s="27">
        <f>SUM(B73:D73)</f>
        <v>0</v>
      </c>
      <c r="F73" s="33"/>
      <c r="G73" s="33"/>
      <c r="H73" s="33"/>
      <c r="I73" s="27">
        <f>SUM(F73:H73)</f>
        <v>0</v>
      </c>
      <c r="J73" s="28">
        <f t="shared" si="39"/>
        <v>0</v>
      </c>
      <c r="K73" s="28">
        <f t="shared" si="39"/>
        <v>0</v>
      </c>
      <c r="L73" s="28">
        <f t="shared" si="39"/>
        <v>0</v>
      </c>
      <c r="M73" s="29">
        <f>SUM(J73:L73)</f>
        <v>0</v>
      </c>
      <c r="N73" s="13"/>
      <c r="O73" s="6"/>
    </row>
    <row r="74" spans="1:15" ht="12.75" customHeight="1">
      <c r="A74" s="22" t="s">
        <v>22</v>
      </c>
      <c r="B74" s="28"/>
      <c r="C74" s="28"/>
      <c r="D74" s="32"/>
      <c r="E74" s="27"/>
      <c r="F74" s="39"/>
      <c r="G74" s="39"/>
      <c r="H74" s="39"/>
      <c r="I74" s="40"/>
      <c r="J74" s="28"/>
      <c r="K74" s="28"/>
      <c r="L74" s="28"/>
      <c r="M74" s="29"/>
      <c r="N74" s="13"/>
      <c r="O74" s="6"/>
    </row>
    <row r="75" spans="1:15" ht="12.75" customHeight="1">
      <c r="A75" s="14" t="s">
        <v>10</v>
      </c>
      <c r="B75" s="23">
        <f aca="true" t="shared" si="40" ref="B75:I75">+B76+B80</f>
        <v>193486</v>
      </c>
      <c r="C75" s="23">
        <f t="shared" si="40"/>
        <v>146343</v>
      </c>
      <c r="D75" s="23">
        <f t="shared" si="40"/>
        <v>11906</v>
      </c>
      <c r="E75" s="23">
        <f t="shared" si="40"/>
        <v>351735</v>
      </c>
      <c r="F75" s="23">
        <f>+F76+F80</f>
        <v>115050</v>
      </c>
      <c r="G75" s="23">
        <f>+G76+G80</f>
        <v>80247</v>
      </c>
      <c r="H75" s="23">
        <f>+H76+H80</f>
        <v>10707</v>
      </c>
      <c r="I75" s="23">
        <f t="shared" si="40"/>
        <v>206004</v>
      </c>
      <c r="J75" s="23">
        <f>+J76+J80</f>
        <v>78436</v>
      </c>
      <c r="K75" s="23">
        <f>+K76+K80</f>
        <v>66096</v>
      </c>
      <c r="L75" s="23">
        <f>+L76+L80</f>
        <v>1199</v>
      </c>
      <c r="M75" s="23">
        <f>+M76+M80</f>
        <v>145731</v>
      </c>
      <c r="N75" s="13">
        <f>+I75/E75</f>
        <v>0.5856795598959443</v>
      </c>
      <c r="O75" s="6"/>
    </row>
    <row r="76" spans="1:15" ht="12.75" customHeight="1">
      <c r="A76" s="15" t="s">
        <v>11</v>
      </c>
      <c r="B76" s="24">
        <f aca="true" t="shared" si="41" ref="B76:H76">+B77+B78+B79</f>
        <v>193486</v>
      </c>
      <c r="C76" s="24">
        <f t="shared" si="41"/>
        <v>146343</v>
      </c>
      <c r="D76" s="24">
        <f t="shared" si="41"/>
        <v>11906</v>
      </c>
      <c r="E76" s="24">
        <f t="shared" si="41"/>
        <v>351735</v>
      </c>
      <c r="F76" s="24">
        <f t="shared" si="41"/>
        <v>115050</v>
      </c>
      <c r="G76" s="24">
        <f t="shared" si="41"/>
        <v>80247</v>
      </c>
      <c r="H76" s="24">
        <f t="shared" si="41"/>
        <v>10707</v>
      </c>
      <c r="I76" s="24">
        <f>+I77+I78+I79</f>
        <v>206004</v>
      </c>
      <c r="J76" s="24">
        <f>+J77+J78+J79</f>
        <v>78436</v>
      </c>
      <c r="K76" s="24">
        <f>+K77+K78+K79</f>
        <v>66096</v>
      </c>
      <c r="L76" s="24">
        <f>+L77+L78+L79</f>
        <v>1199</v>
      </c>
      <c r="M76" s="25">
        <f>+M77+M78+M79</f>
        <v>145731</v>
      </c>
      <c r="N76" s="13"/>
      <c r="O76" s="6"/>
    </row>
    <row r="77" spans="1:15" ht="12.75" customHeight="1">
      <c r="A77" s="12" t="s">
        <v>12</v>
      </c>
      <c r="B77" s="33">
        <v>176306</v>
      </c>
      <c r="C77" s="33">
        <v>146343</v>
      </c>
      <c r="D77" s="34">
        <v>11906</v>
      </c>
      <c r="E77" s="27">
        <f>SUM(B77:D77)</f>
        <v>334555</v>
      </c>
      <c r="F77" s="33">
        <v>105688</v>
      </c>
      <c r="G77" s="33">
        <v>80247</v>
      </c>
      <c r="H77" s="33">
        <v>10707</v>
      </c>
      <c r="I77" s="27">
        <f>SUM(F77:H77)</f>
        <v>196642</v>
      </c>
      <c r="J77" s="28">
        <f aca="true" t="shared" si="42" ref="J77:L79">+B77-F77</f>
        <v>70618</v>
      </c>
      <c r="K77" s="28">
        <f t="shared" si="42"/>
        <v>66096</v>
      </c>
      <c r="L77" s="28">
        <f t="shared" si="42"/>
        <v>1199</v>
      </c>
      <c r="M77" s="29">
        <f>SUM(J77:L77)</f>
        <v>137913</v>
      </c>
      <c r="N77" s="13"/>
      <c r="O77" s="6"/>
    </row>
    <row r="78" spans="1:15" ht="12.75" customHeight="1">
      <c r="A78" s="15" t="s">
        <v>13</v>
      </c>
      <c r="B78" s="33">
        <v>637</v>
      </c>
      <c r="C78" s="33"/>
      <c r="D78" s="34"/>
      <c r="E78" s="27">
        <f>SUM(B78:D78)</f>
        <v>637</v>
      </c>
      <c r="F78" s="33">
        <v>637</v>
      </c>
      <c r="G78" s="35"/>
      <c r="H78" s="35"/>
      <c r="I78" s="27">
        <f>SUM(F78:H78)</f>
        <v>637</v>
      </c>
      <c r="J78" s="28">
        <f t="shared" si="42"/>
        <v>0</v>
      </c>
      <c r="K78" s="28">
        <f t="shared" si="42"/>
        <v>0</v>
      </c>
      <c r="L78" s="28">
        <f t="shared" si="42"/>
        <v>0</v>
      </c>
      <c r="M78" s="29">
        <f>SUM(J78:L78)</f>
        <v>0</v>
      </c>
      <c r="N78" s="13"/>
      <c r="O78" s="6"/>
    </row>
    <row r="79" spans="1:15" ht="12.75" customHeight="1">
      <c r="A79" s="15" t="s">
        <v>14</v>
      </c>
      <c r="B79" s="33">
        <v>16543</v>
      </c>
      <c r="C79" s="35"/>
      <c r="D79" s="36"/>
      <c r="E79" s="27">
        <f>SUM(B79:D79)</f>
        <v>16543</v>
      </c>
      <c r="F79" s="33">
        <v>8725</v>
      </c>
      <c r="G79" s="35"/>
      <c r="H79" s="35"/>
      <c r="I79" s="27">
        <f>SUM(F79:H79)</f>
        <v>8725</v>
      </c>
      <c r="J79" s="28">
        <f t="shared" si="42"/>
        <v>7818</v>
      </c>
      <c r="K79" s="28">
        <f t="shared" si="42"/>
        <v>0</v>
      </c>
      <c r="L79" s="28">
        <f t="shared" si="42"/>
        <v>0</v>
      </c>
      <c r="M79" s="29">
        <f>SUM(J79:L79)</f>
        <v>7818</v>
      </c>
      <c r="N79" s="13"/>
      <c r="O79" s="6"/>
    </row>
    <row r="80" spans="1:15" ht="12.75" customHeight="1">
      <c r="A80" s="12" t="s">
        <v>26</v>
      </c>
      <c r="B80" s="37">
        <f aca="true" t="shared" si="43" ref="B80:I80">+B81+B82</f>
        <v>0</v>
      </c>
      <c r="C80" s="37">
        <f t="shared" si="43"/>
        <v>0</v>
      </c>
      <c r="D80" s="38">
        <f t="shared" si="43"/>
        <v>0</v>
      </c>
      <c r="E80" s="37">
        <f t="shared" si="43"/>
        <v>0</v>
      </c>
      <c r="F80" s="37">
        <f>+F81+F82</f>
        <v>0</v>
      </c>
      <c r="G80" s="37">
        <f>+G81+G82</f>
        <v>0</v>
      </c>
      <c r="H80" s="37">
        <f>+H81+H82</f>
        <v>0</v>
      </c>
      <c r="I80" s="37">
        <f t="shared" si="43"/>
        <v>0</v>
      </c>
      <c r="J80" s="37">
        <f>+J81+J82</f>
        <v>0</v>
      </c>
      <c r="K80" s="37">
        <f>+K81+K82</f>
        <v>0</v>
      </c>
      <c r="L80" s="37">
        <f>+L81+L82</f>
        <v>0</v>
      </c>
      <c r="M80" s="38">
        <f>+M81+M82</f>
        <v>0</v>
      </c>
      <c r="N80" s="13"/>
      <c r="O80" s="6"/>
    </row>
    <row r="81" spans="1:15" ht="12.75" customHeight="1">
      <c r="A81" s="12" t="s">
        <v>27</v>
      </c>
      <c r="B81" s="33"/>
      <c r="C81" s="33"/>
      <c r="D81" s="34"/>
      <c r="E81" s="27">
        <f>SUM(B81:D81)</f>
        <v>0</v>
      </c>
      <c r="F81" s="33"/>
      <c r="G81" s="33"/>
      <c r="H81" s="33"/>
      <c r="I81" s="27">
        <f>SUM(F81:H81)</f>
        <v>0</v>
      </c>
      <c r="J81" s="28">
        <f aca="true" t="shared" si="44" ref="J81:L82">+B81-F81</f>
        <v>0</v>
      </c>
      <c r="K81" s="28">
        <f t="shared" si="44"/>
        <v>0</v>
      </c>
      <c r="L81" s="28">
        <f t="shared" si="44"/>
        <v>0</v>
      </c>
      <c r="M81" s="29">
        <f>SUM(J81:L81)</f>
        <v>0</v>
      </c>
      <c r="N81" s="13"/>
      <c r="O81" s="6"/>
    </row>
    <row r="82" spans="1:15" ht="12.75" customHeight="1">
      <c r="A82" s="52"/>
      <c r="B82" s="37"/>
      <c r="C82" s="37"/>
      <c r="D82" s="38"/>
      <c r="E82" s="41">
        <f>SUM(B82:D82)</f>
        <v>0</v>
      </c>
      <c r="F82" s="37"/>
      <c r="G82" s="37"/>
      <c r="H82" s="37"/>
      <c r="I82" s="41">
        <f>SUM(F82:H82)</f>
        <v>0</v>
      </c>
      <c r="J82" s="30">
        <f t="shared" si="44"/>
        <v>0</v>
      </c>
      <c r="K82" s="30">
        <f t="shared" si="44"/>
        <v>0</v>
      </c>
      <c r="L82" s="30">
        <f t="shared" si="44"/>
        <v>0</v>
      </c>
      <c r="M82" s="51">
        <f>SUM(J82:L82)</f>
        <v>0</v>
      </c>
      <c r="N82" s="53"/>
      <c r="O82" s="6"/>
    </row>
    <row r="83" spans="1:15" ht="12.75" customHeight="1">
      <c r="A83" s="16" t="s">
        <v>23</v>
      </c>
      <c r="B83" s="28"/>
      <c r="C83" s="28"/>
      <c r="D83" s="32"/>
      <c r="E83" s="27"/>
      <c r="F83" s="39"/>
      <c r="G83" s="39"/>
      <c r="H83" s="39"/>
      <c r="I83" s="40"/>
      <c r="J83" s="28"/>
      <c r="K83" s="28"/>
      <c r="L83" s="28"/>
      <c r="M83" s="29"/>
      <c r="N83" s="13"/>
      <c r="O83" s="6"/>
    </row>
    <row r="84" spans="1:15" ht="12.75" customHeight="1">
      <c r="A84" s="14" t="s">
        <v>10</v>
      </c>
      <c r="B84" s="23">
        <f aca="true" t="shared" si="45" ref="B84:I84">+B85+B89</f>
        <v>265767</v>
      </c>
      <c r="C84" s="23">
        <f t="shared" si="45"/>
        <v>320728</v>
      </c>
      <c r="D84" s="23">
        <f t="shared" si="45"/>
        <v>547892</v>
      </c>
      <c r="E84" s="23">
        <f t="shared" si="45"/>
        <v>1134387</v>
      </c>
      <c r="F84" s="23">
        <f>+F85+F89</f>
        <v>129511</v>
      </c>
      <c r="G84" s="23">
        <f>+G85+G89</f>
        <v>155238</v>
      </c>
      <c r="H84" s="23">
        <f>+H85+H89</f>
        <v>0</v>
      </c>
      <c r="I84" s="23">
        <f t="shared" si="45"/>
        <v>284749</v>
      </c>
      <c r="J84" s="23">
        <f>+J85+J89</f>
        <v>136256</v>
      </c>
      <c r="K84" s="23">
        <f>+K85+K89</f>
        <v>165490</v>
      </c>
      <c r="L84" s="23">
        <f>+L85+L89</f>
        <v>547892</v>
      </c>
      <c r="M84" s="23">
        <f>+M85+M89</f>
        <v>849638</v>
      </c>
      <c r="N84" s="13">
        <f>+I84/E84</f>
        <v>0.25101574683066713</v>
      </c>
      <c r="O84" s="6"/>
    </row>
    <row r="85" spans="1:15" ht="12.75" customHeight="1">
      <c r="A85" s="15" t="s">
        <v>11</v>
      </c>
      <c r="B85" s="24">
        <f aca="true" t="shared" si="46" ref="B85:H85">+B86+B87+B88</f>
        <v>265767</v>
      </c>
      <c r="C85" s="24">
        <f t="shared" si="46"/>
        <v>320646</v>
      </c>
      <c r="D85" s="24">
        <f t="shared" si="46"/>
        <v>484300</v>
      </c>
      <c r="E85" s="24">
        <f t="shared" si="46"/>
        <v>1070713</v>
      </c>
      <c r="F85" s="24">
        <f t="shared" si="46"/>
        <v>129511</v>
      </c>
      <c r="G85" s="24">
        <f t="shared" si="46"/>
        <v>155238</v>
      </c>
      <c r="H85" s="24">
        <f t="shared" si="46"/>
        <v>0</v>
      </c>
      <c r="I85" s="24">
        <f>+I86+I87+I88</f>
        <v>284749</v>
      </c>
      <c r="J85" s="24">
        <f>+J86+J87+J88</f>
        <v>136256</v>
      </c>
      <c r="K85" s="24">
        <f>+K86+K87+K88</f>
        <v>165408</v>
      </c>
      <c r="L85" s="24">
        <f>+L86+L87+L88</f>
        <v>484300</v>
      </c>
      <c r="M85" s="25">
        <f>+M86+M87+M88</f>
        <v>785964</v>
      </c>
      <c r="N85" s="13"/>
      <c r="O85" s="6"/>
    </row>
    <row r="86" spans="1:15" ht="12.75" customHeight="1">
      <c r="A86" s="12" t="s">
        <v>12</v>
      </c>
      <c r="B86" s="33">
        <v>253933</v>
      </c>
      <c r="C86" s="33">
        <v>320646</v>
      </c>
      <c r="D86" s="34">
        <v>484300</v>
      </c>
      <c r="E86" s="27">
        <f>SUM(B86:D86)</f>
        <v>1058879</v>
      </c>
      <c r="F86" s="33">
        <v>123306</v>
      </c>
      <c r="G86" s="33">
        <v>155238</v>
      </c>
      <c r="H86" s="33"/>
      <c r="I86" s="27">
        <f>SUM(F86:H86)</f>
        <v>278544</v>
      </c>
      <c r="J86" s="28">
        <f aca="true" t="shared" si="47" ref="J86:L88">+B86-F86</f>
        <v>130627</v>
      </c>
      <c r="K86" s="28">
        <f t="shared" si="47"/>
        <v>165408</v>
      </c>
      <c r="L86" s="28">
        <f t="shared" si="47"/>
        <v>484300</v>
      </c>
      <c r="M86" s="29">
        <f>SUM(J86:L86)</f>
        <v>780335</v>
      </c>
      <c r="N86" s="13"/>
      <c r="O86" s="6"/>
    </row>
    <row r="87" spans="1:15" ht="12.75" customHeight="1">
      <c r="A87" s="15" t="s">
        <v>13</v>
      </c>
      <c r="B87" s="33">
        <v>1391</v>
      </c>
      <c r="C87" s="35"/>
      <c r="D87" s="34"/>
      <c r="E87" s="27">
        <f>SUM(B87:D87)</f>
        <v>1391</v>
      </c>
      <c r="F87" s="33">
        <v>1391</v>
      </c>
      <c r="G87" s="35"/>
      <c r="H87" s="35"/>
      <c r="I87" s="27">
        <f>SUM(F87:H87)</f>
        <v>1391</v>
      </c>
      <c r="J87" s="28">
        <f t="shared" si="47"/>
        <v>0</v>
      </c>
      <c r="K87" s="28">
        <f t="shared" si="47"/>
        <v>0</v>
      </c>
      <c r="L87" s="28">
        <f t="shared" si="47"/>
        <v>0</v>
      </c>
      <c r="M87" s="29">
        <f>SUM(J87:L87)</f>
        <v>0</v>
      </c>
      <c r="N87" s="13"/>
      <c r="O87" s="6"/>
    </row>
    <row r="88" spans="1:15" ht="12.75" customHeight="1">
      <c r="A88" s="15" t="s">
        <v>14</v>
      </c>
      <c r="B88" s="33">
        <v>10443</v>
      </c>
      <c r="C88" s="35"/>
      <c r="D88" s="36"/>
      <c r="E88" s="27">
        <f>SUM(B88:D88)</f>
        <v>10443</v>
      </c>
      <c r="F88" s="33">
        <v>4814</v>
      </c>
      <c r="G88" s="35"/>
      <c r="H88" s="35"/>
      <c r="I88" s="27">
        <f>SUM(F88:H88)</f>
        <v>4814</v>
      </c>
      <c r="J88" s="28">
        <f t="shared" si="47"/>
        <v>5629</v>
      </c>
      <c r="K88" s="28">
        <f t="shared" si="47"/>
        <v>0</v>
      </c>
      <c r="L88" s="28">
        <f t="shared" si="47"/>
        <v>0</v>
      </c>
      <c r="M88" s="29">
        <f>SUM(J88:L88)</f>
        <v>5629</v>
      </c>
      <c r="N88" s="13"/>
      <c r="O88" s="6"/>
    </row>
    <row r="89" spans="1:15" ht="12.75" customHeight="1">
      <c r="A89" s="12" t="s">
        <v>26</v>
      </c>
      <c r="B89" s="37">
        <f aca="true" t="shared" si="48" ref="B89:I89">+B90+B91</f>
        <v>0</v>
      </c>
      <c r="C89" s="37">
        <f t="shared" si="48"/>
        <v>82</v>
      </c>
      <c r="D89" s="38">
        <f t="shared" si="48"/>
        <v>63592</v>
      </c>
      <c r="E89" s="37">
        <f t="shared" si="48"/>
        <v>63674</v>
      </c>
      <c r="F89" s="37">
        <f>+F90+F91</f>
        <v>0</v>
      </c>
      <c r="G89" s="37">
        <f>+G90+G91</f>
        <v>0</v>
      </c>
      <c r="H89" s="37">
        <f>+H90+H91</f>
        <v>0</v>
      </c>
      <c r="I89" s="37">
        <f t="shared" si="48"/>
        <v>0</v>
      </c>
      <c r="J89" s="37">
        <f>+J90+J91</f>
        <v>0</v>
      </c>
      <c r="K89" s="37">
        <f>+K90+K91</f>
        <v>82</v>
      </c>
      <c r="L89" s="37">
        <f>+L90+L91</f>
        <v>63592</v>
      </c>
      <c r="M89" s="38">
        <f>+M90+M91</f>
        <v>63674</v>
      </c>
      <c r="N89" s="13"/>
      <c r="O89" s="6"/>
    </row>
    <row r="90" spans="1:15" ht="12.75" customHeight="1">
      <c r="A90" s="12" t="s">
        <v>27</v>
      </c>
      <c r="B90" s="33"/>
      <c r="C90" s="33">
        <v>82</v>
      </c>
      <c r="D90" s="34">
        <v>63592</v>
      </c>
      <c r="E90" s="27">
        <f>SUM(B90:D90)</f>
        <v>63674</v>
      </c>
      <c r="F90" s="33"/>
      <c r="G90" s="33"/>
      <c r="H90" s="33"/>
      <c r="I90" s="27">
        <f>SUM(F90:H90)</f>
        <v>0</v>
      </c>
      <c r="J90" s="28">
        <f aca="true" t="shared" si="49" ref="J90:L91">+B90-F90</f>
        <v>0</v>
      </c>
      <c r="K90" s="28">
        <f t="shared" si="49"/>
        <v>82</v>
      </c>
      <c r="L90" s="28">
        <f t="shared" si="49"/>
        <v>63592</v>
      </c>
      <c r="M90" s="29">
        <f>SUM(J90:L90)</f>
        <v>63674</v>
      </c>
      <c r="N90" s="13"/>
      <c r="O90" s="6"/>
    </row>
    <row r="91" spans="1:15" ht="12.75" customHeight="1">
      <c r="A91" s="16"/>
      <c r="B91" s="33"/>
      <c r="C91" s="33"/>
      <c r="D91" s="34"/>
      <c r="E91" s="27">
        <f>SUM(B91:D91)</f>
        <v>0</v>
      </c>
      <c r="F91" s="33"/>
      <c r="G91" s="33"/>
      <c r="H91" s="33"/>
      <c r="I91" s="27">
        <f>SUM(F91:H91)</f>
        <v>0</v>
      </c>
      <c r="J91" s="28">
        <f t="shared" si="49"/>
        <v>0</v>
      </c>
      <c r="K91" s="28">
        <f t="shared" si="49"/>
        <v>0</v>
      </c>
      <c r="L91" s="28">
        <f t="shared" si="49"/>
        <v>0</v>
      </c>
      <c r="M91" s="29">
        <f>SUM(J91:L91)</f>
        <v>0</v>
      </c>
      <c r="N91" s="13"/>
      <c r="O91" s="6"/>
    </row>
    <row r="92" spans="1:15" ht="12.75" customHeight="1">
      <c r="A92" s="22" t="s">
        <v>24</v>
      </c>
      <c r="B92" s="28"/>
      <c r="C92" s="28"/>
      <c r="D92" s="32"/>
      <c r="E92" s="27"/>
      <c r="F92" s="39"/>
      <c r="G92" s="39"/>
      <c r="H92" s="39"/>
      <c r="I92" s="40"/>
      <c r="J92" s="28"/>
      <c r="K92" s="28"/>
      <c r="L92" s="28"/>
      <c r="M92" s="29"/>
      <c r="N92" s="13"/>
      <c r="O92" s="6"/>
    </row>
    <row r="93" spans="1:15" ht="12.75" customHeight="1">
      <c r="A93" s="14" t="s">
        <v>10</v>
      </c>
      <c r="B93" s="23">
        <f aca="true" t="shared" si="50" ref="B93:M93">+B94+B98+B99</f>
        <v>1505059</v>
      </c>
      <c r="C93" s="23">
        <f t="shared" si="50"/>
        <v>4049613</v>
      </c>
      <c r="D93" s="23">
        <f t="shared" si="50"/>
        <v>115245</v>
      </c>
      <c r="E93" s="23">
        <f t="shared" si="50"/>
        <v>5669917</v>
      </c>
      <c r="F93" s="23">
        <f t="shared" si="50"/>
        <v>928358</v>
      </c>
      <c r="G93" s="23">
        <f t="shared" si="50"/>
        <v>1973501</v>
      </c>
      <c r="H93" s="23">
        <f t="shared" si="50"/>
        <v>24024</v>
      </c>
      <c r="I93" s="23">
        <f t="shared" si="50"/>
        <v>2925883</v>
      </c>
      <c r="J93" s="23">
        <f t="shared" si="50"/>
        <v>576701</v>
      </c>
      <c r="K93" s="23">
        <f t="shared" si="50"/>
        <v>2076112</v>
      </c>
      <c r="L93" s="23">
        <f t="shared" si="50"/>
        <v>91221</v>
      </c>
      <c r="M93" s="23">
        <f t="shared" si="50"/>
        <v>2744034</v>
      </c>
      <c r="N93" s="13">
        <f>+I93/E93</f>
        <v>0.5160363017659694</v>
      </c>
      <c r="O93" s="6"/>
    </row>
    <row r="94" spans="1:15" ht="12.75" customHeight="1">
      <c r="A94" s="15" t="s">
        <v>11</v>
      </c>
      <c r="B94" s="24">
        <f aca="true" t="shared" si="51" ref="B94:H94">+B95+B96+B97</f>
        <v>1505059</v>
      </c>
      <c r="C94" s="24">
        <f t="shared" si="51"/>
        <v>3645586</v>
      </c>
      <c r="D94" s="24">
        <f t="shared" si="51"/>
        <v>115245</v>
      </c>
      <c r="E94" s="24">
        <f t="shared" si="51"/>
        <v>5265890</v>
      </c>
      <c r="F94" s="24">
        <f t="shared" si="51"/>
        <v>928358</v>
      </c>
      <c r="G94" s="24">
        <f t="shared" si="51"/>
        <v>1972667</v>
      </c>
      <c r="H94" s="24">
        <f t="shared" si="51"/>
        <v>24024</v>
      </c>
      <c r="I94" s="24">
        <f>+I95+I96+I97</f>
        <v>2925049</v>
      </c>
      <c r="J94" s="24">
        <f>+J95+J96+J97</f>
        <v>576701</v>
      </c>
      <c r="K94" s="24">
        <f>+K95+K96+K97</f>
        <v>1672919</v>
      </c>
      <c r="L94" s="24">
        <f>+L95+L96+L97</f>
        <v>91221</v>
      </c>
      <c r="M94" s="25">
        <f>+M95+M96+M97</f>
        <v>2340841</v>
      </c>
      <c r="N94" s="13"/>
      <c r="O94" s="6"/>
    </row>
    <row r="95" spans="1:15" ht="12.75" customHeight="1">
      <c r="A95" s="12" t="s">
        <v>12</v>
      </c>
      <c r="B95" s="33">
        <v>1351965</v>
      </c>
      <c r="C95" s="33">
        <v>3645586</v>
      </c>
      <c r="D95" s="34">
        <v>115245</v>
      </c>
      <c r="E95" s="27">
        <f>SUM(B95:D95)</f>
        <v>5112796</v>
      </c>
      <c r="F95" s="33">
        <v>803027</v>
      </c>
      <c r="G95" s="33">
        <v>1958502</v>
      </c>
      <c r="H95" s="33">
        <v>24024</v>
      </c>
      <c r="I95" s="27">
        <f>SUM(F95:H95)</f>
        <v>2785553</v>
      </c>
      <c r="J95" s="28">
        <f aca="true" t="shared" si="52" ref="J95:L97">+B95-F95</f>
        <v>548938</v>
      </c>
      <c r="K95" s="28">
        <f t="shared" si="52"/>
        <v>1687084</v>
      </c>
      <c r="L95" s="28">
        <f t="shared" si="52"/>
        <v>91221</v>
      </c>
      <c r="M95" s="29">
        <f>SUM(J95:L95)</f>
        <v>2327243</v>
      </c>
      <c r="N95" s="13"/>
      <c r="O95" s="6"/>
    </row>
    <row r="96" spans="1:15" ht="12.75" customHeight="1">
      <c r="A96" s="15" t="s">
        <v>13</v>
      </c>
      <c r="B96" s="33">
        <v>24491</v>
      </c>
      <c r="C96" s="33"/>
      <c r="D96" s="34"/>
      <c r="E96" s="27">
        <f>SUM(B96:D96)</f>
        <v>24491</v>
      </c>
      <c r="F96" s="33">
        <v>70031</v>
      </c>
      <c r="G96" s="33">
        <v>14165</v>
      </c>
      <c r="H96" s="33"/>
      <c r="I96" s="27">
        <f>SUM(F96:H96)</f>
        <v>84196</v>
      </c>
      <c r="J96" s="28">
        <f t="shared" si="52"/>
        <v>-45540</v>
      </c>
      <c r="K96" s="28">
        <f t="shared" si="52"/>
        <v>-14165</v>
      </c>
      <c r="L96" s="28">
        <f t="shared" si="52"/>
        <v>0</v>
      </c>
      <c r="M96" s="29">
        <f>SUM(J96:L96)</f>
        <v>-59705</v>
      </c>
      <c r="N96" s="13"/>
      <c r="O96" s="6"/>
    </row>
    <row r="97" spans="1:15" ht="12.75" customHeight="1">
      <c r="A97" s="15" t="s">
        <v>28</v>
      </c>
      <c r="B97" s="33">
        <v>128603</v>
      </c>
      <c r="C97" s="35"/>
      <c r="D97" s="34"/>
      <c r="E97" s="27">
        <f>SUM(B97:D97)</f>
        <v>128603</v>
      </c>
      <c r="F97" s="33">
        <v>55300</v>
      </c>
      <c r="G97" s="33"/>
      <c r="H97" s="33"/>
      <c r="I97" s="27">
        <f>SUM(F97:H97)</f>
        <v>55300</v>
      </c>
      <c r="J97" s="28">
        <f t="shared" si="52"/>
        <v>73303</v>
      </c>
      <c r="K97" s="28">
        <f t="shared" si="52"/>
        <v>0</v>
      </c>
      <c r="L97" s="28">
        <f t="shared" si="52"/>
        <v>0</v>
      </c>
      <c r="M97" s="29">
        <f>SUM(J97:L97)</f>
        <v>73303</v>
      </c>
      <c r="N97" s="13"/>
      <c r="O97" s="6"/>
    </row>
    <row r="98" spans="1:15" ht="12.75" customHeight="1">
      <c r="A98" s="15" t="s">
        <v>14</v>
      </c>
      <c r="B98" s="33"/>
      <c r="C98" s="33">
        <v>267750</v>
      </c>
      <c r="D98" s="34"/>
      <c r="E98" s="27">
        <f>SUM(B98:D98)</f>
        <v>267750</v>
      </c>
      <c r="F98" s="33"/>
      <c r="G98" s="33"/>
      <c r="H98" s="33"/>
      <c r="I98" s="27">
        <f>SUM(F98:H98)</f>
        <v>0</v>
      </c>
      <c r="J98" s="28">
        <f>+B98-F98</f>
        <v>0</v>
      </c>
      <c r="K98" s="28">
        <f>+C98-G98</f>
        <v>267750</v>
      </c>
      <c r="L98" s="28">
        <f>+D98-H98</f>
        <v>0</v>
      </c>
      <c r="M98" s="29">
        <f>SUM(J98:L98)</f>
        <v>267750</v>
      </c>
      <c r="N98" s="13"/>
      <c r="O98" s="6"/>
    </row>
    <row r="99" spans="1:15" ht="12.75" customHeight="1">
      <c r="A99" s="12" t="s">
        <v>26</v>
      </c>
      <c r="B99" s="37">
        <f aca="true" t="shared" si="53" ref="B99:I99">+B100+B101</f>
        <v>0</v>
      </c>
      <c r="C99" s="37">
        <f t="shared" si="53"/>
        <v>136277</v>
      </c>
      <c r="D99" s="38">
        <f t="shared" si="53"/>
        <v>0</v>
      </c>
      <c r="E99" s="37">
        <f t="shared" si="53"/>
        <v>136277</v>
      </c>
      <c r="F99" s="37">
        <f t="shared" si="53"/>
        <v>0</v>
      </c>
      <c r="G99" s="37">
        <f t="shared" si="53"/>
        <v>834</v>
      </c>
      <c r="H99" s="37">
        <f t="shared" si="53"/>
        <v>0</v>
      </c>
      <c r="I99" s="37">
        <f t="shared" si="53"/>
        <v>834</v>
      </c>
      <c r="J99" s="37">
        <f>+J100+J101</f>
        <v>0</v>
      </c>
      <c r="K99" s="37">
        <f>+K100+K101</f>
        <v>135443</v>
      </c>
      <c r="L99" s="37">
        <f>+L100+L101</f>
        <v>0</v>
      </c>
      <c r="M99" s="38">
        <f>+M100+M101</f>
        <v>135443</v>
      </c>
      <c r="N99" s="13"/>
      <c r="O99" s="6"/>
    </row>
    <row r="100" spans="1:15" ht="12.75" customHeight="1">
      <c r="A100" s="12" t="s">
        <v>27</v>
      </c>
      <c r="B100" s="33"/>
      <c r="C100" s="33">
        <v>136277</v>
      </c>
      <c r="D100" s="34"/>
      <c r="E100" s="27">
        <f>SUM(B100:D100)</f>
        <v>136277</v>
      </c>
      <c r="F100" s="33"/>
      <c r="G100" s="33">
        <v>500</v>
      </c>
      <c r="H100" s="33"/>
      <c r="I100" s="27">
        <f>SUM(F100:H100)</f>
        <v>500</v>
      </c>
      <c r="J100" s="28">
        <f aca="true" t="shared" si="54" ref="J100:L101">+B100-F100</f>
        <v>0</v>
      </c>
      <c r="K100" s="28">
        <f t="shared" si="54"/>
        <v>135777</v>
      </c>
      <c r="L100" s="28">
        <f t="shared" si="54"/>
        <v>0</v>
      </c>
      <c r="M100" s="29">
        <f>SUM(J100:L100)</f>
        <v>135777</v>
      </c>
      <c r="N100" s="13"/>
      <c r="O100" s="6"/>
    </row>
    <row r="101" spans="1:15" ht="12.75" customHeight="1">
      <c r="A101" s="11"/>
      <c r="B101" s="37"/>
      <c r="C101" s="37"/>
      <c r="D101" s="38"/>
      <c r="E101" s="41">
        <f>SUM(B101:D101)</f>
        <v>0</v>
      </c>
      <c r="F101" s="37"/>
      <c r="G101" s="37">
        <v>334</v>
      </c>
      <c r="H101" s="37"/>
      <c r="I101" s="41">
        <f>SUM(F101:H101)</f>
        <v>334</v>
      </c>
      <c r="J101" s="30">
        <f t="shared" si="54"/>
        <v>0</v>
      </c>
      <c r="K101" s="30">
        <f t="shared" si="54"/>
        <v>-334</v>
      </c>
      <c r="L101" s="30">
        <f t="shared" si="54"/>
        <v>0</v>
      </c>
      <c r="M101" s="51">
        <f>SUM(J101:L101)</f>
        <v>-334</v>
      </c>
      <c r="N101" s="7"/>
      <c r="O101" s="6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</sheetData>
  <sheetProtection/>
  <mergeCells count="6">
    <mergeCell ref="A6:A8"/>
    <mergeCell ref="N6:N8"/>
    <mergeCell ref="B7:E7"/>
    <mergeCell ref="F7:I7"/>
    <mergeCell ref="J7:M7"/>
    <mergeCell ref="B6:M6"/>
  </mergeCells>
  <printOptions/>
  <pageMargins left="0.5" right="0" top="0.75" bottom="0.75" header="0.5" footer="0.5"/>
  <pageSetup horizontalDpi="600" verticalDpi="600" orientation="landscape" paperSize="9" scale="80" r:id="rId1"/>
  <rowBreaks count="2" manualBreakCount="2">
    <brk id="46" max="16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mbernal</cp:lastModifiedBy>
  <cp:lastPrinted>2014-08-28T03:44:31Z</cp:lastPrinted>
  <dcterms:created xsi:type="dcterms:W3CDTF">2012-08-15T02:41:11Z</dcterms:created>
  <dcterms:modified xsi:type="dcterms:W3CDTF">2014-08-28T03:44:46Z</dcterms:modified>
  <cp:category/>
  <cp:version/>
  <cp:contentType/>
  <cp:contentStatus/>
</cp:coreProperties>
</file>