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0.2.197.8\BTB_Cash_Programming_Division\Bank Report\2025\05_May\For Posting\"/>
    </mc:Choice>
  </mc:AlternateContent>
  <xr:revisionPtr revIDLastSave="0" documentId="13_ncr:1_{EFCBDA43-5E7E-4AD3-B04B-A35BD669E4E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By Department2" sheetId="12" r:id="rId1"/>
    <sheet name="By Agency" sheetId="10" r:id="rId2"/>
    <sheet name="Graph" sheetId="3" r:id="rId3"/>
  </sheets>
  <definedNames>
    <definedName name="_xlnm._FilterDatabase" localSheetId="1" hidden="1">'By Agency'!#REF!</definedName>
    <definedName name="_xlnm.Print_Area" localSheetId="1">'By Agency'!$A$1:$H$295</definedName>
    <definedName name="_xlnm.Print_Area" localSheetId="0">'By Department2'!$A$1:$F$60</definedName>
    <definedName name="_xlnm.Print_Area" localSheetId="2">Graph!$A$12:$K$51</definedName>
    <definedName name="_xlnm.Print_Titles" localSheetId="1">'By Agency'!$1:$8</definedName>
    <definedName name="Z_081E09AD_AB62_433B_A53E_F457872E493D_.wvu.PrintArea" localSheetId="1" hidden="1">'By Agency'!$A$1:$F$289</definedName>
    <definedName name="Z_081E09AD_AB62_433B_A53E_F457872E493D_.wvu.PrintTitles" localSheetId="1" hidden="1">'By Agency'!$1:$8</definedName>
    <definedName name="Z_081E09AD_AB62_433B_A53E_F457872E493D_.wvu.Rows" localSheetId="1" hidden="1">'By Agency'!$134:$134,'By Agency'!$191:$192</definedName>
    <definedName name="Z_0A72D1F9_6F9D_1548_A9BD_D2852F16C0D3_.wvu.PrintArea" localSheetId="1" hidden="1">'By Agency'!$A$1:$F$289</definedName>
    <definedName name="Z_0A72D1F9_6F9D_1548_A9BD_D2852F16C0D3_.wvu.PrintTitles" localSheetId="1" hidden="1">'By Agency'!$1:$8</definedName>
    <definedName name="Z_0A72D1F9_6F9D_1548_A9BD_D2852F16C0D3_.wvu.Rows" localSheetId="1" hidden="1">'By Agency'!$134:$134,'By Agency'!$191:$192</definedName>
    <definedName name="Z_149BABA1_3CBB_4AB5_8307_CDFFE2416884_.wvu.Cols" localSheetId="1" hidden="1">'By Agency'!#REF!</definedName>
    <definedName name="Z_149BABA1_3CBB_4AB5_8307_CDFFE2416884_.wvu.PrintArea" localSheetId="1" hidden="1">'By Agency'!$A$1:$F$289</definedName>
    <definedName name="Z_149BABA1_3CBB_4AB5_8307_CDFFE2416884_.wvu.PrintTitles" localSheetId="1" hidden="1">'By Agency'!$1:$8</definedName>
    <definedName name="Z_149BABA1_3CBB_4AB5_8307_CDFFE2416884_.wvu.Rows" localSheetId="1" hidden="1">'By Agency'!$134:$134,'By Agency'!$191:$192,'By Agency'!$277:$279,'By Agency'!$280:$281,'By Agency'!$282:$285</definedName>
    <definedName name="Z_32FD75DB_C2F2_4294_8471_7CD68BDD134B_.wvu.Rows" localSheetId="1" hidden="1">'By Agency'!#REF!,'By Agency'!#REF!,'By Agency'!#REF!,'By Agency'!#REF!,'By Agency'!#REF!,'By Agency'!#REF!,'By Agency'!#REF!,'By Agency'!#REF!,'By Agency'!#REF!,'By Agency'!#REF!,'By Agency'!#REF!,'By Agency'!#REF!,'By Agency'!#REF!,'By Agency'!#REF!,'By Agency'!#REF!</definedName>
    <definedName name="Z_63CE5467_86C0_4816_A6C7_6C3632652BD9_.wvu.PrintArea" localSheetId="1" hidden="1">'By Agency'!$A$1:$H$293</definedName>
    <definedName name="Z_63CE5467_86C0_4816_A6C7_6C3632652BD9_.wvu.PrintTitles" localSheetId="1" hidden="1">'By Agency'!$1:$8</definedName>
    <definedName name="Z_92A72121_270A_4D07_961C_15515D7CE906_.wvu.Cols" localSheetId="1" hidden="1">'By Agency'!#REF!,'By Agency'!#REF!,'By Agency'!#REF!,'By Agency'!#REF!,'By Agency'!#REF!</definedName>
    <definedName name="Z_92A72121_270A_4D07_961C_15515D7CE906_.wvu.PrintArea" localSheetId="1" hidden="1">'By Agency'!#REF!</definedName>
    <definedName name="Z_92A72121_270A_4D07_961C_15515D7CE906_.wvu.PrintTitles" localSheetId="1" hidden="1">'By Agency'!#REF!</definedName>
    <definedName name="Z_92A72121_270A_4D07_961C_15515D7CE906_.wvu.Rows" localSheetId="1" hidden="1">'By Agency'!#REF!,'By Agency'!#REF!,'By Agency'!#REF!,'By Agency'!#REF!,'By Agency'!#REF!,'By Agency'!#REF!,'By Agency'!#REF!,'By Agency'!#REF!,'By Agency'!#REF!,'By Agency'!#REF!,'By Agency'!#REF!,'By Agency'!#REF!,'By Agency'!#REF!,'By Agency'!#REF!,'By Agency'!#REF!,'By Agency'!#REF!,'By Agency'!#REF!,'By Agency'!#REF!</definedName>
    <definedName name="Z_97AE4AC2_2269_476F_89AE_42BE1A190109_.wvu.Cols" localSheetId="1" hidden="1">'By Agency'!#REF!</definedName>
    <definedName name="Z_97AE4AC2_2269_476F_89AE_42BE1A190109_.wvu.PrintArea" localSheetId="1" hidden="1">'By Agency'!$A$1:$H$289</definedName>
    <definedName name="Z_97AE4AC2_2269_476F_89AE_42BE1A190109_.wvu.PrintTitles" localSheetId="1" hidden="1">'By Agency'!$1:$8</definedName>
    <definedName name="Z_97AE4AC2_2269_476F_89AE_42BE1A190109_.wvu.Rows" localSheetId="1" hidden="1">'By Agency'!$134:$134,'By Agency'!$191:$192,'By Agency'!$275:$279,'By Agency'!$280:$281,'By Agency'!$282:$285</definedName>
    <definedName name="Z_A36966C3_2B91_49EA_8368_0F103F951C33_.wvu.Cols" localSheetId="1" hidden="1">'By Agency'!#REF!,'By Agency'!#REF!,'By Agency'!#REF!,'By Agency'!#REF!</definedName>
    <definedName name="Z_A36966C3_2B91_49EA_8368_0F103F951C33_.wvu.PrintArea" localSheetId="1" hidden="1">'By Agency'!#REF!</definedName>
    <definedName name="Z_A36966C3_2B91_49EA_8368_0F103F951C33_.wvu.PrintTitles" localSheetId="1" hidden="1">'By Agency'!#REF!</definedName>
    <definedName name="Z_A36966C3_2B91_49EA_8368_0F103F951C33_.wvu.Rows" localSheetId="1" hidden="1">'By Agency'!#REF!,'By Agency'!#REF!,'By Agency'!#REF!,'By Agency'!#REF!,'By Agency'!#REF!,'By Agency'!#REF!,'By Agency'!#REF!,'By Agency'!#REF!,'By Agency'!#REF!,'By Agency'!#REF!,'By Agency'!#REF!,'By Agency'!#REF!,'By Agency'!#REF!,'By Agency'!#REF!,'By Agency'!#REF!,'By Agency'!#REF!,'By Agency'!#REF!</definedName>
    <definedName name="Z_D5067B77_BADA_4D46_9CA2_CCC5AFBA88BD_.wvu.PrintArea" localSheetId="1" hidden="1">'By Agency'!$A$1:$H$293</definedName>
    <definedName name="Z_D5067B77_BADA_4D46_9CA2_CCC5AFBA88BD_.wvu.PrintTitles" localSheetId="1" hidden="1">'By Agency'!$1:$8</definedName>
    <definedName name="Z_D5067B77_BADA_4D46_9CA2_CCC5AFBA88BD_.wvu.Rows" localSheetId="1" hidden="1">'By Agency'!$191:$191</definedName>
    <definedName name="Z_E72949E6_F470_4685_A8B8_FC40C2B684D5_.wvu.PrintArea" localSheetId="1" hidden="1">'By Agency'!$A$1:$F$289</definedName>
    <definedName name="Z_E72949E6_F470_4685_A8B8_FC40C2B684D5_.wvu.PrintTitles" localSheetId="1" hidden="1">'By Agency'!$1:$8</definedName>
    <definedName name="Z_E72949E6_F470_4685_A8B8_FC40C2B684D5_.wvu.Rows" localSheetId="1" hidden="1">'By Agency'!$134:$134,'By Agency'!$191:$192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3" l="1"/>
  <c r="G5" i="3"/>
  <c r="E43" i="12" l="1"/>
  <c r="D48" i="12"/>
  <c r="E50" i="12"/>
  <c r="F18" i="12"/>
  <c r="F27" i="12" l="1"/>
  <c r="F40" i="12"/>
  <c r="E44" i="12"/>
  <c r="E27" i="12"/>
  <c r="F34" i="12"/>
  <c r="F28" i="12"/>
  <c r="C48" i="12"/>
  <c r="F48" i="12" s="1"/>
  <c r="E30" i="12"/>
  <c r="E41" i="12"/>
  <c r="E38" i="12"/>
  <c r="F30" i="12"/>
  <c r="E18" i="12"/>
  <c r="F25" i="12"/>
  <c r="F45" i="12"/>
  <c r="E13" i="12"/>
  <c r="E29" i="12"/>
  <c r="F38" i="12"/>
  <c r="E26" i="12"/>
  <c r="F43" i="12"/>
  <c r="E45" i="12"/>
  <c r="E37" i="12"/>
  <c r="E52" i="12"/>
  <c r="E48" i="12" s="1"/>
  <c r="E24" i="12"/>
  <c r="F44" i="12"/>
  <c r="E16" i="12"/>
  <c r="F22" i="12"/>
  <c r="E53" i="12"/>
  <c r="E22" i="12"/>
  <c r="E25" i="12"/>
  <c r="E36" i="12"/>
  <c r="E17" i="12"/>
  <c r="E39" i="12"/>
  <c r="F23" i="12"/>
  <c r="E42" i="12"/>
  <c r="F33" i="12"/>
  <c r="E19" i="12"/>
  <c r="E15" i="12"/>
  <c r="E31" i="12"/>
  <c r="E40" i="12"/>
  <c r="F15" i="12"/>
  <c r="E46" i="12"/>
  <c r="E32" i="12"/>
  <c r="E14" i="12"/>
  <c r="F50" i="12"/>
  <c r="E21" i="12"/>
  <c r="F46" i="12" l="1"/>
  <c r="D10" i="12"/>
  <c r="F16" i="12"/>
  <c r="E34" i="12"/>
  <c r="E23" i="12"/>
  <c r="C8" i="12"/>
  <c r="F14" i="12"/>
  <c r="F39" i="12"/>
  <c r="E35" i="12"/>
  <c r="F35" i="12"/>
  <c r="F41" i="12"/>
  <c r="C10" i="12"/>
  <c r="F17" i="12"/>
  <c r="F31" i="12"/>
  <c r="F20" i="12"/>
  <c r="E20" i="12"/>
  <c r="F24" i="12"/>
  <c r="F32" i="12"/>
  <c r="F37" i="12"/>
  <c r="F36" i="12"/>
  <c r="F26" i="12"/>
  <c r="F52" i="12"/>
  <c r="F12" i="12"/>
  <c r="E12" i="12"/>
  <c r="F13" i="12"/>
  <c r="F21" i="12"/>
  <c r="F53" i="12"/>
  <c r="F29" i="12"/>
  <c r="E28" i="12"/>
  <c r="F42" i="12"/>
  <c r="E33" i="12"/>
  <c r="F19" i="12"/>
  <c r="E10" i="12" l="1"/>
  <c r="E8" i="12" s="1"/>
  <c r="F10" i="12"/>
  <c r="D8" i="12"/>
  <c r="F8" i="12" s="1"/>
  <c r="C282" i="10" l="1"/>
  <c r="C279" i="10" s="1"/>
  <c r="C275" i="10"/>
  <c r="C265" i="10"/>
  <c r="C258" i="10"/>
  <c r="C237" i="10"/>
  <c r="C221" i="10" s="1"/>
  <c r="C212" i="10"/>
  <c r="C203" i="10"/>
  <c r="C194" i="10"/>
  <c r="C186" i="10"/>
  <c r="C180" i="10"/>
  <c r="C171" i="10"/>
  <c r="C150" i="10"/>
  <c r="C145" i="10"/>
  <c r="C141" i="10" s="1"/>
  <c r="C138" i="10"/>
  <c r="C133" i="10" s="1"/>
  <c r="C128" i="10"/>
  <c r="C119" i="10"/>
  <c r="C106" i="10"/>
  <c r="C94" i="10"/>
  <c r="C88" i="10"/>
  <c r="C84" i="10"/>
  <c r="C132" i="10" l="1"/>
  <c r="H285" i="10" l="1"/>
  <c r="G283" i="10"/>
  <c r="B282" i="10"/>
  <c r="H281" i="10"/>
  <c r="D275" i="10"/>
  <c r="H274" i="10"/>
  <c r="H272" i="10"/>
  <c r="H270" i="10"/>
  <c r="H268" i="10"/>
  <c r="B265" i="10"/>
  <c r="H264" i="10"/>
  <c r="G262" i="10"/>
  <c r="B258" i="10"/>
  <c r="D258" i="10"/>
  <c r="H257" i="10"/>
  <c r="G250" i="10"/>
  <c r="E246" i="10"/>
  <c r="E242" i="10"/>
  <c r="G242" i="10"/>
  <c r="G241" i="10"/>
  <c r="G238" i="10"/>
  <c r="B237" i="10"/>
  <c r="G235" i="10"/>
  <c r="G233" i="10"/>
  <c r="G231" i="10"/>
  <c r="G229" i="10"/>
  <c r="G225" i="10"/>
  <c r="B221" i="10"/>
  <c r="H220" i="10"/>
  <c r="G217" i="10"/>
  <c r="D212" i="10"/>
  <c r="H211" i="10"/>
  <c r="D203" i="10"/>
  <c r="B203" i="10"/>
  <c r="H202" i="10"/>
  <c r="G196" i="10"/>
  <c r="D194" i="10"/>
  <c r="G195" i="10"/>
  <c r="B194" i="10"/>
  <c r="H193" i="10"/>
  <c r="G192" i="10"/>
  <c r="G188" i="10"/>
  <c r="D186" i="10"/>
  <c r="H185" i="10"/>
  <c r="G184" i="10"/>
  <c r="B180" i="10"/>
  <c r="D180" i="10"/>
  <c r="H179" i="10"/>
  <c r="G176" i="10"/>
  <c r="G172" i="10"/>
  <c r="H170" i="10"/>
  <c r="G168" i="10"/>
  <c r="G167" i="10"/>
  <c r="D150" i="10"/>
  <c r="B150" i="10"/>
  <c r="H149" i="10"/>
  <c r="H147" i="10"/>
  <c r="D145" i="10"/>
  <c r="B145" i="10"/>
  <c r="B141" i="10" s="1"/>
  <c r="G143" i="10"/>
  <c r="D141" i="10"/>
  <c r="G139" i="10"/>
  <c r="D138" i="10"/>
  <c r="D133" i="10" s="1"/>
  <c r="G137" i="10"/>
  <c r="G135" i="10"/>
  <c r="D128" i="10"/>
  <c r="B128" i="10"/>
  <c r="G124" i="10"/>
  <c r="D119" i="10"/>
  <c r="G120" i="10"/>
  <c r="B119" i="10"/>
  <c r="H118" i="10"/>
  <c r="G116" i="10"/>
  <c r="E111" i="10"/>
  <c r="E110" i="10"/>
  <c r="D106" i="10"/>
  <c r="H105" i="10"/>
  <c r="G102" i="10"/>
  <c r="G98" i="10"/>
  <c r="G95" i="10"/>
  <c r="E90" i="10"/>
  <c r="H90" i="10" s="1"/>
  <c r="D88" i="10"/>
  <c r="G90" i="10"/>
  <c r="H87" i="10"/>
  <c r="D84" i="10"/>
  <c r="H83" i="10"/>
  <c r="D79" i="10"/>
  <c r="H78" i="10"/>
  <c r="G75" i="10"/>
  <c r="G74" i="10"/>
  <c r="H71" i="10"/>
  <c r="G67" i="10"/>
  <c r="G63" i="10"/>
  <c r="G62" i="10"/>
  <c r="H59" i="10"/>
  <c r="G55" i="10"/>
  <c r="E54" i="10"/>
  <c r="H51" i="10"/>
  <c r="H49" i="10"/>
  <c r="H47" i="10"/>
  <c r="D39" i="10"/>
  <c r="B39" i="10"/>
  <c r="H38" i="10"/>
  <c r="D35" i="10"/>
  <c r="B35" i="10"/>
  <c r="H34" i="10"/>
  <c r="G24" i="10"/>
  <c r="D23" i="10"/>
  <c r="H22" i="10"/>
  <c r="H20" i="10"/>
  <c r="H18" i="10"/>
  <c r="H16" i="10"/>
  <c r="D10" i="10"/>
  <c r="B10" i="10"/>
  <c r="G246" i="10" l="1"/>
  <c r="E195" i="10"/>
  <c r="E241" i="10"/>
  <c r="G28" i="10"/>
  <c r="G41" i="10"/>
  <c r="H54" i="10"/>
  <c r="B23" i="10"/>
  <c r="G30" i="10"/>
  <c r="E24" i="10"/>
  <c r="F24" i="10" s="1"/>
  <c r="G11" i="10"/>
  <c r="G12" i="10"/>
  <c r="G13" i="10"/>
  <c r="G14" i="10"/>
  <c r="G15" i="10"/>
  <c r="G17" i="10"/>
  <c r="G25" i="10"/>
  <c r="G31" i="10"/>
  <c r="D72" i="10"/>
  <c r="D52" i="10"/>
  <c r="G54" i="10"/>
  <c r="E66" i="10"/>
  <c r="H111" i="10"/>
  <c r="G53" i="10"/>
  <c r="G56" i="10"/>
  <c r="G58" i="10"/>
  <c r="E95" i="10"/>
  <c r="H110" i="10"/>
  <c r="E55" i="10"/>
  <c r="G101" i="10"/>
  <c r="E101" i="10"/>
  <c r="G33" i="10"/>
  <c r="G36" i="10"/>
  <c r="G40" i="10"/>
  <c r="G43" i="10"/>
  <c r="E58" i="10"/>
  <c r="B52" i="10"/>
  <c r="B60" i="10"/>
  <c r="B72" i="10"/>
  <c r="E62" i="10"/>
  <c r="E63" i="10"/>
  <c r="E74" i="10"/>
  <c r="F111" i="10"/>
  <c r="F54" i="10"/>
  <c r="D60" i="10"/>
  <c r="G66" i="10"/>
  <c r="G57" i="10"/>
  <c r="G65" i="10"/>
  <c r="G69" i="10"/>
  <c r="G77" i="10"/>
  <c r="G91" i="10"/>
  <c r="E151" i="10"/>
  <c r="B79" i="10"/>
  <c r="D94" i="10"/>
  <c r="B84" i="10"/>
  <c r="B88" i="10"/>
  <c r="E98" i="10"/>
  <c r="E102" i="10"/>
  <c r="G103" i="10"/>
  <c r="E156" i="10"/>
  <c r="G156" i="10"/>
  <c r="F110" i="10"/>
  <c r="G126" i="10"/>
  <c r="E126" i="10"/>
  <c r="G129" i="10"/>
  <c r="D132" i="10"/>
  <c r="E139" i="10"/>
  <c r="F139" i="10" s="1"/>
  <c r="F90" i="10"/>
  <c r="G104" i="10"/>
  <c r="G108" i="10"/>
  <c r="G110" i="10"/>
  <c r="G112" i="10"/>
  <c r="E112" i="10"/>
  <c r="E143" i="10"/>
  <c r="E155" i="10"/>
  <c r="E67" i="10"/>
  <c r="E75" i="10"/>
  <c r="G76" i="10"/>
  <c r="E91" i="10"/>
  <c r="B94" i="10"/>
  <c r="B106" i="10"/>
  <c r="G111" i="10"/>
  <c r="G122" i="10"/>
  <c r="E122" i="10"/>
  <c r="G151" i="10"/>
  <c r="E130" i="10"/>
  <c r="F130" i="10" s="1"/>
  <c r="G160" i="10"/>
  <c r="G165" i="10"/>
  <c r="G113" i="10"/>
  <c r="G115" i="10"/>
  <c r="E135" i="10"/>
  <c r="G136" i="10"/>
  <c r="G140" i="10"/>
  <c r="G144" i="10"/>
  <c r="G148" i="10"/>
  <c r="E159" i="10"/>
  <c r="F159" i="10" s="1"/>
  <c r="G130" i="10"/>
  <c r="B138" i="10"/>
  <c r="F143" i="10"/>
  <c r="E175" i="10"/>
  <c r="G155" i="10"/>
  <c r="E167" i="10"/>
  <c r="E116" i="10"/>
  <c r="E120" i="10"/>
  <c r="E124" i="10"/>
  <c r="G125" i="10"/>
  <c r="E137" i="10"/>
  <c r="G158" i="10"/>
  <c r="G159" i="10"/>
  <c r="D171" i="10"/>
  <c r="G198" i="10"/>
  <c r="G205" i="10"/>
  <c r="H246" i="10"/>
  <c r="F246" i="10"/>
  <c r="E163" i="10"/>
  <c r="B186" i="10"/>
  <c r="F195" i="10"/>
  <c r="G163" i="10"/>
  <c r="E168" i="10"/>
  <c r="G169" i="10"/>
  <c r="E172" i="10"/>
  <c r="F172" i="10" s="1"/>
  <c r="G173" i="10"/>
  <c r="G175" i="10"/>
  <c r="E176" i="10"/>
  <c r="G177" i="10"/>
  <c r="G181" i="10"/>
  <c r="E184" i="10"/>
  <c r="E188" i="10"/>
  <c r="E192" i="10"/>
  <c r="F192" i="10" s="1"/>
  <c r="E196" i="10"/>
  <c r="E239" i="10"/>
  <c r="G239" i="10"/>
  <c r="B171" i="10"/>
  <c r="H195" i="10"/>
  <c r="G166" i="10"/>
  <c r="G206" i="10"/>
  <c r="E243" i="10"/>
  <c r="H242" i="10"/>
  <c r="G199" i="10"/>
  <c r="G213" i="10"/>
  <c r="G215" i="10"/>
  <c r="D237" i="10"/>
  <c r="D221" i="10" s="1"/>
  <c r="E255" i="10"/>
  <c r="G255" i="10"/>
  <c r="E259" i="10"/>
  <c r="G259" i="10"/>
  <c r="E238" i="10"/>
  <c r="G252" i="10"/>
  <c r="E254" i="10"/>
  <c r="E266" i="10"/>
  <c r="F266" i="10" s="1"/>
  <c r="G210" i="10"/>
  <c r="G214" i="10"/>
  <c r="E217" i="10"/>
  <c r="G218" i="10"/>
  <c r="E225" i="10"/>
  <c r="E229" i="10"/>
  <c r="G232" i="10"/>
  <c r="E233" i="10"/>
  <c r="F233" i="10" s="1"/>
  <c r="B212" i="10"/>
  <c r="F225" i="10"/>
  <c r="G243" i="10"/>
  <c r="E250" i="10"/>
  <c r="G207" i="10"/>
  <c r="E247" i="10"/>
  <c r="G254" i="10"/>
  <c r="E283" i="10"/>
  <c r="E199" i="10"/>
  <c r="G200" i="10"/>
  <c r="G204" i="10"/>
  <c r="E215" i="10"/>
  <c r="G228" i="10"/>
  <c r="E231" i="10"/>
  <c r="E235" i="10"/>
  <c r="G248" i="10"/>
  <c r="E262" i="10"/>
  <c r="F262" i="10" s="1"/>
  <c r="G266" i="10"/>
  <c r="G247" i="10"/>
  <c r="G251" i="10"/>
  <c r="G271" i="10"/>
  <c r="B279" i="10"/>
  <c r="D265" i="10"/>
  <c r="B275" i="10"/>
  <c r="D282" i="10"/>
  <c r="F242" i="10"/>
  <c r="G280" i="10"/>
  <c r="G276" i="10"/>
  <c r="H241" i="10" l="1"/>
  <c r="F241" i="10"/>
  <c r="G10" i="10"/>
  <c r="E157" i="10"/>
  <c r="G128" i="10"/>
  <c r="E37" i="10"/>
  <c r="E284" i="10"/>
  <c r="E282" i="10" s="1"/>
  <c r="H262" i="10"/>
  <c r="E224" i="10"/>
  <c r="F283" i="10"/>
  <c r="H283" i="10"/>
  <c r="H247" i="10"/>
  <c r="E240" i="10"/>
  <c r="E237" i="10" s="1"/>
  <c r="G240" i="10"/>
  <c r="E222" i="10"/>
  <c r="E206" i="10"/>
  <c r="F247" i="10"/>
  <c r="F255" i="10"/>
  <c r="H255" i="10"/>
  <c r="G209" i="10"/>
  <c r="E209" i="10"/>
  <c r="E256" i="10"/>
  <c r="G256" i="10"/>
  <c r="G187" i="10"/>
  <c r="E187" i="10"/>
  <c r="G222" i="10"/>
  <c r="H196" i="10"/>
  <c r="F196" i="10"/>
  <c r="E169" i="10"/>
  <c r="G157" i="10"/>
  <c r="F124" i="10"/>
  <c r="H124" i="10"/>
  <c r="H122" i="10"/>
  <c r="E68" i="10"/>
  <c r="E100" i="10"/>
  <c r="E107" i="10"/>
  <c r="H151" i="10"/>
  <c r="F151" i="10"/>
  <c r="C72" i="10"/>
  <c r="E73" i="10"/>
  <c r="F63" i="10"/>
  <c r="H63" i="10"/>
  <c r="G107" i="10"/>
  <c r="E32" i="10"/>
  <c r="E21" i="10"/>
  <c r="G21" i="10"/>
  <c r="E230" i="10"/>
  <c r="H168" i="10"/>
  <c r="E96" i="10"/>
  <c r="H101" i="10"/>
  <c r="F101" i="10"/>
  <c r="E19" i="10"/>
  <c r="G19" i="10"/>
  <c r="G277" i="10"/>
  <c r="E277" i="10"/>
  <c r="H215" i="10"/>
  <c r="F215" i="10"/>
  <c r="E244" i="10"/>
  <c r="G244" i="10"/>
  <c r="E263" i="10"/>
  <c r="G263" i="10"/>
  <c r="E236" i="10"/>
  <c r="H229" i="10"/>
  <c r="H238" i="10"/>
  <c r="E271" i="10"/>
  <c r="E205" i="10"/>
  <c r="E190" i="10"/>
  <c r="G190" i="10"/>
  <c r="E177" i="10"/>
  <c r="E165" i="10"/>
  <c r="H163" i="10"/>
  <c r="E146" i="10"/>
  <c r="E129" i="10"/>
  <c r="E136" i="10"/>
  <c r="E123" i="10"/>
  <c r="E160" i="10"/>
  <c r="G92" i="10"/>
  <c r="E92" i="10"/>
  <c r="E64" i="10"/>
  <c r="H112" i="10"/>
  <c r="F112" i="10"/>
  <c r="H126" i="10"/>
  <c r="H102" i="10"/>
  <c r="F102" i="10"/>
  <c r="G114" i="10"/>
  <c r="E114" i="10"/>
  <c r="E65" i="10"/>
  <c r="H62" i="10"/>
  <c r="F62" i="10"/>
  <c r="E17" i="10"/>
  <c r="E29" i="10"/>
  <c r="D279" i="10"/>
  <c r="G273" i="10"/>
  <c r="E273" i="10"/>
  <c r="G245" i="10"/>
  <c r="E245" i="10"/>
  <c r="E208" i="10"/>
  <c r="H217" i="10"/>
  <c r="F217" i="10"/>
  <c r="H266" i="10"/>
  <c r="E201" i="10"/>
  <c r="E182" i="10"/>
  <c r="H192" i="10"/>
  <c r="H176" i="10"/>
  <c r="F176" i="10"/>
  <c r="F163" i="10"/>
  <c r="E158" i="10"/>
  <c r="E142" i="10"/>
  <c r="F120" i="10"/>
  <c r="H120" i="10"/>
  <c r="E153" i="10"/>
  <c r="E152" i="10"/>
  <c r="G121" i="10"/>
  <c r="H91" i="10"/>
  <c r="H155" i="10"/>
  <c r="F155" i="10"/>
  <c r="E99" i="10"/>
  <c r="G86" i="10"/>
  <c r="E86" i="10"/>
  <c r="C60" i="10"/>
  <c r="E61" i="10"/>
  <c r="G61" i="10"/>
  <c r="E45" i="10"/>
  <c r="E41" i="10"/>
  <c r="E36" i="10"/>
  <c r="C35" i="10"/>
  <c r="G48" i="10"/>
  <c r="E48" i="10"/>
  <c r="E15" i="10"/>
  <c r="G32" i="10"/>
  <c r="E30" i="10"/>
  <c r="E216" i="10"/>
  <c r="E164" i="10"/>
  <c r="E154" i="10"/>
  <c r="G154" i="10"/>
  <c r="E140" i="10"/>
  <c r="F67" i="10"/>
  <c r="H67" i="10"/>
  <c r="H156" i="10"/>
  <c r="F156" i="10"/>
  <c r="E42" i="10"/>
  <c r="E267" i="10"/>
  <c r="G267" i="10"/>
  <c r="H235" i="10"/>
  <c r="F235" i="10"/>
  <c r="E204" i="10"/>
  <c r="E227" i="10"/>
  <c r="G227" i="10"/>
  <c r="H250" i="10"/>
  <c r="F250" i="10"/>
  <c r="E226" i="10"/>
  <c r="G216" i="10"/>
  <c r="F243" i="10"/>
  <c r="H243" i="10"/>
  <c r="E178" i="10"/>
  <c r="E189" i="10"/>
  <c r="E161" i="10"/>
  <c r="F137" i="10"/>
  <c r="H137" i="10"/>
  <c r="E117" i="10"/>
  <c r="G189" i="10"/>
  <c r="E148" i="10"/>
  <c r="H135" i="10"/>
  <c r="G109" i="10"/>
  <c r="E109" i="10"/>
  <c r="E138" i="10"/>
  <c r="H139" i="10"/>
  <c r="H98" i="10"/>
  <c r="G153" i="10"/>
  <c r="G82" i="10"/>
  <c r="E82" i="10"/>
  <c r="G89" i="10"/>
  <c r="E89" i="10"/>
  <c r="E57" i="10"/>
  <c r="G64" i="10"/>
  <c r="G52" i="10"/>
  <c r="E14" i="10"/>
  <c r="E25" i="10"/>
  <c r="C23" i="10"/>
  <c r="E28" i="10"/>
  <c r="E69" i="10"/>
  <c r="E46" i="10"/>
  <c r="E31" i="10"/>
  <c r="G269" i="10"/>
  <c r="E269" i="10"/>
  <c r="E232" i="10"/>
  <c r="E200" i="10"/>
  <c r="E223" i="10"/>
  <c r="G223" i="10"/>
  <c r="E248" i="10"/>
  <c r="F229" i="10"/>
  <c r="E251" i="10"/>
  <c r="H225" i="10"/>
  <c r="E214" i="10"/>
  <c r="H254" i="10"/>
  <c r="F254" i="10"/>
  <c r="F259" i="10"/>
  <c r="H259" i="10"/>
  <c r="E174" i="10"/>
  <c r="E198" i="10"/>
  <c r="H188" i="10"/>
  <c r="F188" i="10"/>
  <c r="E173" i="10"/>
  <c r="G226" i="10"/>
  <c r="G182" i="10"/>
  <c r="E134" i="10"/>
  <c r="H167" i="10"/>
  <c r="F167" i="10"/>
  <c r="H175" i="10"/>
  <c r="F175" i="10"/>
  <c r="F138" i="10"/>
  <c r="G146" i="10"/>
  <c r="G134" i="10"/>
  <c r="G117" i="10"/>
  <c r="E97" i="10"/>
  <c r="C79" i="10"/>
  <c r="E80" i="10"/>
  <c r="G152" i="10"/>
  <c r="F122" i="10"/>
  <c r="E113" i="10"/>
  <c r="G97" i="10"/>
  <c r="F126" i="10"/>
  <c r="G80" i="10"/>
  <c r="G100" i="10"/>
  <c r="G85" i="10"/>
  <c r="E85" i="10"/>
  <c r="G99" i="10"/>
  <c r="G96" i="10"/>
  <c r="H58" i="10"/>
  <c r="F58" i="10"/>
  <c r="E44" i="10"/>
  <c r="E40" i="10"/>
  <c r="C39" i="10"/>
  <c r="E56" i="10"/>
  <c r="F95" i="10"/>
  <c r="H95" i="10"/>
  <c r="F91" i="10"/>
  <c r="E13" i="10"/>
  <c r="E26" i="10"/>
  <c r="E27" i="10"/>
  <c r="F239" i="10"/>
  <c r="H239" i="10"/>
  <c r="D9" i="10"/>
  <c r="G284" i="10"/>
  <c r="G261" i="10"/>
  <c r="E261" i="10"/>
  <c r="H231" i="10"/>
  <c r="F231" i="10"/>
  <c r="H199" i="10"/>
  <c r="F199" i="10"/>
  <c r="E219" i="10"/>
  <c r="G219" i="10"/>
  <c r="E234" i="10"/>
  <c r="G224" i="10"/>
  <c r="E210" i="10"/>
  <c r="E252" i="10"/>
  <c r="E260" i="10"/>
  <c r="G260" i="10"/>
  <c r="G258" i="10" s="1"/>
  <c r="E166" i="10"/>
  <c r="G178" i="10"/>
  <c r="G234" i="10"/>
  <c r="E125" i="10"/>
  <c r="F116" i="10"/>
  <c r="H116" i="10"/>
  <c r="E144" i="10"/>
  <c r="E115" i="10"/>
  <c r="B133" i="10"/>
  <c r="E76" i="10"/>
  <c r="H143" i="10"/>
  <c r="E108" i="10"/>
  <c r="G123" i="10"/>
  <c r="G81" i="10"/>
  <c r="E81" i="10"/>
  <c r="G68" i="10"/>
  <c r="H74" i="10"/>
  <c r="F74" i="10"/>
  <c r="H66" i="10"/>
  <c r="F66" i="10"/>
  <c r="G45" i="10"/>
  <c r="G37" i="10"/>
  <c r="E12" i="10"/>
  <c r="G46" i="10"/>
  <c r="G26" i="10"/>
  <c r="G29" i="10"/>
  <c r="G27" i="10"/>
  <c r="E280" i="10"/>
  <c r="G249" i="10"/>
  <c r="E249" i="10"/>
  <c r="E218" i="10"/>
  <c r="G183" i="10"/>
  <c r="E183" i="10"/>
  <c r="E181" i="10"/>
  <c r="E121" i="10"/>
  <c r="E103" i="10"/>
  <c r="E276" i="10"/>
  <c r="F238" i="10"/>
  <c r="E253" i="10"/>
  <c r="G253" i="10"/>
  <c r="E228" i="10"/>
  <c r="E207" i="10"/>
  <c r="H233" i="10"/>
  <c r="G208" i="10"/>
  <c r="E213" i="10"/>
  <c r="G191" i="10"/>
  <c r="E191" i="10"/>
  <c r="G236" i="10"/>
  <c r="E162" i="10"/>
  <c r="F168" i="10"/>
  <c r="E197" i="10"/>
  <c r="H184" i="10"/>
  <c r="F184" i="10"/>
  <c r="H172" i="10"/>
  <c r="G201" i="10"/>
  <c r="G174" i="10"/>
  <c r="G171" i="10" s="1"/>
  <c r="G230" i="10"/>
  <c r="G161" i="10"/>
  <c r="G162" i="10"/>
  <c r="G197" i="10"/>
  <c r="G164" i="10"/>
  <c r="H159" i="10"/>
  <c r="G142" i="10"/>
  <c r="H130" i="10"/>
  <c r="F135" i="10"/>
  <c r="F75" i="10"/>
  <c r="H75" i="10"/>
  <c r="E104" i="10"/>
  <c r="F98" i="10"/>
  <c r="E70" i="10"/>
  <c r="E77" i="10"/>
  <c r="G73" i="10"/>
  <c r="E50" i="10"/>
  <c r="G50" i="10"/>
  <c r="E43" i="10"/>
  <c r="E33" i="10"/>
  <c r="H55" i="10"/>
  <c r="F55" i="10"/>
  <c r="G70" i="10"/>
  <c r="E53" i="10"/>
  <c r="C52" i="10"/>
  <c r="C10" i="10"/>
  <c r="E11" i="10"/>
  <c r="H24" i="10"/>
  <c r="G42" i="10"/>
  <c r="G44" i="10"/>
  <c r="E171" i="10" l="1"/>
  <c r="E23" i="10"/>
  <c r="E258" i="10"/>
  <c r="H258" i="10"/>
  <c r="H77" i="10"/>
  <c r="F77" i="10"/>
  <c r="E279" i="10"/>
  <c r="H280" i="10"/>
  <c r="F280" i="10"/>
  <c r="B132" i="10"/>
  <c r="H113" i="10"/>
  <c r="F113" i="10"/>
  <c r="H200" i="10"/>
  <c r="F200" i="10"/>
  <c r="G72" i="10"/>
  <c r="H197" i="10"/>
  <c r="F197" i="10"/>
  <c r="H253" i="10"/>
  <c r="F253" i="10"/>
  <c r="H183" i="10"/>
  <c r="F183" i="10"/>
  <c r="F44" i="10"/>
  <c r="H44" i="10"/>
  <c r="H97" i="10"/>
  <c r="F97" i="10"/>
  <c r="H198" i="10"/>
  <c r="F198" i="10"/>
  <c r="H69" i="10"/>
  <c r="F69" i="10"/>
  <c r="H25" i="10"/>
  <c r="F25" i="10"/>
  <c r="H89" i="10"/>
  <c r="E88" i="10"/>
  <c r="F89" i="10"/>
  <c r="H117" i="10"/>
  <c r="F117" i="10"/>
  <c r="F42" i="10"/>
  <c r="H42" i="10"/>
  <c r="H140" i="10"/>
  <c r="F140" i="10"/>
  <c r="E60" i="10"/>
  <c r="H61" i="10"/>
  <c r="F61" i="10"/>
  <c r="H99" i="10"/>
  <c r="F99" i="10"/>
  <c r="H152" i="10"/>
  <c r="F152" i="10"/>
  <c r="H65" i="10"/>
  <c r="F65" i="10"/>
  <c r="H123" i="10"/>
  <c r="F123" i="10"/>
  <c r="E145" i="10"/>
  <c r="E141" i="10" s="1"/>
  <c r="H146" i="10"/>
  <c r="F146" i="10"/>
  <c r="H165" i="10"/>
  <c r="F165" i="10"/>
  <c r="H19" i="10"/>
  <c r="F19" i="10"/>
  <c r="H282" i="10"/>
  <c r="H213" i="10"/>
  <c r="E212" i="10"/>
  <c r="F213" i="10"/>
  <c r="H76" i="10"/>
  <c r="F76" i="10"/>
  <c r="H252" i="10"/>
  <c r="F252" i="10"/>
  <c r="H251" i="10"/>
  <c r="F251" i="10"/>
  <c r="H227" i="10"/>
  <c r="F227" i="10"/>
  <c r="H245" i="10"/>
  <c r="F245" i="10"/>
  <c r="H171" i="10"/>
  <c r="H228" i="10"/>
  <c r="F228" i="10"/>
  <c r="H12" i="10"/>
  <c r="F12" i="10"/>
  <c r="H115" i="10"/>
  <c r="F115" i="10"/>
  <c r="H28" i="10"/>
  <c r="F28" i="10"/>
  <c r="H14" i="10"/>
  <c r="F14" i="10"/>
  <c r="G88" i="10"/>
  <c r="F267" i="10"/>
  <c r="H267" i="10"/>
  <c r="H15" i="10"/>
  <c r="F15" i="10"/>
  <c r="H153" i="10"/>
  <c r="F153" i="10"/>
  <c r="H136" i="10"/>
  <c r="F136" i="10"/>
  <c r="F177" i="10"/>
  <c r="H177" i="10"/>
  <c r="H244" i="10"/>
  <c r="F244" i="10"/>
  <c r="H230" i="10"/>
  <c r="F230" i="10"/>
  <c r="H256" i="10"/>
  <c r="F256" i="10"/>
  <c r="G237" i="10"/>
  <c r="G221" i="10" s="1"/>
  <c r="H142" i="10"/>
  <c r="F142" i="10"/>
  <c r="H37" i="10"/>
  <c r="F37" i="10"/>
  <c r="G194" i="10"/>
  <c r="H162" i="10"/>
  <c r="F162" i="10"/>
  <c r="H121" i="10"/>
  <c r="F121" i="10"/>
  <c r="F119" i="10" s="1"/>
  <c r="F218" i="10"/>
  <c r="H218" i="10"/>
  <c r="H125" i="10"/>
  <c r="F125" i="10"/>
  <c r="H166" i="10"/>
  <c r="F166" i="10"/>
  <c r="H210" i="10"/>
  <c r="F210" i="10"/>
  <c r="H261" i="10"/>
  <c r="F261" i="10"/>
  <c r="G84" i="10"/>
  <c r="H173" i="10"/>
  <c r="F173" i="10"/>
  <c r="H232" i="10"/>
  <c r="F232" i="10"/>
  <c r="H148" i="10"/>
  <c r="F148" i="10"/>
  <c r="H178" i="10"/>
  <c r="F178" i="10"/>
  <c r="H226" i="10"/>
  <c r="F226" i="10"/>
  <c r="E203" i="10"/>
  <c r="H204" i="10"/>
  <c r="F204" i="10"/>
  <c r="H154" i="10"/>
  <c r="F154" i="10"/>
  <c r="F41" i="10"/>
  <c r="H41" i="10"/>
  <c r="H86" i="10"/>
  <c r="F86" i="10"/>
  <c r="H158" i="10"/>
  <c r="F158" i="10"/>
  <c r="H182" i="10"/>
  <c r="F182" i="10"/>
  <c r="G39" i="10"/>
  <c r="H29" i="10"/>
  <c r="F29" i="10"/>
  <c r="H92" i="10"/>
  <c r="F92" i="10"/>
  <c r="H271" i="10"/>
  <c r="F271" i="10"/>
  <c r="E150" i="10"/>
  <c r="H206" i="10"/>
  <c r="F206" i="10"/>
  <c r="H224" i="10"/>
  <c r="F224" i="10"/>
  <c r="G212" i="10"/>
  <c r="F43" i="10"/>
  <c r="H43" i="10"/>
  <c r="H13" i="10"/>
  <c r="F13" i="10"/>
  <c r="H189" i="10"/>
  <c r="F189" i="10"/>
  <c r="H50" i="10"/>
  <c r="F50" i="10"/>
  <c r="G23" i="10"/>
  <c r="H27" i="10"/>
  <c r="F27" i="10"/>
  <c r="G145" i="10"/>
  <c r="G141" i="10" s="1"/>
  <c r="H174" i="10"/>
  <c r="F174" i="10"/>
  <c r="H248" i="10"/>
  <c r="F248" i="10"/>
  <c r="H31" i="10"/>
  <c r="F31" i="10"/>
  <c r="H273" i="10"/>
  <c r="F273" i="10"/>
  <c r="H114" i="10"/>
  <c r="F114" i="10"/>
  <c r="H96" i="10"/>
  <c r="F96" i="10"/>
  <c r="H21" i="10"/>
  <c r="F21" i="10"/>
  <c r="H209" i="10"/>
  <c r="F209" i="10"/>
  <c r="H240" i="10"/>
  <c r="F240" i="10"/>
  <c r="F237" i="10" s="1"/>
  <c r="G35" i="10"/>
  <c r="H103" i="10"/>
  <c r="F103" i="10"/>
  <c r="H85" i="10"/>
  <c r="E84" i="10"/>
  <c r="F85" i="10"/>
  <c r="E35" i="10"/>
  <c r="H36" i="10"/>
  <c r="F36" i="10"/>
  <c r="H64" i="10"/>
  <c r="F64" i="10"/>
  <c r="H205" i="10"/>
  <c r="F205" i="10"/>
  <c r="H277" i="10"/>
  <c r="F277" i="10"/>
  <c r="H68" i="10"/>
  <c r="F68" i="10"/>
  <c r="H23" i="10"/>
  <c r="H33" i="10"/>
  <c r="F33" i="10"/>
  <c r="G265" i="10"/>
  <c r="H249" i="10"/>
  <c r="F249" i="10"/>
  <c r="H108" i="10"/>
  <c r="F108" i="10"/>
  <c r="G150" i="10"/>
  <c r="E79" i="10"/>
  <c r="H80" i="10"/>
  <c r="F80" i="10"/>
  <c r="H214" i="10"/>
  <c r="F214" i="10"/>
  <c r="H269" i="10"/>
  <c r="F269" i="10"/>
  <c r="H82" i="10"/>
  <c r="F82" i="10"/>
  <c r="H138" i="10"/>
  <c r="H164" i="10"/>
  <c r="F164" i="10"/>
  <c r="H48" i="10"/>
  <c r="F48" i="10"/>
  <c r="F45" i="10"/>
  <c r="H45" i="10"/>
  <c r="E119" i="10"/>
  <c r="H201" i="10"/>
  <c r="F201" i="10"/>
  <c r="F129" i="10"/>
  <c r="E128" i="10"/>
  <c r="H129" i="10"/>
  <c r="H236" i="10"/>
  <c r="F236" i="10"/>
  <c r="H32" i="10"/>
  <c r="F32" i="10"/>
  <c r="E72" i="10"/>
  <c r="H73" i="10"/>
  <c r="F73" i="10"/>
  <c r="E106" i="10"/>
  <c r="H107" i="10"/>
  <c r="F107" i="10"/>
  <c r="E194" i="10"/>
  <c r="E186" i="10"/>
  <c r="H187" i="10"/>
  <c r="F187" i="10"/>
  <c r="H56" i="10"/>
  <c r="F56" i="10"/>
  <c r="E275" i="10"/>
  <c r="H276" i="10"/>
  <c r="F276" i="10"/>
  <c r="F181" i="10"/>
  <c r="E180" i="10"/>
  <c r="H181" i="10"/>
  <c r="H81" i="10"/>
  <c r="F81" i="10"/>
  <c r="H144" i="10"/>
  <c r="F144" i="10"/>
  <c r="H234" i="10"/>
  <c r="F234" i="10"/>
  <c r="G282" i="10"/>
  <c r="H26" i="10"/>
  <c r="F26" i="10"/>
  <c r="E94" i="10"/>
  <c r="F40" i="10"/>
  <c r="E39" i="10"/>
  <c r="H40" i="10"/>
  <c r="G79" i="10"/>
  <c r="G138" i="10"/>
  <c r="F46" i="10"/>
  <c r="H46" i="10"/>
  <c r="H57" i="10"/>
  <c r="F57" i="10"/>
  <c r="H109" i="10"/>
  <c r="F109" i="10"/>
  <c r="H30" i="10"/>
  <c r="F30" i="10"/>
  <c r="H17" i="10"/>
  <c r="F17" i="10"/>
  <c r="H160" i="10"/>
  <c r="F160" i="10"/>
  <c r="F169" i="10"/>
  <c r="H169" i="10"/>
  <c r="E221" i="10"/>
  <c r="H222" i="10"/>
  <c r="F222" i="10"/>
  <c r="H157" i="10"/>
  <c r="F157" i="10"/>
  <c r="G275" i="10"/>
  <c r="H219" i="10"/>
  <c r="F219" i="10"/>
  <c r="H104" i="10"/>
  <c r="F104" i="10"/>
  <c r="H191" i="10"/>
  <c r="F191" i="10"/>
  <c r="H11" i="10"/>
  <c r="E10" i="10"/>
  <c r="F11" i="10"/>
  <c r="H53" i="10"/>
  <c r="E52" i="10"/>
  <c r="F53" i="10"/>
  <c r="H70" i="10"/>
  <c r="F70" i="10"/>
  <c r="H207" i="10"/>
  <c r="F207" i="10"/>
  <c r="H260" i="10"/>
  <c r="F260" i="10"/>
  <c r="G94" i="10"/>
  <c r="E133" i="10"/>
  <c r="H134" i="10"/>
  <c r="F134" i="10"/>
  <c r="H223" i="10"/>
  <c r="F223" i="10"/>
  <c r="H161" i="10"/>
  <c r="F161" i="10"/>
  <c r="H216" i="10"/>
  <c r="F216" i="10"/>
  <c r="G60" i="10"/>
  <c r="G119" i="10"/>
  <c r="E265" i="10"/>
  <c r="H208" i="10"/>
  <c r="F208" i="10"/>
  <c r="D286" i="10"/>
  <c r="H190" i="10"/>
  <c r="F190" i="10"/>
  <c r="H237" i="10"/>
  <c r="F263" i="10"/>
  <c r="H263" i="10"/>
  <c r="G106" i="10"/>
  <c r="H100" i="10"/>
  <c r="F100" i="10"/>
  <c r="G186" i="10"/>
  <c r="H284" i="10"/>
  <c r="F284" i="10"/>
  <c r="G203" i="10"/>
  <c r="G180" i="10"/>
  <c r="F150" i="10" l="1"/>
  <c r="F94" i="10"/>
  <c r="H221" i="10"/>
  <c r="F106" i="10"/>
  <c r="H128" i="10"/>
  <c r="F282" i="10"/>
  <c r="F279" i="10" s="1"/>
  <c r="H35" i="10"/>
  <c r="H88" i="10"/>
  <c r="G279" i="10"/>
  <c r="H106" i="10"/>
  <c r="F258" i="10"/>
  <c r="F203" i="10"/>
  <c r="F171" i="10"/>
  <c r="F145" i="10"/>
  <c r="F60" i="10"/>
  <c r="F194" i="10"/>
  <c r="H279" i="10"/>
  <c r="F275" i="10"/>
  <c r="F128" i="10"/>
  <c r="H265" i="10"/>
  <c r="H10" i="10"/>
  <c r="E9" i="10"/>
  <c r="F186" i="10"/>
  <c r="F84" i="10"/>
  <c r="F265" i="10"/>
  <c r="F212" i="10"/>
  <c r="F23" i="10"/>
  <c r="H141" i="10"/>
  <c r="E132" i="10"/>
  <c r="H133" i="10"/>
  <c r="H39" i="10"/>
  <c r="H275" i="10"/>
  <c r="F72" i="10"/>
  <c r="H84" i="10"/>
  <c r="H212" i="10"/>
  <c r="H60" i="10"/>
  <c r="F10" i="10"/>
  <c r="H79" i="10"/>
  <c r="F52" i="10"/>
  <c r="F39" i="10"/>
  <c r="F35" i="10"/>
  <c r="H203" i="10"/>
  <c r="H145" i="10"/>
  <c r="H52" i="10"/>
  <c r="F221" i="10"/>
  <c r="H94" i="10"/>
  <c r="H180" i="10"/>
  <c r="H186" i="10"/>
  <c r="H72" i="10"/>
  <c r="F79" i="10"/>
  <c r="H150" i="10"/>
  <c r="G133" i="10"/>
  <c r="F141" i="10"/>
  <c r="B9" i="10"/>
  <c r="B286" i="10" s="1"/>
  <c r="F133" i="10"/>
  <c r="F180" i="10"/>
  <c r="H194" i="10"/>
  <c r="H119" i="10"/>
  <c r="F88" i="10"/>
  <c r="G132" i="10" l="1"/>
  <c r="C9" i="10"/>
  <c r="C286" i="10" s="1"/>
  <c r="F132" i="10"/>
  <c r="F9" i="10" s="1"/>
  <c r="F286" i="10" s="1"/>
  <c r="H9" i="10"/>
  <c r="E286" i="10"/>
  <c r="H132" i="10"/>
  <c r="H286" i="10" l="1"/>
  <c r="G9" i="10"/>
  <c r="G286" i="10" s="1"/>
  <c r="F7" i="3" l="1"/>
  <c r="E7" i="3"/>
  <c r="D7" i="3"/>
  <c r="C7" i="3"/>
  <c r="B7" i="3"/>
  <c r="I6" i="3"/>
  <c r="J6" i="3" s="1"/>
  <c r="I5" i="3"/>
  <c r="J5" i="3" s="1"/>
  <c r="K5" i="3" s="1"/>
  <c r="L5" i="3" s="1"/>
  <c r="M5" i="3" s="1"/>
  <c r="G7" i="3" l="1"/>
  <c r="J8" i="3"/>
  <c r="C8" i="3" s="1"/>
  <c r="K6" i="3"/>
  <c r="I8" i="3"/>
  <c r="B8" i="3" s="1"/>
  <c r="L6" i="3" l="1"/>
  <c r="K8" i="3"/>
  <c r="D8" i="3" s="1"/>
  <c r="L8" i="3" l="1"/>
  <c r="E8" i="3" s="1"/>
  <c r="M6" i="3"/>
  <c r="M8" i="3" s="1"/>
  <c r="F8" i="3" s="1"/>
</calcChain>
</file>

<file path=xl/sharedStrings.xml><?xml version="1.0" encoding="utf-8"?>
<sst xmlns="http://schemas.openxmlformats.org/spreadsheetml/2006/main" count="339" uniqueCount="312">
  <si>
    <t>DEPARTMENT</t>
  </si>
  <si>
    <t>TOTAL</t>
  </si>
  <si>
    <t>DEPARTMENTS</t>
  </si>
  <si>
    <t>Congress of the Philippines</t>
  </si>
  <si>
    <t>Office of the President</t>
  </si>
  <si>
    <t>Office of the Vice-President</t>
  </si>
  <si>
    <t>Department of Agrarian Reform</t>
  </si>
  <si>
    <t>Department of Agriculture</t>
  </si>
  <si>
    <t>Department of Budget and Management</t>
  </si>
  <si>
    <t>Department of Education</t>
  </si>
  <si>
    <t>State Universities and Colleges</t>
  </si>
  <si>
    <t>Department of Energy</t>
  </si>
  <si>
    <t>Department of Environment and Natural Resources</t>
  </si>
  <si>
    <t>Department of Finance</t>
  </si>
  <si>
    <t>Department of Foreign Affairs</t>
  </si>
  <si>
    <t>Department of Health</t>
  </si>
  <si>
    <t>Department of Interior and Local Government</t>
  </si>
  <si>
    <t>Department of Justice</t>
  </si>
  <si>
    <t>Department of Labor and Employment</t>
  </si>
  <si>
    <t>Department of National Defense</t>
  </si>
  <si>
    <t>Department of Public Works and Highways</t>
  </si>
  <si>
    <t>Department of Science and Technology</t>
  </si>
  <si>
    <t>Department of Tourism</t>
  </si>
  <si>
    <t>Department of Trade and Industry</t>
  </si>
  <si>
    <t xml:space="preserve">Department of Transportation </t>
  </si>
  <si>
    <t>National Economic and Development Authority</t>
  </si>
  <si>
    <t>Other Executive Offices</t>
  </si>
  <si>
    <t>The Judiciary</t>
  </si>
  <si>
    <t>Civil Service Commission</t>
  </si>
  <si>
    <t>Commission on Audit</t>
  </si>
  <si>
    <t>Commission on Elections</t>
  </si>
  <si>
    <t>Office of the Ombudsman</t>
  </si>
  <si>
    <t>Commission on Human Rights</t>
  </si>
  <si>
    <t>OTHERS</t>
  </si>
  <si>
    <t xml:space="preserve">Budgetary Support to Government </t>
  </si>
  <si>
    <t>/1</t>
  </si>
  <si>
    <t>/2</t>
  </si>
  <si>
    <t>/3</t>
  </si>
  <si>
    <t>/4</t>
  </si>
  <si>
    <t>Percent of NCAs utilized over NCA releases</t>
  </si>
  <si>
    <t>In Thousand Pesos</t>
  </si>
  <si>
    <t>PARTICULARS</t>
  </si>
  <si>
    <r>
      <t xml:space="preserve">NCA RELEASES </t>
    </r>
    <r>
      <rPr>
        <b/>
        <vertAlign val="superscript"/>
        <sz val="8.5"/>
        <rFont val="Arial"/>
        <family val="2"/>
      </rPr>
      <t>/1</t>
    </r>
  </si>
  <si>
    <r>
      <t xml:space="preserve">BANK BALANCE </t>
    </r>
    <r>
      <rPr>
        <b/>
        <vertAlign val="superscript"/>
        <sz val="8"/>
        <rFont val="Arial"/>
        <family val="2"/>
      </rPr>
      <t>/6</t>
    </r>
  </si>
  <si>
    <r>
      <t xml:space="preserve">CASH DISBURSEMENT </t>
    </r>
    <r>
      <rPr>
        <b/>
        <vertAlign val="superscript"/>
        <sz val="8"/>
        <rFont val="Arial"/>
        <family val="2"/>
      </rPr>
      <t>/3</t>
    </r>
  </si>
  <si>
    <r>
      <t xml:space="preserve">OUTSTANDING CHECKS </t>
    </r>
    <r>
      <rPr>
        <b/>
        <vertAlign val="superscript"/>
        <sz val="8"/>
        <rFont val="Arial"/>
        <family val="2"/>
      </rPr>
      <t>/4</t>
    </r>
  </si>
  <si>
    <r>
      <t>DEPARTMENTS</t>
    </r>
    <r>
      <rPr>
        <b/>
        <sz val="9"/>
        <rFont val="Arial"/>
        <family val="2"/>
      </rPr>
      <t xml:space="preserve"> </t>
    </r>
    <r>
      <rPr>
        <vertAlign val="superscript"/>
        <sz val="9"/>
        <rFont val="Arial"/>
        <family val="2"/>
      </rPr>
      <t>/7</t>
    </r>
  </si>
  <si>
    <t>CONGRESS</t>
  </si>
  <si>
    <t>OP</t>
  </si>
  <si>
    <t>OVP</t>
  </si>
  <si>
    <t>DAR</t>
  </si>
  <si>
    <t>DA</t>
  </si>
  <si>
    <t>DepEd</t>
  </si>
  <si>
    <t>DOE</t>
  </si>
  <si>
    <t>DENR</t>
  </si>
  <si>
    <t>DOF</t>
  </si>
  <si>
    <t>DFA</t>
  </si>
  <si>
    <t>DOH</t>
  </si>
  <si>
    <t>DHSUD</t>
  </si>
  <si>
    <t>DICT</t>
  </si>
  <si>
    <t>DILG</t>
  </si>
  <si>
    <t>DOJ</t>
  </si>
  <si>
    <t>DOLE</t>
  </si>
  <si>
    <t>DND</t>
  </si>
  <si>
    <t>DND-Level Central Adm. &amp;  Support</t>
  </si>
  <si>
    <t>OSEC</t>
  </si>
  <si>
    <t>GA</t>
  </si>
  <si>
    <t>NDCP</t>
  </si>
  <si>
    <t>OCD</t>
  </si>
  <si>
    <t>PVAO</t>
  </si>
  <si>
    <t>VMMC</t>
  </si>
  <si>
    <t>AFP</t>
  </si>
  <si>
    <t>PA</t>
  </si>
  <si>
    <t>PAF</t>
  </si>
  <si>
    <t>PN</t>
  </si>
  <si>
    <t>Joint Level Central Adm. &amp; Support</t>
  </si>
  <si>
    <t>GHQ</t>
  </si>
  <si>
    <t>DPWH</t>
  </si>
  <si>
    <t>DOST</t>
  </si>
  <si>
    <t>DSWD</t>
  </si>
  <si>
    <t>DOT</t>
  </si>
  <si>
    <t xml:space="preserve"> </t>
  </si>
  <si>
    <t>DTI</t>
  </si>
  <si>
    <t>DOTr</t>
  </si>
  <si>
    <t>NEDA</t>
  </si>
  <si>
    <t>OEOs</t>
  </si>
  <si>
    <t>JUDICIARY</t>
  </si>
  <si>
    <t>CSC</t>
  </si>
  <si>
    <t>COA</t>
  </si>
  <si>
    <t>COMELEC</t>
  </si>
  <si>
    <t>OMBUDSMAN</t>
  </si>
  <si>
    <t>CHR</t>
  </si>
  <si>
    <t>Special Purpose Funds (SPFs)</t>
  </si>
  <si>
    <t xml:space="preserve">BSGC   </t>
  </si>
  <si>
    <t>ALGU</t>
  </si>
  <si>
    <t>TOTAL (Departments &amp; SPFs)</t>
  </si>
  <si>
    <r>
      <rPr>
        <vertAlign val="superscript"/>
        <sz val="8"/>
        <rFont val="Arial"/>
        <family val="2"/>
      </rPr>
      <t>/2</t>
    </r>
    <r>
      <rPr>
        <sz val="8"/>
        <rFont val="Arial"/>
        <family val="2"/>
      </rPr>
      <t xml:space="preserve"> NCA Utilization refers to agency issuance of checks or Advice to Debit Account (ADA) against the NCAs issued.</t>
    </r>
  </si>
  <si>
    <r>
      <rPr>
        <vertAlign val="superscript"/>
        <sz val="8"/>
        <rFont val="Arial"/>
        <family val="2"/>
      </rPr>
      <t>/4</t>
    </r>
    <r>
      <rPr>
        <sz val="8"/>
        <rFont val="Arial"/>
        <family val="2"/>
      </rPr>
      <t xml:space="preserve"> Outstanding Checks refer to those checks issued by the agency but not yet encashed at the banks by the creditor/payee.</t>
    </r>
  </si>
  <si>
    <r>
      <rPr>
        <vertAlign val="superscript"/>
        <sz val="8"/>
        <rFont val="Arial"/>
        <family val="2"/>
      </rPr>
      <t>/7</t>
    </r>
    <r>
      <rPr>
        <sz val="8"/>
        <rFont val="Arial"/>
        <family val="2"/>
      </rPr>
      <t xml:space="preserve"> Amounts presented for Departments/Agencies include transfers from SPFs.</t>
    </r>
  </si>
  <si>
    <t>All Departments</t>
  </si>
  <si>
    <t>in millions</t>
  </si>
  <si>
    <t>CUMULATIVE</t>
  </si>
  <si>
    <t>JANUARY</t>
  </si>
  <si>
    <t>FEBRUARY</t>
  </si>
  <si>
    <t>MARCH</t>
  </si>
  <si>
    <t>APRIL</t>
  </si>
  <si>
    <t>MAY</t>
  </si>
  <si>
    <t>AS OF MAY</t>
  </si>
  <si>
    <t>JAN</t>
  </si>
  <si>
    <t>FEB</t>
  </si>
  <si>
    <t>MAR</t>
  </si>
  <si>
    <t>APR</t>
  </si>
  <si>
    <t>Monthly NCA Credited</t>
  </si>
  <si>
    <t>Monthly NCA Utilized</t>
  </si>
  <si>
    <t>NCA Utilized / NCAs Credited - Flow</t>
  </si>
  <si>
    <t>NCA Utilized / NCAs Credited - Cumulative</t>
  </si>
  <si>
    <t>Department of Migrant Workers</t>
  </si>
  <si>
    <r>
      <t xml:space="preserve">UNUSED NCAs
</t>
    </r>
    <r>
      <rPr>
        <b/>
        <vertAlign val="superscript"/>
        <sz val="8"/>
        <rFont val="Arial"/>
        <family val="2"/>
      </rPr>
      <t xml:space="preserve">/5 </t>
    </r>
  </si>
  <si>
    <t>% of NCA UTILIZATION</t>
  </si>
  <si>
    <t>DMW</t>
  </si>
  <si>
    <t>OWWA</t>
  </si>
  <si>
    <t>PCSSD</t>
  </si>
  <si>
    <r>
      <rPr>
        <vertAlign val="superscript"/>
        <sz val="8"/>
        <rFont val="Arial"/>
        <family val="2"/>
      </rPr>
      <t>/5</t>
    </r>
    <r>
      <rPr>
        <sz val="8"/>
        <rFont val="Arial"/>
        <family val="2"/>
      </rPr>
      <t xml:space="preserve"> NCAs which remain unutilized or the NCA balances for which no checks/ADA has been charged.</t>
    </r>
  </si>
  <si>
    <t>Department of Information and Communications Technology</t>
  </si>
  <si>
    <t>Department of Social Welfare and Development</t>
  </si>
  <si>
    <t>Presidential Communications Office</t>
  </si>
  <si>
    <t>PCO</t>
  </si>
  <si>
    <t>PBS (RTVM)</t>
  </si>
  <si>
    <t>NCAs CREDITED VS NCA UTILIZATION, JANUARY-MAY 2025</t>
  </si>
  <si>
    <t>STATUS OF NCA UTILIZATION (Net of  Trust), as of May 31, 2025</t>
  </si>
  <si>
    <t>Based on Report of Authorized Government Servicing Banks (AGSB)</t>
  </si>
  <si>
    <t>Senate</t>
  </si>
  <si>
    <t>SET</t>
  </si>
  <si>
    <t>CA</t>
  </si>
  <si>
    <t>HOR</t>
  </si>
  <si>
    <t>HET</t>
  </si>
  <si>
    <t>ACPC</t>
  </si>
  <si>
    <t>BFAR</t>
  </si>
  <si>
    <t>FPA</t>
  </si>
  <si>
    <t>NFRDI</t>
  </si>
  <si>
    <t>NMIS</t>
  </si>
  <si>
    <t>PCC</t>
  </si>
  <si>
    <t>PHILMECH</t>
  </si>
  <si>
    <t>PCAF</t>
  </si>
  <si>
    <t>PFIDA</t>
  </si>
  <si>
    <t>DBM</t>
  </si>
  <si>
    <t>GPPB-TSO</t>
  </si>
  <si>
    <t>ECCDC</t>
  </si>
  <si>
    <t>NAS</t>
  </si>
  <si>
    <t>NBDB</t>
  </si>
  <si>
    <t>NCCT</t>
  </si>
  <si>
    <t>NM</t>
  </si>
  <si>
    <t>PHSA</t>
  </si>
  <si>
    <t>SUCS</t>
  </si>
  <si>
    <t>EMB</t>
  </si>
  <si>
    <t>MGB</t>
  </si>
  <si>
    <t>NAMRIA</t>
  </si>
  <si>
    <t>NWRB</t>
  </si>
  <si>
    <t>PCSDS</t>
  </si>
  <si>
    <t>BOC</t>
  </si>
  <si>
    <t>BIR</t>
  </si>
  <si>
    <t>BLGF</t>
  </si>
  <si>
    <t>BTR</t>
  </si>
  <si>
    <t>CBAA</t>
  </si>
  <si>
    <t>IC</t>
  </si>
  <si>
    <t>NTRC</t>
  </si>
  <si>
    <t>PMO</t>
  </si>
  <si>
    <t>SEC</t>
  </si>
  <si>
    <t>FSI</t>
  </si>
  <si>
    <t>TCCP</t>
  </si>
  <si>
    <t>UNESCO</t>
  </si>
  <si>
    <t>PCVF</t>
  </si>
  <si>
    <t>NNC</t>
  </si>
  <si>
    <t>PNAC</t>
  </si>
  <si>
    <t>HSAC</t>
  </si>
  <si>
    <t>CICC</t>
  </si>
  <si>
    <t>NPC</t>
  </si>
  <si>
    <t>NTC</t>
  </si>
  <si>
    <t>BFP</t>
  </si>
  <si>
    <t>BJMP</t>
  </si>
  <si>
    <t>LGA</t>
  </si>
  <si>
    <t>NCMF</t>
  </si>
  <si>
    <t>NAPOLCOM</t>
  </si>
  <si>
    <t>NYC</t>
  </si>
  <si>
    <t>PCW</t>
  </si>
  <si>
    <t>PNP</t>
  </si>
  <si>
    <t>PPSC</t>
  </si>
  <si>
    <t>BC</t>
  </si>
  <si>
    <t>BI</t>
  </si>
  <si>
    <t>LRA</t>
  </si>
  <si>
    <t>NBI</t>
  </si>
  <si>
    <t>OADR</t>
  </si>
  <si>
    <t>OGCC</t>
  </si>
  <si>
    <t>OSG</t>
  </si>
  <si>
    <t>PPA</t>
  </si>
  <si>
    <t>PCGG</t>
  </si>
  <si>
    <t>PAO</t>
  </si>
  <si>
    <t>ILS</t>
  </si>
  <si>
    <t>NCMB</t>
  </si>
  <si>
    <t>NLRC</t>
  </si>
  <si>
    <t>NWPC</t>
  </si>
  <si>
    <t>PRC</t>
  </si>
  <si>
    <t>TESDA</t>
  </si>
  <si>
    <t>PVAO-Proper</t>
  </si>
  <si>
    <t>ASTI</t>
  </si>
  <si>
    <t>FNRI</t>
  </si>
  <si>
    <t>FPRDI</t>
  </si>
  <si>
    <t>ITDI</t>
  </si>
  <si>
    <t>MIRDC</t>
  </si>
  <si>
    <t>NAST</t>
  </si>
  <si>
    <t>NRCP</t>
  </si>
  <si>
    <t>PAGASA</t>
  </si>
  <si>
    <t>PCAANRRD</t>
  </si>
  <si>
    <t>PCHRD</t>
  </si>
  <si>
    <t>PCIEETRD</t>
  </si>
  <si>
    <t>PIVS</t>
  </si>
  <si>
    <t>PNRI</t>
  </si>
  <si>
    <t>PSHS</t>
  </si>
  <si>
    <t>PTRI</t>
  </si>
  <si>
    <t>SEI</t>
  </si>
  <si>
    <t>STII</t>
  </si>
  <si>
    <t>TAPI</t>
  </si>
  <si>
    <t>CWC</t>
  </si>
  <si>
    <t>JJWC</t>
  </si>
  <si>
    <t>NAPC</t>
  </si>
  <si>
    <t>NACC</t>
  </si>
  <si>
    <t>NCDA</t>
  </si>
  <si>
    <t>PCUP</t>
  </si>
  <si>
    <t>IA</t>
  </si>
  <si>
    <t>NPDC</t>
  </si>
  <si>
    <t>BOI</t>
  </si>
  <si>
    <t>CIAP</t>
  </si>
  <si>
    <t>CDA</t>
  </si>
  <si>
    <t>DCP</t>
  </si>
  <si>
    <t>PTTC</t>
  </si>
  <si>
    <t>CAB</t>
  </si>
  <si>
    <t>MARINA</t>
  </si>
  <si>
    <t>OTC</t>
  </si>
  <si>
    <t>OTS</t>
  </si>
  <si>
    <t>PCG</t>
  </si>
  <si>
    <t>TRB</t>
  </si>
  <si>
    <t>CPD</t>
  </si>
  <si>
    <t>PNVSCA</t>
  </si>
  <si>
    <t>PPPCP</t>
  </si>
  <si>
    <t>PSRTI</t>
  </si>
  <si>
    <t>PSA</t>
  </si>
  <si>
    <t>TARIFF</t>
  </si>
  <si>
    <t>PCO-Proper</t>
  </si>
  <si>
    <t>BCS</t>
  </si>
  <si>
    <t>NPO</t>
  </si>
  <si>
    <t>NIB</t>
  </si>
  <si>
    <t>PIA</t>
  </si>
  <si>
    <t>PBS-BBS</t>
  </si>
  <si>
    <t>AMLC</t>
  </si>
  <si>
    <t>ARTA</t>
  </si>
  <si>
    <t>CCC</t>
  </si>
  <si>
    <t>CFO</t>
  </si>
  <si>
    <t>CHED</t>
  </si>
  <si>
    <t>CFL</t>
  </si>
  <si>
    <t>DDB</t>
  </si>
  <si>
    <t>ERC</t>
  </si>
  <si>
    <t>FDCP</t>
  </si>
  <si>
    <t>GAB</t>
  </si>
  <si>
    <t>GCGOCC</t>
  </si>
  <si>
    <t>MCB</t>
  </si>
  <si>
    <t>MDA</t>
  </si>
  <si>
    <t>MTRCB</t>
  </si>
  <si>
    <t>NAC</t>
  </si>
  <si>
    <t>NCCA</t>
  </si>
  <si>
    <t>NCCA-Proper</t>
  </si>
  <si>
    <t>NAP</t>
  </si>
  <si>
    <t>NHCP</t>
  </si>
  <si>
    <t>NLP</t>
  </si>
  <si>
    <t>NCSC</t>
  </si>
  <si>
    <t>NCIP</t>
  </si>
  <si>
    <t>NICA</t>
  </si>
  <si>
    <t>NSC</t>
  </si>
  <si>
    <t>OPAPRU</t>
  </si>
  <si>
    <t>OMB</t>
  </si>
  <si>
    <t>PDEA</t>
  </si>
  <si>
    <t>PHILRACOM</t>
  </si>
  <si>
    <t>PHILSA</t>
  </si>
  <si>
    <t>PSC</t>
  </si>
  <si>
    <t>PLLO</t>
  </si>
  <si>
    <t>PMS</t>
  </si>
  <si>
    <t>MDDA</t>
  </si>
  <si>
    <t>MBLISTTDA</t>
  </si>
  <si>
    <t>SCPLC</t>
  </si>
  <si>
    <t>PET</t>
  </si>
  <si>
    <t>SB</t>
  </si>
  <si>
    <t>CTA</t>
  </si>
  <si>
    <t>CESB</t>
  </si>
  <si>
    <t>HRVVMC</t>
  </si>
  <si>
    <t>LGUs</t>
  </si>
  <si>
    <t>MMDA (Fund 101)</t>
  </si>
  <si>
    <r>
      <rPr>
        <vertAlign val="superscript"/>
        <sz val="8"/>
        <rFont val="Arial"/>
        <family val="2"/>
      </rPr>
      <t>/3</t>
    </r>
    <r>
      <rPr>
        <sz val="8"/>
        <rFont val="Arial"/>
        <family val="2"/>
      </rPr>
      <t xml:space="preserve"> Cash Disbursement refers to negotiated checks (checks presented for encashment at the banks) and to the ADA credited by the AGSBs to the bank accounts of
   the agency's creditors/payees.</t>
    </r>
  </si>
  <si>
    <r>
      <rPr>
        <vertAlign val="superscript"/>
        <sz val="8"/>
        <rFont val="Arial"/>
        <family val="2"/>
      </rPr>
      <t>/6</t>
    </r>
    <r>
      <rPr>
        <sz val="8"/>
        <rFont val="Arial"/>
        <family val="2"/>
      </rPr>
      <t xml:space="preserve"> Bank Balance refers to the difference between the NCAs credited by the AGSBs to the agency's MDS sub-accounts and the cash disbursement.</t>
    </r>
  </si>
  <si>
    <t>NCAs UTILIZED /2</t>
  </si>
  <si>
    <t>(in Thousand Pesos)</t>
  </si>
  <si>
    <t>ALGU: inclusive of National Tax Allotment (NTA), special shares for LGUs, MMDA, BARMM and other transfers to LGUs</t>
  </si>
  <si>
    <r>
      <t>NCA RELEASES</t>
    </r>
    <r>
      <rPr>
        <vertAlign val="superscript"/>
        <sz val="10"/>
        <color theme="1"/>
        <rFont val="Arial"/>
        <family val="2"/>
      </rPr>
      <t>/1</t>
    </r>
  </si>
  <si>
    <r>
      <t xml:space="preserve">NCAs UTILIZED </t>
    </r>
    <r>
      <rPr>
        <vertAlign val="superscript"/>
        <sz val="10"/>
        <color theme="1"/>
        <rFont val="Arial"/>
        <family val="2"/>
      </rPr>
      <t>/2</t>
    </r>
  </si>
  <si>
    <t xml:space="preserve">UNUSED NCAs </t>
  </si>
  <si>
    <r>
      <t xml:space="preserve">% of NCA UTILIZATION </t>
    </r>
    <r>
      <rPr>
        <vertAlign val="superscript"/>
        <sz val="10"/>
        <color theme="1"/>
        <rFont val="Arial"/>
        <family val="2"/>
      </rPr>
      <t>/3</t>
    </r>
  </si>
  <si>
    <t>Department of Human Settlement and Urban Development</t>
  </si>
  <si>
    <t xml:space="preserve">     Owned and Controlled Corporations</t>
  </si>
  <si>
    <r>
      <t xml:space="preserve">Allocations to Local Government Units </t>
    </r>
    <r>
      <rPr>
        <vertAlign val="superscript"/>
        <sz val="10"/>
        <color theme="1"/>
        <rFont val="Arial"/>
        <family val="2"/>
      </rPr>
      <t>/4</t>
    </r>
  </si>
  <si>
    <t>o.w.     Metropolitan Manila Development</t>
  </si>
  <si>
    <t xml:space="preserve">            Authority (Fund 101)</t>
  </si>
  <si>
    <t>Refer to checks issued/Advice to Debit Account (ADA) from NCAs credited</t>
  </si>
  <si>
    <r>
      <rPr>
        <vertAlign val="superscript"/>
        <sz val="8"/>
        <rFont val="Arial"/>
        <family val="2"/>
      </rPr>
      <t>/1</t>
    </r>
    <r>
      <rPr>
        <sz val="8"/>
        <rFont val="Arial"/>
        <family val="2"/>
      </rPr>
      <t xml:space="preserve"> NCA Releases refer to cash authorities issued by the DBM credited to the MDS sub-accounts of the agencies, inclusive of lapsed NCAs</t>
    </r>
  </si>
  <si>
    <t>NCA Releases refer to cash authorities issued by the DBM credited to the MDS sub-accounts of the agencies, inclusive of lapsed NCAs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</si>
</sst>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000"/>
  </numFmts>
  <fonts count="24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9"/>
      <name val="Arial Black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sz val="8.5"/>
      <name val="Arial"/>
      <family val="2"/>
    </font>
    <font>
      <b/>
      <vertAlign val="superscript"/>
      <sz val="8.5"/>
      <name val="Arial"/>
      <family val="2"/>
    </font>
    <font>
      <b/>
      <sz val="7"/>
      <name val="Arial"/>
      <family val="2"/>
    </font>
    <font>
      <vertAlign val="superscript"/>
      <sz val="9"/>
      <name val="Arial"/>
      <family val="2"/>
    </font>
    <font>
      <b/>
      <sz val="8"/>
      <color indexed="12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8"/>
      <color indexed="12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u val="singleAccounting"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164" fontId="3" fillId="2" borderId="0" xfId="1" applyNumberFormat="1" applyFont="1" applyFill="1" applyBorder="1"/>
    <xf numFmtId="0" fontId="4" fillId="3" borderId="0" xfId="0" applyFont="1" applyFill="1" applyAlignment="1">
      <alignment horizontal="left"/>
    </xf>
    <xf numFmtId="41" fontId="3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41" fontId="3" fillId="2" borderId="0" xfId="0" applyNumberFormat="1" applyFont="1" applyFill="1"/>
    <xf numFmtId="0" fontId="5" fillId="2" borderId="0" xfId="0" applyFont="1" applyFill="1"/>
    <xf numFmtId="164" fontId="5" fillId="4" borderId="3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3" fillId="0" borderId="0" xfId="1" applyNumberFormat="1" applyFont="1" applyBorder="1"/>
    <xf numFmtId="0" fontId="3" fillId="0" borderId="0" xfId="0" applyFont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4" fontId="12" fillId="0" borderId="2" xfId="1" applyNumberFormat="1" applyFont="1" applyBorder="1" applyAlignment="1">
      <alignment horizontal="right"/>
    </xf>
    <xf numFmtId="0" fontId="3" fillId="0" borderId="0" xfId="0" applyFont="1" applyAlignment="1">
      <alignment horizontal="left" indent="1"/>
    </xf>
    <xf numFmtId="164" fontId="12" fillId="0" borderId="0" xfId="1" applyNumberFormat="1" applyFont="1" applyFill="1"/>
    <xf numFmtId="164" fontId="12" fillId="0" borderId="0" xfId="1" applyNumberFormat="1" applyFont="1" applyBorder="1"/>
    <xf numFmtId="164" fontId="12" fillId="0" borderId="0" xfId="1" applyNumberFormat="1" applyFont="1" applyFill="1" applyBorder="1"/>
    <xf numFmtId="164" fontId="12" fillId="0" borderId="2" xfId="1" applyNumberFormat="1" applyFont="1" applyBorder="1"/>
    <xf numFmtId="164" fontId="12" fillId="0" borderId="0" xfId="1" applyNumberFormat="1" applyFont="1"/>
    <xf numFmtId="0" fontId="14" fillId="0" borderId="0" xfId="0" applyFont="1" applyAlignment="1">
      <alignment horizontal="left" indent="1"/>
    </xf>
    <xf numFmtId="0" fontId="1" fillId="0" borderId="0" xfId="2" applyAlignment="1">
      <alignment horizontal="left" indent="2"/>
    </xf>
    <xf numFmtId="164" fontId="12" fillId="0" borderId="2" xfId="1" applyNumberFormat="1" applyFont="1" applyFill="1" applyBorder="1"/>
    <xf numFmtId="0" fontId="3" fillId="0" borderId="0" xfId="0" applyFont="1" applyAlignment="1">
      <alignment horizontal="left" wrapText="1" indent="2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wrapText="1" indent="3"/>
    </xf>
    <xf numFmtId="164" fontId="12" fillId="0" borderId="2" xfId="1" applyNumberFormat="1" applyFont="1" applyBorder="1" applyAlignment="1"/>
    <xf numFmtId="164" fontId="12" fillId="0" borderId="2" xfId="1" applyNumberFormat="1" applyFont="1" applyFill="1" applyBorder="1" applyAlignment="1">
      <alignment horizontal="right" vertical="top"/>
    </xf>
    <xf numFmtId="0" fontId="11" fillId="0" borderId="0" xfId="0" applyFont="1" applyAlignment="1">
      <alignment horizontal="left" vertical="top" indent="1"/>
    </xf>
    <xf numFmtId="0" fontId="5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4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41" fontId="0" fillId="0" borderId="0" xfId="0" applyNumberFormat="1"/>
    <xf numFmtId="165" fontId="0" fillId="0" borderId="0" xfId="0" applyNumberFormat="1"/>
    <xf numFmtId="164" fontId="5" fillId="4" borderId="5" xfId="1" applyNumberFormat="1" applyFont="1" applyFill="1" applyBorder="1" applyAlignment="1">
      <alignment horizontal="center" vertical="center"/>
    </xf>
    <xf numFmtId="164" fontId="12" fillId="0" borderId="2" xfId="1" applyNumberFormat="1" applyFont="1" applyFill="1" applyBorder="1" applyAlignment="1">
      <alignment horizontal="right"/>
    </xf>
    <xf numFmtId="164" fontId="12" fillId="0" borderId="2" xfId="1" applyNumberFormat="1" applyFont="1" applyFill="1" applyBorder="1" applyAlignment="1"/>
    <xf numFmtId="164" fontId="12" fillId="0" borderId="2" xfId="1" applyNumberFormat="1" applyFont="1" applyBorder="1" applyAlignment="1">
      <alignment horizontal="right" vertical="top"/>
    </xf>
    <xf numFmtId="164" fontId="2" fillId="0" borderId="11" xfId="0" applyNumberFormat="1" applyFont="1" applyBorder="1" applyAlignment="1">
      <alignment vertical="center"/>
    </xf>
    <xf numFmtId="164" fontId="16" fillId="0" borderId="11" xfId="0" applyNumberFormat="1" applyFont="1" applyBorder="1" applyAlignment="1">
      <alignment vertical="center"/>
    </xf>
    <xf numFmtId="164" fontId="12" fillId="0" borderId="2" xfId="1" applyNumberFormat="1" applyFont="1" applyBorder="1" applyAlignment="1">
      <alignment horizontal="right" vertical="center"/>
    </xf>
    <xf numFmtId="164" fontId="12" fillId="0" borderId="2" xfId="1" applyNumberFormat="1" applyFont="1" applyFill="1" applyBorder="1" applyAlignment="1">
      <alignment horizontal="right" vertical="center"/>
    </xf>
    <xf numFmtId="43" fontId="3" fillId="0" borderId="0" xfId="0" applyNumberFormat="1" applyFont="1"/>
    <xf numFmtId="0" fontId="3" fillId="0" borderId="0" xfId="0" quotePrefix="1" applyFont="1" applyAlignment="1">
      <alignment horizontal="left" indent="2"/>
    </xf>
    <xf numFmtId="0" fontId="14" fillId="0" borderId="0" xfId="0" applyFont="1" applyAlignment="1">
      <alignment horizontal="left" indent="2"/>
    </xf>
    <xf numFmtId="0" fontId="15" fillId="0" borderId="0" xfId="0" applyFont="1" applyAlignment="1">
      <alignment horizontal="left" indent="2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>
      <alignment vertical="top"/>
    </xf>
    <xf numFmtId="0" fontId="19" fillId="0" borderId="0" xfId="2" applyFont="1"/>
    <xf numFmtId="0" fontId="18" fillId="0" borderId="0" xfId="2" applyFont="1"/>
    <xf numFmtId="164" fontId="18" fillId="0" borderId="0" xfId="4" applyNumberFormat="1" applyFont="1"/>
    <xf numFmtId="0" fontId="20" fillId="0" borderId="0" xfId="2" applyFont="1"/>
    <xf numFmtId="0" fontId="18" fillId="0" borderId="0" xfId="2" applyFont="1" applyAlignment="1">
      <alignment horizontal="center" wrapText="1"/>
    </xf>
    <xf numFmtId="0" fontId="18" fillId="0" borderId="0" xfId="2" applyFont="1" applyAlignment="1">
      <alignment horizontal="center"/>
    </xf>
    <xf numFmtId="41" fontId="18" fillId="0" borderId="0" xfId="2" applyNumberFormat="1" applyFont="1"/>
    <xf numFmtId="41" fontId="19" fillId="0" borderId="0" xfId="2" applyNumberFormat="1" applyFont="1"/>
    <xf numFmtId="164" fontId="21" fillId="0" borderId="0" xfId="4" applyNumberFormat="1" applyFont="1"/>
    <xf numFmtId="164" fontId="22" fillId="0" borderId="0" xfId="4" applyNumberFormat="1" applyFont="1"/>
    <xf numFmtId="41" fontId="23" fillId="0" borderId="0" xfId="2" applyNumberFormat="1" applyFont="1"/>
    <xf numFmtId="0" fontId="18" fillId="0" borderId="0" xfId="4" applyNumberFormat="1" applyFont="1"/>
    <xf numFmtId="0" fontId="18" fillId="0" borderId="2" xfId="2" applyFont="1" applyBorder="1"/>
    <xf numFmtId="41" fontId="18" fillId="0" borderId="2" xfId="2" applyNumberFormat="1" applyFont="1" applyBorder="1"/>
    <xf numFmtId="164" fontId="18" fillId="0" borderId="2" xfId="4" applyNumberFormat="1" applyFont="1" applyBorder="1"/>
    <xf numFmtId="164" fontId="18" fillId="0" borderId="0" xfId="4" applyNumberFormat="1" applyFont="1" applyBorder="1"/>
    <xf numFmtId="164" fontId="0" fillId="0" borderId="0" xfId="1" applyNumberFormat="1" applyFont="1"/>
    <xf numFmtId="165" fontId="13" fillId="0" borderId="0" xfId="1" applyNumberFormat="1" applyFont="1" applyBorder="1" applyAlignment="1"/>
    <xf numFmtId="165" fontId="13" fillId="0" borderId="0" xfId="1" applyNumberFormat="1" applyFont="1" applyBorder="1" applyAlignment="1">
      <alignment vertical="center"/>
    </xf>
    <xf numFmtId="165" fontId="3" fillId="0" borderId="0" xfId="0" applyNumberFormat="1" applyFont="1"/>
    <xf numFmtId="0" fontId="18" fillId="0" borderId="1" xfId="2" applyFont="1" applyBorder="1" applyAlignment="1">
      <alignment horizontal="center" vertical="center" wrapText="1"/>
    </xf>
    <xf numFmtId="0" fontId="18" fillId="0" borderId="3" xfId="2" applyFont="1" applyBorder="1" applyAlignment="1">
      <alignment horizontal="center" vertical="center" wrapText="1"/>
    </xf>
    <xf numFmtId="0" fontId="18" fillId="0" borderId="10" xfId="2" applyFont="1" applyBorder="1" applyAlignment="1">
      <alignment horizontal="center" vertical="center" wrapText="1"/>
    </xf>
    <xf numFmtId="164" fontId="18" fillId="0" borderId="3" xfId="4" applyNumberFormat="1" applyFont="1" applyBorder="1" applyAlignment="1">
      <alignment horizontal="center" vertical="center" wrapText="1"/>
    </xf>
    <xf numFmtId="164" fontId="18" fillId="0" borderId="10" xfId="4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7" fillId="4" borderId="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164" fontId="9" fillId="4" borderId="8" xfId="1" applyNumberFormat="1" applyFont="1" applyFill="1" applyBorder="1" applyAlignment="1">
      <alignment horizontal="center" vertical="center" wrapText="1"/>
    </xf>
    <xf numFmtId="164" fontId="9" fillId="4" borderId="7" xfId="1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164" fontId="5" fillId="4" borderId="4" xfId="1" applyNumberFormat="1" applyFont="1" applyFill="1" applyBorder="1" applyAlignment="1">
      <alignment horizontal="center" vertical="center"/>
    </xf>
    <xf numFmtId="164" fontId="5" fillId="4" borderId="5" xfId="1" applyNumberFormat="1" applyFont="1" applyFill="1" applyBorder="1" applyAlignment="1">
      <alignment horizontal="center" vertical="center"/>
    </xf>
    <xf numFmtId="164" fontId="5" fillId="4" borderId="2" xfId="1" applyNumberFormat="1" applyFont="1" applyFill="1" applyBorder="1" applyAlignment="1">
      <alignment horizontal="center" vertical="center"/>
    </xf>
    <xf numFmtId="164" fontId="5" fillId="4" borderId="7" xfId="1" applyNumberFormat="1" applyFont="1" applyFill="1" applyBorder="1" applyAlignment="1">
      <alignment horizontal="center" vertical="center"/>
    </xf>
  </cellXfs>
  <cellStyles count="5">
    <cellStyle name="Comma" xfId="1" builtinId="3"/>
    <cellStyle name="Comma 2" xfId="4" xr:uid="{2D8C7336-6E04-4F8B-8934-E5AE26E3EDA1}"/>
    <cellStyle name="Normal" xfId="0" builtinId="0"/>
    <cellStyle name="Normal 3" xfId="2" xr:uid="{00000000-0005-0000-0000-000002000000}"/>
    <cellStyle name="Percent 2" xfId="3" xr:uid="{93A7390D-2587-461C-A2DF-C02CC45F9E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NCAs CREDITED VS NCA UTILIZATION </a:t>
            </a:r>
          </a:p>
          <a:p>
            <a:pPr>
              <a:defRPr sz="1000"/>
            </a:pPr>
            <a:r>
              <a:rPr lang="en-PH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JANUARY - MAY 2025</a:t>
            </a:r>
            <a:endParaRPr lang="en-PH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/>
            </a:pPr>
            <a:endParaRPr lang="en-PH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33578850996875848"/>
          <c:y val="3.5431180081760737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082023799609519"/>
          <c:y val="0.1597544639173866"/>
          <c:w val="0.62736076088694015"/>
          <c:h val="0.58322400312688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Graph!$A$5</c:f>
              <c:strCache>
                <c:ptCount val="1"/>
                <c:pt idx="0">
                  <c:v>Monthly NCA Credited</c:v>
                </c:pt>
              </c:strCache>
            </c:strRef>
          </c:tx>
          <c:spPr>
            <a:solidFill>
              <a:schemeClr val="accent2">
                <a:shade val="53000"/>
              </a:schemeClr>
            </a:solidFill>
            <a:ln>
              <a:solidFill>
                <a:srgbClr val="F4D35A"/>
              </a:solidFill>
            </a:ln>
            <a:effectLst/>
          </c:spPr>
          <c:invertIfNegative val="0"/>
          <c:cat>
            <c:strRef>
              <c:f>Graph!$B$4:$F$4</c:f>
              <c:strCache>
                <c:ptCount val="5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</c:strCache>
            </c:strRef>
          </c:cat>
          <c:val>
            <c:numRef>
              <c:f>Graph!$B$5:$F$5</c:f>
              <c:numCache>
                <c:formatCode>_(* #,##0_);_(* \(#,##0\);_(* "-"??_);_(@_)</c:formatCode>
                <c:ptCount val="5"/>
                <c:pt idx="0">
                  <c:v>300669.563372</c:v>
                </c:pt>
                <c:pt idx="1">
                  <c:v>410185.82866440993</c:v>
                </c:pt>
                <c:pt idx="2">
                  <c:v>419563.99308520992</c:v>
                </c:pt>
                <c:pt idx="3">
                  <c:v>495583.65943107003</c:v>
                </c:pt>
                <c:pt idx="4">
                  <c:v>488445.70345938002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B7-4BBC-B34A-9253829D4A1A}"/>
            </c:ext>
          </c:extLst>
        </c:ser>
        <c:ser>
          <c:idx val="2"/>
          <c:order val="1"/>
          <c:tx>
            <c:strRef>
              <c:f>Graph!$A$6</c:f>
              <c:strCache>
                <c:ptCount val="1"/>
                <c:pt idx="0">
                  <c:v>Monthly NCA Utilized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Graph!$B$4:$F$4</c:f>
              <c:strCache>
                <c:ptCount val="5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</c:strCache>
            </c:strRef>
          </c:cat>
          <c:val>
            <c:numRef>
              <c:f>Graph!$B$6:$F$6</c:f>
              <c:numCache>
                <c:formatCode>_(* #,##0_);_(* \(#,##0\);_(* "-"??_);_(@_)</c:formatCode>
                <c:ptCount val="5"/>
                <c:pt idx="0">
                  <c:v>233799.19613668002</c:v>
                </c:pt>
                <c:pt idx="1">
                  <c:v>352859.85046981997</c:v>
                </c:pt>
                <c:pt idx="2">
                  <c:v>535187.37982967985</c:v>
                </c:pt>
                <c:pt idx="3">
                  <c:v>371750.87489442999</c:v>
                </c:pt>
                <c:pt idx="4">
                  <c:v>484625.41369788995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B7-4BBC-B34A-9253829D4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4080992"/>
        <c:axId val="544081552"/>
      </c:barChart>
      <c:lineChart>
        <c:grouping val="standard"/>
        <c:varyColors val="0"/>
        <c:ser>
          <c:idx val="4"/>
          <c:order val="2"/>
          <c:tx>
            <c:strRef>
              <c:f>Graph!$A$8</c:f>
              <c:strCache>
                <c:ptCount val="1"/>
                <c:pt idx="0">
                  <c:v>NCA Utilized / NCAs Credited - Cumulative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triangle"/>
            <c:size val="9"/>
            <c:spPr>
              <a:solidFill>
                <a:schemeClr val="tx1"/>
              </a:solidFill>
              <a:ln w="6350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cat>
            <c:strRef>
              <c:f>Graph!$B$4:$F$4</c:f>
              <c:strCache>
                <c:ptCount val="5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</c:strCache>
            </c:strRef>
          </c:cat>
          <c:val>
            <c:numRef>
              <c:f>Graph!$B$8:$F$8</c:f>
              <c:numCache>
                <c:formatCode>_(* #,##0_);_(* \(#,##0\);_(* "-"??_);_(@_)</c:formatCode>
                <c:ptCount val="5"/>
                <c:pt idx="0">
                  <c:v>77.759515633916891</c:v>
                </c:pt>
                <c:pt idx="1">
                  <c:v>82.528606124218769</c:v>
                </c:pt>
                <c:pt idx="2">
                  <c:v>99.241612555634148</c:v>
                </c:pt>
                <c:pt idx="3">
                  <c:v>91.856980608636889</c:v>
                </c:pt>
                <c:pt idx="4">
                  <c:v>93.557373612784644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B7-4BBC-B34A-9253829D4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082112"/>
        <c:axId val="544082672"/>
      </c:lineChart>
      <c:catAx>
        <c:axId val="544080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MONTHLY FLOW</a:t>
                </a:r>
              </a:p>
            </c:rich>
          </c:tx>
          <c:layout>
            <c:manualLayout>
              <c:xMode val="edge"/>
              <c:yMode val="edge"/>
              <c:x val="0.47680279997674224"/>
              <c:y val="0.9249765901179156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0815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44081552"/>
        <c:scaling>
          <c:orientation val="minMax"/>
          <c:max val="550000"/>
          <c:min val="0"/>
        </c:scaling>
        <c:delete val="0"/>
        <c:axPos val="l"/>
        <c:min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LEVELS (P MIllion)</a:t>
                </a:r>
              </a:p>
            </c:rich>
          </c:tx>
          <c:layout>
            <c:manualLayout>
              <c:xMode val="edge"/>
              <c:yMode val="edge"/>
              <c:x val="0.153521182872808"/>
              <c:y val="0.33906654051056639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cross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080992"/>
        <c:crosses val="autoZero"/>
        <c:crossBetween val="between"/>
        <c:majorUnit val="50000"/>
        <c:minorUnit val="10000"/>
      </c:valAx>
      <c:catAx>
        <c:axId val="544082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4082672"/>
        <c:crossesAt val="85"/>
        <c:auto val="0"/>
        <c:lblAlgn val="ctr"/>
        <c:lblOffset val="100"/>
        <c:noMultiLvlLbl val="0"/>
      </c:catAx>
      <c:valAx>
        <c:axId val="54408267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 algn="ctr"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NCA UTILIZATION RATES (%)</a:t>
                </a:r>
              </a:p>
            </c:rich>
          </c:tx>
          <c:layout>
            <c:manualLayout>
              <c:xMode val="edge"/>
              <c:yMode val="edge"/>
              <c:x val="0.97154077635898128"/>
              <c:y val="0.2932050679773665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 algn="ctr">
                <a:defRPr sz="10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(* #,##0_);_(* \(#,##0\);_(* &quot;-&quot;_);_(@_)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082112"/>
        <c:crosses val="max"/>
        <c:crossBetween val="between"/>
        <c:majorUnit val="10"/>
        <c:minorUnit val="1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rgbClr val="000000"/>
                </a:solidFill>
                <a:latin typeface="Cambria"/>
                <a:ea typeface="Cambria"/>
                <a:cs typeface="Cambria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FFFFFF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287268</xdr:colOff>
      <xdr:row>12</xdr:row>
      <xdr:rowOff>20016</xdr:rowOff>
    </xdr:from>
    <xdr:to>
      <xdr:col>10</xdr:col>
      <xdr:colOff>335280</xdr:colOff>
      <xdr:row>50</xdr:row>
      <xdr:rowOff>67641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40CF46-E7B6-4639-BFF8-53FB1C287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4D55A-DF77-4F02-BA1F-6B59A83A8CE3}">
  <sheetPr>
    <pageSetUpPr fitToPage="1"/>
  </sheetPr>
  <dimension ref="A1:J64"/>
  <sheetViews>
    <sheetView zoomScaleNormal="100" zoomScaleSheetLayoutView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45" sqref="H45"/>
    </sheetView>
  </sheetViews>
  <sheetFormatPr defaultColWidth="9.109375" defaultRowHeight="13.2" x14ac:dyDescent="0.25"/>
  <cols>
    <col min="1" max="1" width="2.109375" style="60" customWidth="1"/>
    <col min="2" max="2" width="50.33203125" style="60" customWidth="1"/>
    <col min="3" max="5" width="15.88671875" style="60" customWidth="1"/>
    <col min="6" max="6" width="14.33203125" style="61" customWidth="1"/>
    <col min="7" max="7" width="9.109375" style="60"/>
    <col min="8" max="9" width="13.21875" style="60" customWidth="1"/>
    <col min="10" max="16384" width="9.109375" style="60"/>
  </cols>
  <sheetData>
    <row r="1" spans="1:10" x14ac:dyDescent="0.25">
      <c r="A1" s="59" t="s">
        <v>129</v>
      </c>
      <c r="F1" s="60"/>
    </row>
    <row r="2" spans="1:10" x14ac:dyDescent="0.25">
      <c r="A2" s="60" t="s">
        <v>130</v>
      </c>
      <c r="F2" s="60"/>
    </row>
    <row r="3" spans="1:10" x14ac:dyDescent="0.25">
      <c r="A3" s="60" t="s">
        <v>298</v>
      </c>
    </row>
    <row r="5" spans="1:10" s="63" customFormat="1" ht="18" customHeight="1" x14ac:dyDescent="0.25">
      <c r="A5" s="79" t="s">
        <v>0</v>
      </c>
      <c r="B5" s="79"/>
      <c r="C5" s="80" t="s">
        <v>300</v>
      </c>
      <c r="D5" s="80" t="s">
        <v>301</v>
      </c>
      <c r="E5" s="80" t="s">
        <v>302</v>
      </c>
      <c r="F5" s="82" t="s">
        <v>303</v>
      </c>
    </row>
    <row r="6" spans="1:10" s="63" customFormat="1" ht="18" customHeight="1" x14ac:dyDescent="0.25">
      <c r="A6" s="79"/>
      <c r="B6" s="79"/>
      <c r="C6" s="81"/>
      <c r="D6" s="81"/>
      <c r="E6" s="81"/>
      <c r="F6" s="83"/>
    </row>
    <row r="7" spans="1:10" x14ac:dyDescent="0.25">
      <c r="A7" s="64"/>
      <c r="B7" s="64"/>
      <c r="C7" s="65"/>
      <c r="D7" s="65"/>
      <c r="E7" s="65"/>
    </row>
    <row r="8" spans="1:10" s="59" customFormat="1" x14ac:dyDescent="0.25">
      <c r="A8" s="59" t="s">
        <v>1</v>
      </c>
      <c r="C8" s="66">
        <f>+C10+C48</f>
        <v>2114448748.0120702</v>
      </c>
      <c r="D8" s="66">
        <f>+D10+D48</f>
        <v>1978222715.0284996</v>
      </c>
      <c r="E8" s="66">
        <f>+E10+E48</f>
        <v>136226032.98357004</v>
      </c>
      <c r="F8" s="67">
        <f>+D8/C8*100</f>
        <v>93.55737361278463</v>
      </c>
    </row>
    <row r="9" spans="1:10" x14ac:dyDescent="0.25">
      <c r="C9" s="65"/>
      <c r="D9" s="65"/>
      <c r="E9" s="65"/>
      <c r="F9" s="68"/>
      <c r="H9" s="59"/>
      <c r="I9" s="59"/>
      <c r="J9" s="59"/>
    </row>
    <row r="10" spans="1:10" ht="15" x14ac:dyDescent="0.4">
      <c r="A10" s="60" t="s">
        <v>2</v>
      </c>
      <c r="C10" s="69">
        <f>SUM(C12:C46)</f>
        <v>1578401453.3120701</v>
      </c>
      <c r="D10" s="69">
        <f>SUM(D12:D46)</f>
        <v>1446820648.5529096</v>
      </c>
      <c r="E10" s="69">
        <f>SUM(E12:E46)</f>
        <v>131580804.75916009</v>
      </c>
      <c r="F10" s="68">
        <f>+D10/C10*100</f>
        <v>91.66366677608822</v>
      </c>
      <c r="H10" s="59"/>
      <c r="I10" s="59"/>
      <c r="J10" s="59"/>
    </row>
    <row r="11" spans="1:10" x14ac:dyDescent="0.25">
      <c r="C11" s="65"/>
      <c r="D11" s="65"/>
      <c r="E11" s="65"/>
      <c r="F11" s="68"/>
      <c r="H11" s="59"/>
      <c r="I11" s="59"/>
      <c r="J11" s="59"/>
    </row>
    <row r="12" spans="1:10" x14ac:dyDescent="0.25">
      <c r="B12" s="70" t="s">
        <v>3</v>
      </c>
      <c r="C12" s="65">
        <v>16761001.164999999</v>
      </c>
      <c r="D12" s="65">
        <v>11439257.402109999</v>
      </c>
      <c r="E12" s="65">
        <f t="shared" ref="E12:E46" si="0">+C12-D12</f>
        <v>5321743.7628899999</v>
      </c>
      <c r="F12" s="68">
        <f t="shared" ref="F12:F46" si="1">+D12/C12*100</f>
        <v>68.249248893301413</v>
      </c>
      <c r="H12" s="59"/>
      <c r="I12" s="59"/>
      <c r="J12" s="59"/>
    </row>
    <row r="13" spans="1:10" x14ac:dyDescent="0.25">
      <c r="B13" s="70" t="s">
        <v>4</v>
      </c>
      <c r="C13" s="65">
        <v>3840461.2039999999</v>
      </c>
      <c r="D13" s="65">
        <v>3347756.6382000004</v>
      </c>
      <c r="E13" s="65">
        <f t="shared" si="0"/>
        <v>492704.56579999952</v>
      </c>
      <c r="F13" s="68">
        <f t="shared" si="1"/>
        <v>87.170692798905833</v>
      </c>
      <c r="H13" s="59"/>
      <c r="I13" s="59"/>
      <c r="J13" s="59"/>
    </row>
    <row r="14" spans="1:10" x14ac:dyDescent="0.25">
      <c r="B14" s="70" t="s">
        <v>5</v>
      </c>
      <c r="C14" s="65">
        <v>323899.56099999999</v>
      </c>
      <c r="D14" s="65">
        <v>323500.60272999993</v>
      </c>
      <c r="E14" s="65">
        <f t="shared" si="0"/>
        <v>398.95827000006102</v>
      </c>
      <c r="F14" s="68">
        <f t="shared" si="1"/>
        <v>99.876826548091529</v>
      </c>
      <c r="H14" s="59"/>
      <c r="I14" s="59"/>
      <c r="J14" s="59"/>
    </row>
    <row r="15" spans="1:10" x14ac:dyDescent="0.25">
      <c r="B15" s="70" t="s">
        <v>6</v>
      </c>
      <c r="C15" s="65">
        <v>4835485.7549999999</v>
      </c>
      <c r="D15" s="65">
        <v>4309407.6661599996</v>
      </c>
      <c r="E15" s="65">
        <f t="shared" si="0"/>
        <v>526078.08884000033</v>
      </c>
      <c r="F15" s="68">
        <f t="shared" si="1"/>
        <v>89.120470713908645</v>
      </c>
      <c r="H15" s="59"/>
      <c r="I15" s="59"/>
      <c r="J15" s="59"/>
    </row>
    <row r="16" spans="1:10" x14ac:dyDescent="0.25">
      <c r="B16" s="70" t="s">
        <v>7</v>
      </c>
      <c r="C16" s="65">
        <v>29926032.950200003</v>
      </c>
      <c r="D16" s="65">
        <v>21620135.779399998</v>
      </c>
      <c r="E16" s="65">
        <f t="shared" si="0"/>
        <v>8305897.1708000042</v>
      </c>
      <c r="F16" s="68">
        <f t="shared" si="1"/>
        <v>72.245244852126334</v>
      </c>
      <c r="H16" s="59"/>
      <c r="I16" s="59"/>
      <c r="J16" s="59"/>
    </row>
    <row r="17" spans="2:10" x14ac:dyDescent="0.25">
      <c r="B17" s="70" t="s">
        <v>8</v>
      </c>
      <c r="C17" s="65">
        <v>1250955.2319999998</v>
      </c>
      <c r="D17" s="65">
        <v>984638.07653999992</v>
      </c>
      <c r="E17" s="65">
        <f t="shared" si="0"/>
        <v>266317.15545999992</v>
      </c>
      <c r="F17" s="68">
        <f t="shared" si="1"/>
        <v>78.710896389615968</v>
      </c>
      <c r="H17" s="59"/>
      <c r="I17" s="59"/>
      <c r="J17" s="59"/>
    </row>
    <row r="18" spans="2:10" x14ac:dyDescent="0.25">
      <c r="B18" s="70" t="s">
        <v>9</v>
      </c>
      <c r="C18" s="65">
        <v>312115956.45637995</v>
      </c>
      <c r="D18" s="65">
        <v>298673951.22733998</v>
      </c>
      <c r="E18" s="65">
        <f t="shared" si="0"/>
        <v>13442005.229039967</v>
      </c>
      <c r="F18" s="68">
        <f t="shared" si="1"/>
        <v>95.693265611391908</v>
      </c>
      <c r="H18" s="59"/>
      <c r="I18" s="59"/>
      <c r="J18" s="59"/>
    </row>
    <row r="19" spans="2:10" x14ac:dyDescent="0.25">
      <c r="B19" s="70" t="s">
        <v>10</v>
      </c>
      <c r="C19" s="65">
        <v>51867292.645000003</v>
      </c>
      <c r="D19" s="65">
        <v>48818717.355479993</v>
      </c>
      <c r="E19" s="65">
        <f t="shared" si="0"/>
        <v>3048575.2895200104</v>
      </c>
      <c r="F19" s="68">
        <f t="shared" si="1"/>
        <v>94.122355083413254</v>
      </c>
      <c r="H19" s="59"/>
      <c r="I19" s="59"/>
      <c r="J19" s="59"/>
    </row>
    <row r="20" spans="2:10" x14ac:dyDescent="0.25">
      <c r="B20" s="70" t="s">
        <v>11</v>
      </c>
      <c r="C20" s="65">
        <v>1002819.6090000001</v>
      </c>
      <c r="D20" s="65">
        <v>775779.74509999994</v>
      </c>
      <c r="E20" s="65">
        <f t="shared" si="0"/>
        <v>227039.86390000011</v>
      </c>
      <c r="F20" s="68">
        <f t="shared" si="1"/>
        <v>77.359849980755598</v>
      </c>
      <c r="H20" s="59"/>
      <c r="I20" s="59"/>
      <c r="J20" s="59"/>
    </row>
    <row r="21" spans="2:10" x14ac:dyDescent="0.25">
      <c r="B21" s="70" t="s">
        <v>12</v>
      </c>
      <c r="C21" s="65">
        <v>9903642.1510000005</v>
      </c>
      <c r="D21" s="65">
        <v>8760537.5906700008</v>
      </c>
      <c r="E21" s="65">
        <f t="shared" si="0"/>
        <v>1143104.5603299998</v>
      </c>
      <c r="F21" s="68">
        <f t="shared" si="1"/>
        <v>88.457735619874171</v>
      </c>
      <c r="H21" s="59"/>
      <c r="I21" s="59"/>
      <c r="J21" s="59"/>
    </row>
    <row r="22" spans="2:10" x14ac:dyDescent="0.25">
      <c r="B22" s="70" t="s">
        <v>13</v>
      </c>
      <c r="C22" s="65">
        <v>46151101.233999975</v>
      </c>
      <c r="D22" s="65">
        <v>44676775.822079949</v>
      </c>
      <c r="E22" s="65">
        <f t="shared" si="0"/>
        <v>1474325.4119200259</v>
      </c>
      <c r="F22" s="68">
        <f t="shared" si="1"/>
        <v>96.805438283163056</v>
      </c>
      <c r="H22" s="59"/>
      <c r="I22" s="59"/>
      <c r="J22" s="59"/>
    </row>
    <row r="23" spans="2:10" x14ac:dyDescent="0.25">
      <c r="B23" s="70" t="s">
        <v>14</v>
      </c>
      <c r="C23" s="65">
        <v>7662739.1789999995</v>
      </c>
      <c r="D23" s="65">
        <v>7577323.2173199989</v>
      </c>
      <c r="E23" s="65">
        <f t="shared" si="0"/>
        <v>85415.961680000648</v>
      </c>
      <c r="F23" s="68">
        <f t="shared" si="1"/>
        <v>98.885307725022329</v>
      </c>
      <c r="H23" s="59"/>
      <c r="I23" s="59"/>
      <c r="J23" s="59"/>
    </row>
    <row r="24" spans="2:10" x14ac:dyDescent="0.25">
      <c r="B24" s="70" t="s">
        <v>15</v>
      </c>
      <c r="C24" s="65">
        <v>93399619.979149997</v>
      </c>
      <c r="D24" s="65">
        <v>86762750.226149991</v>
      </c>
      <c r="E24" s="65">
        <f t="shared" si="0"/>
        <v>6636869.7530000061</v>
      </c>
      <c r="F24" s="68">
        <f t="shared" si="1"/>
        <v>92.894114821364809</v>
      </c>
      <c r="H24" s="59"/>
      <c r="I24" s="59"/>
      <c r="J24" s="59"/>
    </row>
    <row r="25" spans="2:10" x14ac:dyDescent="0.25">
      <c r="B25" s="70" t="s">
        <v>304</v>
      </c>
      <c r="C25" s="65">
        <v>1122069.8160000001</v>
      </c>
      <c r="D25" s="65">
        <v>916154.32663000003</v>
      </c>
      <c r="E25" s="65">
        <f t="shared" si="0"/>
        <v>205915.48937000008</v>
      </c>
      <c r="F25" s="68">
        <f t="shared" si="1"/>
        <v>81.648602748797231</v>
      </c>
      <c r="H25" s="59"/>
      <c r="I25" s="59"/>
      <c r="J25" s="59"/>
    </row>
    <row r="26" spans="2:10" x14ac:dyDescent="0.25">
      <c r="B26" s="70" t="s">
        <v>123</v>
      </c>
      <c r="C26" s="65">
        <v>3823935.9479999999</v>
      </c>
      <c r="D26" s="65">
        <v>2323153.2867899998</v>
      </c>
      <c r="E26" s="65">
        <f t="shared" si="0"/>
        <v>1500782.66121</v>
      </c>
      <c r="F26" s="68">
        <f t="shared" si="1"/>
        <v>60.752934107200687</v>
      </c>
      <c r="H26" s="59"/>
      <c r="I26" s="59"/>
      <c r="J26" s="59"/>
    </row>
    <row r="27" spans="2:10" x14ac:dyDescent="0.25">
      <c r="B27" s="70" t="s">
        <v>16</v>
      </c>
      <c r="C27" s="65">
        <v>131736773.72883998</v>
      </c>
      <c r="D27" s="65">
        <v>123637221.68836999</v>
      </c>
      <c r="E27" s="65">
        <f t="shared" si="0"/>
        <v>8099552.0404699892</v>
      </c>
      <c r="F27" s="68">
        <f t="shared" si="1"/>
        <v>93.851715195984937</v>
      </c>
      <c r="H27" s="59"/>
      <c r="I27" s="59"/>
      <c r="J27" s="59"/>
    </row>
    <row r="28" spans="2:10" x14ac:dyDescent="0.25">
      <c r="B28" s="70" t="s">
        <v>17</v>
      </c>
      <c r="C28" s="65">
        <v>16569634.6</v>
      </c>
      <c r="D28" s="65">
        <v>14995002.73897</v>
      </c>
      <c r="E28" s="65">
        <f t="shared" si="0"/>
        <v>1574631.8610299993</v>
      </c>
      <c r="F28" s="68">
        <f t="shared" si="1"/>
        <v>90.496882405421303</v>
      </c>
      <c r="H28" s="59"/>
      <c r="I28" s="59"/>
      <c r="J28" s="59"/>
    </row>
    <row r="29" spans="2:10" x14ac:dyDescent="0.25">
      <c r="B29" s="60" t="s">
        <v>18</v>
      </c>
      <c r="C29" s="65">
        <v>21933222.615729999</v>
      </c>
      <c r="D29" s="65">
        <v>18789651.132050004</v>
      </c>
      <c r="E29" s="65">
        <f t="shared" si="0"/>
        <v>3143571.4836799949</v>
      </c>
      <c r="F29" s="68">
        <f t="shared" si="1"/>
        <v>85.667534868198075</v>
      </c>
      <c r="H29" s="59"/>
      <c r="I29" s="59"/>
      <c r="J29" s="59"/>
    </row>
    <row r="30" spans="2:10" x14ac:dyDescent="0.25">
      <c r="B30" s="60" t="s">
        <v>116</v>
      </c>
      <c r="C30" s="65">
        <v>3783850.0410000002</v>
      </c>
      <c r="D30" s="65">
        <v>3697000.2478499999</v>
      </c>
      <c r="E30" s="65">
        <f t="shared" si="0"/>
        <v>86849.793150000274</v>
      </c>
      <c r="F30" s="68">
        <f t="shared" si="1"/>
        <v>97.70472423037549</v>
      </c>
      <c r="H30" s="59"/>
      <c r="I30" s="59"/>
      <c r="J30" s="59"/>
    </row>
    <row r="31" spans="2:10" x14ac:dyDescent="0.25">
      <c r="B31" s="60" t="s">
        <v>19</v>
      </c>
      <c r="C31" s="65">
        <v>130113833.572</v>
      </c>
      <c r="D31" s="65">
        <v>124208792.90680999</v>
      </c>
      <c r="E31" s="65">
        <f t="shared" si="0"/>
        <v>5905040.6651900113</v>
      </c>
      <c r="F31" s="68">
        <f t="shared" si="1"/>
        <v>95.461635013680251</v>
      </c>
      <c r="H31" s="59"/>
      <c r="I31" s="59"/>
      <c r="J31" s="59"/>
    </row>
    <row r="32" spans="2:10" x14ac:dyDescent="0.25">
      <c r="B32" s="60" t="s">
        <v>20</v>
      </c>
      <c r="C32" s="65">
        <v>417901674.04228002</v>
      </c>
      <c r="D32" s="65">
        <v>377896771.23500997</v>
      </c>
      <c r="E32" s="65">
        <f t="shared" si="0"/>
        <v>40004902.80727005</v>
      </c>
      <c r="F32" s="68">
        <f t="shared" si="1"/>
        <v>90.427197282961188</v>
      </c>
      <c r="H32" s="59"/>
      <c r="I32" s="59"/>
      <c r="J32" s="59"/>
    </row>
    <row r="33" spans="1:10" x14ac:dyDescent="0.25">
      <c r="B33" s="60" t="s">
        <v>21</v>
      </c>
      <c r="C33" s="65">
        <v>12454225.105</v>
      </c>
      <c r="D33" s="65">
        <v>11309653.993679998</v>
      </c>
      <c r="E33" s="65">
        <f t="shared" si="0"/>
        <v>1144571.111320002</v>
      </c>
      <c r="F33" s="68">
        <f t="shared" si="1"/>
        <v>90.80977658850496</v>
      </c>
      <c r="H33" s="59"/>
      <c r="I33" s="59"/>
      <c r="J33" s="59"/>
    </row>
    <row r="34" spans="1:10" x14ac:dyDescent="0.25">
      <c r="B34" s="60" t="s">
        <v>124</v>
      </c>
      <c r="C34" s="65">
        <v>139494727.71900001</v>
      </c>
      <c r="D34" s="65">
        <v>131597064.74283001</v>
      </c>
      <c r="E34" s="65">
        <f t="shared" si="0"/>
        <v>7897662.9761700034</v>
      </c>
      <c r="F34" s="68">
        <f t="shared" si="1"/>
        <v>94.338378872584229</v>
      </c>
      <c r="H34" s="59"/>
      <c r="I34" s="59"/>
      <c r="J34" s="59"/>
    </row>
    <row r="35" spans="1:10" x14ac:dyDescent="0.25">
      <c r="B35" s="60" t="s">
        <v>22</v>
      </c>
      <c r="C35" s="65">
        <v>1656317.348</v>
      </c>
      <c r="D35" s="65">
        <v>1529607.6370900001</v>
      </c>
      <c r="E35" s="65">
        <f t="shared" si="0"/>
        <v>126709.71090999991</v>
      </c>
      <c r="F35" s="68">
        <f t="shared" si="1"/>
        <v>92.349913435187915</v>
      </c>
      <c r="H35" s="59"/>
      <c r="I35" s="59"/>
      <c r="J35" s="59"/>
    </row>
    <row r="36" spans="1:10" x14ac:dyDescent="0.25">
      <c r="B36" s="60" t="s">
        <v>23</v>
      </c>
      <c r="C36" s="65">
        <v>3276926.7889999999</v>
      </c>
      <c r="D36" s="65">
        <v>3056503.1204900006</v>
      </c>
      <c r="E36" s="65">
        <f t="shared" si="0"/>
        <v>220423.66850999929</v>
      </c>
      <c r="F36" s="68">
        <f t="shared" si="1"/>
        <v>93.273463745057768</v>
      </c>
      <c r="H36" s="59"/>
      <c r="I36" s="59"/>
      <c r="J36" s="59"/>
    </row>
    <row r="37" spans="1:10" x14ac:dyDescent="0.25">
      <c r="B37" s="60" t="s">
        <v>24</v>
      </c>
      <c r="C37" s="65">
        <v>27886057.062000006</v>
      </c>
      <c r="D37" s="65">
        <v>24011720.453299999</v>
      </c>
      <c r="E37" s="65">
        <f t="shared" si="0"/>
        <v>3874336.6087000072</v>
      </c>
      <c r="F37" s="68">
        <f t="shared" si="1"/>
        <v>86.106545647216933</v>
      </c>
      <c r="H37" s="59"/>
      <c r="I37" s="59"/>
      <c r="J37" s="59"/>
    </row>
    <row r="38" spans="1:10" x14ac:dyDescent="0.25">
      <c r="B38" s="60" t="s">
        <v>25</v>
      </c>
      <c r="C38" s="65">
        <v>4975401.6664899997</v>
      </c>
      <c r="D38" s="65">
        <v>4232049.4959300002</v>
      </c>
      <c r="E38" s="65">
        <f t="shared" si="0"/>
        <v>743352.17055999953</v>
      </c>
      <c r="F38" s="68">
        <f t="shared" si="1"/>
        <v>85.059454082540171</v>
      </c>
      <c r="H38" s="59"/>
      <c r="I38" s="59"/>
      <c r="J38" s="59"/>
    </row>
    <row r="39" spans="1:10" x14ac:dyDescent="0.25">
      <c r="B39" s="60" t="s">
        <v>125</v>
      </c>
      <c r="C39" s="65">
        <v>973200.55200000003</v>
      </c>
      <c r="D39" s="65">
        <v>799805.97135999997</v>
      </c>
      <c r="E39" s="65">
        <f t="shared" si="0"/>
        <v>173394.58064000006</v>
      </c>
      <c r="F39" s="68">
        <f t="shared" si="1"/>
        <v>82.18305771778887</v>
      </c>
      <c r="H39" s="59"/>
      <c r="I39" s="59"/>
      <c r="J39" s="59"/>
    </row>
    <row r="40" spans="1:10" x14ac:dyDescent="0.25">
      <c r="B40" s="60" t="s">
        <v>26</v>
      </c>
      <c r="C40" s="65">
        <v>24703863.560000002</v>
      </c>
      <c r="D40" s="65">
        <v>19005507.744230002</v>
      </c>
      <c r="E40" s="65">
        <f t="shared" si="0"/>
        <v>5698355.8157700002</v>
      </c>
      <c r="F40" s="68">
        <f t="shared" si="1"/>
        <v>76.933341613023387</v>
      </c>
      <c r="H40" s="59"/>
      <c r="I40" s="59"/>
      <c r="J40" s="59"/>
    </row>
    <row r="41" spans="1:10" x14ac:dyDescent="0.25">
      <c r="B41" s="60" t="s">
        <v>27</v>
      </c>
      <c r="C41" s="65">
        <v>27118998</v>
      </c>
      <c r="D41" s="65">
        <v>21596743.503479999</v>
      </c>
      <c r="E41" s="65">
        <f t="shared" si="0"/>
        <v>5522254.4965200014</v>
      </c>
      <c r="F41" s="68">
        <f t="shared" si="1"/>
        <v>79.63695230730869</v>
      </c>
      <c r="H41" s="59"/>
      <c r="I41" s="59"/>
      <c r="J41" s="59"/>
    </row>
    <row r="42" spans="1:10" x14ac:dyDescent="0.25">
      <c r="B42" s="60" t="s">
        <v>28</v>
      </c>
      <c r="C42" s="65">
        <v>1167914.5859999999</v>
      </c>
      <c r="D42" s="65">
        <v>1013601.097</v>
      </c>
      <c r="E42" s="65">
        <f t="shared" si="0"/>
        <v>154313.48899999994</v>
      </c>
      <c r="F42" s="68">
        <f t="shared" si="1"/>
        <v>86.78726245482477</v>
      </c>
      <c r="H42" s="59"/>
      <c r="I42" s="59"/>
      <c r="J42" s="59"/>
    </row>
    <row r="43" spans="1:10" x14ac:dyDescent="0.25">
      <c r="B43" s="60" t="s">
        <v>29</v>
      </c>
      <c r="C43" s="65">
        <v>5991608.6789999995</v>
      </c>
      <c r="D43" s="65">
        <v>5972849.8260600008</v>
      </c>
      <c r="E43" s="65">
        <f t="shared" si="0"/>
        <v>18758.852939998731</v>
      </c>
      <c r="F43" s="68">
        <f t="shared" si="1"/>
        <v>99.68691458429609</v>
      </c>
      <c r="H43" s="59"/>
      <c r="I43" s="59"/>
      <c r="J43" s="59"/>
    </row>
    <row r="44" spans="1:10" x14ac:dyDescent="0.25">
      <c r="B44" s="60" t="s">
        <v>30</v>
      </c>
      <c r="C44" s="65">
        <v>19938557.537</v>
      </c>
      <c r="D44" s="65">
        <v>15540062.889239999</v>
      </c>
      <c r="E44" s="65">
        <f>+C44-D44</f>
        <v>4398494.6477600019</v>
      </c>
      <c r="F44" s="68">
        <f t="shared" si="1"/>
        <v>77.939754971754056</v>
      </c>
      <c r="H44" s="59"/>
      <c r="I44" s="59"/>
      <c r="J44" s="59"/>
    </row>
    <row r="45" spans="1:10" x14ac:dyDescent="0.25">
      <c r="B45" s="60" t="s">
        <v>31</v>
      </c>
      <c r="C45" s="65">
        <v>2233877</v>
      </c>
      <c r="D45" s="65">
        <v>2150972.7525599999</v>
      </c>
      <c r="E45" s="65">
        <f t="shared" si="0"/>
        <v>82904.247440000065</v>
      </c>
      <c r="F45" s="68">
        <f t="shared" si="1"/>
        <v>96.288772952136569</v>
      </c>
      <c r="H45" s="59"/>
      <c r="I45" s="59"/>
      <c r="J45" s="59"/>
    </row>
    <row r="46" spans="1:10" x14ac:dyDescent="0.25">
      <c r="B46" s="60" t="s">
        <v>32</v>
      </c>
      <c r="C46" s="65">
        <v>503776.22399999999</v>
      </c>
      <c r="D46" s="65">
        <v>470226.41389999999</v>
      </c>
      <c r="E46" s="65">
        <f t="shared" si="0"/>
        <v>33549.810100000002</v>
      </c>
      <c r="F46" s="68">
        <f t="shared" si="1"/>
        <v>93.340334755456823</v>
      </c>
      <c r="H46" s="59"/>
      <c r="I46" s="59"/>
      <c r="J46" s="59"/>
    </row>
    <row r="47" spans="1:10" x14ac:dyDescent="0.25">
      <c r="C47" s="65"/>
      <c r="D47" s="65"/>
      <c r="E47" s="65"/>
      <c r="F47" s="68"/>
      <c r="H47" s="59"/>
      <c r="I47" s="59"/>
      <c r="J47" s="59"/>
    </row>
    <row r="48" spans="1:10" ht="15" x14ac:dyDescent="0.4">
      <c r="A48" s="60" t="s">
        <v>33</v>
      </c>
      <c r="C48" s="69">
        <f>SUM(C50:C52)</f>
        <v>536047294.69999999</v>
      </c>
      <c r="D48" s="69">
        <f>SUM(D50:D52)</f>
        <v>531402066.47559005</v>
      </c>
      <c r="E48" s="69">
        <f>SUM(E50:E52)</f>
        <v>4645228.2244099453</v>
      </c>
      <c r="F48" s="68">
        <f>+D48/C48*100</f>
        <v>99.133429406259822</v>
      </c>
      <c r="H48" s="59"/>
      <c r="I48" s="59"/>
      <c r="J48" s="59"/>
    </row>
    <row r="49" spans="1:10" x14ac:dyDescent="0.25">
      <c r="C49" s="65"/>
      <c r="D49" s="65"/>
      <c r="E49" s="65"/>
      <c r="F49" s="68"/>
      <c r="H49" s="59"/>
      <c r="I49" s="59"/>
      <c r="J49" s="59"/>
    </row>
    <row r="50" spans="1:10" x14ac:dyDescent="0.25">
      <c r="B50" s="60" t="s">
        <v>34</v>
      </c>
      <c r="C50" s="65">
        <v>55594797.171999998</v>
      </c>
      <c r="D50" s="65">
        <v>53498619.631099999</v>
      </c>
      <c r="E50" s="65">
        <f>+C50-D50</f>
        <v>2096177.5408999994</v>
      </c>
      <c r="F50" s="68">
        <f>+D50/C50*100</f>
        <v>96.229543684789746</v>
      </c>
      <c r="H50" s="59"/>
      <c r="I50" s="59"/>
      <c r="J50" s="59"/>
    </row>
    <row r="51" spans="1:10" x14ac:dyDescent="0.25">
      <c r="B51" s="60" t="s">
        <v>305</v>
      </c>
      <c r="C51" s="65"/>
      <c r="D51" s="65"/>
      <c r="E51" s="65"/>
      <c r="F51" s="68"/>
      <c r="H51" s="59"/>
      <c r="I51" s="59"/>
      <c r="J51" s="59"/>
    </row>
    <row r="52" spans="1:10" ht="15.6" x14ac:dyDescent="0.25">
      <c r="B52" s="60" t="s">
        <v>306</v>
      </c>
      <c r="C52" s="65">
        <v>480452497.528</v>
      </c>
      <c r="D52" s="65">
        <v>477903446.84449005</v>
      </c>
      <c r="E52" s="65">
        <f>+C52-D52</f>
        <v>2549050.6835099459</v>
      </c>
      <c r="F52" s="68">
        <f>+D52/C52*100</f>
        <v>99.46944792739653</v>
      </c>
      <c r="H52" s="59"/>
      <c r="I52" s="59"/>
      <c r="J52" s="59"/>
    </row>
    <row r="53" spans="1:10" x14ac:dyDescent="0.25">
      <c r="B53" s="60" t="s">
        <v>307</v>
      </c>
      <c r="C53" s="65">
        <v>1788163.669</v>
      </c>
      <c r="D53" s="65">
        <v>1764979.3370399999</v>
      </c>
      <c r="E53" s="65">
        <f>+C53-D53</f>
        <v>23184.331960000098</v>
      </c>
      <c r="F53" s="68">
        <f>+D53/C53*100</f>
        <v>98.703455821078975</v>
      </c>
      <c r="H53" s="59"/>
      <c r="I53" s="59"/>
      <c r="J53" s="59"/>
    </row>
    <row r="54" spans="1:10" x14ac:dyDescent="0.25">
      <c r="B54" s="60" t="s">
        <v>308</v>
      </c>
      <c r="C54" s="65"/>
      <c r="D54" s="65"/>
      <c r="E54" s="65"/>
      <c r="H54" s="65"/>
      <c r="I54" s="65"/>
    </row>
    <row r="55" spans="1:10" x14ac:dyDescent="0.25">
      <c r="A55" s="71"/>
      <c r="B55" s="71"/>
      <c r="C55" s="72"/>
      <c r="D55" s="72"/>
      <c r="E55" s="72"/>
      <c r="F55" s="73"/>
    </row>
    <row r="56" spans="1:10" x14ac:dyDescent="0.25">
      <c r="C56" s="65"/>
      <c r="D56" s="65"/>
      <c r="E56" s="65"/>
      <c r="F56" s="74"/>
    </row>
    <row r="57" spans="1:10" ht="15.6" x14ac:dyDescent="0.25">
      <c r="A57" s="62" t="s">
        <v>35</v>
      </c>
      <c r="B57" s="60" t="s">
        <v>311</v>
      </c>
      <c r="F57" s="60"/>
    </row>
    <row r="58" spans="1:10" ht="15.6" x14ac:dyDescent="0.25">
      <c r="A58" s="62" t="s">
        <v>36</v>
      </c>
      <c r="B58" s="60" t="s">
        <v>309</v>
      </c>
      <c r="F58" s="60"/>
    </row>
    <row r="59" spans="1:10" ht="15.6" x14ac:dyDescent="0.25">
      <c r="A59" s="62" t="s">
        <v>37</v>
      </c>
      <c r="B59" s="60" t="s">
        <v>39</v>
      </c>
      <c r="F59" s="60"/>
    </row>
    <row r="60" spans="1:10" ht="15.6" x14ac:dyDescent="0.25">
      <c r="A60" s="62" t="s">
        <v>38</v>
      </c>
      <c r="B60" s="60" t="s">
        <v>299</v>
      </c>
      <c r="F60" s="60"/>
    </row>
    <row r="62" spans="1:10" x14ac:dyDescent="0.25">
      <c r="C62" s="65"/>
      <c r="D62" s="65"/>
      <c r="E62" s="65"/>
    </row>
    <row r="63" spans="1:10" x14ac:dyDescent="0.25">
      <c r="C63" s="65"/>
      <c r="D63" s="65"/>
      <c r="E63" s="65"/>
    </row>
    <row r="64" spans="1:10" x14ac:dyDescent="0.25">
      <c r="C64" s="65"/>
      <c r="D64" s="65"/>
      <c r="E64" s="65"/>
      <c r="F64" s="74"/>
    </row>
  </sheetData>
  <mergeCells count="5">
    <mergeCell ref="A5:B6"/>
    <mergeCell ref="C5:C6"/>
    <mergeCell ref="D5:D6"/>
    <mergeCell ref="E5:E6"/>
    <mergeCell ref="F5:F6"/>
  </mergeCells>
  <pageMargins left="0.49" right="0.2" top="0.61" bottom="0.23" header="0.17" footer="0.17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FA783-0CB7-4A3D-9DCE-49649C999CA8}">
  <dimension ref="A1:I327"/>
  <sheetViews>
    <sheetView tabSelected="1" zoomScale="115" zoomScaleNormal="115" zoomScaleSheetLayoutView="115" workbookViewId="0">
      <pane ySplit="7" topLeftCell="A278" activePane="bottomLeft" state="frozen"/>
      <selection activeCell="P33" sqref="P33"/>
      <selection pane="bottomLeft" activeCell="J286" sqref="J286"/>
    </sheetView>
  </sheetViews>
  <sheetFormatPr defaultColWidth="9.109375" defaultRowHeight="10.199999999999999" x14ac:dyDescent="0.2"/>
  <cols>
    <col min="1" max="1" width="25" style="16" customWidth="1"/>
    <col min="2" max="3" width="13.6640625" style="16" customWidth="1"/>
    <col min="4" max="4" width="12.44140625" style="16" customWidth="1"/>
    <col min="5" max="5" width="13" style="40" customWidth="1"/>
    <col min="6" max="7" width="12" style="16" bestFit="1" customWidth="1"/>
    <col min="8" max="8" width="8.33203125" style="16" customWidth="1"/>
    <col min="9" max="16384" width="9.109375" style="16"/>
  </cols>
  <sheetData>
    <row r="1" spans="1:9" s="4" customFormat="1" ht="9" customHeight="1" x14ac:dyDescent="0.25">
      <c r="A1" s="3"/>
      <c r="F1" s="5"/>
      <c r="G1" s="5"/>
    </row>
    <row r="2" spans="1:9" s="4" customFormat="1" ht="15" x14ac:dyDescent="0.4">
      <c r="A2" s="6" t="s">
        <v>129</v>
      </c>
      <c r="B2" s="7"/>
      <c r="C2" s="7"/>
      <c r="D2" s="7"/>
      <c r="E2" s="7"/>
      <c r="F2" s="7"/>
      <c r="G2" s="7"/>
    </row>
    <row r="3" spans="1:9" s="4" customFormat="1" x14ac:dyDescent="0.2">
      <c r="A3" s="8" t="s">
        <v>130</v>
      </c>
      <c r="B3" s="7"/>
      <c r="C3" s="7"/>
      <c r="D3" s="7"/>
      <c r="E3" s="7"/>
      <c r="F3" s="7"/>
      <c r="G3" s="9"/>
    </row>
    <row r="4" spans="1:9" s="4" customFormat="1" x14ac:dyDescent="0.2">
      <c r="A4" s="10" t="s">
        <v>40</v>
      </c>
      <c r="B4" s="9"/>
      <c r="C4" s="9"/>
      <c r="D4" s="9"/>
      <c r="E4" s="9"/>
      <c r="F4" s="9"/>
      <c r="G4" s="9"/>
    </row>
    <row r="5" spans="1:9" s="12" customFormat="1" ht="6" customHeight="1" x14ac:dyDescent="0.25">
      <c r="A5" s="93" t="s">
        <v>41</v>
      </c>
      <c r="B5" s="11"/>
      <c r="C5" s="96" t="s">
        <v>297</v>
      </c>
      <c r="D5" s="96"/>
      <c r="E5" s="97"/>
      <c r="F5" s="11"/>
      <c r="G5" s="45"/>
      <c r="H5" s="45"/>
    </row>
    <row r="6" spans="1:9" s="12" customFormat="1" ht="12" customHeight="1" x14ac:dyDescent="0.25">
      <c r="A6" s="94"/>
      <c r="B6" s="85" t="s">
        <v>42</v>
      </c>
      <c r="C6" s="98"/>
      <c r="D6" s="98"/>
      <c r="E6" s="99"/>
      <c r="F6" s="87" t="s">
        <v>117</v>
      </c>
      <c r="G6" s="89" t="s">
        <v>43</v>
      </c>
      <c r="H6" s="91" t="s">
        <v>118</v>
      </c>
    </row>
    <row r="7" spans="1:9" s="12" customFormat="1" ht="42.75" customHeight="1" x14ac:dyDescent="0.25">
      <c r="A7" s="95"/>
      <c r="B7" s="86"/>
      <c r="C7" s="13" t="s">
        <v>44</v>
      </c>
      <c r="D7" s="13" t="s">
        <v>45</v>
      </c>
      <c r="E7" s="13" t="s">
        <v>1</v>
      </c>
      <c r="F7" s="88"/>
      <c r="G7" s="90"/>
      <c r="H7" s="92"/>
    </row>
    <row r="8" spans="1:9" x14ac:dyDescent="0.2">
      <c r="A8" s="14"/>
      <c r="B8" s="15"/>
      <c r="C8" s="15"/>
      <c r="D8" s="15"/>
      <c r="E8" s="15"/>
      <c r="F8" s="15"/>
      <c r="G8" s="15"/>
      <c r="H8" s="15"/>
    </row>
    <row r="9" spans="1:9" ht="13.8" x14ac:dyDescent="0.25">
      <c r="A9" s="17" t="s">
        <v>46</v>
      </c>
      <c r="B9" s="28">
        <f t="shared" ref="B9:G9" si="0">B10+B17+B19+B21+B23+B35+B39+B48+B50+B52+B60+B72+B79+B84+B88+B94+B106+B119+B132+B148+B150+B171+B180+B186+B194+B203+B212+B221+B258+B265+B269+B271+B273+B275+B128</f>
        <v>1578401453.1337698</v>
      </c>
      <c r="C9" s="28">
        <f t="shared" si="0"/>
        <v>1417826438.2668698</v>
      </c>
      <c r="D9" s="28">
        <f t="shared" si="0"/>
        <v>28994210.106039997</v>
      </c>
      <c r="E9" s="28">
        <f t="shared" si="0"/>
        <v>1446820648.3729098</v>
      </c>
      <c r="F9" s="28">
        <f t="shared" si="0"/>
        <v>131580804.76086</v>
      </c>
      <c r="G9" s="28">
        <f t="shared" si="0"/>
        <v>160575014.86689997</v>
      </c>
      <c r="H9" s="76">
        <f t="shared" ref="H9:H40" si="1">IFERROR(E9/B9*100,"")</f>
        <v>91.663666775038848</v>
      </c>
    </row>
    <row r="10" spans="1:9" ht="11.25" customHeight="1" x14ac:dyDescent="0.2">
      <c r="A10" s="18" t="s">
        <v>47</v>
      </c>
      <c r="B10" s="51">
        <f t="shared" ref="B10:G10" si="2">SUM(B11:B15)</f>
        <v>16761001.164999997</v>
      </c>
      <c r="C10" s="52">
        <f t="shared" si="2"/>
        <v>9329439.4461399987</v>
      </c>
      <c r="D10" s="51">
        <f t="shared" si="2"/>
        <v>2109817.95597</v>
      </c>
      <c r="E10" s="52">
        <f t="shared" si="2"/>
        <v>11439257.402109999</v>
      </c>
      <c r="F10" s="52">
        <f t="shared" si="2"/>
        <v>5321743.7628899971</v>
      </c>
      <c r="G10" s="52">
        <f t="shared" si="2"/>
        <v>7431561.7188599966</v>
      </c>
      <c r="H10" s="77">
        <f t="shared" si="1"/>
        <v>68.249248893301413</v>
      </c>
      <c r="I10" s="53"/>
    </row>
    <row r="11" spans="1:9" ht="11.4" customHeight="1" x14ac:dyDescent="0.2">
      <c r="A11" s="30" t="s">
        <v>131</v>
      </c>
      <c r="B11" s="21">
        <v>4924601.1649999972</v>
      </c>
      <c r="C11" s="21">
        <v>2817931.0909899995</v>
      </c>
      <c r="D11" s="21">
        <v>964501.91038000013</v>
      </c>
      <c r="E11" s="21">
        <f>C11+D11</f>
        <v>3782433.0013699997</v>
      </c>
      <c r="F11" s="21">
        <f>B11-E11</f>
        <v>1142168.1636299975</v>
      </c>
      <c r="G11" s="21">
        <f>B11-C11</f>
        <v>2106670.0740099978</v>
      </c>
      <c r="H11" s="76">
        <f t="shared" si="1"/>
        <v>76.806890033093708</v>
      </c>
      <c r="I11" s="53"/>
    </row>
    <row r="12" spans="1:9" ht="11.4" customHeight="1" x14ac:dyDescent="0.2">
      <c r="A12" s="30" t="s">
        <v>132</v>
      </c>
      <c r="B12" s="21">
        <v>138249</v>
      </c>
      <c r="C12" s="21">
        <v>86288.977029999995</v>
      </c>
      <c r="D12" s="21">
        <v>16.182940000000002</v>
      </c>
      <c r="E12" s="21">
        <f t="shared" ref="E12:E15" si="3">C12+D12</f>
        <v>86305.159969999993</v>
      </c>
      <c r="F12" s="21">
        <f>B12-E12</f>
        <v>51943.840030000007</v>
      </c>
      <c r="G12" s="21">
        <f>B12-C12</f>
        <v>51960.022970000005</v>
      </c>
      <c r="H12" s="76">
        <f t="shared" si="1"/>
        <v>62.427330374903242</v>
      </c>
      <c r="I12" s="53"/>
    </row>
    <row r="13" spans="1:9" ht="11.4" customHeight="1" x14ac:dyDescent="0.2">
      <c r="A13" s="30" t="s">
        <v>133</v>
      </c>
      <c r="B13" s="21">
        <v>629331</v>
      </c>
      <c r="C13" s="21">
        <v>360016.78664000001</v>
      </c>
      <c r="D13" s="21">
        <v>42301.057580000001</v>
      </c>
      <c r="E13" s="21">
        <f t="shared" si="3"/>
        <v>402317.84422000003</v>
      </c>
      <c r="F13" s="21">
        <f>B13-E13</f>
        <v>227013.15577999997</v>
      </c>
      <c r="G13" s="21">
        <f>B13-C13</f>
        <v>269314.21335999999</v>
      </c>
      <c r="H13" s="76">
        <f t="shared" si="1"/>
        <v>63.927860572576279</v>
      </c>
      <c r="I13" s="53"/>
    </row>
    <row r="14" spans="1:9" ht="11.4" customHeight="1" x14ac:dyDescent="0.2">
      <c r="A14" s="30" t="s">
        <v>134</v>
      </c>
      <c r="B14" s="21">
        <v>10969985</v>
      </c>
      <c r="C14" s="21">
        <v>5975559.4218000006</v>
      </c>
      <c r="D14" s="21">
        <v>1102964.58632</v>
      </c>
      <c r="E14" s="21">
        <f t="shared" si="3"/>
        <v>7078524.0081200004</v>
      </c>
      <c r="F14" s="21">
        <f>B14-E14</f>
        <v>3891460.9918799996</v>
      </c>
      <c r="G14" s="21">
        <f>B14-C14</f>
        <v>4994425.5781999994</v>
      </c>
      <c r="H14" s="76">
        <f t="shared" si="1"/>
        <v>64.526287028833679</v>
      </c>
      <c r="I14" s="53"/>
    </row>
    <row r="15" spans="1:9" ht="11.4" customHeight="1" x14ac:dyDescent="0.2">
      <c r="A15" s="30" t="s">
        <v>135</v>
      </c>
      <c r="B15" s="21">
        <v>98834.999999999985</v>
      </c>
      <c r="C15" s="21">
        <v>89643.169680000006</v>
      </c>
      <c r="D15" s="21">
        <v>34.21875</v>
      </c>
      <c r="E15" s="21">
        <f t="shared" si="3"/>
        <v>89677.388430000006</v>
      </c>
      <c r="F15" s="21">
        <f>B15-E15</f>
        <v>9157.6115699999791</v>
      </c>
      <c r="G15" s="21">
        <f>B15-C15</f>
        <v>9191.8303199999791</v>
      </c>
      <c r="H15" s="76">
        <f t="shared" si="1"/>
        <v>90.734444710881789</v>
      </c>
      <c r="I15" s="53"/>
    </row>
    <row r="16" spans="1:9" ht="11.25" customHeight="1" x14ac:dyDescent="0.2">
      <c r="B16" s="21"/>
      <c r="C16" s="22"/>
      <c r="D16" s="22"/>
      <c r="E16" s="22"/>
      <c r="F16" s="22"/>
      <c r="G16" s="22"/>
      <c r="H16" s="76" t="str">
        <f t="shared" si="1"/>
        <v/>
      </c>
      <c r="I16" s="53"/>
    </row>
    <row r="17" spans="1:9" ht="11.25" customHeight="1" x14ac:dyDescent="0.2">
      <c r="A17" s="18" t="s">
        <v>48</v>
      </c>
      <c r="B17" s="21">
        <v>3840461.2040000004</v>
      </c>
      <c r="C17" s="21">
        <v>3311590.8699000003</v>
      </c>
      <c r="D17" s="21">
        <v>36165.768299999996</v>
      </c>
      <c r="E17" s="21">
        <f t="shared" ref="E17" si="4">C17+D17</f>
        <v>3347756.6382000004</v>
      </c>
      <c r="F17" s="21">
        <f>B17-E17</f>
        <v>492704.56579999998</v>
      </c>
      <c r="G17" s="21">
        <f>B17-C17</f>
        <v>528870.33410000009</v>
      </c>
      <c r="H17" s="76">
        <f t="shared" si="1"/>
        <v>87.170692798905819</v>
      </c>
      <c r="I17" s="53"/>
    </row>
    <row r="18" spans="1:9" ht="11.25" customHeight="1" x14ac:dyDescent="0.2">
      <c r="A18" s="20"/>
      <c r="B18" s="23"/>
      <c r="C18" s="22"/>
      <c r="D18" s="23"/>
      <c r="E18" s="22"/>
      <c r="F18" s="22"/>
      <c r="G18" s="22"/>
      <c r="H18" s="76" t="str">
        <f t="shared" si="1"/>
        <v/>
      </c>
      <c r="I18" s="53"/>
    </row>
    <row r="19" spans="1:9" ht="11.25" customHeight="1" x14ac:dyDescent="0.2">
      <c r="A19" s="18" t="s">
        <v>49</v>
      </c>
      <c r="B19" s="21">
        <v>323899.56100000005</v>
      </c>
      <c r="C19" s="21">
        <v>322136.20677999995</v>
      </c>
      <c r="D19" s="21">
        <v>1364.3959499999999</v>
      </c>
      <c r="E19" s="21">
        <f t="shared" ref="E19" si="5">C19+D19</f>
        <v>323500.60272999993</v>
      </c>
      <c r="F19" s="21">
        <f>B19-E19</f>
        <v>398.95827000011923</v>
      </c>
      <c r="G19" s="21">
        <f>B19-C19</f>
        <v>1763.3542200000957</v>
      </c>
      <c r="H19" s="76">
        <f t="shared" si="1"/>
        <v>99.876826548091515</v>
      </c>
      <c r="I19" s="53"/>
    </row>
    <row r="20" spans="1:9" ht="11.25" customHeight="1" x14ac:dyDescent="0.2">
      <c r="A20" s="20"/>
      <c r="B20" s="23"/>
      <c r="C20" s="22"/>
      <c r="D20" s="23"/>
      <c r="E20" s="22"/>
      <c r="F20" s="22"/>
      <c r="G20" s="22"/>
      <c r="H20" s="76" t="str">
        <f t="shared" si="1"/>
        <v/>
      </c>
      <c r="I20" s="53"/>
    </row>
    <row r="21" spans="1:9" ht="11.25" customHeight="1" x14ac:dyDescent="0.2">
      <c r="A21" s="18" t="s">
        <v>50</v>
      </c>
      <c r="B21" s="21">
        <v>4835485.7545299996</v>
      </c>
      <c r="C21" s="21">
        <v>4245399.4210100006</v>
      </c>
      <c r="D21" s="21">
        <v>64008.24515000001</v>
      </c>
      <c r="E21" s="21">
        <f t="shared" ref="E21" si="6">C21+D21</f>
        <v>4309407.6661600005</v>
      </c>
      <c r="F21" s="21">
        <f>B21-E21</f>
        <v>526078.08836999908</v>
      </c>
      <c r="G21" s="21">
        <f>B21-C21</f>
        <v>590086.33351999894</v>
      </c>
      <c r="H21" s="76">
        <f t="shared" si="1"/>
        <v>89.120470722571028</v>
      </c>
      <c r="I21" s="53"/>
    </row>
    <row r="22" spans="1:9" ht="11.25" customHeight="1" x14ac:dyDescent="0.2">
      <c r="A22" s="20"/>
      <c r="B22" s="22"/>
      <c r="C22" s="22"/>
      <c r="D22" s="22"/>
      <c r="E22" s="22"/>
      <c r="F22" s="22"/>
      <c r="G22" s="22"/>
      <c r="H22" s="76" t="str">
        <f t="shared" si="1"/>
        <v/>
      </c>
      <c r="I22" s="53"/>
    </row>
    <row r="23" spans="1:9" ht="11.25" customHeight="1" x14ac:dyDescent="0.2">
      <c r="A23" s="18" t="s">
        <v>51</v>
      </c>
      <c r="B23" s="19">
        <f t="shared" ref="B23:G23" si="7">SUM(B24:B33)</f>
        <v>29926032.951129995</v>
      </c>
      <c r="C23" s="46">
        <f t="shared" si="7"/>
        <v>20965676.542709999</v>
      </c>
      <c r="D23" s="19">
        <f t="shared" si="7"/>
        <v>654459.23668999993</v>
      </c>
      <c r="E23" s="46">
        <f t="shared" si="7"/>
        <v>21620135.779399998</v>
      </c>
      <c r="F23" s="46">
        <f t="shared" si="7"/>
        <v>8305897.1717299931</v>
      </c>
      <c r="G23" s="46">
        <f t="shared" si="7"/>
        <v>8960356.4084199928</v>
      </c>
      <c r="H23" s="76">
        <f t="shared" si="1"/>
        <v>72.245244849881217</v>
      </c>
      <c r="I23" s="53"/>
    </row>
    <row r="24" spans="1:9" ht="11.25" customHeight="1" x14ac:dyDescent="0.2">
      <c r="A24" s="30" t="s">
        <v>65</v>
      </c>
      <c r="B24" s="21">
        <v>19586319.890399992</v>
      </c>
      <c r="C24" s="21">
        <v>14456532.23002</v>
      </c>
      <c r="D24" s="21">
        <v>471317.95697000006</v>
      </c>
      <c r="E24" s="21">
        <f t="shared" ref="E24:E33" si="8">C24+D24</f>
        <v>14927850.18699</v>
      </c>
      <c r="F24" s="21">
        <f t="shared" ref="F24:F33" si="9">B24-E24</f>
        <v>4658469.7034099922</v>
      </c>
      <c r="G24" s="21">
        <f t="shared" ref="G24:G33" si="10">B24-C24</f>
        <v>5129787.6603799928</v>
      </c>
      <c r="H24" s="76">
        <f t="shared" si="1"/>
        <v>76.215696825755984</v>
      </c>
      <c r="I24" s="53"/>
    </row>
    <row r="25" spans="1:9" ht="11.25" customHeight="1" x14ac:dyDescent="0.2">
      <c r="A25" s="30" t="s">
        <v>136</v>
      </c>
      <c r="B25" s="21">
        <v>1416664.9819999998</v>
      </c>
      <c r="C25" s="21">
        <v>1308914.3060000001</v>
      </c>
      <c r="D25" s="21">
        <v>100242.73611</v>
      </c>
      <c r="E25" s="21">
        <f t="shared" si="8"/>
        <v>1409157.04211</v>
      </c>
      <c r="F25" s="21">
        <f t="shared" si="9"/>
        <v>7507.939889999805</v>
      </c>
      <c r="G25" s="21">
        <f t="shared" si="10"/>
        <v>107750.67599999974</v>
      </c>
      <c r="H25" s="76">
        <f t="shared" si="1"/>
        <v>99.470027142239346</v>
      </c>
      <c r="I25" s="53"/>
    </row>
    <row r="26" spans="1:9" ht="11.25" customHeight="1" x14ac:dyDescent="0.2">
      <c r="A26" s="30" t="s">
        <v>137</v>
      </c>
      <c r="B26" s="21">
        <v>2787941.6907299999</v>
      </c>
      <c r="C26" s="21">
        <v>2330761.9021399999</v>
      </c>
      <c r="D26" s="21">
        <v>62021.328139999998</v>
      </c>
      <c r="E26" s="21">
        <f t="shared" si="8"/>
        <v>2392783.2302799998</v>
      </c>
      <c r="F26" s="21">
        <f t="shared" si="9"/>
        <v>395158.46045000013</v>
      </c>
      <c r="G26" s="21">
        <f t="shared" si="10"/>
        <v>457179.78859000001</v>
      </c>
      <c r="H26" s="76">
        <f t="shared" si="1"/>
        <v>85.826157635795781</v>
      </c>
      <c r="I26" s="53"/>
    </row>
    <row r="27" spans="1:9" ht="11.25" customHeight="1" x14ac:dyDescent="0.2">
      <c r="A27" s="30" t="s">
        <v>138</v>
      </c>
      <c r="B27" s="21">
        <v>123168.67300000001</v>
      </c>
      <c r="C27" s="21">
        <v>77583.539250000002</v>
      </c>
      <c r="D27" s="21">
        <v>258.58028999999999</v>
      </c>
      <c r="E27" s="21">
        <f t="shared" si="8"/>
        <v>77842.11954</v>
      </c>
      <c r="F27" s="21">
        <f t="shared" si="9"/>
        <v>45326.55346000001</v>
      </c>
      <c r="G27" s="21">
        <f t="shared" si="10"/>
        <v>45585.133750000008</v>
      </c>
      <c r="H27" s="76">
        <f t="shared" si="1"/>
        <v>63.199608832353007</v>
      </c>
      <c r="I27" s="53"/>
    </row>
    <row r="28" spans="1:9" ht="11.25" customHeight="1" x14ac:dyDescent="0.2">
      <c r="A28" s="30" t="s">
        <v>139</v>
      </c>
      <c r="B28" s="21">
        <v>205588.25700000001</v>
      </c>
      <c r="C28" s="21">
        <v>181202.47949</v>
      </c>
      <c r="D28" s="21">
        <v>1356.2684999999999</v>
      </c>
      <c r="E28" s="21">
        <f t="shared" si="8"/>
        <v>182558.74799</v>
      </c>
      <c r="F28" s="21">
        <f t="shared" si="9"/>
        <v>23029.509010000009</v>
      </c>
      <c r="G28" s="21">
        <f t="shared" si="10"/>
        <v>24385.777510000014</v>
      </c>
      <c r="H28" s="76">
        <f t="shared" si="1"/>
        <v>88.798237143476527</v>
      </c>
      <c r="I28" s="53"/>
    </row>
    <row r="29" spans="1:9" ht="11.25" customHeight="1" x14ac:dyDescent="0.2">
      <c r="A29" s="30" t="s">
        <v>140</v>
      </c>
      <c r="B29" s="21">
        <v>218617.361</v>
      </c>
      <c r="C29" s="21">
        <v>205071.87404</v>
      </c>
      <c r="D29" s="21">
        <v>4.5919699999999999</v>
      </c>
      <c r="E29" s="21">
        <f t="shared" si="8"/>
        <v>205076.46601</v>
      </c>
      <c r="F29" s="21">
        <f t="shared" si="9"/>
        <v>13540.894990000001</v>
      </c>
      <c r="G29" s="21">
        <f t="shared" si="10"/>
        <v>13545.486960000009</v>
      </c>
      <c r="H29" s="76">
        <f t="shared" si="1"/>
        <v>93.806120919189027</v>
      </c>
      <c r="I29" s="53"/>
    </row>
    <row r="30" spans="1:9" ht="11.25" customHeight="1" x14ac:dyDescent="0.2">
      <c r="A30" s="30" t="s">
        <v>141</v>
      </c>
      <c r="B30" s="21">
        <v>417447.88299999997</v>
      </c>
      <c r="C30" s="21">
        <v>410506.82831999997</v>
      </c>
      <c r="D30" s="21">
        <v>5596.1155799999997</v>
      </c>
      <c r="E30" s="21">
        <f t="shared" si="8"/>
        <v>416102.94389999995</v>
      </c>
      <c r="F30" s="21">
        <f t="shared" si="9"/>
        <v>1344.9391000000178</v>
      </c>
      <c r="G30" s="21">
        <f t="shared" si="10"/>
        <v>6941.0546800000011</v>
      </c>
      <c r="H30" s="76">
        <f t="shared" si="1"/>
        <v>99.67781867994286</v>
      </c>
      <c r="I30" s="53"/>
    </row>
    <row r="31" spans="1:9" ht="11.25" customHeight="1" x14ac:dyDescent="0.2">
      <c r="A31" s="30" t="s">
        <v>142</v>
      </c>
      <c r="B31" s="21">
        <v>4864451.5609999998</v>
      </c>
      <c r="C31" s="21">
        <v>1727179.1707599999</v>
      </c>
      <c r="D31" s="21">
        <v>12778.988559999998</v>
      </c>
      <c r="E31" s="21">
        <f t="shared" si="8"/>
        <v>1739958.1593199999</v>
      </c>
      <c r="F31" s="21">
        <f t="shared" si="9"/>
        <v>3124493.4016800001</v>
      </c>
      <c r="G31" s="21">
        <f t="shared" si="10"/>
        <v>3137272.3902399996</v>
      </c>
      <c r="H31" s="76">
        <f t="shared" si="1"/>
        <v>35.768845418666508</v>
      </c>
      <c r="I31" s="53"/>
    </row>
    <row r="32" spans="1:9" ht="11.25" customHeight="1" x14ac:dyDescent="0.2">
      <c r="A32" s="30" t="s">
        <v>143</v>
      </c>
      <c r="B32" s="21">
        <v>117811.999</v>
      </c>
      <c r="C32" s="21">
        <v>103095.90486999998</v>
      </c>
      <c r="D32" s="21">
        <v>788.05103000000008</v>
      </c>
      <c r="E32" s="21">
        <f t="shared" si="8"/>
        <v>103883.95589999999</v>
      </c>
      <c r="F32" s="21">
        <f t="shared" si="9"/>
        <v>13928.04310000001</v>
      </c>
      <c r="G32" s="21">
        <f t="shared" si="10"/>
        <v>14716.094130000012</v>
      </c>
      <c r="H32" s="76">
        <f t="shared" si="1"/>
        <v>88.177738075728598</v>
      </c>
      <c r="I32" s="53"/>
    </row>
    <row r="33" spans="1:9" ht="11.25" customHeight="1" x14ac:dyDescent="0.2">
      <c r="A33" s="30" t="s">
        <v>144</v>
      </c>
      <c r="B33" s="21">
        <v>188020.65400000001</v>
      </c>
      <c r="C33" s="21">
        <v>164828.30781999999</v>
      </c>
      <c r="D33" s="21">
        <v>94.619540000000001</v>
      </c>
      <c r="E33" s="21">
        <f t="shared" si="8"/>
        <v>164922.92736</v>
      </c>
      <c r="F33" s="21">
        <f t="shared" si="9"/>
        <v>23097.726640000008</v>
      </c>
      <c r="G33" s="21">
        <f t="shared" si="10"/>
        <v>23192.346180000022</v>
      </c>
      <c r="H33" s="76">
        <f t="shared" si="1"/>
        <v>87.71532480681617</v>
      </c>
      <c r="I33" s="53"/>
    </row>
    <row r="34" spans="1:9" ht="11.25" customHeight="1" x14ac:dyDescent="0.2">
      <c r="A34" s="20"/>
      <c r="B34" s="22"/>
      <c r="C34" s="22"/>
      <c r="D34" s="22"/>
      <c r="E34" s="22"/>
      <c r="F34" s="22"/>
      <c r="G34" s="22"/>
      <c r="H34" s="76" t="str">
        <f t="shared" si="1"/>
        <v/>
      </c>
      <c r="I34" s="53"/>
    </row>
    <row r="35" spans="1:9" ht="11.25" customHeight="1" x14ac:dyDescent="0.2">
      <c r="A35" s="18" t="s">
        <v>145</v>
      </c>
      <c r="B35" s="24">
        <f t="shared" ref="B35:G35" si="11">+B36+B37</f>
        <v>1250955.2319999998</v>
      </c>
      <c r="C35" s="28">
        <f t="shared" si="11"/>
        <v>965400.56727999984</v>
      </c>
      <c r="D35" s="24">
        <f t="shared" si="11"/>
        <v>19237.509259999999</v>
      </c>
      <c r="E35" s="28">
        <f t="shared" si="11"/>
        <v>984638.07653999992</v>
      </c>
      <c r="F35" s="28">
        <f t="shared" si="11"/>
        <v>266317.15546000004</v>
      </c>
      <c r="G35" s="28">
        <f t="shared" si="11"/>
        <v>285554.66472</v>
      </c>
      <c r="H35" s="76">
        <f t="shared" si="1"/>
        <v>78.710896389615968</v>
      </c>
      <c r="I35" s="53"/>
    </row>
    <row r="36" spans="1:9" ht="11.25" customHeight="1" x14ac:dyDescent="0.2">
      <c r="A36" s="30" t="s">
        <v>65</v>
      </c>
      <c r="B36" s="21">
        <v>1195746.3899999999</v>
      </c>
      <c r="C36" s="21">
        <v>930542.81217999989</v>
      </c>
      <c r="D36" s="21">
        <v>17276.649460000001</v>
      </c>
      <c r="E36" s="21">
        <f t="shared" ref="E36:E37" si="12">C36+D36</f>
        <v>947819.46163999988</v>
      </c>
      <c r="F36" s="21">
        <f>B36-E36</f>
        <v>247926.92836000002</v>
      </c>
      <c r="G36" s="21">
        <f>B36-C36</f>
        <v>265203.57782000001</v>
      </c>
      <c r="H36" s="76">
        <f t="shared" si="1"/>
        <v>79.265927086762929</v>
      </c>
      <c r="I36" s="53"/>
    </row>
    <row r="37" spans="1:9" ht="11.25" customHeight="1" x14ac:dyDescent="0.2">
      <c r="A37" s="30" t="s">
        <v>146</v>
      </c>
      <c r="B37" s="21">
        <v>55208.841999999997</v>
      </c>
      <c r="C37" s="21">
        <v>34857.755100000002</v>
      </c>
      <c r="D37" s="21">
        <v>1960.8598</v>
      </c>
      <c r="E37" s="21">
        <f t="shared" si="12"/>
        <v>36818.6149</v>
      </c>
      <c r="F37" s="21">
        <f>B37-E37</f>
        <v>18390.227099999996</v>
      </c>
      <c r="G37" s="21">
        <f>B37-C37</f>
        <v>20351.086899999995</v>
      </c>
      <c r="H37" s="76">
        <f t="shared" si="1"/>
        <v>66.689706877025245</v>
      </c>
      <c r="I37" s="53"/>
    </row>
    <row r="38" spans="1:9" ht="11.25" customHeight="1" x14ac:dyDescent="0.2">
      <c r="A38" s="20"/>
      <c r="B38" s="22"/>
      <c r="C38" s="22"/>
      <c r="D38" s="22"/>
      <c r="E38" s="22"/>
      <c r="F38" s="22"/>
      <c r="G38" s="22"/>
      <c r="H38" s="76" t="str">
        <f t="shared" si="1"/>
        <v/>
      </c>
      <c r="I38" s="53"/>
    </row>
    <row r="39" spans="1:9" ht="11.25" customHeight="1" x14ac:dyDescent="0.2">
      <c r="A39" s="18" t="s">
        <v>52</v>
      </c>
      <c r="B39" s="24">
        <f t="shared" ref="B39:G39" si="13">SUM(B40:B46)</f>
        <v>312115956.45727992</v>
      </c>
      <c r="C39" s="28">
        <f t="shared" si="13"/>
        <v>297440844.87314999</v>
      </c>
      <c r="D39" s="24">
        <f t="shared" si="13"/>
        <v>1233106.3541899999</v>
      </c>
      <c r="E39" s="28">
        <f t="shared" si="13"/>
        <v>298673951.22733986</v>
      </c>
      <c r="F39" s="28">
        <f t="shared" si="13"/>
        <v>13442005.229939977</v>
      </c>
      <c r="G39" s="28">
        <f t="shared" si="13"/>
        <v>14675111.584129957</v>
      </c>
      <c r="H39" s="76">
        <f t="shared" si="1"/>
        <v>95.693265611115947</v>
      </c>
      <c r="I39" s="53"/>
    </row>
    <row r="40" spans="1:9" ht="11.25" customHeight="1" x14ac:dyDescent="0.2">
      <c r="A40" s="30" t="s">
        <v>65</v>
      </c>
      <c r="B40" s="21">
        <v>311182001.55827993</v>
      </c>
      <c r="C40" s="21">
        <v>296550236.27209997</v>
      </c>
      <c r="D40" s="21">
        <v>1227342.5064399999</v>
      </c>
      <c r="E40" s="21">
        <f t="shared" ref="E40:E46" si="14">C40+D40</f>
        <v>297777578.77853996</v>
      </c>
      <c r="F40" s="21">
        <f t="shared" ref="F40:F46" si="15">B40-E40</f>
        <v>13404422.779739976</v>
      </c>
      <c r="G40" s="21">
        <f t="shared" ref="G40:G46" si="16">B40-C40</f>
        <v>14631765.28617996</v>
      </c>
      <c r="H40" s="76">
        <f t="shared" si="1"/>
        <v>95.692417070198218</v>
      </c>
      <c r="I40" s="53"/>
    </row>
    <row r="41" spans="1:9" ht="11.25" customHeight="1" x14ac:dyDescent="0.2">
      <c r="A41" s="30" t="s">
        <v>147</v>
      </c>
      <c r="B41" s="21">
        <v>115922</v>
      </c>
      <c r="C41" s="21">
        <v>106419.77541</v>
      </c>
      <c r="D41" s="21">
        <v>912.38661999999999</v>
      </c>
      <c r="E41" s="21">
        <f t="shared" si="14"/>
        <v>107332.16203000001</v>
      </c>
      <c r="F41" s="21">
        <f t="shared" si="15"/>
        <v>8589.8379699999932</v>
      </c>
      <c r="G41" s="21">
        <f t="shared" si="16"/>
        <v>9502.224589999998</v>
      </c>
      <c r="H41" s="76">
        <f t="shared" ref="H41:H72" si="17">IFERROR(E41/B41*100,"")</f>
        <v>92.589984670726878</v>
      </c>
      <c r="I41" s="53"/>
    </row>
    <row r="42" spans="1:9" ht="11.25" customHeight="1" x14ac:dyDescent="0.2">
      <c r="A42" s="30" t="s">
        <v>148</v>
      </c>
      <c r="B42" s="21">
        <v>126347</v>
      </c>
      <c r="C42" s="21">
        <v>106138.62290999999</v>
      </c>
      <c r="D42" s="21">
        <v>2698.38481</v>
      </c>
      <c r="E42" s="21">
        <f t="shared" si="14"/>
        <v>108837.00771999999</v>
      </c>
      <c r="F42" s="21">
        <f t="shared" si="15"/>
        <v>17509.992280000006</v>
      </c>
      <c r="G42" s="21">
        <f t="shared" si="16"/>
        <v>20208.377090000009</v>
      </c>
      <c r="H42" s="76">
        <f t="shared" si="17"/>
        <v>86.141347020507013</v>
      </c>
      <c r="I42" s="53"/>
    </row>
    <row r="43" spans="1:9" ht="11.25" customHeight="1" x14ac:dyDescent="0.2">
      <c r="A43" s="54" t="s">
        <v>149</v>
      </c>
      <c r="B43" s="21">
        <v>98255</v>
      </c>
      <c r="C43" s="21">
        <v>96716.75787999999</v>
      </c>
      <c r="D43" s="21">
        <v>9.6753999999999998</v>
      </c>
      <c r="E43" s="21">
        <f t="shared" si="14"/>
        <v>96726.433279999983</v>
      </c>
      <c r="F43" s="21">
        <f t="shared" si="15"/>
        <v>1528.5667200000171</v>
      </c>
      <c r="G43" s="21">
        <f t="shared" si="16"/>
        <v>1538.2421200000099</v>
      </c>
      <c r="H43" s="76">
        <f t="shared" si="17"/>
        <v>98.444286071955617</v>
      </c>
      <c r="I43" s="53"/>
    </row>
    <row r="44" spans="1:9" ht="11.25" customHeight="1" x14ac:dyDescent="0.2">
      <c r="A44" s="54" t="s">
        <v>150</v>
      </c>
      <c r="B44" s="21">
        <v>26855</v>
      </c>
      <c r="C44" s="21">
        <v>26124.90912</v>
      </c>
      <c r="D44" s="21">
        <v>308.82312999999999</v>
      </c>
      <c r="E44" s="21">
        <f t="shared" si="14"/>
        <v>26433.732250000001</v>
      </c>
      <c r="F44" s="21">
        <f t="shared" si="15"/>
        <v>421.26774999999907</v>
      </c>
      <c r="G44" s="21">
        <f t="shared" si="16"/>
        <v>730.09087999999974</v>
      </c>
      <c r="H44" s="76">
        <f t="shared" si="17"/>
        <v>98.431324706758517</v>
      </c>
      <c r="I44" s="53"/>
    </row>
    <row r="45" spans="1:9" ht="11.25" customHeight="1" x14ac:dyDescent="0.2">
      <c r="A45" s="30" t="s">
        <v>151</v>
      </c>
      <c r="B45" s="21">
        <v>520047.27299999999</v>
      </c>
      <c r="C45" s="21">
        <v>508805.93622000003</v>
      </c>
      <c r="D45" s="21">
        <v>1800.26962</v>
      </c>
      <c r="E45" s="21">
        <f t="shared" si="14"/>
        <v>510606.20584000001</v>
      </c>
      <c r="F45" s="21">
        <f t="shared" si="15"/>
        <v>9441.0671599999769</v>
      </c>
      <c r="G45" s="21">
        <f t="shared" si="16"/>
        <v>11241.336779999954</v>
      </c>
      <c r="H45" s="76">
        <f t="shared" si="17"/>
        <v>98.184575201108686</v>
      </c>
      <c r="I45" s="53"/>
    </row>
    <row r="46" spans="1:9" ht="11.25" customHeight="1" x14ac:dyDescent="0.2">
      <c r="A46" s="30" t="s">
        <v>152</v>
      </c>
      <c r="B46" s="21">
        <v>46528.625999999997</v>
      </c>
      <c r="C46" s="21">
        <v>46402.59951</v>
      </c>
      <c r="D46" s="21">
        <v>34.308169999999997</v>
      </c>
      <c r="E46" s="21">
        <f t="shared" si="14"/>
        <v>46436.907679999997</v>
      </c>
      <c r="F46" s="21">
        <f t="shared" si="15"/>
        <v>91.718319999999949</v>
      </c>
      <c r="G46" s="21">
        <f t="shared" si="16"/>
        <v>126.02648999999656</v>
      </c>
      <c r="H46" s="76">
        <f t="shared" si="17"/>
        <v>99.802877652136118</v>
      </c>
      <c r="I46" s="53"/>
    </row>
    <row r="47" spans="1:9" ht="11.25" customHeight="1" x14ac:dyDescent="0.2">
      <c r="A47" s="20"/>
      <c r="B47" s="25"/>
      <c r="C47" s="25"/>
      <c r="D47" s="25"/>
      <c r="E47" s="25"/>
      <c r="F47" s="25"/>
      <c r="G47" s="25"/>
      <c r="H47" s="76" t="str">
        <f t="shared" si="17"/>
        <v/>
      </c>
      <c r="I47" s="53"/>
    </row>
    <row r="48" spans="1:9" ht="11.25" customHeight="1" x14ac:dyDescent="0.2">
      <c r="A48" s="18" t="s">
        <v>153</v>
      </c>
      <c r="B48" s="21">
        <v>51867292.644999996</v>
      </c>
      <c r="C48" s="21">
        <v>48467089.613749996</v>
      </c>
      <c r="D48" s="21">
        <v>351627.74173000001</v>
      </c>
      <c r="E48" s="21">
        <f t="shared" ref="E48" si="18">C48+D48</f>
        <v>48818717.355479993</v>
      </c>
      <c r="F48" s="21">
        <f>B48-E48</f>
        <v>3048575.2895200029</v>
      </c>
      <c r="G48" s="21">
        <f>B48-C48</f>
        <v>3400203.03125</v>
      </c>
      <c r="H48" s="76">
        <f t="shared" si="17"/>
        <v>94.122355083413282</v>
      </c>
      <c r="I48" s="53"/>
    </row>
    <row r="49" spans="1:9" ht="11.25" customHeight="1" x14ac:dyDescent="0.2">
      <c r="A49" s="26"/>
      <c r="B49" s="22"/>
      <c r="C49" s="22"/>
      <c r="D49" s="22"/>
      <c r="E49" s="22"/>
      <c r="F49" s="22"/>
      <c r="G49" s="22"/>
      <c r="H49" s="76" t="str">
        <f t="shared" si="17"/>
        <v/>
      </c>
      <c r="I49" s="53"/>
    </row>
    <row r="50" spans="1:9" ht="11.25" customHeight="1" x14ac:dyDescent="0.2">
      <c r="A50" s="18" t="s">
        <v>53</v>
      </c>
      <c r="B50" s="21">
        <v>1002819.6090000001</v>
      </c>
      <c r="C50" s="21">
        <v>767238.83085999999</v>
      </c>
      <c r="D50" s="21">
        <v>8540.9142400000001</v>
      </c>
      <c r="E50" s="21">
        <f t="shared" ref="E50" si="19">C50+D50</f>
        <v>775779.74509999994</v>
      </c>
      <c r="F50" s="21">
        <f>B50-E50</f>
        <v>227039.86390000011</v>
      </c>
      <c r="G50" s="21">
        <f>B50-C50</f>
        <v>235580.77814000007</v>
      </c>
      <c r="H50" s="76">
        <f t="shared" si="17"/>
        <v>77.359849980755598</v>
      </c>
      <c r="I50" s="53"/>
    </row>
    <row r="51" spans="1:9" ht="11.25" customHeight="1" x14ac:dyDescent="0.2">
      <c r="A51" s="20"/>
      <c r="B51" s="22"/>
      <c r="C51" s="22"/>
      <c r="D51" s="22"/>
      <c r="E51" s="22"/>
      <c r="F51" s="22"/>
      <c r="G51" s="22"/>
      <c r="H51" s="76" t="str">
        <f t="shared" si="17"/>
        <v/>
      </c>
      <c r="I51" s="53"/>
    </row>
    <row r="52" spans="1:9" ht="11.25" customHeight="1" x14ac:dyDescent="0.2">
      <c r="A52" s="18" t="s">
        <v>54</v>
      </c>
      <c r="B52" s="24">
        <f t="shared" ref="B52" si="20">SUM(B53:B58)</f>
        <v>9903642.1510000005</v>
      </c>
      <c r="C52" s="28">
        <f t="shared" ref="C52:G52" si="21">SUM(C53:C58)</f>
        <v>8632850.4523699991</v>
      </c>
      <c r="D52" s="24">
        <f t="shared" si="21"/>
        <v>127687.13829999999</v>
      </c>
      <c r="E52" s="28">
        <f t="shared" si="21"/>
        <v>8760537.590669997</v>
      </c>
      <c r="F52" s="28">
        <f t="shared" si="21"/>
        <v>1143104.5603300026</v>
      </c>
      <c r="G52" s="28">
        <f t="shared" si="21"/>
        <v>1270791.6986300028</v>
      </c>
      <c r="H52" s="76">
        <f t="shared" si="17"/>
        <v>88.457735619874143</v>
      </c>
      <c r="I52" s="53"/>
    </row>
    <row r="53" spans="1:9" ht="11.25" customHeight="1" x14ac:dyDescent="0.2">
      <c r="A53" s="30" t="s">
        <v>65</v>
      </c>
      <c r="B53" s="21">
        <v>7084851.8730000015</v>
      </c>
      <c r="C53" s="21">
        <v>6366428.8935699984</v>
      </c>
      <c r="D53" s="21">
        <v>74318.317680000007</v>
      </c>
      <c r="E53" s="21">
        <f t="shared" ref="E53:E58" si="22">C53+D53</f>
        <v>6440747.2112499988</v>
      </c>
      <c r="F53" s="21">
        <f t="shared" ref="F53:F58" si="23">B53-E53</f>
        <v>644104.66175000276</v>
      </c>
      <c r="G53" s="21">
        <f t="shared" ref="G53:G58" si="24">B53-C53</f>
        <v>718422.97943000309</v>
      </c>
      <c r="H53" s="76">
        <f t="shared" si="17"/>
        <v>90.908706726746786</v>
      </c>
      <c r="I53" s="53"/>
    </row>
    <row r="54" spans="1:9" ht="11.25" customHeight="1" x14ac:dyDescent="0.2">
      <c r="A54" s="30" t="s">
        <v>154</v>
      </c>
      <c r="B54" s="21">
        <v>1147259.0149999999</v>
      </c>
      <c r="C54" s="21">
        <v>907659.58637999988</v>
      </c>
      <c r="D54" s="21">
        <v>27672.995249999996</v>
      </c>
      <c r="E54" s="21">
        <f t="shared" si="22"/>
        <v>935332.58162999991</v>
      </c>
      <c r="F54" s="21">
        <f t="shared" si="23"/>
        <v>211926.43336999998</v>
      </c>
      <c r="G54" s="21">
        <f t="shared" si="24"/>
        <v>239599.42862000002</v>
      </c>
      <c r="H54" s="76">
        <f t="shared" si="17"/>
        <v>81.527586133633477</v>
      </c>
      <c r="I54" s="53"/>
    </row>
    <row r="55" spans="1:9" ht="11.25" customHeight="1" x14ac:dyDescent="0.2">
      <c r="A55" s="30" t="s">
        <v>155</v>
      </c>
      <c r="B55" s="21">
        <v>743504.20599999989</v>
      </c>
      <c r="C55" s="21">
        <v>582777.75288000016</v>
      </c>
      <c r="D55" s="21">
        <v>15079.662679999998</v>
      </c>
      <c r="E55" s="21">
        <f t="shared" si="22"/>
        <v>597857.41556000011</v>
      </c>
      <c r="F55" s="21">
        <f t="shared" si="23"/>
        <v>145646.79043999978</v>
      </c>
      <c r="G55" s="21">
        <f t="shared" si="24"/>
        <v>160726.45311999973</v>
      </c>
      <c r="H55" s="76">
        <f t="shared" si="17"/>
        <v>80.410764422763762</v>
      </c>
      <c r="I55" s="53"/>
    </row>
    <row r="56" spans="1:9" ht="11.25" customHeight="1" x14ac:dyDescent="0.2">
      <c r="A56" s="30" t="s">
        <v>156</v>
      </c>
      <c r="B56" s="21">
        <v>758716.41599999997</v>
      </c>
      <c r="C56" s="21">
        <v>642979.69039</v>
      </c>
      <c r="D56" s="21">
        <v>9906.9773299999997</v>
      </c>
      <c r="E56" s="21">
        <f t="shared" si="22"/>
        <v>652886.66772000003</v>
      </c>
      <c r="F56" s="21">
        <f t="shared" si="23"/>
        <v>105829.74827999994</v>
      </c>
      <c r="G56" s="21">
        <f t="shared" si="24"/>
        <v>115736.72560999996</v>
      </c>
      <c r="H56" s="76">
        <f t="shared" si="17"/>
        <v>86.051475090266152</v>
      </c>
      <c r="I56" s="53"/>
    </row>
    <row r="57" spans="1:9" ht="11.25" customHeight="1" x14ac:dyDescent="0.2">
      <c r="A57" s="30" t="s">
        <v>157</v>
      </c>
      <c r="B57" s="21">
        <v>98123.510999999999</v>
      </c>
      <c r="C57" s="21">
        <v>84124.032980000004</v>
      </c>
      <c r="D57" s="21">
        <v>523.64028000000008</v>
      </c>
      <c r="E57" s="21">
        <f t="shared" si="22"/>
        <v>84647.67326000001</v>
      </c>
      <c r="F57" s="21">
        <f t="shared" si="23"/>
        <v>13475.837739999988</v>
      </c>
      <c r="G57" s="21">
        <f t="shared" si="24"/>
        <v>13999.478019999995</v>
      </c>
      <c r="H57" s="76">
        <f t="shared" si="17"/>
        <v>86.266453775792854</v>
      </c>
      <c r="I57" s="53"/>
    </row>
    <row r="58" spans="1:9" ht="11.25" customHeight="1" x14ac:dyDescent="0.2">
      <c r="A58" s="30" t="s">
        <v>158</v>
      </c>
      <c r="B58" s="21">
        <v>71187.13</v>
      </c>
      <c r="C58" s="21">
        <v>48880.496169999999</v>
      </c>
      <c r="D58" s="21">
        <v>185.54508000000001</v>
      </c>
      <c r="E58" s="21">
        <f t="shared" si="22"/>
        <v>49066.041250000002</v>
      </c>
      <c r="F58" s="21">
        <f t="shared" si="23"/>
        <v>22121.088750000003</v>
      </c>
      <c r="G58" s="21">
        <f t="shared" si="24"/>
        <v>22306.633830000006</v>
      </c>
      <c r="H58" s="76">
        <f t="shared" si="17"/>
        <v>68.925438137483553</v>
      </c>
      <c r="I58" s="53"/>
    </row>
    <row r="59" spans="1:9" ht="11.25" customHeight="1" x14ac:dyDescent="0.2">
      <c r="A59" s="20"/>
      <c r="B59" s="22"/>
      <c r="C59" s="22"/>
      <c r="D59" s="22"/>
      <c r="E59" s="22"/>
      <c r="F59" s="22"/>
      <c r="G59" s="22"/>
      <c r="H59" s="76" t="str">
        <f t="shared" si="17"/>
        <v/>
      </c>
      <c r="I59" s="53"/>
    </row>
    <row r="60" spans="1:9" ht="11.25" customHeight="1" x14ac:dyDescent="0.2">
      <c r="A60" s="18" t="s">
        <v>55</v>
      </c>
      <c r="B60" s="24">
        <f t="shared" ref="B60" si="25">SUM(B61:B70)</f>
        <v>46151101.054000027</v>
      </c>
      <c r="C60" s="24">
        <f t="shared" ref="C60:G60" si="26">SUM(C61:C70)</f>
        <v>44364869.773210011</v>
      </c>
      <c r="D60" s="24">
        <f t="shared" si="26"/>
        <v>311905.86887000001</v>
      </c>
      <c r="E60" s="24">
        <f t="shared" si="26"/>
        <v>44676775.642080002</v>
      </c>
      <c r="F60" s="24">
        <f t="shared" si="26"/>
        <v>1474325.4119200194</v>
      </c>
      <c r="G60" s="24">
        <f t="shared" si="26"/>
        <v>1786231.2807900158</v>
      </c>
      <c r="H60" s="76">
        <f t="shared" si="17"/>
        <v>96.805438270703519</v>
      </c>
      <c r="I60" s="53"/>
    </row>
    <row r="61" spans="1:9" ht="11.25" customHeight="1" x14ac:dyDescent="0.2">
      <c r="A61" s="30" t="s">
        <v>65</v>
      </c>
      <c r="B61" s="21">
        <v>471121.78100001958</v>
      </c>
      <c r="C61" s="21">
        <v>453029.69800000027</v>
      </c>
      <c r="D61" s="21">
        <v>931.42868000001624</v>
      </c>
      <c r="E61" s="21">
        <f t="shared" ref="E61:E70" si="27">C61+D61</f>
        <v>453961.12668000028</v>
      </c>
      <c r="F61" s="21">
        <f t="shared" ref="F61:F70" si="28">B61-E61</f>
        <v>17160.654320019297</v>
      </c>
      <c r="G61" s="21">
        <f t="shared" ref="G61:G70" si="29">B61-C61</f>
        <v>18092.083000019309</v>
      </c>
      <c r="H61" s="76">
        <f t="shared" si="17"/>
        <v>96.357490777948428</v>
      </c>
      <c r="I61" s="53"/>
    </row>
    <row r="62" spans="1:9" ht="11.25" customHeight="1" x14ac:dyDescent="0.2">
      <c r="A62" s="30" t="s">
        <v>159</v>
      </c>
      <c r="B62" s="21">
        <v>2540130.8000000003</v>
      </c>
      <c r="C62" s="21">
        <v>1884307.8115300003</v>
      </c>
      <c r="D62" s="21">
        <v>180334.50085000001</v>
      </c>
      <c r="E62" s="21">
        <f t="shared" si="27"/>
        <v>2064642.3123800003</v>
      </c>
      <c r="F62" s="21">
        <f t="shared" si="28"/>
        <v>475488.48762000003</v>
      </c>
      <c r="G62" s="21">
        <f t="shared" si="29"/>
        <v>655822.98846999998</v>
      </c>
      <c r="H62" s="76">
        <f t="shared" si="17"/>
        <v>81.280944760010001</v>
      </c>
      <c r="I62" s="53"/>
    </row>
    <row r="63" spans="1:9" ht="11.25" customHeight="1" x14ac:dyDescent="0.2">
      <c r="A63" s="30" t="s">
        <v>160</v>
      </c>
      <c r="B63" s="21">
        <v>6839805.9500000002</v>
      </c>
      <c r="C63" s="21">
        <v>6152849.911030001</v>
      </c>
      <c r="D63" s="21">
        <v>106462.34444999999</v>
      </c>
      <c r="E63" s="21">
        <f t="shared" si="27"/>
        <v>6259312.2554800007</v>
      </c>
      <c r="F63" s="21">
        <f t="shared" si="28"/>
        <v>580493.69451999944</v>
      </c>
      <c r="G63" s="21">
        <f t="shared" si="29"/>
        <v>686956.03896999918</v>
      </c>
      <c r="H63" s="76">
        <f t="shared" si="17"/>
        <v>91.513009305183587</v>
      </c>
      <c r="I63" s="53"/>
    </row>
    <row r="64" spans="1:9" ht="11.25" customHeight="1" x14ac:dyDescent="0.2">
      <c r="A64" s="30" t="s">
        <v>161</v>
      </c>
      <c r="B64" s="21">
        <v>199274.47399999999</v>
      </c>
      <c r="C64" s="21">
        <v>144165.98791</v>
      </c>
      <c r="D64" s="21">
        <v>2085.1919800000001</v>
      </c>
      <c r="E64" s="21">
        <f t="shared" si="27"/>
        <v>146251.17989</v>
      </c>
      <c r="F64" s="21">
        <f t="shared" si="28"/>
        <v>53023.294109999988</v>
      </c>
      <c r="G64" s="21">
        <f t="shared" si="29"/>
        <v>55108.486089999991</v>
      </c>
      <c r="H64" s="76">
        <f t="shared" si="17"/>
        <v>73.39182834325284</v>
      </c>
      <c r="I64" s="53"/>
    </row>
    <row r="65" spans="1:9" ht="11.25" customHeight="1" x14ac:dyDescent="0.2">
      <c r="A65" s="30" t="s">
        <v>162</v>
      </c>
      <c r="B65" s="21">
        <v>35500293.894000009</v>
      </c>
      <c r="C65" s="21">
        <v>35424514.285170011</v>
      </c>
      <c r="D65" s="21">
        <v>5185.9115200000006</v>
      </c>
      <c r="E65" s="21">
        <f t="shared" si="27"/>
        <v>35429700.196690008</v>
      </c>
      <c r="F65" s="21">
        <f t="shared" si="28"/>
        <v>70593.697310000658</v>
      </c>
      <c r="G65" s="21">
        <f t="shared" si="29"/>
        <v>75779.60882999748</v>
      </c>
      <c r="H65" s="76">
        <f t="shared" si="17"/>
        <v>99.801146160871838</v>
      </c>
      <c r="I65" s="53"/>
    </row>
    <row r="66" spans="1:9" ht="11.25" customHeight="1" x14ac:dyDescent="0.2">
      <c r="A66" s="30" t="s">
        <v>163</v>
      </c>
      <c r="B66" s="21">
        <v>7449</v>
      </c>
      <c r="C66" s="21">
        <v>6876.4407199999996</v>
      </c>
      <c r="D66" s="21">
        <v>94.305509999999998</v>
      </c>
      <c r="E66" s="21">
        <f t="shared" si="27"/>
        <v>6970.7462299999997</v>
      </c>
      <c r="F66" s="21">
        <f t="shared" si="28"/>
        <v>478.25377000000026</v>
      </c>
      <c r="G66" s="21">
        <f t="shared" si="29"/>
        <v>572.5592800000004</v>
      </c>
      <c r="H66" s="76">
        <f t="shared" si="17"/>
        <v>93.579624513357501</v>
      </c>
      <c r="I66" s="53"/>
    </row>
    <row r="67" spans="1:9" ht="11.25" customHeight="1" x14ac:dyDescent="0.2">
      <c r="A67" s="30" t="s">
        <v>164</v>
      </c>
      <c r="B67" s="21">
        <v>481178.99999999994</v>
      </c>
      <c r="C67" s="21">
        <v>196303.67644000001</v>
      </c>
      <c r="D67" s="21">
        <v>15012.626410000001</v>
      </c>
      <c r="E67" s="21">
        <f t="shared" si="27"/>
        <v>211316.30285000001</v>
      </c>
      <c r="F67" s="21">
        <f t="shared" si="28"/>
        <v>269862.69714999991</v>
      </c>
      <c r="G67" s="21">
        <f t="shared" si="29"/>
        <v>284875.32355999993</v>
      </c>
      <c r="H67" s="76">
        <f t="shared" si="17"/>
        <v>43.916360200673772</v>
      </c>
      <c r="I67" s="53"/>
    </row>
    <row r="68" spans="1:9" ht="11.25" customHeight="1" x14ac:dyDescent="0.2">
      <c r="A68" s="30" t="s">
        <v>165</v>
      </c>
      <c r="B68" s="21">
        <v>58344.364000000001</v>
      </c>
      <c r="C68" s="21">
        <v>54622.585359999997</v>
      </c>
      <c r="D68" s="21">
        <v>959.36153000000002</v>
      </c>
      <c r="E68" s="21">
        <f t="shared" si="27"/>
        <v>55581.946889999999</v>
      </c>
      <c r="F68" s="21">
        <f t="shared" si="28"/>
        <v>2762.4171100000021</v>
      </c>
      <c r="G68" s="21">
        <f t="shared" si="29"/>
        <v>3721.7786400000041</v>
      </c>
      <c r="H68" s="76">
        <f t="shared" si="17"/>
        <v>95.265323125297925</v>
      </c>
      <c r="I68" s="53"/>
    </row>
    <row r="69" spans="1:9" ht="11.25" customHeight="1" x14ac:dyDescent="0.2">
      <c r="A69" s="54" t="s">
        <v>166</v>
      </c>
      <c r="B69" s="21">
        <v>53501.791000000005</v>
      </c>
      <c r="C69" s="21">
        <v>48199.377049999996</v>
      </c>
      <c r="D69" s="21">
        <v>840.1979399999999</v>
      </c>
      <c r="E69" s="21">
        <f t="shared" si="27"/>
        <v>49039.574989999994</v>
      </c>
      <c r="F69" s="21">
        <f t="shared" si="28"/>
        <v>4462.216010000011</v>
      </c>
      <c r="G69" s="21">
        <f t="shared" si="29"/>
        <v>5302.4139500000092</v>
      </c>
      <c r="H69" s="76">
        <f t="shared" si="17"/>
        <v>91.659688532669847</v>
      </c>
      <c r="I69" s="53"/>
    </row>
    <row r="70" spans="1:9" ht="11.25" hidden="1" customHeight="1" x14ac:dyDescent="0.2">
      <c r="A70" s="30" t="s">
        <v>167</v>
      </c>
      <c r="B70" s="21">
        <v>0</v>
      </c>
      <c r="C70" s="21">
        <v>0</v>
      </c>
      <c r="D70" s="21">
        <v>0</v>
      </c>
      <c r="E70" s="21">
        <f t="shared" si="27"/>
        <v>0</v>
      </c>
      <c r="F70" s="21">
        <f t="shared" si="28"/>
        <v>0</v>
      </c>
      <c r="G70" s="21">
        <f t="shared" si="29"/>
        <v>0</v>
      </c>
      <c r="H70" s="76" t="str">
        <f t="shared" si="17"/>
        <v/>
      </c>
      <c r="I70" s="53"/>
    </row>
    <row r="71" spans="1:9" ht="11.25" customHeight="1" x14ac:dyDescent="0.2">
      <c r="A71" s="20"/>
      <c r="B71" s="22"/>
      <c r="C71" s="22"/>
      <c r="D71" s="22"/>
      <c r="E71" s="22"/>
      <c r="F71" s="22"/>
      <c r="G71" s="22"/>
      <c r="H71" s="76" t="str">
        <f t="shared" si="17"/>
        <v/>
      </c>
      <c r="I71" s="53"/>
    </row>
    <row r="72" spans="1:9" ht="11.25" customHeight="1" x14ac:dyDescent="0.2">
      <c r="A72" s="18" t="s">
        <v>56</v>
      </c>
      <c r="B72" s="24">
        <f t="shared" ref="B72:G72" si="30">SUM(B73:B77)</f>
        <v>7662739.1789999995</v>
      </c>
      <c r="C72" s="28">
        <f t="shared" si="30"/>
        <v>7559479.4408600004</v>
      </c>
      <c r="D72" s="24">
        <f t="shared" ref="D72" si="31">SUM(D73:D77)</f>
        <v>17843.776459999997</v>
      </c>
      <c r="E72" s="28">
        <f t="shared" si="30"/>
        <v>7577323.2173199998</v>
      </c>
      <c r="F72" s="28">
        <f t="shared" si="30"/>
        <v>85415.961679999542</v>
      </c>
      <c r="G72" s="28">
        <f t="shared" si="30"/>
        <v>103259.73813999965</v>
      </c>
      <c r="H72" s="76">
        <f t="shared" si="17"/>
        <v>98.885307725022344</v>
      </c>
      <c r="I72" s="53"/>
    </row>
    <row r="73" spans="1:9" ht="11.25" customHeight="1" x14ac:dyDescent="0.2">
      <c r="A73" s="30" t="s">
        <v>65</v>
      </c>
      <c r="B73" s="21">
        <v>7556776.7059999993</v>
      </c>
      <c r="C73" s="21">
        <v>7472719.3089699997</v>
      </c>
      <c r="D73" s="21">
        <v>17435.956839999999</v>
      </c>
      <c r="E73" s="21">
        <f t="shared" ref="E73:E77" si="32">C73+D73</f>
        <v>7490155.2658099998</v>
      </c>
      <c r="F73" s="21">
        <f>B73-E73</f>
        <v>66621.440189999528</v>
      </c>
      <c r="G73" s="21">
        <f>B73-C73</f>
        <v>84057.397029999644</v>
      </c>
      <c r="H73" s="76">
        <f t="shared" ref="H73:H92" si="33">IFERROR(E73/B73*100,"")</f>
        <v>99.118388133169233</v>
      </c>
      <c r="I73" s="53"/>
    </row>
    <row r="74" spans="1:9" ht="11.25" customHeight="1" x14ac:dyDescent="0.2">
      <c r="A74" s="30" t="s">
        <v>168</v>
      </c>
      <c r="B74" s="21">
        <v>62716.1</v>
      </c>
      <c r="C74" s="21">
        <v>51110.868729999995</v>
      </c>
      <c r="D74" s="21">
        <v>155.70078000000001</v>
      </c>
      <c r="E74" s="21">
        <f t="shared" si="32"/>
        <v>51266.569509999994</v>
      </c>
      <c r="F74" s="21">
        <f>B74-E74</f>
        <v>11449.530490000005</v>
      </c>
      <c r="G74" s="21">
        <f>B74-C74</f>
        <v>11605.231270000004</v>
      </c>
      <c r="H74" s="76">
        <f t="shared" si="33"/>
        <v>81.743873598645308</v>
      </c>
      <c r="I74" s="53"/>
    </row>
    <row r="75" spans="1:9" ht="11.25" customHeight="1" x14ac:dyDescent="0.2">
      <c r="A75" s="30" t="s">
        <v>169</v>
      </c>
      <c r="B75" s="21">
        <v>2608.558</v>
      </c>
      <c r="C75" s="21">
        <v>1857.97055</v>
      </c>
      <c r="D75" s="21">
        <v>80.865920000000003</v>
      </c>
      <c r="E75" s="21">
        <f t="shared" si="32"/>
        <v>1938.83647</v>
      </c>
      <c r="F75" s="21">
        <f>B75-E75</f>
        <v>669.72153000000003</v>
      </c>
      <c r="G75" s="21">
        <f>B75-C75</f>
        <v>750.58744999999999</v>
      </c>
      <c r="H75" s="76">
        <f t="shared" si="33"/>
        <v>74.325986617893875</v>
      </c>
      <c r="I75" s="53"/>
    </row>
    <row r="76" spans="1:9" ht="11.25" customHeight="1" x14ac:dyDescent="0.2">
      <c r="A76" s="30" t="s">
        <v>170</v>
      </c>
      <c r="B76" s="21">
        <v>22888.815000000002</v>
      </c>
      <c r="C76" s="21">
        <v>21914.182850000001</v>
      </c>
      <c r="D76" s="21">
        <v>142.71233999999998</v>
      </c>
      <c r="E76" s="21">
        <f t="shared" si="32"/>
        <v>22056.895189999999</v>
      </c>
      <c r="F76" s="21">
        <f>B76-E76</f>
        <v>831.91981000000305</v>
      </c>
      <c r="G76" s="21">
        <f>B76-C76</f>
        <v>974.63215000000127</v>
      </c>
      <c r="H76" s="76">
        <f t="shared" si="33"/>
        <v>96.365387155254638</v>
      </c>
      <c r="I76" s="53"/>
    </row>
    <row r="77" spans="1:9" ht="11.25" customHeight="1" x14ac:dyDescent="0.2">
      <c r="A77" s="30" t="s">
        <v>171</v>
      </c>
      <c r="B77" s="21">
        <v>17749</v>
      </c>
      <c r="C77" s="21">
        <v>11877.109759999999</v>
      </c>
      <c r="D77" s="21">
        <v>28.540580000000002</v>
      </c>
      <c r="E77" s="21">
        <f t="shared" si="32"/>
        <v>11905.65034</v>
      </c>
      <c r="F77" s="21">
        <f>B77-E77</f>
        <v>5843.3496599999999</v>
      </c>
      <c r="G77" s="21">
        <f>B77-C77</f>
        <v>5871.8902400000006</v>
      </c>
      <c r="H77" s="76">
        <f t="shared" si="33"/>
        <v>67.077865457208858</v>
      </c>
      <c r="I77" s="53"/>
    </row>
    <row r="78" spans="1:9" ht="11.25" customHeight="1" x14ac:dyDescent="0.2">
      <c r="A78" s="20"/>
      <c r="B78" s="22"/>
      <c r="C78" s="22"/>
      <c r="D78" s="22"/>
      <c r="E78" s="22"/>
      <c r="F78" s="22"/>
      <c r="G78" s="22"/>
      <c r="H78" s="76" t="str">
        <f t="shared" si="33"/>
        <v/>
      </c>
      <c r="I78" s="53"/>
    </row>
    <row r="79" spans="1:9" ht="11.25" customHeight="1" x14ac:dyDescent="0.2">
      <c r="A79" s="18" t="s">
        <v>57</v>
      </c>
      <c r="B79" s="24">
        <f>SUM(B80:B82)</f>
        <v>93399619.979149997</v>
      </c>
      <c r="C79" s="28">
        <f t="shared" ref="C79:G79" si="34">SUM(C80:C82)</f>
        <v>84735034.360609993</v>
      </c>
      <c r="D79" s="24">
        <f>SUM(D80:D82)</f>
        <v>2027715.8655399997</v>
      </c>
      <c r="E79" s="28">
        <f t="shared" si="34"/>
        <v>86762750.226150006</v>
      </c>
      <c r="F79" s="28">
        <f t="shared" si="34"/>
        <v>6636869.7529999958</v>
      </c>
      <c r="G79" s="28">
        <f t="shared" si="34"/>
        <v>8664585.6185399983</v>
      </c>
      <c r="H79" s="76">
        <f t="shared" si="33"/>
        <v>92.894114821364838</v>
      </c>
      <c r="I79" s="53"/>
    </row>
    <row r="80" spans="1:9" ht="11.25" customHeight="1" x14ac:dyDescent="0.2">
      <c r="A80" s="30" t="s">
        <v>65</v>
      </c>
      <c r="B80" s="21">
        <v>93250357.258149996</v>
      </c>
      <c r="C80" s="21">
        <v>84593937.557439998</v>
      </c>
      <c r="D80" s="21">
        <v>2022258.3755399997</v>
      </c>
      <c r="E80" s="21">
        <f t="shared" ref="E80:E82" si="35">C80+D80</f>
        <v>86616195.932980001</v>
      </c>
      <c r="F80" s="21">
        <f>B80-E80</f>
        <v>6634161.3251699954</v>
      </c>
      <c r="G80" s="21">
        <f>B80-C80</f>
        <v>8656419.7007099986</v>
      </c>
      <c r="H80" s="76">
        <f t="shared" si="33"/>
        <v>92.885645138276203</v>
      </c>
      <c r="I80" s="53"/>
    </row>
    <row r="81" spans="1:9" ht="11.25" customHeight="1" x14ac:dyDescent="0.2">
      <c r="A81" s="30" t="s">
        <v>172</v>
      </c>
      <c r="B81" s="21">
        <v>128295</v>
      </c>
      <c r="C81" s="21">
        <v>122839.36602</v>
      </c>
      <c r="D81" s="21">
        <v>5455.29</v>
      </c>
      <c r="E81" s="21">
        <f t="shared" si="35"/>
        <v>128294.65601999999</v>
      </c>
      <c r="F81" s="21">
        <f>B81-E81</f>
        <v>0.34398000000510365</v>
      </c>
      <c r="G81" s="21">
        <f>B81-C81</f>
        <v>5455.6339799999987</v>
      </c>
      <c r="H81" s="76">
        <f t="shared" si="33"/>
        <v>99.999731883549629</v>
      </c>
      <c r="I81" s="53"/>
    </row>
    <row r="82" spans="1:9" ht="11.25" customHeight="1" x14ac:dyDescent="0.2">
      <c r="A82" s="30" t="s">
        <v>173</v>
      </c>
      <c r="B82" s="21">
        <v>20967.720999999998</v>
      </c>
      <c r="C82" s="21">
        <v>18257.437149999998</v>
      </c>
      <c r="D82" s="21">
        <v>2.2000000000000002</v>
      </c>
      <c r="E82" s="21">
        <f t="shared" si="35"/>
        <v>18259.637149999999</v>
      </c>
      <c r="F82" s="21">
        <f>B82-E82</f>
        <v>2708.0838499999991</v>
      </c>
      <c r="G82" s="21">
        <f>B82-C82</f>
        <v>2710.2838499999998</v>
      </c>
      <c r="H82" s="76">
        <f t="shared" si="33"/>
        <v>87.084510281303338</v>
      </c>
      <c r="I82" s="53"/>
    </row>
    <row r="83" spans="1:9" ht="11.25" customHeight="1" x14ac:dyDescent="0.2">
      <c r="A83" s="20"/>
      <c r="B83" s="22"/>
      <c r="C83" s="22"/>
      <c r="D83" s="22"/>
      <c r="E83" s="22"/>
      <c r="F83" s="22"/>
      <c r="G83" s="22"/>
      <c r="H83" s="76" t="str">
        <f t="shared" si="33"/>
        <v/>
      </c>
      <c r="I83" s="53"/>
    </row>
    <row r="84" spans="1:9" ht="11.25" customHeight="1" x14ac:dyDescent="0.2">
      <c r="A84" s="18" t="s">
        <v>58</v>
      </c>
      <c r="B84" s="24">
        <f t="shared" ref="B84:G84" si="36">+B85+B86</f>
        <v>1122069.8158400001</v>
      </c>
      <c r="C84" s="24">
        <f t="shared" si="36"/>
        <v>895165.82599000004</v>
      </c>
      <c r="D84" s="24">
        <f t="shared" si="36"/>
        <v>20988.500640000002</v>
      </c>
      <c r="E84" s="28">
        <f t="shared" si="36"/>
        <v>916154.32663000003</v>
      </c>
      <c r="F84" s="28">
        <f t="shared" si="36"/>
        <v>205915.48920999997</v>
      </c>
      <c r="G84" s="28">
        <f t="shared" si="36"/>
        <v>226903.98984999993</v>
      </c>
      <c r="H84" s="76">
        <f t="shared" si="33"/>
        <v>81.648602760439786</v>
      </c>
      <c r="I84" s="53"/>
    </row>
    <row r="85" spans="1:9" ht="11.25" customHeight="1" x14ac:dyDescent="0.2">
      <c r="A85" s="30" t="s">
        <v>65</v>
      </c>
      <c r="B85" s="21">
        <v>838474</v>
      </c>
      <c r="C85" s="21">
        <v>658936.46798000007</v>
      </c>
      <c r="D85" s="21">
        <v>3426.3125700000041</v>
      </c>
      <c r="E85" s="21">
        <f t="shared" ref="E85:E86" si="37">C85+D85</f>
        <v>662362.78055000002</v>
      </c>
      <c r="F85" s="21">
        <f>B85-E85</f>
        <v>176111.21944999998</v>
      </c>
      <c r="G85" s="21">
        <f>B85-C85</f>
        <v>179537.53201999993</v>
      </c>
      <c r="H85" s="76">
        <f t="shared" si="33"/>
        <v>78.996221773125939</v>
      </c>
      <c r="I85" s="53"/>
    </row>
    <row r="86" spans="1:9" ht="11.25" customHeight="1" x14ac:dyDescent="0.2">
      <c r="A86" s="30" t="s">
        <v>174</v>
      </c>
      <c r="B86" s="21">
        <v>283595.81584</v>
      </c>
      <c r="C86" s="21">
        <v>236229.35801</v>
      </c>
      <c r="D86" s="21">
        <v>17562.188069999997</v>
      </c>
      <c r="E86" s="21">
        <f t="shared" si="37"/>
        <v>253791.54608</v>
      </c>
      <c r="F86" s="21">
        <f>B86-E86</f>
        <v>29804.269759999996</v>
      </c>
      <c r="G86" s="21">
        <f>B86-C86</f>
        <v>47366.457829999999</v>
      </c>
      <c r="H86" s="76">
        <f t="shared" si="33"/>
        <v>89.490581984885466</v>
      </c>
      <c r="I86" s="53"/>
    </row>
    <row r="87" spans="1:9" ht="11.25" customHeight="1" x14ac:dyDescent="0.2">
      <c r="A87" s="20"/>
      <c r="B87" s="22"/>
      <c r="C87" s="22"/>
      <c r="D87" s="22"/>
      <c r="E87" s="22"/>
      <c r="F87" s="22"/>
      <c r="G87" s="22"/>
      <c r="H87" s="76" t="str">
        <f t="shared" si="33"/>
        <v/>
      </c>
      <c r="I87" s="53"/>
    </row>
    <row r="88" spans="1:9" ht="11.25" customHeight="1" x14ac:dyDescent="0.2">
      <c r="A88" s="18" t="s">
        <v>59</v>
      </c>
      <c r="B88" s="24">
        <f t="shared" ref="B88:C88" si="38">SUM(B89:B92)</f>
        <v>3823935.9480000003</v>
      </c>
      <c r="C88" s="24">
        <f t="shared" si="38"/>
        <v>2244396.88925</v>
      </c>
      <c r="D88" s="24">
        <f t="shared" ref="D88:G88" si="39">SUM(D89:D92)</f>
        <v>78756.397539999991</v>
      </c>
      <c r="E88" s="28">
        <f t="shared" si="39"/>
        <v>2323153.2867900003</v>
      </c>
      <c r="F88" s="28">
        <f t="shared" si="39"/>
        <v>1500782.6612100003</v>
      </c>
      <c r="G88" s="28">
        <f t="shared" si="39"/>
        <v>1579539.0587500001</v>
      </c>
      <c r="H88" s="76">
        <f t="shared" si="33"/>
        <v>60.752934107200694</v>
      </c>
      <c r="I88" s="53"/>
    </row>
    <row r="89" spans="1:9" ht="11.25" customHeight="1" x14ac:dyDescent="0.2">
      <c r="A89" s="30" t="s">
        <v>65</v>
      </c>
      <c r="B89" s="21">
        <v>3193498.8530000001</v>
      </c>
      <c r="C89" s="21">
        <v>1734660.4517099999</v>
      </c>
      <c r="D89" s="21">
        <v>72097.624339999995</v>
      </c>
      <c r="E89" s="21">
        <f t="shared" ref="E89:E92" si="40">C89+D89</f>
        <v>1806758.07605</v>
      </c>
      <c r="F89" s="21">
        <f>B89-E89</f>
        <v>1386740.7769500001</v>
      </c>
      <c r="G89" s="21">
        <f>B89-C89</f>
        <v>1458838.4012900002</v>
      </c>
      <c r="H89" s="76">
        <f t="shared" si="33"/>
        <v>56.57613042048586</v>
      </c>
      <c r="I89" s="53"/>
    </row>
    <row r="90" spans="1:9" ht="11.25" customHeight="1" x14ac:dyDescent="0.2">
      <c r="A90" s="30" t="s">
        <v>175</v>
      </c>
      <c r="B90" s="21">
        <v>211669.47</v>
      </c>
      <c r="C90" s="21">
        <v>130675.09809</v>
      </c>
      <c r="D90" s="21">
        <v>35.391129999999997</v>
      </c>
      <c r="E90" s="21">
        <f t="shared" si="40"/>
        <v>130710.48922</v>
      </c>
      <c r="F90" s="21">
        <f>B90-E90</f>
        <v>80958.980779999998</v>
      </c>
      <c r="G90" s="21">
        <f>B90-C90</f>
        <v>80994.371910000002</v>
      </c>
      <c r="H90" s="76">
        <f t="shared" si="33"/>
        <v>61.752169181507377</v>
      </c>
      <c r="I90" s="53"/>
    </row>
    <row r="91" spans="1:9" ht="11.25" customHeight="1" x14ac:dyDescent="0.2">
      <c r="A91" s="30" t="s">
        <v>176</v>
      </c>
      <c r="B91" s="21">
        <v>151979.79799999998</v>
      </c>
      <c r="C91" s="21">
        <v>137704.67688999997</v>
      </c>
      <c r="D91" s="21">
        <v>254.28764000000001</v>
      </c>
      <c r="E91" s="21">
        <f t="shared" si="40"/>
        <v>137958.96452999997</v>
      </c>
      <c r="F91" s="21">
        <f>B91-E91</f>
        <v>14020.833470000012</v>
      </c>
      <c r="G91" s="21">
        <f>B91-C91</f>
        <v>14275.121110000007</v>
      </c>
      <c r="H91" s="76">
        <f t="shared" si="33"/>
        <v>90.774541317655917</v>
      </c>
      <c r="I91" s="53"/>
    </row>
    <row r="92" spans="1:9" ht="11.25" customHeight="1" x14ac:dyDescent="0.2">
      <c r="A92" s="30" t="s">
        <v>177</v>
      </c>
      <c r="B92" s="21">
        <v>266787.82700000005</v>
      </c>
      <c r="C92" s="21">
        <v>241356.66256</v>
      </c>
      <c r="D92" s="21">
        <v>6369.0944300000019</v>
      </c>
      <c r="E92" s="21">
        <f t="shared" si="40"/>
        <v>247725.75698999999</v>
      </c>
      <c r="F92" s="21">
        <f>B92-E92</f>
        <v>19062.070010000054</v>
      </c>
      <c r="G92" s="21">
        <f>B92-C92</f>
        <v>25431.164440000051</v>
      </c>
      <c r="H92" s="76">
        <f t="shared" si="33"/>
        <v>92.854970099516549</v>
      </c>
      <c r="I92" s="53"/>
    </row>
    <row r="93" spans="1:9" ht="11.25" customHeight="1" x14ac:dyDescent="0.25">
      <c r="A93" s="27"/>
      <c r="B93" s="21"/>
      <c r="C93" s="25"/>
      <c r="D93" s="21"/>
      <c r="E93" s="25"/>
      <c r="F93" s="25"/>
      <c r="G93" s="25"/>
      <c r="H93" s="76"/>
      <c r="I93" s="53"/>
    </row>
    <row r="94" spans="1:9" ht="11.25" customHeight="1" x14ac:dyDescent="0.2">
      <c r="A94" s="18" t="s">
        <v>60</v>
      </c>
      <c r="B94" s="24">
        <f t="shared" ref="B94:G94" si="41">SUM(B95:B104)</f>
        <v>131736773.72883995</v>
      </c>
      <c r="C94" s="24">
        <f t="shared" si="41"/>
        <v>123069328.06391002</v>
      </c>
      <c r="D94" s="24">
        <f t="shared" si="41"/>
        <v>567893.6244600002</v>
      </c>
      <c r="E94" s="28">
        <f t="shared" si="41"/>
        <v>123637221.68837002</v>
      </c>
      <c r="F94" s="28">
        <f t="shared" si="41"/>
        <v>8099552.0404699361</v>
      </c>
      <c r="G94" s="28">
        <f t="shared" si="41"/>
        <v>8667445.6649299376</v>
      </c>
      <c r="H94" s="76">
        <f t="shared" ref="H94:H126" si="42">IFERROR(E94/B94*100,"")</f>
        <v>93.85171519598498</v>
      </c>
      <c r="I94" s="53"/>
    </row>
    <row r="95" spans="1:9" ht="11.25" customHeight="1" x14ac:dyDescent="0.2">
      <c r="A95" s="30" t="s">
        <v>65</v>
      </c>
      <c r="B95" s="21">
        <v>3147504.86</v>
      </c>
      <c r="C95" s="21">
        <v>2668023.0183399995</v>
      </c>
      <c r="D95" s="21">
        <v>37380.908299999996</v>
      </c>
      <c r="E95" s="21">
        <f t="shared" ref="E95:E104" si="43">C95+D95</f>
        <v>2705403.9266399993</v>
      </c>
      <c r="F95" s="21">
        <f t="shared" ref="F95:F104" si="44">B95-E95</f>
        <v>442100.93336000061</v>
      </c>
      <c r="G95" s="21">
        <f t="shared" ref="G95:G104" si="45">B95-C95</f>
        <v>479481.84166000038</v>
      </c>
      <c r="H95" s="76">
        <f t="shared" si="42"/>
        <v>85.953923726109821</v>
      </c>
      <c r="I95" s="53"/>
    </row>
    <row r="96" spans="1:9" ht="11.25" customHeight="1" x14ac:dyDescent="0.2">
      <c r="A96" s="30" t="s">
        <v>178</v>
      </c>
      <c r="B96" s="21">
        <v>14336915.823999997</v>
      </c>
      <c r="C96" s="21">
        <v>13863230.15354</v>
      </c>
      <c r="D96" s="21">
        <v>310644.98000999994</v>
      </c>
      <c r="E96" s="21">
        <f t="shared" si="43"/>
        <v>14173875.133549999</v>
      </c>
      <c r="F96" s="21">
        <f t="shared" si="44"/>
        <v>163040.69044999778</v>
      </c>
      <c r="G96" s="21">
        <f t="shared" si="45"/>
        <v>473685.67045999691</v>
      </c>
      <c r="H96" s="76">
        <f t="shared" si="42"/>
        <v>98.862791046195113</v>
      </c>
      <c r="I96" s="53"/>
    </row>
    <row r="97" spans="1:9" ht="11.25" customHeight="1" x14ac:dyDescent="0.2">
      <c r="A97" s="30" t="s">
        <v>179</v>
      </c>
      <c r="B97" s="21">
        <v>10412756.284840001</v>
      </c>
      <c r="C97" s="21">
        <v>10235513.956069998</v>
      </c>
      <c r="D97" s="21">
        <v>104959.93920000002</v>
      </c>
      <c r="E97" s="21">
        <f t="shared" si="43"/>
        <v>10340473.895269999</v>
      </c>
      <c r="F97" s="21">
        <f t="shared" si="44"/>
        <v>72282.389570001513</v>
      </c>
      <c r="G97" s="21">
        <f t="shared" si="45"/>
        <v>177242.32877000235</v>
      </c>
      <c r="H97" s="76">
        <f t="shared" si="42"/>
        <v>99.305828470457541</v>
      </c>
      <c r="I97" s="53"/>
    </row>
    <row r="98" spans="1:9" ht="11.25" customHeight="1" x14ac:dyDescent="0.2">
      <c r="A98" s="30" t="s">
        <v>180</v>
      </c>
      <c r="B98" s="21">
        <v>247532.27499999999</v>
      </c>
      <c r="C98" s="21">
        <v>158090.50644</v>
      </c>
      <c r="D98" s="21">
        <v>3587.4728799999998</v>
      </c>
      <c r="E98" s="21">
        <f t="shared" si="43"/>
        <v>161677.97931999998</v>
      </c>
      <c r="F98" s="21">
        <f t="shared" si="44"/>
        <v>85854.29568000001</v>
      </c>
      <c r="G98" s="21">
        <f t="shared" si="45"/>
        <v>89441.768559999997</v>
      </c>
      <c r="H98" s="76">
        <f t="shared" si="42"/>
        <v>65.315918629196929</v>
      </c>
      <c r="I98" s="53"/>
    </row>
    <row r="99" spans="1:9" ht="11.25" customHeight="1" x14ac:dyDescent="0.2">
      <c r="A99" s="30" t="s">
        <v>181</v>
      </c>
      <c r="B99" s="21">
        <v>547337.97499999998</v>
      </c>
      <c r="C99" s="21">
        <v>466276.83664999995</v>
      </c>
      <c r="D99" s="21">
        <v>1120.34789</v>
      </c>
      <c r="E99" s="21">
        <f t="shared" si="43"/>
        <v>467397.18453999993</v>
      </c>
      <c r="F99" s="21">
        <f t="shared" si="44"/>
        <v>79940.790460000047</v>
      </c>
      <c r="G99" s="21">
        <f t="shared" si="45"/>
        <v>81061.138350000023</v>
      </c>
      <c r="H99" s="76">
        <f t="shared" si="42"/>
        <v>85.394620122968803</v>
      </c>
      <c r="I99" s="53"/>
    </row>
    <row r="100" spans="1:9" ht="11.25" customHeight="1" x14ac:dyDescent="0.2">
      <c r="A100" s="30" t="s">
        <v>182</v>
      </c>
      <c r="B100" s="21">
        <v>2166118.8759999997</v>
      </c>
      <c r="C100" s="21">
        <v>2064359.26828</v>
      </c>
      <c r="D100" s="21">
        <v>19960.79898</v>
      </c>
      <c r="E100" s="21">
        <f t="shared" si="43"/>
        <v>2084320.0672599999</v>
      </c>
      <c r="F100" s="21">
        <f t="shared" si="44"/>
        <v>81798.808739999775</v>
      </c>
      <c r="G100" s="21">
        <f t="shared" si="45"/>
        <v>101759.60771999974</v>
      </c>
      <c r="H100" s="76">
        <f t="shared" si="42"/>
        <v>96.223715621228905</v>
      </c>
      <c r="I100" s="53"/>
    </row>
    <row r="101" spans="1:9" ht="11.25" customHeight="1" x14ac:dyDescent="0.2">
      <c r="A101" s="30" t="s">
        <v>183</v>
      </c>
      <c r="B101" s="21">
        <v>118665.128</v>
      </c>
      <c r="C101" s="21">
        <v>77004.730609999999</v>
      </c>
      <c r="D101" s="21">
        <v>192.71951999999999</v>
      </c>
      <c r="E101" s="21">
        <f t="shared" si="43"/>
        <v>77197.450129999997</v>
      </c>
      <c r="F101" s="21">
        <f t="shared" si="44"/>
        <v>41467.67787</v>
      </c>
      <c r="G101" s="21">
        <f t="shared" si="45"/>
        <v>41660.397389999998</v>
      </c>
      <c r="H101" s="76">
        <f t="shared" si="42"/>
        <v>65.054874528934903</v>
      </c>
      <c r="I101" s="53"/>
    </row>
    <row r="102" spans="1:9" ht="11.25" customHeight="1" x14ac:dyDescent="0.2">
      <c r="A102" s="30" t="s">
        <v>184</v>
      </c>
      <c r="B102" s="21">
        <v>72646.80799999999</v>
      </c>
      <c r="C102" s="21">
        <v>60432.728579999995</v>
      </c>
      <c r="D102" s="21">
        <v>170.50306</v>
      </c>
      <c r="E102" s="21">
        <f t="shared" si="43"/>
        <v>60603.231639999998</v>
      </c>
      <c r="F102" s="21">
        <f t="shared" si="44"/>
        <v>12043.576359999992</v>
      </c>
      <c r="G102" s="21">
        <f t="shared" si="45"/>
        <v>12214.079419999995</v>
      </c>
      <c r="H102" s="76">
        <f t="shared" si="42"/>
        <v>83.421740484454602</v>
      </c>
      <c r="I102" s="53"/>
    </row>
    <row r="103" spans="1:9" ht="11.25" customHeight="1" x14ac:dyDescent="0.2">
      <c r="A103" s="30" t="s">
        <v>185</v>
      </c>
      <c r="B103" s="21">
        <v>100295997.07299995</v>
      </c>
      <c r="C103" s="21">
        <v>93096838.792970017</v>
      </c>
      <c r="D103" s="21">
        <v>84611.464000000138</v>
      </c>
      <c r="E103" s="21">
        <f t="shared" si="43"/>
        <v>93181450.256970018</v>
      </c>
      <c r="F103" s="21">
        <f t="shared" si="44"/>
        <v>7114546.8160299361</v>
      </c>
      <c r="G103" s="21">
        <f t="shared" si="45"/>
        <v>7199158.2800299376</v>
      </c>
      <c r="H103" s="76">
        <f t="shared" si="42"/>
        <v>92.906449884683184</v>
      </c>
      <c r="I103" s="53"/>
    </row>
    <row r="104" spans="1:9" ht="11.25" customHeight="1" x14ac:dyDescent="0.2">
      <c r="A104" s="30" t="s">
        <v>186</v>
      </c>
      <c r="B104" s="21">
        <v>391298.625</v>
      </c>
      <c r="C104" s="21">
        <v>379558.07243</v>
      </c>
      <c r="D104" s="21">
        <v>5264.4906200000005</v>
      </c>
      <c r="E104" s="21">
        <f t="shared" si="43"/>
        <v>384822.56305</v>
      </c>
      <c r="F104" s="21">
        <f t="shared" si="44"/>
        <v>6476.061950000003</v>
      </c>
      <c r="G104" s="21">
        <f t="shared" si="45"/>
        <v>11740.55257</v>
      </c>
      <c r="H104" s="76">
        <f t="shared" si="42"/>
        <v>98.344982185920031</v>
      </c>
      <c r="I104" s="53"/>
    </row>
    <row r="105" spans="1:9" ht="11.25" customHeight="1" x14ac:dyDescent="0.2">
      <c r="A105" s="20"/>
      <c r="B105" s="21"/>
      <c r="C105" s="25"/>
      <c r="D105" s="21"/>
      <c r="E105" s="25"/>
      <c r="F105" s="25"/>
      <c r="G105" s="25"/>
      <c r="H105" s="76" t="str">
        <f t="shared" si="42"/>
        <v/>
      </c>
      <c r="I105" s="53"/>
    </row>
    <row r="106" spans="1:9" ht="11.25" customHeight="1" x14ac:dyDescent="0.2">
      <c r="A106" s="18" t="s">
        <v>61</v>
      </c>
      <c r="B106" s="28">
        <f t="shared" ref="B106:G106" si="46">SUM(B107:B117)</f>
        <v>16569634.600000001</v>
      </c>
      <c r="C106" s="28">
        <f t="shared" si="46"/>
        <v>14894416.357790001</v>
      </c>
      <c r="D106" s="28">
        <f t="shared" si="46"/>
        <v>100586.38118</v>
      </c>
      <c r="E106" s="28">
        <f t="shared" si="46"/>
        <v>14995002.73897</v>
      </c>
      <c r="F106" s="28">
        <f t="shared" si="46"/>
        <v>1574631.8610299996</v>
      </c>
      <c r="G106" s="28">
        <f t="shared" si="46"/>
        <v>1675218.2422100001</v>
      </c>
      <c r="H106" s="76">
        <f t="shared" si="42"/>
        <v>90.496882405421303</v>
      </c>
      <c r="I106" s="53"/>
    </row>
    <row r="107" spans="1:9" ht="11.25" customHeight="1" x14ac:dyDescent="0.2">
      <c r="A107" s="30" t="s">
        <v>65</v>
      </c>
      <c r="B107" s="21">
        <v>5932894.7779999999</v>
      </c>
      <c r="C107" s="21">
        <v>5340216.5269600004</v>
      </c>
      <c r="D107" s="21">
        <v>7045.0648099999999</v>
      </c>
      <c r="E107" s="21">
        <f t="shared" ref="E107:E117" si="47">C107+D107</f>
        <v>5347261.5917700008</v>
      </c>
      <c r="F107" s="21">
        <f t="shared" ref="F107:F117" si="48">B107-E107</f>
        <v>585633.18622999918</v>
      </c>
      <c r="G107" s="21">
        <f t="shared" ref="G107:G117" si="49">B107-C107</f>
        <v>592678.25103999954</v>
      </c>
      <c r="H107" s="76">
        <f t="shared" si="42"/>
        <v>90.129048160408828</v>
      </c>
      <c r="I107" s="53"/>
    </row>
    <row r="108" spans="1:9" ht="11.25" customHeight="1" x14ac:dyDescent="0.2">
      <c r="A108" s="30" t="s">
        <v>187</v>
      </c>
      <c r="B108" s="21">
        <v>3171697.5279999999</v>
      </c>
      <c r="C108" s="21">
        <v>3123217.5015799999</v>
      </c>
      <c r="D108" s="21">
        <v>31338.6181</v>
      </c>
      <c r="E108" s="21">
        <f t="shared" si="47"/>
        <v>3154556.11968</v>
      </c>
      <c r="F108" s="21">
        <f t="shared" si="48"/>
        <v>17141.40831999993</v>
      </c>
      <c r="G108" s="21">
        <f t="shared" si="49"/>
        <v>48480.026420000009</v>
      </c>
      <c r="H108" s="76">
        <f t="shared" si="42"/>
        <v>99.459550976451112</v>
      </c>
      <c r="I108" s="53"/>
    </row>
    <row r="109" spans="1:9" ht="11.25" customHeight="1" x14ac:dyDescent="0.2">
      <c r="A109" s="30" t="s">
        <v>188</v>
      </c>
      <c r="B109" s="21">
        <v>1156440.334</v>
      </c>
      <c r="C109" s="21">
        <v>968713.22626999998</v>
      </c>
      <c r="D109" s="21">
        <v>1843.7271499999999</v>
      </c>
      <c r="E109" s="21">
        <f t="shared" si="47"/>
        <v>970556.95342000003</v>
      </c>
      <c r="F109" s="21">
        <f t="shared" si="48"/>
        <v>185883.38058</v>
      </c>
      <c r="G109" s="21">
        <f t="shared" si="49"/>
        <v>187727.10773000005</v>
      </c>
      <c r="H109" s="76">
        <f t="shared" si="42"/>
        <v>83.926245469400925</v>
      </c>
      <c r="I109" s="53"/>
    </row>
    <row r="110" spans="1:9" ht="11.25" customHeight="1" x14ac:dyDescent="0.2">
      <c r="A110" s="30" t="s">
        <v>189</v>
      </c>
      <c r="B110" s="21">
        <v>794291.71299999999</v>
      </c>
      <c r="C110" s="21">
        <v>699889.37591000006</v>
      </c>
      <c r="D110" s="21">
        <v>22793.883399999999</v>
      </c>
      <c r="E110" s="21">
        <f t="shared" si="47"/>
        <v>722683.25931000011</v>
      </c>
      <c r="F110" s="21">
        <f t="shared" si="48"/>
        <v>71608.453689999878</v>
      </c>
      <c r="G110" s="21">
        <f t="shared" si="49"/>
        <v>94402.337089999928</v>
      </c>
      <c r="H110" s="76">
        <f t="shared" si="42"/>
        <v>90.984615284535906</v>
      </c>
      <c r="I110" s="53"/>
    </row>
    <row r="111" spans="1:9" ht="11.25" customHeight="1" x14ac:dyDescent="0.2">
      <c r="A111" s="30" t="s">
        <v>190</v>
      </c>
      <c r="B111" s="21">
        <v>1266810.8160000001</v>
      </c>
      <c r="C111" s="21">
        <v>919005.93215000001</v>
      </c>
      <c r="D111" s="21">
        <v>5572.9246299999995</v>
      </c>
      <c r="E111" s="21">
        <f t="shared" si="47"/>
        <v>924578.85678000003</v>
      </c>
      <c r="F111" s="21">
        <f t="shared" si="48"/>
        <v>342231.95922000008</v>
      </c>
      <c r="G111" s="21">
        <f t="shared" si="49"/>
        <v>347804.8838500001</v>
      </c>
      <c r="H111" s="76">
        <f t="shared" si="42"/>
        <v>72.984761820978946</v>
      </c>
      <c r="I111" s="53"/>
    </row>
    <row r="112" spans="1:9" ht="11.25" customHeight="1" x14ac:dyDescent="0.2">
      <c r="A112" s="30" t="s">
        <v>191</v>
      </c>
      <c r="B112" s="21">
        <v>47456.866000000002</v>
      </c>
      <c r="C112" s="21">
        <v>46621.919419999998</v>
      </c>
      <c r="D112" s="21">
        <v>40.856679999999997</v>
      </c>
      <c r="E112" s="21">
        <f t="shared" si="47"/>
        <v>46662.776099999995</v>
      </c>
      <c r="F112" s="21">
        <f t="shared" si="48"/>
        <v>794.08990000000631</v>
      </c>
      <c r="G112" s="21">
        <f t="shared" si="49"/>
        <v>834.94658000000345</v>
      </c>
      <c r="H112" s="76">
        <f t="shared" si="42"/>
        <v>98.326712303336663</v>
      </c>
      <c r="I112" s="53"/>
    </row>
    <row r="113" spans="1:9" ht="11.25" customHeight="1" x14ac:dyDescent="0.2">
      <c r="A113" s="30" t="s">
        <v>192</v>
      </c>
      <c r="B113" s="21">
        <v>144578.99400000001</v>
      </c>
      <c r="C113" s="21">
        <v>119096.15340000001</v>
      </c>
      <c r="D113" s="21">
        <v>176.02995999999999</v>
      </c>
      <c r="E113" s="21">
        <f t="shared" si="47"/>
        <v>119272.18336000001</v>
      </c>
      <c r="F113" s="21">
        <f t="shared" si="48"/>
        <v>25306.810639999996</v>
      </c>
      <c r="G113" s="21">
        <f t="shared" si="49"/>
        <v>25482.840599999996</v>
      </c>
      <c r="H113" s="76">
        <f t="shared" si="42"/>
        <v>82.496205057285152</v>
      </c>
      <c r="I113" s="53"/>
    </row>
    <row r="114" spans="1:9" ht="11.25" customHeight="1" x14ac:dyDescent="0.2">
      <c r="A114" s="30" t="s">
        <v>193</v>
      </c>
      <c r="B114" s="21">
        <v>926716.14800000004</v>
      </c>
      <c r="C114" s="21">
        <v>687117.52252</v>
      </c>
      <c r="D114" s="21">
        <v>1829.3064099999999</v>
      </c>
      <c r="E114" s="21">
        <f t="shared" si="47"/>
        <v>688946.82892999996</v>
      </c>
      <c r="F114" s="21">
        <f t="shared" si="48"/>
        <v>237769.31907000009</v>
      </c>
      <c r="G114" s="21">
        <f t="shared" si="49"/>
        <v>239598.62548000005</v>
      </c>
      <c r="H114" s="76">
        <f t="shared" si="42"/>
        <v>74.342810408220046</v>
      </c>
      <c r="I114" s="53"/>
    </row>
    <row r="115" spans="1:9" ht="11.25" customHeight="1" x14ac:dyDescent="0.2">
      <c r="A115" s="30" t="s">
        <v>194</v>
      </c>
      <c r="B115" s="21">
        <v>476812.24000000005</v>
      </c>
      <c r="C115" s="21">
        <v>424367.09025999991</v>
      </c>
      <c r="D115" s="21">
        <v>4982.9545799999996</v>
      </c>
      <c r="E115" s="21">
        <f t="shared" si="47"/>
        <v>429350.04483999993</v>
      </c>
      <c r="F115" s="21">
        <f t="shared" si="48"/>
        <v>47462.195160000119</v>
      </c>
      <c r="G115" s="21">
        <f t="shared" si="49"/>
        <v>52445.149740000139</v>
      </c>
      <c r="H115" s="76">
        <f t="shared" si="42"/>
        <v>90.045936077479865</v>
      </c>
      <c r="I115" s="53"/>
    </row>
    <row r="116" spans="1:9" ht="11.25" customHeight="1" x14ac:dyDescent="0.2">
      <c r="A116" s="30" t="s">
        <v>195</v>
      </c>
      <c r="B116" s="21">
        <v>97146.629000000001</v>
      </c>
      <c r="C116" s="21">
        <v>96679.483240000016</v>
      </c>
      <c r="D116" s="21">
        <v>289.24982</v>
      </c>
      <c r="E116" s="21">
        <f t="shared" si="47"/>
        <v>96968.733060000013</v>
      </c>
      <c r="F116" s="21">
        <f t="shared" si="48"/>
        <v>177.8959399999876</v>
      </c>
      <c r="G116" s="21">
        <f t="shared" si="49"/>
        <v>467.14575999998488</v>
      </c>
      <c r="H116" s="76">
        <f t="shared" si="42"/>
        <v>99.816878936684475</v>
      </c>
      <c r="I116" s="53"/>
    </row>
    <row r="117" spans="1:9" ht="11.25" customHeight="1" x14ac:dyDescent="0.2">
      <c r="A117" s="30" t="s">
        <v>196</v>
      </c>
      <c r="B117" s="21">
        <v>2554788.554</v>
      </c>
      <c r="C117" s="21">
        <v>2469491.6260799998</v>
      </c>
      <c r="D117" s="21">
        <v>24673.765640000001</v>
      </c>
      <c r="E117" s="21">
        <f t="shared" si="47"/>
        <v>2494165.3917199997</v>
      </c>
      <c r="F117" s="21">
        <f t="shared" si="48"/>
        <v>60623.162280000281</v>
      </c>
      <c r="G117" s="21">
        <f t="shared" si="49"/>
        <v>85296.927920000162</v>
      </c>
      <c r="H117" s="76">
        <f t="shared" si="42"/>
        <v>97.627077114265163</v>
      </c>
      <c r="I117" s="53"/>
    </row>
    <row r="118" spans="1:9" ht="11.25" customHeight="1" x14ac:dyDescent="0.2">
      <c r="A118" s="20"/>
      <c r="B118" s="21"/>
      <c r="C118" s="25"/>
      <c r="D118" s="21"/>
      <c r="E118" s="25"/>
      <c r="F118" s="25"/>
      <c r="G118" s="25"/>
      <c r="H118" s="76" t="str">
        <f t="shared" si="42"/>
        <v/>
      </c>
      <c r="I118" s="53"/>
    </row>
    <row r="119" spans="1:9" ht="11.25" customHeight="1" x14ac:dyDescent="0.2">
      <c r="A119" s="18" t="s">
        <v>62</v>
      </c>
      <c r="B119" s="28">
        <f>SUM(B120:B126)</f>
        <v>21933222.615730003</v>
      </c>
      <c r="C119" s="28">
        <f>SUM(C120:C126)</f>
        <v>18409984.351369999</v>
      </c>
      <c r="D119" s="28">
        <f t="shared" ref="D119:G119" si="50">SUM(D120:D126)</f>
        <v>379666.78067999997</v>
      </c>
      <c r="E119" s="28">
        <f t="shared" si="50"/>
        <v>18789651.13205</v>
      </c>
      <c r="F119" s="28">
        <f t="shared" si="50"/>
        <v>3143571.4836800066</v>
      </c>
      <c r="G119" s="28">
        <f t="shared" si="50"/>
        <v>3523238.264360006</v>
      </c>
      <c r="H119" s="76">
        <f t="shared" si="42"/>
        <v>85.667534868198047</v>
      </c>
      <c r="I119" s="53"/>
    </row>
    <row r="120" spans="1:9" ht="11.25" customHeight="1" x14ac:dyDescent="0.2">
      <c r="A120" s="30" t="s">
        <v>65</v>
      </c>
      <c r="B120" s="21">
        <v>12317802.801000003</v>
      </c>
      <c r="C120" s="21">
        <v>10553468.434539998</v>
      </c>
      <c r="D120" s="21">
        <v>262206.43855999998</v>
      </c>
      <c r="E120" s="21">
        <f t="shared" ref="E120:E126" si="51">C120+D120</f>
        <v>10815674.873099998</v>
      </c>
      <c r="F120" s="21">
        <f t="shared" ref="F120:F126" si="52">B120-E120</f>
        <v>1502127.9279000051</v>
      </c>
      <c r="G120" s="21">
        <f t="shared" ref="G120:G126" si="53">B120-C120</f>
        <v>1764334.3664600048</v>
      </c>
      <c r="H120" s="76">
        <f t="shared" si="42"/>
        <v>87.805228317358214</v>
      </c>
      <c r="I120" s="53"/>
    </row>
    <row r="121" spans="1:9" ht="11.25" customHeight="1" x14ac:dyDescent="0.2">
      <c r="A121" s="30" t="s">
        <v>197</v>
      </c>
      <c r="B121" s="21">
        <v>39385</v>
      </c>
      <c r="C121" s="21">
        <v>37094.452590000001</v>
      </c>
      <c r="D121" s="21">
        <v>1117.78718</v>
      </c>
      <c r="E121" s="21">
        <f t="shared" si="51"/>
        <v>38212.23977</v>
      </c>
      <c r="F121" s="21">
        <f t="shared" si="52"/>
        <v>1172.7602299999999</v>
      </c>
      <c r="G121" s="21">
        <f t="shared" si="53"/>
        <v>2290.5474099999992</v>
      </c>
      <c r="H121" s="76">
        <f t="shared" si="42"/>
        <v>97.022317557445731</v>
      </c>
      <c r="I121" s="53"/>
    </row>
    <row r="122" spans="1:9" ht="11.25" customHeight="1" x14ac:dyDescent="0.2">
      <c r="A122" s="30" t="s">
        <v>198</v>
      </c>
      <c r="B122" s="21">
        <v>157197.17700000003</v>
      </c>
      <c r="C122" s="21">
        <v>127025.05004999999</v>
      </c>
      <c r="D122" s="21">
        <v>2389.58079</v>
      </c>
      <c r="E122" s="21">
        <f t="shared" si="51"/>
        <v>129414.63084</v>
      </c>
      <c r="F122" s="21">
        <f t="shared" si="52"/>
        <v>27782.546160000027</v>
      </c>
      <c r="G122" s="21">
        <f t="shared" si="53"/>
        <v>30172.126950000034</v>
      </c>
      <c r="H122" s="76">
        <f t="shared" si="42"/>
        <v>82.326307195707443</v>
      </c>
      <c r="I122" s="53"/>
    </row>
    <row r="123" spans="1:9" ht="11.25" customHeight="1" x14ac:dyDescent="0.2">
      <c r="A123" s="30" t="s">
        <v>199</v>
      </c>
      <c r="B123" s="21">
        <v>929820.54399999999</v>
      </c>
      <c r="C123" s="21">
        <v>868464.17363999994</v>
      </c>
      <c r="D123" s="21">
        <v>5030.0852800000002</v>
      </c>
      <c r="E123" s="21">
        <f t="shared" si="51"/>
        <v>873494.25891999993</v>
      </c>
      <c r="F123" s="21">
        <f t="shared" si="52"/>
        <v>56326.28508000006</v>
      </c>
      <c r="G123" s="21">
        <f t="shared" si="53"/>
        <v>61356.370360000059</v>
      </c>
      <c r="H123" s="76">
        <f t="shared" si="42"/>
        <v>93.942241280485177</v>
      </c>
      <c r="I123" s="53"/>
    </row>
    <row r="124" spans="1:9" ht="11.25" customHeight="1" x14ac:dyDescent="0.2">
      <c r="A124" s="30" t="s">
        <v>200</v>
      </c>
      <c r="B124" s="21">
        <v>171048.02099999995</v>
      </c>
      <c r="C124" s="21">
        <v>149683.80117000002</v>
      </c>
      <c r="D124" s="21">
        <v>1147.7576000000001</v>
      </c>
      <c r="E124" s="21">
        <f t="shared" si="51"/>
        <v>150831.55877000003</v>
      </c>
      <c r="F124" s="21">
        <f t="shared" si="52"/>
        <v>20216.462229999917</v>
      </c>
      <c r="G124" s="21">
        <f t="shared" si="53"/>
        <v>21364.219829999929</v>
      </c>
      <c r="H124" s="76">
        <f t="shared" si="42"/>
        <v>88.180826582027564</v>
      </c>
      <c r="I124" s="53"/>
    </row>
    <row r="125" spans="1:9" ht="11.25" customHeight="1" x14ac:dyDescent="0.2">
      <c r="A125" s="30" t="s">
        <v>201</v>
      </c>
      <c r="B125" s="21">
        <v>1404959.429</v>
      </c>
      <c r="C125" s="21">
        <v>862630.44256000011</v>
      </c>
      <c r="D125" s="21">
        <v>63883.303899999999</v>
      </c>
      <c r="E125" s="21">
        <f t="shared" si="51"/>
        <v>926513.74646000005</v>
      </c>
      <c r="F125" s="21">
        <f t="shared" si="52"/>
        <v>478445.68253999995</v>
      </c>
      <c r="G125" s="21">
        <f t="shared" si="53"/>
        <v>542328.98643999989</v>
      </c>
      <c r="H125" s="76">
        <f t="shared" si="42"/>
        <v>65.945943159330909</v>
      </c>
      <c r="I125" s="53"/>
    </row>
    <row r="126" spans="1:9" ht="11.25" customHeight="1" x14ac:dyDescent="0.2">
      <c r="A126" s="30" t="s">
        <v>202</v>
      </c>
      <c r="B126" s="21">
        <v>6913009.6437300015</v>
      </c>
      <c r="C126" s="21">
        <v>5811617.99682</v>
      </c>
      <c r="D126" s="21">
        <v>43891.827369999992</v>
      </c>
      <c r="E126" s="21">
        <f t="shared" si="51"/>
        <v>5855509.8241900001</v>
      </c>
      <c r="F126" s="21">
        <f t="shared" si="52"/>
        <v>1057499.8195400015</v>
      </c>
      <c r="G126" s="21">
        <f t="shared" si="53"/>
        <v>1101391.6469100015</v>
      </c>
      <c r="H126" s="76">
        <f t="shared" si="42"/>
        <v>84.702757929765966</v>
      </c>
      <c r="I126" s="53"/>
    </row>
    <row r="127" spans="1:9" ht="11.25" customHeight="1" x14ac:dyDescent="0.2">
      <c r="A127" s="20"/>
      <c r="B127" s="21"/>
      <c r="C127" s="21"/>
      <c r="D127" s="21"/>
      <c r="E127" s="21"/>
      <c r="F127" s="21"/>
      <c r="G127" s="21"/>
      <c r="H127" s="76"/>
      <c r="I127" s="53"/>
    </row>
    <row r="128" spans="1:9" ht="11.25" customHeight="1" x14ac:dyDescent="0.2">
      <c r="A128" s="18" t="s">
        <v>119</v>
      </c>
      <c r="B128" s="28">
        <f>SUM(B129:B130)</f>
        <v>3783850.0410000002</v>
      </c>
      <c r="C128" s="28">
        <f>SUM(C129:C130)</f>
        <v>3564151.7544899997</v>
      </c>
      <c r="D128" s="28">
        <f>SUM(D129:D130)</f>
        <v>132848.49335999999</v>
      </c>
      <c r="E128" s="28">
        <f t="shared" ref="E128:G128" si="54">SUM(E129:E130)</f>
        <v>3697000.2478499999</v>
      </c>
      <c r="F128" s="28">
        <f t="shared" si="54"/>
        <v>86849.793150000274</v>
      </c>
      <c r="G128" s="28">
        <f t="shared" si="54"/>
        <v>219698.28651000047</v>
      </c>
      <c r="H128" s="76">
        <f>IFERROR(E128/B128*100,"")</f>
        <v>97.70472423037549</v>
      </c>
      <c r="I128" s="53"/>
    </row>
    <row r="129" spans="1:9" ht="11.25" customHeight="1" x14ac:dyDescent="0.2">
      <c r="A129" s="30" t="s">
        <v>65</v>
      </c>
      <c r="B129" s="21">
        <v>2265226.9580000001</v>
      </c>
      <c r="C129" s="21">
        <v>2134840.9312799997</v>
      </c>
      <c r="D129" s="21">
        <v>76266.130819999991</v>
      </c>
      <c r="E129" s="21">
        <f t="shared" ref="E129:E130" si="55">C129+D129</f>
        <v>2211107.0620999997</v>
      </c>
      <c r="F129" s="21">
        <f>B129-E129</f>
        <v>54119.895900000352</v>
      </c>
      <c r="G129" s="21">
        <f>B129-C129</f>
        <v>130386.02672000043</v>
      </c>
      <c r="H129" s="76">
        <f>IFERROR(E129/B129*100,"")</f>
        <v>97.610840021620461</v>
      </c>
      <c r="I129" s="53"/>
    </row>
    <row r="130" spans="1:9" ht="11.25" customHeight="1" x14ac:dyDescent="0.2">
      <c r="A130" s="30" t="s">
        <v>120</v>
      </c>
      <c r="B130" s="21">
        <v>1518623.0830000001</v>
      </c>
      <c r="C130" s="21">
        <v>1429310.8232100001</v>
      </c>
      <c r="D130" s="21">
        <v>56582.362540000002</v>
      </c>
      <c r="E130" s="21">
        <f t="shared" si="55"/>
        <v>1485893.1857500002</v>
      </c>
      <c r="F130" s="21">
        <f>B130-E130</f>
        <v>32729.897249999922</v>
      </c>
      <c r="G130" s="21">
        <f>B130-C130</f>
        <v>89312.25979000004</v>
      </c>
      <c r="H130" s="76">
        <f>IFERROR(E130/B130*100,"")</f>
        <v>97.84476493104907</v>
      </c>
      <c r="I130" s="53"/>
    </row>
    <row r="131" spans="1:9" ht="11.25" customHeight="1" x14ac:dyDescent="0.2">
      <c r="A131" s="20"/>
      <c r="B131" s="21"/>
      <c r="C131" s="21"/>
      <c r="D131" s="21"/>
      <c r="E131" s="21"/>
      <c r="F131" s="21"/>
      <c r="G131" s="21"/>
      <c r="H131" s="76"/>
      <c r="I131" s="53"/>
    </row>
    <row r="132" spans="1:9" ht="11.25" customHeight="1" x14ac:dyDescent="0.2">
      <c r="A132" s="18" t="s">
        <v>63</v>
      </c>
      <c r="B132" s="28">
        <f t="shared" ref="B132:G132" si="56">+B133+B141</f>
        <v>130113833.572</v>
      </c>
      <c r="C132" s="28">
        <f t="shared" ref="C132" si="57">+C133+C141</f>
        <v>120758614.65337999</v>
      </c>
      <c r="D132" s="28">
        <f t="shared" si="56"/>
        <v>3450178.2534299996</v>
      </c>
      <c r="E132" s="28">
        <f t="shared" si="56"/>
        <v>124208792.90681</v>
      </c>
      <c r="F132" s="28">
        <f t="shared" si="56"/>
        <v>5905040.6651899964</v>
      </c>
      <c r="G132" s="28">
        <f t="shared" si="56"/>
        <v>9355218.9186199978</v>
      </c>
      <c r="H132" s="76">
        <f t="shared" ref="H132:H163" si="58">IFERROR(E132/B132*100,"")</f>
        <v>95.461635013680251</v>
      </c>
      <c r="I132" s="53"/>
    </row>
    <row r="133" spans="1:9" ht="22.5" customHeight="1" x14ac:dyDescent="0.2">
      <c r="A133" s="29" t="s">
        <v>64</v>
      </c>
      <c r="B133" s="28">
        <f t="shared" ref="B133:C133" si="59">SUM(B134:B138)</f>
        <v>8058599.4580000006</v>
      </c>
      <c r="C133" s="28">
        <f t="shared" si="59"/>
        <v>7256043.8248699997</v>
      </c>
      <c r="D133" s="28">
        <f t="shared" ref="D133:G133" si="60">SUM(D134:D138)</f>
        <v>60038.277979999999</v>
      </c>
      <c r="E133" s="28">
        <f t="shared" si="60"/>
        <v>7316082.1028499994</v>
      </c>
      <c r="F133" s="28">
        <f t="shared" si="60"/>
        <v>742517.35515000124</v>
      </c>
      <c r="G133" s="28">
        <f t="shared" si="60"/>
        <v>802555.63313000044</v>
      </c>
      <c r="H133" s="76">
        <f t="shared" si="58"/>
        <v>90.786024804683862</v>
      </c>
      <c r="I133" s="53"/>
    </row>
    <row r="134" spans="1:9" ht="11.25" customHeight="1" x14ac:dyDescent="0.2">
      <c r="A134" s="30" t="s">
        <v>65</v>
      </c>
      <c r="B134" s="21">
        <v>418109.70400000003</v>
      </c>
      <c r="C134" s="21">
        <v>414715.24635999999</v>
      </c>
      <c r="D134" s="21">
        <v>2670.0042999999996</v>
      </c>
      <c r="E134" s="21">
        <f t="shared" ref="E134:E137" si="61">C134+D134</f>
        <v>417385.25065999996</v>
      </c>
      <c r="F134" s="21">
        <f t="shared" ref="F134:F140" si="62">B134-E134</f>
        <v>724.45334000006551</v>
      </c>
      <c r="G134" s="21">
        <f t="shared" ref="G134:G140" si="63">B134-C134</f>
        <v>3394.4576400000369</v>
      </c>
      <c r="H134" s="76">
        <f t="shared" si="58"/>
        <v>99.826731278162327</v>
      </c>
      <c r="I134" s="53"/>
    </row>
    <row r="135" spans="1:9" ht="11.25" customHeight="1" x14ac:dyDescent="0.2">
      <c r="A135" s="30" t="s">
        <v>66</v>
      </c>
      <c r="B135" s="21">
        <v>759121.50800000003</v>
      </c>
      <c r="C135" s="21">
        <v>561576.13466999994</v>
      </c>
      <c r="D135" s="21">
        <v>1020.91657</v>
      </c>
      <c r="E135" s="21">
        <f t="shared" si="61"/>
        <v>562597.05123999994</v>
      </c>
      <c r="F135" s="21">
        <f t="shared" si="62"/>
        <v>196524.45676000009</v>
      </c>
      <c r="G135" s="21">
        <f t="shared" si="63"/>
        <v>197545.37333000009</v>
      </c>
      <c r="H135" s="76">
        <f t="shared" si="58"/>
        <v>74.111594166555989</v>
      </c>
      <c r="I135" s="53"/>
    </row>
    <row r="136" spans="1:9" ht="11.25" customHeight="1" x14ac:dyDescent="0.2">
      <c r="A136" s="30" t="s">
        <v>67</v>
      </c>
      <c r="B136" s="21">
        <v>80296.052000000011</v>
      </c>
      <c r="C136" s="21">
        <v>76582.804010000007</v>
      </c>
      <c r="D136" s="21">
        <v>58.81617</v>
      </c>
      <c r="E136" s="21">
        <f t="shared" si="61"/>
        <v>76641.620180000013</v>
      </c>
      <c r="F136" s="21">
        <f t="shared" si="62"/>
        <v>3654.431819999998</v>
      </c>
      <c r="G136" s="21">
        <f t="shared" si="63"/>
        <v>3713.2479900000035</v>
      </c>
      <c r="H136" s="76">
        <f t="shared" si="58"/>
        <v>95.448802613607953</v>
      </c>
      <c r="I136" s="53"/>
    </row>
    <row r="137" spans="1:9" ht="11.4" x14ac:dyDescent="0.2">
      <c r="A137" s="30" t="s">
        <v>68</v>
      </c>
      <c r="B137" s="21">
        <v>878551.41500000004</v>
      </c>
      <c r="C137" s="21">
        <v>835399.01613999996</v>
      </c>
      <c r="D137" s="21">
        <v>73.630750000000006</v>
      </c>
      <c r="E137" s="21">
        <f t="shared" si="61"/>
        <v>835472.64688999997</v>
      </c>
      <c r="F137" s="21">
        <f t="shared" si="62"/>
        <v>43078.768110000063</v>
      </c>
      <c r="G137" s="21">
        <f t="shared" si="63"/>
        <v>43152.398860000074</v>
      </c>
      <c r="H137" s="76">
        <f t="shared" si="58"/>
        <v>95.096613883434472</v>
      </c>
      <c r="I137" s="53"/>
    </row>
    <row r="138" spans="1:9" ht="11.25" customHeight="1" x14ac:dyDescent="0.2">
      <c r="A138" s="29" t="s">
        <v>69</v>
      </c>
      <c r="B138" s="28">
        <f>SUM(B139:B140)</f>
        <v>5922520.7790000001</v>
      </c>
      <c r="C138" s="28">
        <f>SUM(C139:C140)</f>
        <v>5367770.6236899998</v>
      </c>
      <c r="D138" s="28">
        <f>SUM(D139:D140)</f>
        <v>56214.910190000002</v>
      </c>
      <c r="E138" s="28">
        <f>SUM(E139:E140)</f>
        <v>5423985.5338799991</v>
      </c>
      <c r="F138" s="28">
        <f t="shared" si="62"/>
        <v>498535.24512000103</v>
      </c>
      <c r="G138" s="28">
        <f t="shared" si="63"/>
        <v>554750.15531000029</v>
      </c>
      <c r="H138" s="76">
        <f t="shared" si="58"/>
        <v>91.582380818524072</v>
      </c>
      <c r="I138" s="53"/>
    </row>
    <row r="139" spans="1:9" ht="11.25" customHeight="1" x14ac:dyDescent="0.2">
      <c r="A139" s="31" t="s">
        <v>203</v>
      </c>
      <c r="B139" s="21">
        <v>4562754.466</v>
      </c>
      <c r="C139" s="21">
        <v>4396827.3465499999</v>
      </c>
      <c r="D139" s="21">
        <v>51233.46056</v>
      </c>
      <c r="E139" s="21">
        <f t="shared" ref="E139:E140" si="64">C139+D139</f>
        <v>4448060.8071099995</v>
      </c>
      <c r="F139" s="21">
        <f t="shared" si="62"/>
        <v>114693.65889000054</v>
      </c>
      <c r="G139" s="21">
        <f t="shared" si="63"/>
        <v>165927.11945000011</v>
      </c>
      <c r="H139" s="76">
        <f t="shared" si="58"/>
        <v>97.486306577646104</v>
      </c>
      <c r="I139" s="53"/>
    </row>
    <row r="140" spans="1:9" ht="11.25" customHeight="1" x14ac:dyDescent="0.2">
      <c r="A140" s="31" t="s">
        <v>70</v>
      </c>
      <c r="B140" s="21">
        <v>1359766.3130000001</v>
      </c>
      <c r="C140" s="21">
        <v>970943.27714000002</v>
      </c>
      <c r="D140" s="21">
        <v>4981.4496300000001</v>
      </c>
      <c r="E140" s="21">
        <f t="shared" si="64"/>
        <v>975924.72677000007</v>
      </c>
      <c r="F140" s="21">
        <f t="shared" si="62"/>
        <v>383841.58623000002</v>
      </c>
      <c r="G140" s="21">
        <f t="shared" si="63"/>
        <v>388823.03586000006</v>
      </c>
      <c r="H140" s="76">
        <f t="shared" si="58"/>
        <v>71.771503488482153</v>
      </c>
      <c r="I140" s="53"/>
    </row>
    <row r="141" spans="1:9" ht="11.25" customHeight="1" x14ac:dyDescent="0.2">
      <c r="A141" s="29" t="s">
        <v>71</v>
      </c>
      <c r="B141" s="28">
        <f t="shared" ref="B141:G141" si="65">SUM(B142:B145)</f>
        <v>122055234.11399999</v>
      </c>
      <c r="C141" s="28">
        <f t="shared" si="65"/>
        <v>113502570.82850999</v>
      </c>
      <c r="D141" s="28">
        <f t="shared" ref="D141" si="66">SUM(D142:D145)</f>
        <v>3390139.9754499998</v>
      </c>
      <c r="E141" s="28">
        <f t="shared" si="65"/>
        <v>116892710.80396</v>
      </c>
      <c r="F141" s="28">
        <f t="shared" si="65"/>
        <v>5162523.3100399952</v>
      </c>
      <c r="G141" s="28">
        <f t="shared" si="65"/>
        <v>8552663.2854899969</v>
      </c>
      <c r="H141" s="76">
        <f t="shared" si="58"/>
        <v>95.77033844757679</v>
      </c>
      <c r="I141" s="53"/>
    </row>
    <row r="142" spans="1:9" ht="11.25" customHeight="1" x14ac:dyDescent="0.2">
      <c r="A142" s="31" t="s">
        <v>72</v>
      </c>
      <c r="B142" s="21">
        <v>49667592.752999991</v>
      </c>
      <c r="C142" s="21">
        <v>47156788.961399995</v>
      </c>
      <c r="D142" s="21">
        <v>285807.52938999987</v>
      </c>
      <c r="E142" s="21">
        <f t="shared" ref="E142:E144" si="67">C142+D142</f>
        <v>47442596.490789995</v>
      </c>
      <c r="F142" s="21">
        <f>B142-E142</f>
        <v>2224996.2622099966</v>
      </c>
      <c r="G142" s="21">
        <f>B142-C142</f>
        <v>2510803.7915999964</v>
      </c>
      <c r="H142" s="76">
        <f t="shared" si="58"/>
        <v>95.520225283969282</v>
      </c>
      <c r="I142" s="53"/>
    </row>
    <row r="143" spans="1:9" ht="11.25" customHeight="1" x14ac:dyDescent="0.2">
      <c r="A143" s="31" t="s">
        <v>73</v>
      </c>
      <c r="B143" s="21">
        <v>16919130.301999997</v>
      </c>
      <c r="C143" s="21">
        <v>13765855.97572</v>
      </c>
      <c r="D143" s="21">
        <v>2998202.9304800001</v>
      </c>
      <c r="E143" s="21">
        <f t="shared" si="67"/>
        <v>16764058.906199999</v>
      </c>
      <c r="F143" s="21">
        <f>B143-E143</f>
        <v>155071.39579999819</v>
      </c>
      <c r="G143" s="21">
        <f>B143-C143</f>
        <v>3153274.3262799978</v>
      </c>
      <c r="H143" s="76">
        <f t="shared" si="58"/>
        <v>99.083455277948502</v>
      </c>
      <c r="I143" s="53"/>
    </row>
    <row r="144" spans="1:9" ht="11.25" customHeight="1" x14ac:dyDescent="0.2">
      <c r="A144" s="31" t="s">
        <v>74</v>
      </c>
      <c r="B144" s="21">
        <v>17004039.912650004</v>
      </c>
      <c r="C144" s="21">
        <v>15359483.666740002</v>
      </c>
      <c r="D144" s="21">
        <v>51499.59038999999</v>
      </c>
      <c r="E144" s="21">
        <f t="shared" si="67"/>
        <v>15410983.257130003</v>
      </c>
      <c r="F144" s="21">
        <f>B144-E144</f>
        <v>1593056.6555200014</v>
      </c>
      <c r="G144" s="21">
        <f>B144-C144</f>
        <v>1644556.2459100019</v>
      </c>
      <c r="H144" s="76">
        <f t="shared" si="58"/>
        <v>90.631304891640127</v>
      </c>
      <c r="I144" s="53"/>
    </row>
    <row r="145" spans="1:9" ht="22.5" customHeight="1" x14ac:dyDescent="0.2">
      <c r="A145" s="32" t="s">
        <v>75</v>
      </c>
      <c r="B145" s="24">
        <f t="shared" ref="B145:G145" si="68">SUM(B146)</f>
        <v>38464471.146350004</v>
      </c>
      <c r="C145" s="24">
        <f t="shared" si="68"/>
        <v>37220442.224650003</v>
      </c>
      <c r="D145" s="24">
        <f t="shared" si="68"/>
        <v>54629.925189999994</v>
      </c>
      <c r="E145" s="28">
        <f t="shared" si="68"/>
        <v>37275072.149840005</v>
      </c>
      <c r="F145" s="28">
        <f t="shared" si="68"/>
        <v>1189398.996509999</v>
      </c>
      <c r="G145" s="28">
        <f t="shared" si="68"/>
        <v>1244028.9217000008</v>
      </c>
      <c r="H145" s="76">
        <f t="shared" si="58"/>
        <v>96.907798388844185</v>
      </c>
      <c r="I145" s="53"/>
    </row>
    <row r="146" spans="1:9" ht="11.25" customHeight="1" x14ac:dyDescent="0.2">
      <c r="A146" s="31" t="s">
        <v>76</v>
      </c>
      <c r="B146" s="21">
        <v>38464471.146350004</v>
      </c>
      <c r="C146" s="21">
        <v>37220442.224650003</v>
      </c>
      <c r="D146" s="21">
        <v>54629.925189999994</v>
      </c>
      <c r="E146" s="21">
        <f t="shared" ref="E146" si="69">C146+D146</f>
        <v>37275072.149840005</v>
      </c>
      <c r="F146" s="21">
        <f>B146-E146</f>
        <v>1189398.996509999</v>
      </c>
      <c r="G146" s="21">
        <f>B146-C146</f>
        <v>1244028.9217000008</v>
      </c>
      <c r="H146" s="76">
        <f t="shared" si="58"/>
        <v>96.907798388844185</v>
      </c>
      <c r="I146" s="53"/>
    </row>
    <row r="147" spans="1:9" ht="11.25" customHeight="1" x14ac:dyDescent="0.2">
      <c r="A147" s="26"/>
      <c r="B147" s="23"/>
      <c r="C147" s="22"/>
      <c r="D147" s="23"/>
      <c r="E147" s="22"/>
      <c r="F147" s="22"/>
      <c r="G147" s="22"/>
      <c r="H147" s="76" t="str">
        <f t="shared" si="58"/>
        <v/>
      </c>
      <c r="I147" s="53"/>
    </row>
    <row r="148" spans="1:9" ht="11.25" customHeight="1" x14ac:dyDescent="0.2">
      <c r="A148" s="18" t="s">
        <v>77</v>
      </c>
      <c r="B148" s="21">
        <v>417901674.04228008</v>
      </c>
      <c r="C148" s="21">
        <v>365718881.41727</v>
      </c>
      <c r="D148" s="21">
        <v>12177889.817739999</v>
      </c>
      <c r="E148" s="21">
        <f t="shared" ref="E148" si="70">C148+D148</f>
        <v>377896771.23501003</v>
      </c>
      <c r="F148" s="21">
        <f>B148-E148</f>
        <v>40004902.80727005</v>
      </c>
      <c r="G148" s="21">
        <f>B148-C148</f>
        <v>52182792.625010073</v>
      </c>
      <c r="H148" s="76">
        <f t="shared" si="58"/>
        <v>90.427197282961188</v>
      </c>
      <c r="I148" s="53"/>
    </row>
    <row r="149" spans="1:9" ht="11.25" customHeight="1" x14ac:dyDescent="0.2">
      <c r="A149" s="26"/>
      <c r="B149" s="21"/>
      <c r="C149" s="25"/>
      <c r="D149" s="21"/>
      <c r="E149" s="25"/>
      <c r="F149" s="25"/>
      <c r="G149" s="25"/>
      <c r="H149" s="76" t="str">
        <f t="shared" si="58"/>
        <v/>
      </c>
      <c r="I149" s="53"/>
    </row>
    <row r="150" spans="1:9" ht="11.25" customHeight="1" x14ac:dyDescent="0.2">
      <c r="A150" s="18" t="s">
        <v>78</v>
      </c>
      <c r="B150" s="28">
        <f t="shared" ref="B150:C150" si="71">SUM(B151:B169)</f>
        <v>12454225.105000002</v>
      </c>
      <c r="C150" s="28">
        <f t="shared" si="71"/>
        <v>10977897.491339998</v>
      </c>
      <c r="D150" s="28">
        <f t="shared" ref="D150:G150" si="72">SUM(D151:D169)</f>
        <v>331756.50234000006</v>
      </c>
      <c r="E150" s="28">
        <f t="shared" si="72"/>
        <v>11309653.993679998</v>
      </c>
      <c r="F150" s="28">
        <f t="shared" si="72"/>
        <v>1144571.1113200025</v>
      </c>
      <c r="G150" s="28">
        <f t="shared" si="72"/>
        <v>1476327.6136600028</v>
      </c>
      <c r="H150" s="76">
        <f t="shared" si="58"/>
        <v>90.80977658850496</v>
      </c>
      <c r="I150" s="53"/>
    </row>
    <row r="151" spans="1:9" ht="11.25" customHeight="1" x14ac:dyDescent="0.2">
      <c r="A151" s="30" t="s">
        <v>65</v>
      </c>
      <c r="B151" s="21">
        <v>3334529.057000001</v>
      </c>
      <c r="C151" s="21">
        <v>2651639.0729299984</v>
      </c>
      <c r="D151" s="21">
        <v>122539.69445000001</v>
      </c>
      <c r="E151" s="21">
        <f t="shared" ref="E151:E169" si="73">C151+D151</f>
        <v>2774178.7673799982</v>
      </c>
      <c r="F151" s="21">
        <f t="shared" ref="F151:F169" si="74">B151-E151</f>
        <v>560350.28962000273</v>
      </c>
      <c r="G151" s="21">
        <f t="shared" ref="G151:G169" si="75">B151-C151</f>
        <v>682889.98407000257</v>
      </c>
      <c r="H151" s="76">
        <f t="shared" si="58"/>
        <v>83.195519365959967</v>
      </c>
      <c r="I151" s="53"/>
    </row>
    <row r="152" spans="1:9" ht="11.25" customHeight="1" x14ac:dyDescent="0.2">
      <c r="A152" s="30" t="s">
        <v>204</v>
      </c>
      <c r="B152" s="21">
        <v>124849</v>
      </c>
      <c r="C152" s="21">
        <v>123279.10273</v>
      </c>
      <c r="D152" s="21">
        <v>2.2751999999999999</v>
      </c>
      <c r="E152" s="21">
        <f t="shared" si="73"/>
        <v>123281.37793</v>
      </c>
      <c r="F152" s="21">
        <f t="shared" si="74"/>
        <v>1567.6220699999976</v>
      </c>
      <c r="G152" s="21">
        <f t="shared" si="75"/>
        <v>1569.8972700000013</v>
      </c>
      <c r="H152" s="76">
        <f t="shared" si="58"/>
        <v>98.744385561758605</v>
      </c>
      <c r="I152" s="53"/>
    </row>
    <row r="153" spans="1:9" ht="11.25" customHeight="1" x14ac:dyDescent="0.2">
      <c r="A153" s="30" t="s">
        <v>205</v>
      </c>
      <c r="B153" s="21">
        <v>276951</v>
      </c>
      <c r="C153" s="21">
        <v>171176.45416999998</v>
      </c>
      <c r="D153" s="21">
        <v>354.90944999999999</v>
      </c>
      <c r="E153" s="21">
        <f t="shared" si="73"/>
        <v>171531.36361999999</v>
      </c>
      <c r="F153" s="21">
        <f t="shared" si="74"/>
        <v>105419.63638000001</v>
      </c>
      <c r="G153" s="21">
        <f t="shared" si="75"/>
        <v>105774.54583000002</v>
      </c>
      <c r="H153" s="76">
        <f t="shared" si="58"/>
        <v>61.935636130579056</v>
      </c>
      <c r="I153" s="53"/>
    </row>
    <row r="154" spans="1:9" ht="11.25" customHeight="1" x14ac:dyDescent="0.2">
      <c r="A154" s="30" t="s">
        <v>206</v>
      </c>
      <c r="B154" s="21">
        <v>99640.160999999993</v>
      </c>
      <c r="C154" s="21">
        <v>95409.93058</v>
      </c>
      <c r="D154" s="21">
        <v>0</v>
      </c>
      <c r="E154" s="21">
        <f t="shared" si="73"/>
        <v>95409.93058</v>
      </c>
      <c r="F154" s="21">
        <f t="shared" si="74"/>
        <v>4230.2304199999926</v>
      </c>
      <c r="G154" s="21">
        <f t="shared" si="75"/>
        <v>4230.2304199999926</v>
      </c>
      <c r="H154" s="76">
        <f t="shared" si="58"/>
        <v>95.754492588585848</v>
      </c>
      <c r="I154" s="53"/>
    </row>
    <row r="155" spans="1:9" ht="11.25" customHeight="1" x14ac:dyDescent="0.2">
      <c r="A155" s="30" t="s">
        <v>207</v>
      </c>
      <c r="B155" s="21">
        <v>220535</v>
      </c>
      <c r="C155" s="21">
        <v>199913.72659000001</v>
      </c>
      <c r="D155" s="21">
        <v>2174.4981699999998</v>
      </c>
      <c r="E155" s="21">
        <f t="shared" si="73"/>
        <v>202088.22476000001</v>
      </c>
      <c r="F155" s="21">
        <f t="shared" si="74"/>
        <v>18446.775239999988</v>
      </c>
      <c r="G155" s="21">
        <f t="shared" si="75"/>
        <v>20621.273409999994</v>
      </c>
      <c r="H155" s="76">
        <f t="shared" si="58"/>
        <v>91.635443244836424</v>
      </c>
      <c r="I155" s="53"/>
    </row>
    <row r="156" spans="1:9" ht="11.25" customHeight="1" x14ac:dyDescent="0.2">
      <c r="A156" s="30" t="s">
        <v>208</v>
      </c>
      <c r="B156" s="21">
        <v>123294</v>
      </c>
      <c r="C156" s="21">
        <v>119526.81776999999</v>
      </c>
      <c r="D156" s="21">
        <v>2246.2641400000002</v>
      </c>
      <c r="E156" s="21">
        <f t="shared" si="73"/>
        <v>121773.08190999999</v>
      </c>
      <c r="F156" s="21">
        <f t="shared" si="74"/>
        <v>1520.9180900000065</v>
      </c>
      <c r="G156" s="21">
        <f t="shared" si="75"/>
        <v>3767.1822300000058</v>
      </c>
      <c r="H156" s="76">
        <f t="shared" si="58"/>
        <v>98.76642976138335</v>
      </c>
      <c r="I156" s="53"/>
    </row>
    <row r="157" spans="1:9" ht="11.25" customHeight="1" x14ac:dyDescent="0.2">
      <c r="A157" s="30" t="s">
        <v>209</v>
      </c>
      <c r="B157" s="21">
        <v>48562</v>
      </c>
      <c r="C157" s="21">
        <v>44046.164549999994</v>
      </c>
      <c r="D157" s="21">
        <v>253.50951000000001</v>
      </c>
      <c r="E157" s="21">
        <f t="shared" si="73"/>
        <v>44299.674059999998</v>
      </c>
      <c r="F157" s="21">
        <f t="shared" si="74"/>
        <v>4262.3259400000024</v>
      </c>
      <c r="G157" s="21">
        <f t="shared" si="75"/>
        <v>4515.8354500000059</v>
      </c>
      <c r="H157" s="76">
        <f t="shared" si="58"/>
        <v>91.22291927844816</v>
      </c>
      <c r="I157" s="53"/>
    </row>
    <row r="158" spans="1:9" ht="11.25" customHeight="1" x14ac:dyDescent="0.2">
      <c r="A158" s="30" t="s">
        <v>210</v>
      </c>
      <c r="B158" s="21">
        <v>108458.85399999999</v>
      </c>
      <c r="C158" s="21">
        <v>93422.922839999999</v>
      </c>
      <c r="D158" s="21">
        <v>4082.44157</v>
      </c>
      <c r="E158" s="21">
        <f t="shared" si="73"/>
        <v>97505.364409999995</v>
      </c>
      <c r="F158" s="21">
        <f t="shared" si="74"/>
        <v>10953.489589999997</v>
      </c>
      <c r="G158" s="21">
        <f t="shared" si="75"/>
        <v>15035.931159999993</v>
      </c>
      <c r="H158" s="76">
        <f t="shared" si="58"/>
        <v>89.900788007588574</v>
      </c>
      <c r="I158" s="53"/>
    </row>
    <row r="159" spans="1:9" ht="11.25" customHeight="1" x14ac:dyDescent="0.2">
      <c r="A159" s="30" t="s">
        <v>211</v>
      </c>
      <c r="B159" s="21">
        <v>639499.245</v>
      </c>
      <c r="C159" s="21">
        <v>637049.81750999996</v>
      </c>
      <c r="D159" s="21">
        <v>1689.3109899999999</v>
      </c>
      <c r="E159" s="21">
        <f t="shared" si="73"/>
        <v>638739.12849999999</v>
      </c>
      <c r="F159" s="21">
        <f t="shared" si="74"/>
        <v>760.11650000000373</v>
      </c>
      <c r="G159" s="21">
        <f t="shared" si="75"/>
        <v>2449.427490000031</v>
      </c>
      <c r="H159" s="76">
        <f t="shared" si="58"/>
        <v>99.881138796340565</v>
      </c>
      <c r="I159" s="53"/>
    </row>
    <row r="160" spans="1:9" ht="11.25" customHeight="1" x14ac:dyDescent="0.2">
      <c r="A160" s="30" t="s">
        <v>212</v>
      </c>
      <c r="B160" s="21">
        <v>714237</v>
      </c>
      <c r="C160" s="21">
        <v>610756.26027999993</v>
      </c>
      <c r="D160" s="21">
        <v>12471.14148</v>
      </c>
      <c r="E160" s="21">
        <f t="shared" si="73"/>
        <v>623227.40175999992</v>
      </c>
      <c r="F160" s="21">
        <f t="shared" si="74"/>
        <v>91009.598240000079</v>
      </c>
      <c r="G160" s="21">
        <f t="shared" si="75"/>
        <v>103480.73972000007</v>
      </c>
      <c r="H160" s="76">
        <f t="shared" si="58"/>
        <v>87.257787227488905</v>
      </c>
      <c r="I160" s="53"/>
    </row>
    <row r="161" spans="1:9" ht="11.25" customHeight="1" x14ac:dyDescent="0.2">
      <c r="A161" s="30" t="s">
        <v>213</v>
      </c>
      <c r="B161" s="21">
        <v>422393</v>
      </c>
      <c r="C161" s="21">
        <v>316676.55180000002</v>
      </c>
      <c r="D161" s="21">
        <v>8724.6864399999995</v>
      </c>
      <c r="E161" s="21">
        <f t="shared" si="73"/>
        <v>325401.23824000004</v>
      </c>
      <c r="F161" s="21">
        <f t="shared" si="74"/>
        <v>96991.761759999965</v>
      </c>
      <c r="G161" s="21">
        <f t="shared" si="75"/>
        <v>105716.44819999998</v>
      </c>
      <c r="H161" s="76">
        <f t="shared" si="58"/>
        <v>77.03755465644555</v>
      </c>
      <c r="I161" s="53"/>
    </row>
    <row r="162" spans="1:9" ht="11.25" customHeight="1" x14ac:dyDescent="0.2">
      <c r="A162" s="30" t="s">
        <v>214</v>
      </c>
      <c r="B162" s="21">
        <v>473219</v>
      </c>
      <c r="C162" s="21">
        <v>405377.77530000004</v>
      </c>
      <c r="D162" s="21">
        <v>444.85196000000002</v>
      </c>
      <c r="E162" s="21">
        <f t="shared" si="73"/>
        <v>405822.62726000004</v>
      </c>
      <c r="F162" s="21">
        <f t="shared" si="74"/>
        <v>67396.372739999963</v>
      </c>
      <c r="G162" s="21">
        <f t="shared" si="75"/>
        <v>67841.224699999962</v>
      </c>
      <c r="H162" s="76">
        <f t="shared" si="58"/>
        <v>85.757889531062787</v>
      </c>
      <c r="I162" s="53"/>
    </row>
    <row r="163" spans="1:9" ht="11.25" customHeight="1" x14ac:dyDescent="0.2">
      <c r="A163" s="30" t="s">
        <v>215</v>
      </c>
      <c r="B163" s="21">
        <v>284140.32</v>
      </c>
      <c r="C163" s="21">
        <v>215328.39147</v>
      </c>
      <c r="D163" s="21">
        <v>35422.588530000001</v>
      </c>
      <c r="E163" s="21">
        <f t="shared" si="73"/>
        <v>250750.98</v>
      </c>
      <c r="F163" s="21">
        <f t="shared" si="74"/>
        <v>33389.339999999997</v>
      </c>
      <c r="G163" s="21">
        <f t="shared" si="75"/>
        <v>68811.928530000005</v>
      </c>
      <c r="H163" s="76">
        <f t="shared" si="58"/>
        <v>88.248996129799522</v>
      </c>
      <c r="I163" s="53"/>
    </row>
    <row r="164" spans="1:9" ht="11.25" customHeight="1" x14ac:dyDescent="0.2">
      <c r="A164" s="30" t="s">
        <v>216</v>
      </c>
      <c r="B164" s="21">
        <v>193657.04699999999</v>
      </c>
      <c r="C164" s="21">
        <v>170705.09875999999</v>
      </c>
      <c r="D164" s="21">
        <v>3658.9291900000003</v>
      </c>
      <c r="E164" s="21">
        <f t="shared" si="73"/>
        <v>174364.02794999999</v>
      </c>
      <c r="F164" s="21">
        <f t="shared" si="74"/>
        <v>19293.019050000003</v>
      </c>
      <c r="G164" s="21">
        <f t="shared" si="75"/>
        <v>22951.948239999998</v>
      </c>
      <c r="H164" s="76">
        <f t="shared" ref="H164:H195" si="76">IFERROR(E164/B164*100,"")</f>
        <v>90.037533181015604</v>
      </c>
      <c r="I164" s="53"/>
    </row>
    <row r="165" spans="1:9" ht="11.25" customHeight="1" x14ac:dyDescent="0.2">
      <c r="A165" s="30" t="s">
        <v>217</v>
      </c>
      <c r="B165" s="21">
        <v>1142308.6910000001</v>
      </c>
      <c r="C165" s="21">
        <v>1033849.8872500001</v>
      </c>
      <c r="D165" s="21">
        <v>14279.90806</v>
      </c>
      <c r="E165" s="21">
        <f t="shared" si="73"/>
        <v>1048129.7953100002</v>
      </c>
      <c r="F165" s="21">
        <f t="shared" si="74"/>
        <v>94178.895689999918</v>
      </c>
      <c r="G165" s="21">
        <f t="shared" si="75"/>
        <v>108458.80374999996</v>
      </c>
      <c r="H165" s="76">
        <f t="shared" si="76"/>
        <v>91.755390076954257</v>
      </c>
      <c r="I165" s="53"/>
    </row>
    <row r="166" spans="1:9" ht="11.25" customHeight="1" x14ac:dyDescent="0.2">
      <c r="A166" s="30" t="s">
        <v>218</v>
      </c>
      <c r="B166" s="21">
        <v>91795</v>
      </c>
      <c r="C166" s="21">
        <v>90924.390220000001</v>
      </c>
      <c r="D166" s="21">
        <v>854.47749999999996</v>
      </c>
      <c r="E166" s="21">
        <f t="shared" si="73"/>
        <v>91778.867719999995</v>
      </c>
      <c r="F166" s="21">
        <f t="shared" si="74"/>
        <v>16.132280000005267</v>
      </c>
      <c r="G166" s="21">
        <f t="shared" si="75"/>
        <v>870.60977999999886</v>
      </c>
      <c r="H166" s="76">
        <f t="shared" si="76"/>
        <v>99.982425753036651</v>
      </c>
      <c r="I166" s="53"/>
    </row>
    <row r="167" spans="1:9" ht="11.25" customHeight="1" x14ac:dyDescent="0.2">
      <c r="A167" s="30" t="s">
        <v>219</v>
      </c>
      <c r="B167" s="21">
        <v>3990659</v>
      </c>
      <c r="C167" s="21">
        <v>3854965.5532800001</v>
      </c>
      <c r="D167" s="21">
        <v>121866.75326000001</v>
      </c>
      <c r="E167" s="21">
        <f t="shared" si="73"/>
        <v>3976832.3065400003</v>
      </c>
      <c r="F167" s="21">
        <f t="shared" si="74"/>
        <v>13826.693459999748</v>
      </c>
      <c r="G167" s="21">
        <f t="shared" si="75"/>
        <v>135693.44671999989</v>
      </c>
      <c r="H167" s="76">
        <f t="shared" si="76"/>
        <v>99.653523554380371</v>
      </c>
      <c r="I167" s="53"/>
    </row>
    <row r="168" spans="1:9" ht="11.25" customHeight="1" x14ac:dyDescent="0.2">
      <c r="A168" s="30" t="s">
        <v>220</v>
      </c>
      <c r="B168" s="21">
        <v>56041.73</v>
      </c>
      <c r="C168" s="21">
        <v>52338.568749999999</v>
      </c>
      <c r="D168" s="21">
        <v>685.91872000000001</v>
      </c>
      <c r="E168" s="21">
        <f t="shared" si="73"/>
        <v>53024.48747</v>
      </c>
      <c r="F168" s="21">
        <f t="shared" si="74"/>
        <v>3017.2425300000032</v>
      </c>
      <c r="G168" s="21">
        <f t="shared" si="75"/>
        <v>3703.1612500000047</v>
      </c>
      <c r="H168" s="76">
        <f t="shared" si="76"/>
        <v>94.616078893353219</v>
      </c>
      <c r="I168" s="53"/>
    </row>
    <row r="169" spans="1:9" ht="11.25" customHeight="1" x14ac:dyDescent="0.2">
      <c r="A169" s="30" t="s">
        <v>221</v>
      </c>
      <c r="B169" s="21">
        <v>109456</v>
      </c>
      <c r="C169" s="21">
        <v>91511.004560000001</v>
      </c>
      <c r="D169" s="21">
        <v>4.3437200000000002</v>
      </c>
      <c r="E169" s="21">
        <f t="shared" si="73"/>
        <v>91515.348280000006</v>
      </c>
      <c r="F169" s="21">
        <f t="shared" si="74"/>
        <v>17940.651719999994</v>
      </c>
      <c r="G169" s="21">
        <f t="shared" si="75"/>
        <v>17944.995439999999</v>
      </c>
      <c r="H169" s="76">
        <f t="shared" si="76"/>
        <v>83.60925694342933</v>
      </c>
      <c r="I169" s="53"/>
    </row>
    <row r="170" spans="1:9" ht="11.25" customHeight="1" x14ac:dyDescent="0.2">
      <c r="A170" s="26"/>
      <c r="B170" s="21"/>
      <c r="C170" s="25"/>
      <c r="D170" s="21"/>
      <c r="E170" s="25"/>
      <c r="F170" s="25"/>
      <c r="G170" s="25"/>
      <c r="H170" s="76" t="str">
        <f t="shared" si="76"/>
        <v/>
      </c>
      <c r="I170" s="53"/>
    </row>
    <row r="171" spans="1:9" ht="11.25" customHeight="1" x14ac:dyDescent="0.2">
      <c r="A171" s="18" t="s">
        <v>79</v>
      </c>
      <c r="B171" s="28">
        <f t="shared" ref="B171:G171" si="77">SUM(B172:B178)</f>
        <v>139494727.71899998</v>
      </c>
      <c r="C171" s="28">
        <f t="shared" si="77"/>
        <v>129014809.91761999</v>
      </c>
      <c r="D171" s="28">
        <f t="shared" si="77"/>
        <v>2582254.8252099999</v>
      </c>
      <c r="E171" s="28">
        <f t="shared" si="77"/>
        <v>131597064.74282999</v>
      </c>
      <c r="F171" s="28">
        <f t="shared" si="77"/>
        <v>7897662.976169996</v>
      </c>
      <c r="G171" s="28">
        <f t="shared" si="77"/>
        <v>10479917.801379997</v>
      </c>
      <c r="H171" s="76">
        <f t="shared" si="76"/>
        <v>94.338378872584244</v>
      </c>
      <c r="I171" s="53"/>
    </row>
    <row r="172" spans="1:9" ht="11.25" customHeight="1" x14ac:dyDescent="0.2">
      <c r="A172" s="30" t="s">
        <v>65</v>
      </c>
      <c r="B172" s="21">
        <v>138695213.44499999</v>
      </c>
      <c r="C172" s="21">
        <v>128365559.23063</v>
      </c>
      <c r="D172" s="21">
        <v>2578674.7188600004</v>
      </c>
      <c r="E172" s="21">
        <f t="shared" ref="E172:E178" si="78">C172+D172</f>
        <v>130944233.94949</v>
      </c>
      <c r="F172" s="21">
        <f t="shared" ref="F172:F178" si="79">B172-E172</f>
        <v>7750979.495509997</v>
      </c>
      <c r="G172" s="21">
        <f t="shared" ref="G172:G178" si="80">B172-C172</f>
        <v>10329654.214369997</v>
      </c>
      <c r="H172" s="76">
        <f t="shared" si="76"/>
        <v>94.411501808183402</v>
      </c>
      <c r="I172" s="53"/>
    </row>
    <row r="173" spans="1:9" ht="11.25" customHeight="1" x14ac:dyDescent="0.2">
      <c r="A173" s="30" t="s">
        <v>222</v>
      </c>
      <c r="B173" s="21">
        <v>78399.406000000003</v>
      </c>
      <c r="C173" s="21">
        <v>73680.619569999995</v>
      </c>
      <c r="D173" s="21">
        <v>910.94994999999994</v>
      </c>
      <c r="E173" s="21">
        <f t="shared" si="78"/>
        <v>74591.56951999999</v>
      </c>
      <c r="F173" s="21">
        <f t="shared" si="79"/>
        <v>3807.8364800000127</v>
      </c>
      <c r="G173" s="21">
        <f t="shared" si="80"/>
        <v>4718.7864300000074</v>
      </c>
      <c r="H173" s="76">
        <f t="shared" si="76"/>
        <v>95.143028915295588</v>
      </c>
      <c r="I173" s="53"/>
    </row>
    <row r="174" spans="1:9" ht="11.25" customHeight="1" x14ac:dyDescent="0.2">
      <c r="A174" s="30" t="s">
        <v>223</v>
      </c>
      <c r="B174" s="21">
        <v>84311.808000000005</v>
      </c>
      <c r="C174" s="21">
        <v>70923.218170000007</v>
      </c>
      <c r="D174" s="21">
        <v>333.61935</v>
      </c>
      <c r="E174" s="21">
        <f t="shared" si="78"/>
        <v>71256.837520000001</v>
      </c>
      <c r="F174" s="21">
        <f t="shared" si="79"/>
        <v>13054.970480000004</v>
      </c>
      <c r="G174" s="21">
        <f t="shared" si="80"/>
        <v>13388.589829999997</v>
      </c>
      <c r="H174" s="76">
        <f t="shared" si="76"/>
        <v>84.515845657111271</v>
      </c>
      <c r="I174" s="53"/>
    </row>
    <row r="175" spans="1:9" ht="11.25" customHeight="1" x14ac:dyDescent="0.2">
      <c r="A175" s="30" t="s">
        <v>224</v>
      </c>
      <c r="B175" s="21">
        <v>152203.99999999997</v>
      </c>
      <c r="C175" s="21">
        <v>130766.73938</v>
      </c>
      <c r="D175" s="21">
        <v>763.30292000000009</v>
      </c>
      <c r="E175" s="21">
        <f t="shared" si="78"/>
        <v>131530.0423</v>
      </c>
      <c r="F175" s="21">
        <f t="shared" si="79"/>
        <v>20673.95769999997</v>
      </c>
      <c r="G175" s="21">
        <f t="shared" si="80"/>
        <v>21437.260619999972</v>
      </c>
      <c r="H175" s="76">
        <f t="shared" si="76"/>
        <v>86.416941933194934</v>
      </c>
      <c r="I175" s="53"/>
    </row>
    <row r="176" spans="1:9" ht="11.25" customHeight="1" x14ac:dyDescent="0.2">
      <c r="A176" s="30" t="s">
        <v>225</v>
      </c>
      <c r="B176" s="21">
        <v>346103.07799999992</v>
      </c>
      <c r="C176" s="21">
        <v>261714.64197</v>
      </c>
      <c r="D176" s="21">
        <v>1534.8234299999999</v>
      </c>
      <c r="E176" s="21">
        <f t="shared" si="78"/>
        <v>263249.46539999999</v>
      </c>
      <c r="F176" s="21">
        <f t="shared" si="79"/>
        <v>82853.612599999935</v>
      </c>
      <c r="G176" s="21">
        <f t="shared" si="80"/>
        <v>84388.436029999924</v>
      </c>
      <c r="H176" s="76">
        <f t="shared" si="76"/>
        <v>76.061000936836521</v>
      </c>
      <c r="I176" s="53"/>
    </row>
    <row r="177" spans="1:9" ht="11.25" customHeight="1" x14ac:dyDescent="0.2">
      <c r="A177" s="30" t="s">
        <v>226</v>
      </c>
      <c r="B177" s="21">
        <v>41594.729999999996</v>
      </c>
      <c r="C177" s="21">
        <v>27915.19587</v>
      </c>
      <c r="D177" s="21">
        <v>0</v>
      </c>
      <c r="E177" s="21">
        <f t="shared" si="78"/>
        <v>27915.19587</v>
      </c>
      <c r="F177" s="21">
        <f t="shared" si="79"/>
        <v>13679.534129999996</v>
      </c>
      <c r="G177" s="21">
        <f t="shared" si="80"/>
        <v>13679.534129999996</v>
      </c>
      <c r="H177" s="76">
        <f t="shared" si="76"/>
        <v>67.112338197651482</v>
      </c>
      <c r="I177" s="53"/>
    </row>
    <row r="178" spans="1:9" ht="11.25" customHeight="1" x14ac:dyDescent="0.2">
      <c r="A178" s="30" t="s">
        <v>227</v>
      </c>
      <c r="B178" s="21">
        <v>96901.251999999993</v>
      </c>
      <c r="C178" s="21">
        <v>84250.272030000007</v>
      </c>
      <c r="D178" s="21">
        <v>37.410699999999999</v>
      </c>
      <c r="E178" s="21">
        <f t="shared" si="78"/>
        <v>84287.68273</v>
      </c>
      <c r="F178" s="21">
        <f t="shared" si="79"/>
        <v>12613.569269999993</v>
      </c>
      <c r="G178" s="21">
        <f t="shared" si="80"/>
        <v>12650.979969999986</v>
      </c>
      <c r="H178" s="76">
        <f t="shared" si="76"/>
        <v>86.983068835890805</v>
      </c>
      <c r="I178" s="53"/>
    </row>
    <row r="179" spans="1:9" ht="11.25" customHeight="1" x14ac:dyDescent="0.2">
      <c r="A179" s="26"/>
      <c r="B179" s="23"/>
      <c r="C179" s="22"/>
      <c r="D179" s="23"/>
      <c r="E179" s="22"/>
      <c r="F179" s="22"/>
      <c r="G179" s="22"/>
      <c r="H179" s="76" t="str">
        <f t="shared" si="76"/>
        <v/>
      </c>
      <c r="I179" s="53"/>
    </row>
    <row r="180" spans="1:9" ht="11.25" customHeight="1" x14ac:dyDescent="0.2">
      <c r="A180" s="18" t="s">
        <v>80</v>
      </c>
      <c r="B180" s="28">
        <f>SUM(B181:B184)</f>
        <v>1656317.348</v>
      </c>
      <c r="C180" s="28">
        <f>SUM(C181:C184)</f>
        <v>1498188.92796</v>
      </c>
      <c r="D180" s="28">
        <f t="shared" ref="D180:G180" si="81">SUM(D181:D184)</f>
        <v>31418.709129999996</v>
      </c>
      <c r="E180" s="28">
        <f t="shared" si="81"/>
        <v>1529607.6370900001</v>
      </c>
      <c r="F180" s="28">
        <f t="shared" si="81"/>
        <v>126709.71090999992</v>
      </c>
      <c r="G180" s="28">
        <f t="shared" si="81"/>
        <v>158128.42003999991</v>
      </c>
      <c r="H180" s="76">
        <f t="shared" si="76"/>
        <v>92.349913435187915</v>
      </c>
      <c r="I180" s="53"/>
    </row>
    <row r="181" spans="1:9" ht="11.25" customHeight="1" x14ac:dyDescent="0.2">
      <c r="A181" s="30" t="s">
        <v>65</v>
      </c>
      <c r="B181" s="21">
        <v>1452986.1189999999</v>
      </c>
      <c r="C181" s="21">
        <v>1334143.9562200001</v>
      </c>
      <c r="D181" s="21">
        <v>27232.785619999999</v>
      </c>
      <c r="E181" s="21">
        <f t="shared" ref="E181:E184" si="82">C181+D181</f>
        <v>1361376.74184</v>
      </c>
      <c r="F181" s="21">
        <f>B181-E181</f>
        <v>91609.377159999916</v>
      </c>
      <c r="G181" s="21">
        <f>B181-C181</f>
        <v>118842.1627799999</v>
      </c>
      <c r="H181" s="76">
        <f t="shared" si="76"/>
        <v>93.695096191073802</v>
      </c>
      <c r="I181" s="53"/>
    </row>
    <row r="182" spans="1:9" ht="11.4" customHeight="1" x14ac:dyDescent="0.2">
      <c r="A182" s="30" t="s">
        <v>228</v>
      </c>
      <c r="B182" s="21">
        <v>60270.175000000003</v>
      </c>
      <c r="C182" s="21">
        <v>53737.32013</v>
      </c>
      <c r="D182" s="21">
        <v>2591.6915800000002</v>
      </c>
      <c r="E182" s="21">
        <f t="shared" si="82"/>
        <v>56329.011709999999</v>
      </c>
      <c r="F182" s="21">
        <f>B182-E182</f>
        <v>3941.1632900000041</v>
      </c>
      <c r="G182" s="21">
        <f>B182-C182</f>
        <v>6532.8548700000028</v>
      </c>
      <c r="H182" s="76">
        <f t="shared" si="76"/>
        <v>93.460839810071889</v>
      </c>
      <c r="I182" s="53"/>
    </row>
    <row r="183" spans="1:9" ht="11.25" customHeight="1" x14ac:dyDescent="0.2">
      <c r="A183" s="30" t="s">
        <v>229</v>
      </c>
      <c r="B183" s="21">
        <v>125421.061</v>
      </c>
      <c r="C183" s="21">
        <v>94125.2886</v>
      </c>
      <c r="D183" s="21">
        <v>1523.9194299999999</v>
      </c>
      <c r="E183" s="21">
        <f t="shared" si="82"/>
        <v>95649.208029999994</v>
      </c>
      <c r="F183" s="21">
        <f>B183-E183</f>
        <v>29771.852970000007</v>
      </c>
      <c r="G183" s="21">
        <f>B183-C183</f>
        <v>31295.772400000002</v>
      </c>
      <c r="H183" s="76">
        <f t="shared" si="76"/>
        <v>76.262477184752882</v>
      </c>
      <c r="I183" s="53"/>
    </row>
    <row r="184" spans="1:9" ht="11.25" customHeight="1" x14ac:dyDescent="0.2">
      <c r="A184" s="30" t="s">
        <v>121</v>
      </c>
      <c r="B184" s="21">
        <v>17639.993000000002</v>
      </c>
      <c r="C184" s="21">
        <v>16182.363009999999</v>
      </c>
      <c r="D184" s="21">
        <v>70.3125</v>
      </c>
      <c r="E184" s="21">
        <f t="shared" si="82"/>
        <v>16252.675509999999</v>
      </c>
      <c r="F184" s="21">
        <f>B184-E184</f>
        <v>1387.3174900000031</v>
      </c>
      <c r="G184" s="21">
        <f>B184-C184</f>
        <v>1457.6299900000031</v>
      </c>
      <c r="H184" s="76">
        <f t="shared" si="76"/>
        <v>92.135385257805922</v>
      </c>
      <c r="I184" s="53"/>
    </row>
    <row r="185" spans="1:9" ht="11.25" customHeight="1" x14ac:dyDescent="0.2">
      <c r="A185" s="26" t="s">
        <v>81</v>
      </c>
      <c r="B185" s="22"/>
      <c r="C185" s="22"/>
      <c r="D185" s="22"/>
      <c r="E185" s="22"/>
      <c r="F185" s="22"/>
      <c r="G185" s="22"/>
      <c r="H185" s="76" t="str">
        <f t="shared" si="76"/>
        <v/>
      </c>
      <c r="I185" s="53"/>
    </row>
    <row r="186" spans="1:9" ht="11.25" customHeight="1" x14ac:dyDescent="0.2">
      <c r="A186" s="18" t="s">
        <v>82</v>
      </c>
      <c r="B186" s="24">
        <f t="shared" ref="B186:G186" si="83">SUM(B187:B192)</f>
        <v>3276926.7895</v>
      </c>
      <c r="C186" s="24">
        <f t="shared" si="83"/>
        <v>2986364.0372900004</v>
      </c>
      <c r="D186" s="24">
        <f t="shared" si="83"/>
        <v>70139.083199999994</v>
      </c>
      <c r="E186" s="28">
        <f t="shared" si="83"/>
        <v>3056503.1204899997</v>
      </c>
      <c r="F186" s="28">
        <f t="shared" si="83"/>
        <v>220423.66901000022</v>
      </c>
      <c r="G186" s="28">
        <f t="shared" si="83"/>
        <v>290562.75221000018</v>
      </c>
      <c r="H186" s="76">
        <f t="shared" si="76"/>
        <v>93.273463730825895</v>
      </c>
      <c r="I186" s="53"/>
    </row>
    <row r="187" spans="1:9" ht="11.25" customHeight="1" x14ac:dyDescent="0.2">
      <c r="A187" s="30" t="s">
        <v>65</v>
      </c>
      <c r="B187" s="21">
        <v>2379502.7015000004</v>
      </c>
      <c r="C187" s="21">
        <v>2287792.64005</v>
      </c>
      <c r="D187" s="21">
        <v>14720.490649999994</v>
      </c>
      <c r="E187" s="21">
        <f t="shared" ref="E187:E192" si="84">C187+D187</f>
        <v>2302513.1307000001</v>
      </c>
      <c r="F187" s="21">
        <f t="shared" ref="F187:F192" si="85">B187-E187</f>
        <v>76989.570800000336</v>
      </c>
      <c r="G187" s="21">
        <f t="shared" ref="G187:G192" si="86">B187-C187</f>
        <v>91710.061450000387</v>
      </c>
      <c r="H187" s="76">
        <f t="shared" si="76"/>
        <v>96.764468023025671</v>
      </c>
      <c r="I187" s="53"/>
    </row>
    <row r="188" spans="1:9" ht="11.25" customHeight="1" x14ac:dyDescent="0.2">
      <c r="A188" s="30" t="s">
        <v>230</v>
      </c>
      <c r="B188" s="21">
        <v>192580.18399999998</v>
      </c>
      <c r="C188" s="21">
        <v>188810.27180000002</v>
      </c>
      <c r="D188" s="21">
        <v>90.850929999999991</v>
      </c>
      <c r="E188" s="21">
        <f t="shared" si="84"/>
        <v>188901.12273</v>
      </c>
      <c r="F188" s="21">
        <f t="shared" si="85"/>
        <v>3679.0612699999765</v>
      </c>
      <c r="G188" s="21">
        <f t="shared" si="86"/>
        <v>3769.9121999999625</v>
      </c>
      <c r="H188" s="76">
        <f t="shared" si="76"/>
        <v>98.089595100812659</v>
      </c>
      <c r="I188" s="53"/>
    </row>
    <row r="189" spans="1:9" ht="11.25" customHeight="1" x14ac:dyDescent="0.2">
      <c r="A189" s="30" t="s">
        <v>231</v>
      </c>
      <c r="B189" s="21">
        <v>81320.656000000003</v>
      </c>
      <c r="C189" s="21">
        <v>69603.22408</v>
      </c>
      <c r="D189" s="21">
        <v>360.93682000000001</v>
      </c>
      <c r="E189" s="21">
        <f t="shared" si="84"/>
        <v>69964.160900000003</v>
      </c>
      <c r="F189" s="21">
        <f t="shared" si="85"/>
        <v>11356.4951</v>
      </c>
      <c r="G189" s="21">
        <f t="shared" si="86"/>
        <v>11717.431920000003</v>
      </c>
      <c r="H189" s="76">
        <f t="shared" si="76"/>
        <v>86.03491946744748</v>
      </c>
      <c r="I189" s="53"/>
    </row>
    <row r="190" spans="1:9" ht="11.4" x14ac:dyDescent="0.2">
      <c r="A190" s="30" t="s">
        <v>232</v>
      </c>
      <c r="B190" s="21">
        <v>528660.29999999993</v>
      </c>
      <c r="C190" s="21">
        <v>346133.64353000006</v>
      </c>
      <c r="D190" s="21">
        <v>54557.838000000011</v>
      </c>
      <c r="E190" s="21">
        <f t="shared" si="84"/>
        <v>400691.48153000005</v>
      </c>
      <c r="F190" s="21">
        <f t="shared" si="85"/>
        <v>127968.81846999988</v>
      </c>
      <c r="G190" s="21">
        <f t="shared" si="86"/>
        <v>182526.65646999987</v>
      </c>
      <c r="H190" s="76">
        <f t="shared" si="76"/>
        <v>75.793752912787298</v>
      </c>
      <c r="I190" s="53"/>
    </row>
    <row r="191" spans="1:9" ht="11.25" customHeight="1" x14ac:dyDescent="0.2">
      <c r="A191" s="30" t="s">
        <v>233</v>
      </c>
      <c r="B191" s="21">
        <v>66889.948000000004</v>
      </c>
      <c r="C191" s="21">
        <v>66478.096959999995</v>
      </c>
      <c r="D191" s="21">
        <v>408.96679999999998</v>
      </c>
      <c r="E191" s="21">
        <f t="shared" si="84"/>
        <v>66887.06375999999</v>
      </c>
      <c r="F191" s="21">
        <f t="shared" si="85"/>
        <v>2.8842400000139605</v>
      </c>
      <c r="G191" s="21">
        <f t="shared" si="86"/>
        <v>411.85104000000865</v>
      </c>
      <c r="H191" s="76">
        <f t="shared" si="76"/>
        <v>99.995688081563443</v>
      </c>
      <c r="I191" s="53"/>
    </row>
    <row r="192" spans="1:9" ht="11.25" customHeight="1" x14ac:dyDescent="0.2">
      <c r="A192" s="30" t="s">
        <v>234</v>
      </c>
      <c r="B192" s="21">
        <v>27973</v>
      </c>
      <c r="C192" s="21">
        <v>27546.16087</v>
      </c>
      <c r="D192" s="21">
        <v>0</v>
      </c>
      <c r="E192" s="21">
        <f t="shared" si="84"/>
        <v>27546.16087</v>
      </c>
      <c r="F192" s="21">
        <f t="shared" si="85"/>
        <v>426.8391300000003</v>
      </c>
      <c r="G192" s="21">
        <f t="shared" si="86"/>
        <v>426.8391300000003</v>
      </c>
      <c r="H192" s="76">
        <f t="shared" si="76"/>
        <v>98.474103135166047</v>
      </c>
      <c r="I192" s="53"/>
    </row>
    <row r="193" spans="1:9" ht="11.4" x14ac:dyDescent="0.2">
      <c r="A193" s="55"/>
      <c r="B193" s="22"/>
      <c r="C193" s="22"/>
      <c r="D193" s="22"/>
      <c r="E193" s="22"/>
      <c r="F193" s="22"/>
      <c r="G193" s="22"/>
      <c r="H193" s="76" t="str">
        <f t="shared" si="76"/>
        <v/>
      </c>
      <c r="I193" s="53"/>
    </row>
    <row r="194" spans="1:9" ht="11.25" customHeight="1" x14ac:dyDescent="0.2">
      <c r="A194" s="18" t="s">
        <v>83</v>
      </c>
      <c r="B194" s="33">
        <f t="shared" ref="B194:C194" si="87">SUM(B195:B201)</f>
        <v>27886057.061999999</v>
      </c>
      <c r="C194" s="33">
        <f t="shared" si="87"/>
        <v>23647444.128219999</v>
      </c>
      <c r="D194" s="33">
        <f t="shared" ref="D194:G194" si="88">SUM(D195:D201)</f>
        <v>364276.32507999998</v>
      </c>
      <c r="E194" s="47">
        <f t="shared" si="88"/>
        <v>24011720.453299996</v>
      </c>
      <c r="F194" s="47">
        <f t="shared" si="88"/>
        <v>3874336.608700003</v>
      </c>
      <c r="G194" s="47">
        <f t="shared" si="88"/>
        <v>4238612.9337800024</v>
      </c>
      <c r="H194" s="76">
        <f t="shared" si="76"/>
        <v>86.106545647216947</v>
      </c>
      <c r="I194" s="53"/>
    </row>
    <row r="195" spans="1:9" ht="11.25" customHeight="1" x14ac:dyDescent="0.2">
      <c r="A195" s="30" t="s">
        <v>65</v>
      </c>
      <c r="B195" s="21">
        <v>15957586.481999997</v>
      </c>
      <c r="C195" s="21">
        <v>12207808.188169997</v>
      </c>
      <c r="D195" s="21">
        <v>287513.26545000001</v>
      </c>
      <c r="E195" s="21">
        <f t="shared" ref="E195:E201" si="89">C195+D195</f>
        <v>12495321.453619998</v>
      </c>
      <c r="F195" s="21">
        <f t="shared" ref="F195:F201" si="90">B195-E195</f>
        <v>3462265.0283799991</v>
      </c>
      <c r="G195" s="21">
        <f t="shared" ref="G195:G201" si="91">B195-C195</f>
        <v>3749778.2938299999</v>
      </c>
      <c r="H195" s="76">
        <f t="shared" si="76"/>
        <v>78.303329063668869</v>
      </c>
      <c r="I195" s="53"/>
    </row>
    <row r="196" spans="1:9" ht="11.25" customHeight="1" x14ac:dyDescent="0.2">
      <c r="A196" s="30" t="s">
        <v>235</v>
      </c>
      <c r="B196" s="21">
        <v>96161.572</v>
      </c>
      <c r="C196" s="21">
        <v>95700.907069999987</v>
      </c>
      <c r="D196" s="21">
        <v>459.32443000000001</v>
      </c>
      <c r="E196" s="21">
        <f t="shared" si="89"/>
        <v>96160.23149999998</v>
      </c>
      <c r="F196" s="21">
        <f t="shared" si="90"/>
        <v>1.3405000000202563</v>
      </c>
      <c r="G196" s="21">
        <f t="shared" si="91"/>
        <v>460.66493000001356</v>
      </c>
      <c r="H196" s="76">
        <f t="shared" ref="H196:H227" si="92">IFERROR(E196/B196*100,"")</f>
        <v>99.998605992006844</v>
      </c>
      <c r="I196" s="53"/>
    </row>
    <row r="197" spans="1:9" ht="11.25" customHeight="1" x14ac:dyDescent="0.2">
      <c r="A197" s="30" t="s">
        <v>236</v>
      </c>
      <c r="B197" s="21">
        <v>473338.766</v>
      </c>
      <c r="C197" s="21">
        <v>423723.02860999998</v>
      </c>
      <c r="D197" s="21">
        <v>3457.4954000000002</v>
      </c>
      <c r="E197" s="21">
        <f t="shared" si="89"/>
        <v>427180.52400999999</v>
      </c>
      <c r="F197" s="21">
        <f t="shared" si="90"/>
        <v>46158.24199000001</v>
      </c>
      <c r="G197" s="21">
        <f t="shared" si="91"/>
        <v>49615.737390000024</v>
      </c>
      <c r="H197" s="76">
        <f t="shared" si="92"/>
        <v>90.248370658489435</v>
      </c>
      <c r="I197" s="53"/>
    </row>
    <row r="198" spans="1:9" ht="11.25" customHeight="1" x14ac:dyDescent="0.2">
      <c r="A198" s="30" t="s">
        <v>237</v>
      </c>
      <c r="B198" s="21">
        <v>16537.816999999999</v>
      </c>
      <c r="C198" s="21">
        <v>16456.5396</v>
      </c>
      <c r="D198" s="21">
        <v>16</v>
      </c>
      <c r="E198" s="21">
        <f t="shared" si="89"/>
        <v>16472.5396</v>
      </c>
      <c r="F198" s="21">
        <f t="shared" si="90"/>
        <v>65.277399999999034</v>
      </c>
      <c r="G198" s="21">
        <f t="shared" si="91"/>
        <v>81.277399999999034</v>
      </c>
      <c r="H198" s="76">
        <f t="shared" si="92"/>
        <v>99.605284058954098</v>
      </c>
      <c r="I198" s="53"/>
    </row>
    <row r="199" spans="1:9" ht="11.25" customHeight="1" x14ac:dyDescent="0.2">
      <c r="A199" s="30" t="s">
        <v>238</v>
      </c>
      <c r="B199" s="21">
        <v>655749.41799999995</v>
      </c>
      <c r="C199" s="21">
        <v>545919.04245000007</v>
      </c>
      <c r="D199" s="21">
        <v>118.56694999999999</v>
      </c>
      <c r="E199" s="21">
        <f t="shared" si="89"/>
        <v>546037.60940000007</v>
      </c>
      <c r="F199" s="21">
        <f t="shared" si="90"/>
        <v>109711.80859999987</v>
      </c>
      <c r="G199" s="21">
        <f t="shared" si="91"/>
        <v>109830.37554999988</v>
      </c>
      <c r="H199" s="76">
        <f t="shared" si="92"/>
        <v>83.269248040720356</v>
      </c>
      <c r="I199" s="53"/>
    </row>
    <row r="200" spans="1:9" ht="11.25" customHeight="1" x14ac:dyDescent="0.2">
      <c r="A200" s="30" t="s">
        <v>239</v>
      </c>
      <c r="B200" s="21">
        <v>10620147.298000002</v>
      </c>
      <c r="C200" s="21">
        <v>10332428.598719999</v>
      </c>
      <c r="D200" s="21">
        <v>72645.640699999989</v>
      </c>
      <c r="E200" s="21">
        <f t="shared" si="89"/>
        <v>10405074.239419999</v>
      </c>
      <c r="F200" s="21">
        <f t="shared" si="90"/>
        <v>215073.05858000368</v>
      </c>
      <c r="G200" s="21">
        <f t="shared" si="91"/>
        <v>287718.69928000309</v>
      </c>
      <c r="H200" s="76">
        <f t="shared" si="92"/>
        <v>97.974858045325732</v>
      </c>
      <c r="I200" s="53"/>
    </row>
    <row r="201" spans="1:9" ht="11.25" customHeight="1" x14ac:dyDescent="0.2">
      <c r="A201" s="30" t="s">
        <v>240</v>
      </c>
      <c r="B201" s="21">
        <v>66535.709000000003</v>
      </c>
      <c r="C201" s="21">
        <v>25407.8236</v>
      </c>
      <c r="D201" s="21">
        <v>66.032149999999987</v>
      </c>
      <c r="E201" s="21">
        <f t="shared" si="89"/>
        <v>25473.855749999999</v>
      </c>
      <c r="F201" s="21">
        <f t="shared" si="90"/>
        <v>41061.85325</v>
      </c>
      <c r="G201" s="21">
        <f t="shared" si="91"/>
        <v>41127.885399999999</v>
      </c>
      <c r="H201" s="76">
        <f t="shared" si="92"/>
        <v>38.28599128627306</v>
      </c>
      <c r="I201" s="53"/>
    </row>
    <row r="202" spans="1:9" ht="11.25" customHeight="1" x14ac:dyDescent="0.2">
      <c r="A202" s="26"/>
      <c r="B202" s="22"/>
      <c r="C202" s="22"/>
      <c r="D202" s="22"/>
      <c r="E202" s="22"/>
      <c r="F202" s="22"/>
      <c r="G202" s="22"/>
      <c r="H202" s="76" t="str">
        <f t="shared" si="92"/>
        <v/>
      </c>
      <c r="I202" s="53"/>
    </row>
    <row r="203" spans="1:9" ht="11.25" customHeight="1" x14ac:dyDescent="0.2">
      <c r="A203" s="18" t="s">
        <v>84</v>
      </c>
      <c r="B203" s="34">
        <f t="shared" ref="B203:G203" si="93">SUM(B204:B210)</f>
        <v>4975401.6664900007</v>
      </c>
      <c r="C203" s="34">
        <f t="shared" si="93"/>
        <v>4205586.442569999</v>
      </c>
      <c r="D203" s="34">
        <f t="shared" si="93"/>
        <v>26463.053360000005</v>
      </c>
      <c r="E203" s="34">
        <f t="shared" si="93"/>
        <v>4232049.4959299993</v>
      </c>
      <c r="F203" s="34">
        <f t="shared" si="93"/>
        <v>743352.17056000081</v>
      </c>
      <c r="G203" s="34">
        <f t="shared" si="93"/>
        <v>769815.22392000072</v>
      </c>
      <c r="H203" s="76">
        <f t="shared" si="92"/>
        <v>85.059454082540142</v>
      </c>
      <c r="I203" s="53"/>
    </row>
    <row r="204" spans="1:9" ht="11.25" customHeight="1" x14ac:dyDescent="0.2">
      <c r="A204" s="30" t="s">
        <v>65</v>
      </c>
      <c r="B204" s="21">
        <v>1246111.5414899997</v>
      </c>
      <c r="C204" s="21">
        <v>922427.52102999983</v>
      </c>
      <c r="D204" s="21">
        <v>4957.2196500000064</v>
      </c>
      <c r="E204" s="21">
        <f t="shared" ref="E204:E210" si="94">C204+D204</f>
        <v>927384.74067999981</v>
      </c>
      <c r="F204" s="21">
        <f t="shared" ref="F204:F210" si="95">B204-E204</f>
        <v>318726.80080999993</v>
      </c>
      <c r="G204" s="21">
        <f t="shared" ref="G204:G210" si="96">B204-C204</f>
        <v>323684.02045999991</v>
      </c>
      <c r="H204" s="76">
        <f t="shared" si="92"/>
        <v>74.422289642796173</v>
      </c>
      <c r="I204" s="53"/>
    </row>
    <row r="205" spans="1:9" ht="11.25" customHeight="1" x14ac:dyDescent="0.2">
      <c r="A205" s="30" t="s">
        <v>241</v>
      </c>
      <c r="B205" s="21">
        <v>218215.88200000001</v>
      </c>
      <c r="C205" s="21">
        <v>197487.77656000003</v>
      </c>
      <c r="D205" s="21">
        <v>2688.4470799999999</v>
      </c>
      <c r="E205" s="21">
        <f t="shared" si="94"/>
        <v>200176.22364000004</v>
      </c>
      <c r="F205" s="21">
        <f t="shared" si="95"/>
        <v>18039.658359999972</v>
      </c>
      <c r="G205" s="21">
        <f t="shared" si="96"/>
        <v>20728.105439999985</v>
      </c>
      <c r="H205" s="76">
        <f t="shared" si="92"/>
        <v>91.733113926144028</v>
      </c>
      <c r="I205" s="53"/>
    </row>
    <row r="206" spans="1:9" ht="11.25" customHeight="1" x14ac:dyDescent="0.2">
      <c r="A206" s="30" t="s">
        <v>242</v>
      </c>
      <c r="B206" s="21">
        <v>14141.120999999999</v>
      </c>
      <c r="C206" s="21">
        <v>13778.35792</v>
      </c>
      <c r="D206" s="21">
        <v>262.37477000000001</v>
      </c>
      <c r="E206" s="21">
        <f t="shared" si="94"/>
        <v>14040.732690000001</v>
      </c>
      <c r="F206" s="21">
        <f t="shared" si="95"/>
        <v>100.38830999999846</v>
      </c>
      <c r="G206" s="21">
        <f t="shared" si="96"/>
        <v>362.76307999999881</v>
      </c>
      <c r="H206" s="76">
        <f t="shared" si="92"/>
        <v>99.290096520636524</v>
      </c>
      <c r="I206" s="53"/>
    </row>
    <row r="207" spans="1:9" ht="11.25" customHeight="1" x14ac:dyDescent="0.2">
      <c r="A207" s="30" t="s">
        <v>243</v>
      </c>
      <c r="B207" s="21">
        <v>117656</v>
      </c>
      <c r="C207" s="21">
        <v>110469.73311</v>
      </c>
      <c r="D207" s="21">
        <v>0</v>
      </c>
      <c r="E207" s="21">
        <f t="shared" si="94"/>
        <v>110469.73311</v>
      </c>
      <c r="F207" s="21">
        <f t="shared" si="95"/>
        <v>7186.266889999999</v>
      </c>
      <c r="G207" s="21">
        <f t="shared" si="96"/>
        <v>7186.266889999999</v>
      </c>
      <c r="H207" s="76">
        <f t="shared" si="92"/>
        <v>93.892137341062082</v>
      </c>
      <c r="I207" s="53"/>
    </row>
    <row r="208" spans="1:9" ht="11.25" customHeight="1" x14ac:dyDescent="0.2">
      <c r="A208" s="30" t="s">
        <v>244</v>
      </c>
      <c r="B208" s="21">
        <v>44338.899000000005</v>
      </c>
      <c r="C208" s="21">
        <v>38524.149149999997</v>
      </c>
      <c r="D208" s="21">
        <v>242.43857999999997</v>
      </c>
      <c r="E208" s="21">
        <f t="shared" si="94"/>
        <v>38766.587729999999</v>
      </c>
      <c r="F208" s="21">
        <f t="shared" si="95"/>
        <v>5572.3112700000056</v>
      </c>
      <c r="G208" s="21">
        <f t="shared" si="96"/>
        <v>5814.7498500000074</v>
      </c>
      <c r="H208" s="76">
        <f t="shared" si="92"/>
        <v>87.432454581247029</v>
      </c>
      <c r="I208" s="53"/>
    </row>
    <row r="209" spans="1:9" ht="11.25" customHeight="1" x14ac:dyDescent="0.2">
      <c r="A209" s="30" t="s">
        <v>245</v>
      </c>
      <c r="B209" s="21">
        <v>3282342.3170000003</v>
      </c>
      <c r="C209" s="21">
        <v>2880382.1674399995</v>
      </c>
      <c r="D209" s="21">
        <v>18116.454559999998</v>
      </c>
      <c r="E209" s="21">
        <f t="shared" si="94"/>
        <v>2898498.6219999995</v>
      </c>
      <c r="F209" s="21">
        <f t="shared" si="95"/>
        <v>383843.69500000076</v>
      </c>
      <c r="G209" s="21">
        <f t="shared" si="96"/>
        <v>401960.14956000075</v>
      </c>
      <c r="H209" s="76">
        <f t="shared" si="92"/>
        <v>88.305799397826775</v>
      </c>
      <c r="I209" s="53"/>
    </row>
    <row r="210" spans="1:9" ht="11.25" customHeight="1" x14ac:dyDescent="0.2">
      <c r="A210" s="30" t="s">
        <v>246</v>
      </c>
      <c r="B210" s="21">
        <v>52595.906000000003</v>
      </c>
      <c r="C210" s="21">
        <v>42516.737359999999</v>
      </c>
      <c r="D210" s="21">
        <v>196.11872</v>
      </c>
      <c r="E210" s="21">
        <f t="shared" si="94"/>
        <v>42712.856079999998</v>
      </c>
      <c r="F210" s="21">
        <f t="shared" si="95"/>
        <v>9883.0499200000049</v>
      </c>
      <c r="G210" s="21">
        <f t="shared" si="96"/>
        <v>10079.168640000004</v>
      </c>
      <c r="H210" s="76">
        <f t="shared" si="92"/>
        <v>81.209469193286637</v>
      </c>
      <c r="I210" s="53"/>
    </row>
    <row r="211" spans="1:9" ht="11.25" customHeight="1" x14ac:dyDescent="0.2">
      <c r="A211" s="26"/>
      <c r="B211" s="22"/>
      <c r="C211" s="22"/>
      <c r="D211" s="22"/>
      <c r="E211" s="22"/>
      <c r="F211" s="22"/>
      <c r="G211" s="22"/>
      <c r="H211" s="76" t="str">
        <f t="shared" si="92"/>
        <v/>
      </c>
      <c r="I211" s="53"/>
    </row>
    <row r="212" spans="1:9" ht="11.25" customHeight="1" x14ac:dyDescent="0.2">
      <c r="A212" s="18" t="s">
        <v>126</v>
      </c>
      <c r="B212" s="33">
        <f t="shared" ref="B212:G212" si="97">SUM(B213:B219)</f>
        <v>973200.55199999991</v>
      </c>
      <c r="C212" s="33">
        <f t="shared" si="97"/>
        <v>787241.99988000002</v>
      </c>
      <c r="D212" s="33">
        <f t="shared" si="97"/>
        <v>12563.971479999998</v>
      </c>
      <c r="E212" s="33">
        <f t="shared" si="97"/>
        <v>799805.97136000008</v>
      </c>
      <c r="F212" s="33">
        <f t="shared" si="97"/>
        <v>173394.58063999994</v>
      </c>
      <c r="G212" s="33">
        <f t="shared" si="97"/>
        <v>185958.55211999995</v>
      </c>
      <c r="H212" s="76">
        <f t="shared" si="92"/>
        <v>82.183057717788898</v>
      </c>
      <c r="I212" s="53"/>
    </row>
    <row r="213" spans="1:9" ht="11.25" customHeight="1" x14ac:dyDescent="0.2">
      <c r="A213" s="30" t="s">
        <v>247</v>
      </c>
      <c r="B213" s="21">
        <v>295788.65999999992</v>
      </c>
      <c r="C213" s="21">
        <v>238598.30403999993</v>
      </c>
      <c r="D213" s="21">
        <v>3535.00308</v>
      </c>
      <c r="E213" s="21">
        <f t="shared" ref="E213:E219" si="98">C213+D213</f>
        <v>242133.30711999992</v>
      </c>
      <c r="F213" s="21">
        <f t="shared" ref="F213:F219" si="99">B213-E213</f>
        <v>53655.352879999991</v>
      </c>
      <c r="G213" s="21">
        <f t="shared" ref="G213:G219" si="100">B213-C213</f>
        <v>57190.355959999986</v>
      </c>
      <c r="H213" s="76">
        <f t="shared" si="92"/>
        <v>81.860240051122986</v>
      </c>
      <c r="I213" s="53"/>
    </row>
    <row r="214" spans="1:9" ht="11.25" customHeight="1" x14ac:dyDescent="0.2">
      <c r="A214" s="30" t="s">
        <v>248</v>
      </c>
      <c r="B214" s="21">
        <v>35029</v>
      </c>
      <c r="C214" s="21">
        <v>30695.693480000002</v>
      </c>
      <c r="D214" s="21">
        <v>3042.65717</v>
      </c>
      <c r="E214" s="21">
        <f t="shared" si="98"/>
        <v>33738.35065</v>
      </c>
      <c r="F214" s="21">
        <f t="shared" si="99"/>
        <v>1290.6493499999997</v>
      </c>
      <c r="G214" s="21">
        <f t="shared" si="100"/>
        <v>4333.3065199999983</v>
      </c>
      <c r="H214" s="76">
        <f t="shared" si="92"/>
        <v>96.315483313825695</v>
      </c>
      <c r="I214" s="53"/>
    </row>
    <row r="215" spans="1:9" ht="11.25" customHeight="1" x14ac:dyDescent="0.2">
      <c r="A215" s="30" t="s">
        <v>249</v>
      </c>
      <c r="B215" s="21">
        <v>4671.8130000000001</v>
      </c>
      <c r="C215" s="21">
        <v>0</v>
      </c>
      <c r="D215" s="21">
        <v>0</v>
      </c>
      <c r="E215" s="21">
        <f t="shared" si="98"/>
        <v>0</v>
      </c>
      <c r="F215" s="21">
        <f t="shared" si="99"/>
        <v>4671.8130000000001</v>
      </c>
      <c r="G215" s="21">
        <f t="shared" si="100"/>
        <v>4671.8130000000001</v>
      </c>
      <c r="H215" s="76">
        <f t="shared" si="92"/>
        <v>0</v>
      </c>
      <c r="I215" s="53"/>
    </row>
    <row r="216" spans="1:9" ht="11.25" customHeight="1" x14ac:dyDescent="0.2">
      <c r="A216" s="30" t="s">
        <v>250</v>
      </c>
      <c r="B216" s="21">
        <v>63292.061999999998</v>
      </c>
      <c r="C216" s="21">
        <v>58399.44556</v>
      </c>
      <c r="D216" s="21">
        <v>0</v>
      </c>
      <c r="E216" s="21">
        <f t="shared" si="98"/>
        <v>58399.44556</v>
      </c>
      <c r="F216" s="21">
        <f t="shared" si="99"/>
        <v>4892.616439999998</v>
      </c>
      <c r="G216" s="21">
        <f t="shared" si="100"/>
        <v>4892.616439999998</v>
      </c>
      <c r="H216" s="76">
        <f t="shared" si="92"/>
        <v>92.269778728334046</v>
      </c>
      <c r="I216" s="53"/>
    </row>
    <row r="217" spans="1:9" ht="11.25" customHeight="1" x14ac:dyDescent="0.2">
      <c r="A217" s="30" t="s">
        <v>251</v>
      </c>
      <c r="B217" s="21">
        <v>202121.54399999999</v>
      </c>
      <c r="C217" s="21">
        <v>171085.20612000002</v>
      </c>
      <c r="D217" s="21">
        <v>1904.49143</v>
      </c>
      <c r="E217" s="21">
        <f t="shared" si="98"/>
        <v>172989.69755000001</v>
      </c>
      <c r="F217" s="21">
        <f t="shared" si="99"/>
        <v>29131.846449999983</v>
      </c>
      <c r="G217" s="21">
        <f t="shared" si="100"/>
        <v>31036.337879999977</v>
      </c>
      <c r="H217" s="76">
        <f t="shared" si="92"/>
        <v>85.586966201880983</v>
      </c>
      <c r="I217" s="53"/>
    </row>
    <row r="218" spans="1:9" ht="11.25" customHeight="1" x14ac:dyDescent="0.2">
      <c r="A218" s="30" t="s">
        <v>252</v>
      </c>
      <c r="B218" s="21">
        <v>228494.48499999999</v>
      </c>
      <c r="C218" s="21">
        <v>205265.51621</v>
      </c>
      <c r="D218" s="21">
        <v>1349.4383</v>
      </c>
      <c r="E218" s="21">
        <f t="shared" si="98"/>
        <v>206614.95451000001</v>
      </c>
      <c r="F218" s="21">
        <f t="shared" si="99"/>
        <v>21879.530489999976</v>
      </c>
      <c r="G218" s="21">
        <f t="shared" si="100"/>
        <v>23228.968789999984</v>
      </c>
      <c r="H218" s="76">
        <f t="shared" si="92"/>
        <v>90.424482021962163</v>
      </c>
      <c r="I218" s="53"/>
    </row>
    <row r="219" spans="1:9" ht="11.25" customHeight="1" x14ac:dyDescent="0.2">
      <c r="A219" s="30" t="s">
        <v>127</v>
      </c>
      <c r="B219" s="21">
        <v>143802.98800000001</v>
      </c>
      <c r="C219" s="21">
        <v>83197.834470000002</v>
      </c>
      <c r="D219" s="21">
        <v>2732.3815</v>
      </c>
      <c r="E219" s="21">
        <f t="shared" si="98"/>
        <v>85930.215970000005</v>
      </c>
      <c r="F219" s="21">
        <f t="shared" si="99"/>
        <v>57872.772030000007</v>
      </c>
      <c r="G219" s="21">
        <f t="shared" si="100"/>
        <v>60605.153530000011</v>
      </c>
      <c r="H219" s="76">
        <f t="shared" si="92"/>
        <v>59.755514934084673</v>
      </c>
      <c r="I219" s="53"/>
    </row>
    <row r="220" spans="1:9" ht="11.25" customHeight="1" x14ac:dyDescent="0.2">
      <c r="A220" s="26"/>
      <c r="B220" s="21"/>
      <c r="C220" s="25"/>
      <c r="D220" s="21"/>
      <c r="E220" s="25"/>
      <c r="F220" s="25"/>
      <c r="G220" s="25"/>
      <c r="H220" s="76" t="str">
        <f t="shared" si="92"/>
        <v/>
      </c>
      <c r="I220" s="53"/>
    </row>
    <row r="221" spans="1:9" ht="11.25" customHeight="1" x14ac:dyDescent="0.2">
      <c r="A221" s="18" t="s">
        <v>85</v>
      </c>
      <c r="B221" s="34">
        <f t="shared" ref="B221:G221" si="101">SUM(B222:B237)+SUM(B242:B256)</f>
        <v>24703863.559999999</v>
      </c>
      <c r="C221" s="34">
        <f t="shared" si="101"/>
        <v>17818964.344830003</v>
      </c>
      <c r="D221" s="34">
        <f t="shared" si="101"/>
        <v>1186543.3994</v>
      </c>
      <c r="E221" s="34">
        <f t="shared" si="101"/>
        <v>19005507.744229998</v>
      </c>
      <c r="F221" s="34">
        <f t="shared" si="101"/>
        <v>5698355.8157700049</v>
      </c>
      <c r="G221" s="34">
        <f t="shared" si="101"/>
        <v>6884899.2151700035</v>
      </c>
      <c r="H221" s="76">
        <f t="shared" si="92"/>
        <v>76.933341613023387</v>
      </c>
      <c r="I221" s="53"/>
    </row>
    <row r="222" spans="1:9" ht="11.25" customHeight="1" x14ac:dyDescent="0.2">
      <c r="A222" s="30" t="s">
        <v>253</v>
      </c>
      <c r="B222" s="21">
        <v>105079.618</v>
      </c>
      <c r="C222" s="21">
        <v>73698.103239999997</v>
      </c>
      <c r="D222" s="21">
        <v>0</v>
      </c>
      <c r="E222" s="21">
        <f t="shared" ref="E222:E236" si="102">C222+D222</f>
        <v>73698.103239999997</v>
      </c>
      <c r="F222" s="21">
        <f t="shared" ref="F222:F236" si="103">B222-E222</f>
        <v>31381.514760000005</v>
      </c>
      <c r="G222" s="21">
        <f t="shared" ref="G222:G236" si="104">B222-C222</f>
        <v>31381.514760000005</v>
      </c>
      <c r="H222" s="76">
        <f t="shared" si="92"/>
        <v>70.135488349415198</v>
      </c>
      <c r="I222" s="53"/>
    </row>
    <row r="223" spans="1:9" ht="11.25" customHeight="1" x14ac:dyDescent="0.2">
      <c r="A223" s="30" t="s">
        <v>254</v>
      </c>
      <c r="B223" s="21">
        <v>176416.88800000001</v>
      </c>
      <c r="C223" s="21">
        <v>175667.93484</v>
      </c>
      <c r="D223" s="21">
        <v>296.93215999999995</v>
      </c>
      <c r="E223" s="21">
        <f t="shared" si="102"/>
        <v>175964.867</v>
      </c>
      <c r="F223" s="21">
        <f t="shared" si="103"/>
        <v>452.02100000000792</v>
      </c>
      <c r="G223" s="21">
        <f t="shared" si="104"/>
        <v>748.95316000000457</v>
      </c>
      <c r="H223" s="76">
        <f t="shared" si="92"/>
        <v>99.743776797604539</v>
      </c>
      <c r="I223" s="53"/>
    </row>
    <row r="224" spans="1:9" ht="11.25" customHeight="1" x14ac:dyDescent="0.2">
      <c r="A224" s="30" t="s">
        <v>255</v>
      </c>
      <c r="B224" s="21">
        <v>85689.940000000017</v>
      </c>
      <c r="C224" s="21">
        <v>61987.088280000004</v>
      </c>
      <c r="D224" s="21">
        <v>154.35720000000001</v>
      </c>
      <c r="E224" s="21">
        <f t="shared" si="102"/>
        <v>62141.445480000002</v>
      </c>
      <c r="F224" s="21">
        <f t="shared" si="103"/>
        <v>23548.494520000015</v>
      </c>
      <c r="G224" s="21">
        <f t="shared" si="104"/>
        <v>23702.851720000013</v>
      </c>
      <c r="H224" s="76">
        <f t="shared" si="92"/>
        <v>72.518950859342397</v>
      </c>
      <c r="I224" s="53"/>
    </row>
    <row r="225" spans="1:9" ht="11.25" customHeight="1" x14ac:dyDescent="0.2">
      <c r="A225" s="30" t="s">
        <v>256</v>
      </c>
      <c r="B225" s="21">
        <v>110824.34000000001</v>
      </c>
      <c r="C225" s="21">
        <v>70954.895189999996</v>
      </c>
      <c r="D225" s="21">
        <v>1644.43</v>
      </c>
      <c r="E225" s="21">
        <f t="shared" si="102"/>
        <v>72599.325189999989</v>
      </c>
      <c r="F225" s="21">
        <f t="shared" si="103"/>
        <v>38225.014810000022</v>
      </c>
      <c r="G225" s="21">
        <f t="shared" si="104"/>
        <v>39869.444810000015</v>
      </c>
      <c r="H225" s="76">
        <f t="shared" si="92"/>
        <v>65.508466091474119</v>
      </c>
      <c r="I225" s="53"/>
    </row>
    <row r="226" spans="1:9" ht="11.25" customHeight="1" x14ac:dyDescent="0.2">
      <c r="A226" s="30" t="s">
        <v>257</v>
      </c>
      <c r="B226" s="21">
        <v>12714136.395000001</v>
      </c>
      <c r="C226" s="21">
        <v>8260524.2439499991</v>
      </c>
      <c r="D226" s="21">
        <v>565523.8526199999</v>
      </c>
      <c r="E226" s="21">
        <f t="shared" si="102"/>
        <v>8826048.0965699982</v>
      </c>
      <c r="F226" s="21">
        <f t="shared" si="103"/>
        <v>3888088.2984300032</v>
      </c>
      <c r="G226" s="21">
        <f t="shared" si="104"/>
        <v>4453612.1510500023</v>
      </c>
      <c r="H226" s="76">
        <f t="shared" si="92"/>
        <v>69.419171089284177</v>
      </c>
      <c r="I226" s="53"/>
    </row>
    <row r="227" spans="1:9" ht="11.25" customHeight="1" x14ac:dyDescent="0.2">
      <c r="A227" s="30" t="s">
        <v>258</v>
      </c>
      <c r="B227" s="21">
        <v>37182.608999999997</v>
      </c>
      <c r="C227" s="21">
        <v>30664.390210000001</v>
      </c>
      <c r="D227" s="21">
        <v>10.8</v>
      </c>
      <c r="E227" s="21">
        <f t="shared" si="102"/>
        <v>30675.190210000001</v>
      </c>
      <c r="F227" s="21">
        <f t="shared" si="103"/>
        <v>6507.4187899999961</v>
      </c>
      <c r="G227" s="21">
        <f t="shared" si="104"/>
        <v>6518.2187899999954</v>
      </c>
      <c r="H227" s="76">
        <f t="shared" si="92"/>
        <v>82.498756905412435</v>
      </c>
      <c r="I227" s="53"/>
    </row>
    <row r="228" spans="1:9" ht="11.25" customHeight="1" x14ac:dyDescent="0.2">
      <c r="A228" s="30" t="s">
        <v>259</v>
      </c>
      <c r="B228" s="21">
        <v>131110.78699999998</v>
      </c>
      <c r="C228" s="21">
        <v>111201.05301999999</v>
      </c>
      <c r="D228" s="21">
        <v>267.35725000000002</v>
      </c>
      <c r="E228" s="21">
        <f t="shared" si="102"/>
        <v>111468.41026999999</v>
      </c>
      <c r="F228" s="21">
        <f t="shared" si="103"/>
        <v>19642.376729999989</v>
      </c>
      <c r="G228" s="21">
        <f t="shared" si="104"/>
        <v>19909.73397999999</v>
      </c>
      <c r="H228" s="76">
        <f t="shared" ref="H228:H259" si="105">IFERROR(E228/B228*100,"")</f>
        <v>85.018489188078789</v>
      </c>
      <c r="I228" s="53"/>
    </row>
    <row r="229" spans="1:9" ht="11.25" customHeight="1" x14ac:dyDescent="0.2">
      <c r="A229" s="30" t="s">
        <v>260</v>
      </c>
      <c r="B229" s="21">
        <v>325705.63400000002</v>
      </c>
      <c r="C229" s="21">
        <v>269613.71231999999</v>
      </c>
      <c r="D229" s="21">
        <v>15680.37407</v>
      </c>
      <c r="E229" s="21">
        <f t="shared" si="102"/>
        <v>285294.08639000001</v>
      </c>
      <c r="F229" s="21">
        <f t="shared" si="103"/>
        <v>40411.547610000009</v>
      </c>
      <c r="G229" s="21">
        <f t="shared" si="104"/>
        <v>56091.921680000029</v>
      </c>
      <c r="H229" s="76">
        <f t="shared" si="105"/>
        <v>87.592616340803005</v>
      </c>
      <c r="I229" s="53"/>
    </row>
    <row r="230" spans="1:9" ht="11.25" customHeight="1" x14ac:dyDescent="0.2">
      <c r="A230" s="30" t="s">
        <v>261</v>
      </c>
      <c r="B230" s="21">
        <v>143838.82499999998</v>
      </c>
      <c r="C230" s="21">
        <v>115915.23</v>
      </c>
      <c r="D230" s="21">
        <v>21361.06798</v>
      </c>
      <c r="E230" s="21">
        <f t="shared" si="102"/>
        <v>137276.29798</v>
      </c>
      <c r="F230" s="21">
        <f t="shared" si="103"/>
        <v>6562.5270199999795</v>
      </c>
      <c r="G230" s="21">
        <f t="shared" si="104"/>
        <v>27923.594999999987</v>
      </c>
      <c r="H230" s="76">
        <f t="shared" si="105"/>
        <v>95.437582989154706</v>
      </c>
      <c r="I230" s="53"/>
    </row>
    <row r="231" spans="1:9" ht="11.25" customHeight="1" x14ac:dyDescent="0.2">
      <c r="A231" s="30" t="s">
        <v>262</v>
      </c>
      <c r="B231" s="21">
        <v>60171</v>
      </c>
      <c r="C231" s="21">
        <v>51376.51395</v>
      </c>
      <c r="D231" s="21">
        <v>524.20215999999994</v>
      </c>
      <c r="E231" s="21">
        <f t="shared" si="102"/>
        <v>51900.716110000001</v>
      </c>
      <c r="F231" s="21">
        <f t="shared" si="103"/>
        <v>8270.2838899999988</v>
      </c>
      <c r="G231" s="21">
        <f t="shared" si="104"/>
        <v>8794.4860499999995</v>
      </c>
      <c r="H231" s="76">
        <f t="shared" si="105"/>
        <v>86.255365724352259</v>
      </c>
      <c r="I231" s="53"/>
    </row>
    <row r="232" spans="1:9" ht="11.25" customHeight="1" x14ac:dyDescent="0.2">
      <c r="A232" s="30" t="s">
        <v>263</v>
      </c>
      <c r="B232" s="21">
        <v>172785.79300000001</v>
      </c>
      <c r="C232" s="21">
        <v>172399.12964</v>
      </c>
      <c r="D232" s="21">
        <v>0</v>
      </c>
      <c r="E232" s="21">
        <f t="shared" si="102"/>
        <v>172399.12964</v>
      </c>
      <c r="F232" s="21">
        <f t="shared" si="103"/>
        <v>386.66336000000592</v>
      </c>
      <c r="G232" s="21">
        <f t="shared" si="104"/>
        <v>386.66336000000592</v>
      </c>
      <c r="H232" s="76">
        <f t="shared" si="105"/>
        <v>99.776218082930001</v>
      </c>
      <c r="I232" s="53"/>
    </row>
    <row r="233" spans="1:9" ht="11.25" customHeight="1" x14ac:dyDescent="0.2">
      <c r="A233" s="30" t="s">
        <v>264</v>
      </c>
      <c r="B233" s="21">
        <v>1189980.9759999998</v>
      </c>
      <c r="C233" s="21">
        <v>1162009.64638</v>
      </c>
      <c r="D233" s="21">
        <v>135.52771999999999</v>
      </c>
      <c r="E233" s="21">
        <f t="shared" si="102"/>
        <v>1162145.1740999999</v>
      </c>
      <c r="F233" s="21">
        <f t="shared" si="103"/>
        <v>27835.801899999846</v>
      </c>
      <c r="G233" s="21">
        <f t="shared" si="104"/>
        <v>27971.329619999742</v>
      </c>
      <c r="H233" s="76">
        <f t="shared" si="105"/>
        <v>97.660819587757857</v>
      </c>
      <c r="I233" s="53"/>
    </row>
    <row r="234" spans="1:9" ht="11.25" customHeight="1" x14ac:dyDescent="0.2">
      <c r="A234" s="30" t="s">
        <v>265</v>
      </c>
      <c r="B234" s="21">
        <v>121801.03399999999</v>
      </c>
      <c r="C234" s="21">
        <v>119697.97245999999</v>
      </c>
      <c r="D234" s="21">
        <v>2075.5156299999999</v>
      </c>
      <c r="E234" s="21">
        <f t="shared" si="102"/>
        <v>121773.48808999998</v>
      </c>
      <c r="F234" s="21">
        <f t="shared" si="103"/>
        <v>27.545910000000731</v>
      </c>
      <c r="G234" s="21">
        <f t="shared" si="104"/>
        <v>2103.0615399999951</v>
      </c>
      <c r="H234" s="76">
        <f t="shared" si="105"/>
        <v>99.97738450233517</v>
      </c>
      <c r="I234" s="53"/>
    </row>
    <row r="235" spans="1:9" ht="11.25" customHeight="1" x14ac:dyDescent="0.2">
      <c r="A235" s="30" t="s">
        <v>266</v>
      </c>
      <c r="B235" s="21">
        <v>75711.850000000006</v>
      </c>
      <c r="C235" s="21">
        <v>54809.084919999994</v>
      </c>
      <c r="D235" s="21">
        <v>2274.2289700000001</v>
      </c>
      <c r="E235" s="21">
        <f t="shared" si="102"/>
        <v>57083.31388999999</v>
      </c>
      <c r="F235" s="21">
        <f t="shared" si="103"/>
        <v>18628.536110000015</v>
      </c>
      <c r="G235" s="21">
        <f t="shared" si="104"/>
        <v>20902.765080000012</v>
      </c>
      <c r="H235" s="76">
        <f t="shared" si="105"/>
        <v>75.395481539547632</v>
      </c>
      <c r="I235" s="53"/>
    </row>
    <row r="236" spans="1:9" ht="11.25" customHeight="1" x14ac:dyDescent="0.2">
      <c r="A236" s="30" t="s">
        <v>267</v>
      </c>
      <c r="B236" s="21">
        <v>39354</v>
      </c>
      <c r="C236" s="21">
        <v>38081.091289999997</v>
      </c>
      <c r="D236" s="21">
        <v>1019.41339</v>
      </c>
      <c r="E236" s="21">
        <f t="shared" si="102"/>
        <v>39100.504679999998</v>
      </c>
      <c r="F236" s="21">
        <f t="shared" si="103"/>
        <v>253.49532000000181</v>
      </c>
      <c r="G236" s="21">
        <f t="shared" si="104"/>
        <v>1272.9087100000033</v>
      </c>
      <c r="H236" s="76">
        <f t="shared" si="105"/>
        <v>99.355858819942057</v>
      </c>
      <c r="I236" s="53"/>
    </row>
    <row r="237" spans="1:9" ht="11.25" customHeight="1" x14ac:dyDescent="0.2">
      <c r="A237" s="30" t="s">
        <v>268</v>
      </c>
      <c r="B237" s="28">
        <f t="shared" ref="B237:G237" si="106">SUM(B238:B241)</f>
        <v>633863.73600000003</v>
      </c>
      <c r="C237" s="28">
        <f t="shared" si="106"/>
        <v>521821.45958999998</v>
      </c>
      <c r="D237" s="28">
        <f t="shared" si="106"/>
        <v>5625.724619999999</v>
      </c>
      <c r="E237" s="28">
        <f t="shared" si="106"/>
        <v>527447.18420999998</v>
      </c>
      <c r="F237" s="28">
        <f t="shared" si="106"/>
        <v>106416.55179000003</v>
      </c>
      <c r="G237" s="28">
        <f t="shared" si="106"/>
        <v>112042.27641000003</v>
      </c>
      <c r="H237" s="76">
        <f t="shared" si="105"/>
        <v>83.211446601829252</v>
      </c>
      <c r="I237" s="53"/>
    </row>
    <row r="238" spans="1:9" ht="11.25" customHeight="1" x14ac:dyDescent="0.2">
      <c r="A238" s="31" t="s">
        <v>269</v>
      </c>
      <c r="B238" s="21">
        <v>281711.14900000003</v>
      </c>
      <c r="C238" s="21">
        <v>215282.29730000001</v>
      </c>
      <c r="D238" s="21">
        <v>4256.8683499999997</v>
      </c>
      <c r="E238" s="21">
        <f t="shared" ref="E238:E256" si="107">C238+D238</f>
        <v>219539.16565000001</v>
      </c>
      <c r="F238" s="21">
        <f t="shared" ref="F238:F256" si="108">B238-E238</f>
        <v>62171.983350000024</v>
      </c>
      <c r="G238" s="21">
        <f t="shared" ref="G238:G256" si="109">B238-C238</f>
        <v>66428.851700000028</v>
      </c>
      <c r="H238" s="76">
        <f t="shared" si="105"/>
        <v>77.930591824038871</v>
      </c>
      <c r="I238" s="53"/>
    </row>
    <row r="239" spans="1:9" ht="11.25" customHeight="1" x14ac:dyDescent="0.2">
      <c r="A239" s="31" t="s">
        <v>270</v>
      </c>
      <c r="B239" s="21">
        <v>87476.315999999992</v>
      </c>
      <c r="C239" s="21">
        <v>78738.622209999987</v>
      </c>
      <c r="D239" s="21">
        <v>0</v>
      </c>
      <c r="E239" s="21">
        <f t="shared" si="107"/>
        <v>78738.622209999987</v>
      </c>
      <c r="F239" s="21">
        <f t="shared" si="108"/>
        <v>8737.6937900000048</v>
      </c>
      <c r="G239" s="21">
        <f t="shared" si="109"/>
        <v>8737.6937900000048</v>
      </c>
      <c r="H239" s="76">
        <f t="shared" si="105"/>
        <v>90.011360572157599</v>
      </c>
      <c r="I239" s="53"/>
    </row>
    <row r="240" spans="1:9" ht="11.25" customHeight="1" x14ac:dyDescent="0.2">
      <c r="A240" s="31" t="s">
        <v>271</v>
      </c>
      <c r="B240" s="21">
        <v>138346.948</v>
      </c>
      <c r="C240" s="21">
        <v>101544.72278</v>
      </c>
      <c r="D240" s="21">
        <v>1368.6203700000001</v>
      </c>
      <c r="E240" s="21">
        <f t="shared" si="107"/>
        <v>102913.34315</v>
      </c>
      <c r="F240" s="21">
        <f t="shared" si="108"/>
        <v>35433.604850000003</v>
      </c>
      <c r="G240" s="21">
        <f t="shared" si="109"/>
        <v>36802.225220000008</v>
      </c>
      <c r="H240" s="76">
        <f t="shared" si="105"/>
        <v>74.387866619218798</v>
      </c>
      <c r="I240" s="53"/>
    </row>
    <row r="241" spans="1:9" ht="11.25" customHeight="1" x14ac:dyDescent="0.2">
      <c r="A241" s="31" t="s">
        <v>272</v>
      </c>
      <c r="B241" s="21">
        <v>126329.32299999999</v>
      </c>
      <c r="C241" s="21">
        <v>126255.8173</v>
      </c>
      <c r="D241" s="21">
        <v>0.2359</v>
      </c>
      <c r="E241" s="21">
        <f t="shared" si="107"/>
        <v>126256.05319999999</v>
      </c>
      <c r="F241" s="21">
        <f t="shared" si="108"/>
        <v>73.269799999994575</v>
      </c>
      <c r="G241" s="21">
        <f t="shared" si="109"/>
        <v>73.505699999994249</v>
      </c>
      <c r="H241" s="76">
        <f t="shared" si="105"/>
        <v>99.942000955708437</v>
      </c>
      <c r="I241" s="53"/>
    </row>
    <row r="242" spans="1:9" ht="11.25" customHeight="1" x14ac:dyDescent="0.2">
      <c r="A242" s="30" t="s">
        <v>273</v>
      </c>
      <c r="B242" s="21">
        <v>1433349.9999999998</v>
      </c>
      <c r="C242" s="21">
        <v>590992.34145000007</v>
      </c>
      <c r="D242" s="21">
        <v>6089.9892099999997</v>
      </c>
      <c r="E242" s="21">
        <f t="shared" si="107"/>
        <v>597082.33066000009</v>
      </c>
      <c r="F242" s="21">
        <f t="shared" si="108"/>
        <v>836267.66933999967</v>
      </c>
      <c r="G242" s="21">
        <f t="shared" si="109"/>
        <v>842357.6585499997</v>
      </c>
      <c r="H242" s="76">
        <f t="shared" si="105"/>
        <v>41.656422413227766</v>
      </c>
      <c r="I242" s="53"/>
    </row>
    <row r="243" spans="1:9" ht="11.25" customHeight="1" x14ac:dyDescent="0.2">
      <c r="A243" s="30" t="s">
        <v>274</v>
      </c>
      <c r="B243" s="21">
        <v>570535.96299999999</v>
      </c>
      <c r="C243" s="21">
        <v>515938.56574000005</v>
      </c>
      <c r="D243" s="21">
        <v>11260.553370000001</v>
      </c>
      <c r="E243" s="21">
        <f t="shared" si="107"/>
        <v>527199.11911000009</v>
      </c>
      <c r="F243" s="21">
        <f t="shared" si="108"/>
        <v>43336.843889999902</v>
      </c>
      <c r="G243" s="21">
        <f t="shared" si="109"/>
        <v>54597.39725999994</v>
      </c>
      <c r="H243" s="76">
        <f t="shared" si="105"/>
        <v>92.404187167777209</v>
      </c>
      <c r="I243" s="53"/>
    </row>
    <row r="244" spans="1:9" ht="11.25" customHeight="1" x14ac:dyDescent="0.2">
      <c r="A244" s="30" t="s">
        <v>275</v>
      </c>
      <c r="B244" s="21">
        <v>1453345.523</v>
      </c>
      <c r="C244" s="21">
        <v>1379546.3345299999</v>
      </c>
      <c r="D244" s="21">
        <v>1242.7114899999999</v>
      </c>
      <c r="E244" s="21">
        <f t="shared" si="107"/>
        <v>1380789.0460199998</v>
      </c>
      <c r="F244" s="21">
        <f t="shared" si="108"/>
        <v>72556.476980000269</v>
      </c>
      <c r="G244" s="21">
        <f t="shared" si="109"/>
        <v>73799.188470000168</v>
      </c>
      <c r="H244" s="76">
        <f t="shared" si="105"/>
        <v>95.007623732157725</v>
      </c>
      <c r="I244" s="53"/>
    </row>
    <row r="245" spans="1:9" ht="11.25" customHeight="1" x14ac:dyDescent="0.2">
      <c r="A245" s="30" t="s">
        <v>276</v>
      </c>
      <c r="B245" s="21">
        <v>348283.88099999999</v>
      </c>
      <c r="C245" s="21">
        <v>270053.45205999998</v>
      </c>
      <c r="D245" s="21">
        <v>13986.534099999999</v>
      </c>
      <c r="E245" s="21">
        <f t="shared" si="107"/>
        <v>284039.98615999997</v>
      </c>
      <c r="F245" s="21">
        <f t="shared" si="108"/>
        <v>64243.894840000023</v>
      </c>
      <c r="G245" s="21">
        <f t="shared" si="109"/>
        <v>78230.428940000013</v>
      </c>
      <c r="H245" s="76">
        <f t="shared" si="105"/>
        <v>81.554157873875297</v>
      </c>
      <c r="I245" s="53"/>
    </row>
    <row r="246" spans="1:9" ht="11.25" customHeight="1" x14ac:dyDescent="0.2">
      <c r="A246" s="30" t="s">
        <v>277</v>
      </c>
      <c r="B246" s="21">
        <v>1229500.1140000003</v>
      </c>
      <c r="C246" s="21">
        <v>612768.90008000005</v>
      </c>
      <c r="D246" s="21">
        <v>477433.84107999998</v>
      </c>
      <c r="E246" s="21">
        <f t="shared" si="107"/>
        <v>1090202.74116</v>
      </c>
      <c r="F246" s="21">
        <f t="shared" si="108"/>
        <v>139297.37284000032</v>
      </c>
      <c r="G246" s="21">
        <f t="shared" si="109"/>
        <v>616731.21392000024</v>
      </c>
      <c r="H246" s="76">
        <f t="shared" si="105"/>
        <v>88.670405862199033</v>
      </c>
      <c r="I246" s="53"/>
    </row>
    <row r="247" spans="1:9" ht="11.25" customHeight="1" x14ac:dyDescent="0.2">
      <c r="A247" s="30" t="s">
        <v>278</v>
      </c>
      <c r="B247" s="21">
        <v>23372.638999999999</v>
      </c>
      <c r="C247" s="21">
        <v>20503.73014</v>
      </c>
      <c r="D247" s="21">
        <v>87.939070000000001</v>
      </c>
      <c r="E247" s="21">
        <f t="shared" si="107"/>
        <v>20591.66921</v>
      </c>
      <c r="F247" s="21">
        <f t="shared" si="108"/>
        <v>2780.9697899999992</v>
      </c>
      <c r="G247" s="21">
        <f t="shared" si="109"/>
        <v>2868.9088599999995</v>
      </c>
      <c r="H247" s="76">
        <f t="shared" si="105"/>
        <v>88.101601235530154</v>
      </c>
      <c r="I247" s="53"/>
    </row>
    <row r="248" spans="1:9" ht="11.25" customHeight="1" x14ac:dyDescent="0.2">
      <c r="A248" s="56" t="s">
        <v>141</v>
      </c>
      <c r="B248" s="21">
        <v>192877</v>
      </c>
      <c r="C248" s="21">
        <v>159969.40443999998</v>
      </c>
      <c r="D248" s="21">
        <v>2890.1967100000002</v>
      </c>
      <c r="E248" s="21">
        <f t="shared" si="107"/>
        <v>162859.60114999997</v>
      </c>
      <c r="F248" s="21">
        <f t="shared" si="108"/>
        <v>30017.398850000027</v>
      </c>
      <c r="G248" s="21">
        <f t="shared" si="109"/>
        <v>32907.595560000016</v>
      </c>
      <c r="H248" s="76">
        <f t="shared" si="105"/>
        <v>84.437025228513491</v>
      </c>
      <c r="I248" s="53"/>
    </row>
    <row r="249" spans="1:9" ht="11.25" customHeight="1" x14ac:dyDescent="0.2">
      <c r="A249" s="56" t="s">
        <v>279</v>
      </c>
      <c r="B249" s="21">
        <v>1963651.2009999999</v>
      </c>
      <c r="C249" s="21">
        <v>1838441.1888299999</v>
      </c>
      <c r="D249" s="21">
        <v>8755.3948099999998</v>
      </c>
      <c r="E249" s="21">
        <f t="shared" si="107"/>
        <v>1847196.5836399999</v>
      </c>
      <c r="F249" s="21">
        <f t="shared" si="108"/>
        <v>116454.61736000003</v>
      </c>
      <c r="G249" s="21">
        <f t="shared" si="109"/>
        <v>125210.01217</v>
      </c>
      <c r="H249" s="76">
        <f t="shared" si="105"/>
        <v>94.069485593943824</v>
      </c>
      <c r="I249" s="53"/>
    </row>
    <row r="250" spans="1:9" ht="11.25" customHeight="1" x14ac:dyDescent="0.2">
      <c r="A250" s="56" t="s">
        <v>280</v>
      </c>
      <c r="B250" s="21">
        <v>64816</v>
      </c>
      <c r="C250" s="21">
        <v>54444.429729999996</v>
      </c>
      <c r="D250" s="21">
        <v>9002.32251</v>
      </c>
      <c r="E250" s="21">
        <f t="shared" si="107"/>
        <v>63446.752239999994</v>
      </c>
      <c r="F250" s="21">
        <f t="shared" si="108"/>
        <v>1369.2477600000057</v>
      </c>
      <c r="G250" s="21">
        <f t="shared" si="109"/>
        <v>10371.570270000004</v>
      </c>
      <c r="H250" s="76">
        <f t="shared" si="105"/>
        <v>97.887484941989626</v>
      </c>
      <c r="I250" s="53"/>
    </row>
    <row r="251" spans="1:9" ht="11.25" customHeight="1" x14ac:dyDescent="0.2">
      <c r="A251" s="56" t="s">
        <v>281</v>
      </c>
      <c r="B251" s="21">
        <v>168132.00000000003</v>
      </c>
      <c r="C251" s="21">
        <v>162511.50943999999</v>
      </c>
      <c r="D251" s="21">
        <v>2694.27396</v>
      </c>
      <c r="E251" s="21">
        <f t="shared" si="107"/>
        <v>165205.78339999999</v>
      </c>
      <c r="F251" s="21">
        <f t="shared" si="108"/>
        <v>2926.2166000000434</v>
      </c>
      <c r="G251" s="21">
        <f t="shared" si="109"/>
        <v>5620.4905600000347</v>
      </c>
      <c r="H251" s="76">
        <f t="shared" si="105"/>
        <v>98.259571883995875</v>
      </c>
      <c r="I251" s="53"/>
    </row>
    <row r="252" spans="1:9" ht="11.25" customHeight="1" x14ac:dyDescent="0.2">
      <c r="A252" s="56" t="s">
        <v>282</v>
      </c>
      <c r="B252" s="21">
        <v>682648.05100000009</v>
      </c>
      <c r="C252" s="21">
        <v>524635.03706999996</v>
      </c>
      <c r="D252" s="21">
        <v>30138.251600000003</v>
      </c>
      <c r="E252" s="21">
        <f t="shared" si="107"/>
        <v>554773.28866999992</v>
      </c>
      <c r="F252" s="21">
        <f t="shared" si="108"/>
        <v>127874.76233000017</v>
      </c>
      <c r="G252" s="21">
        <f t="shared" si="109"/>
        <v>158013.01393000013</v>
      </c>
      <c r="H252" s="76">
        <f t="shared" si="105"/>
        <v>81.267834553591925</v>
      </c>
      <c r="I252" s="53"/>
    </row>
    <row r="253" spans="1:9" ht="11.25" customHeight="1" x14ac:dyDescent="0.2">
      <c r="A253" s="56" t="s">
        <v>283</v>
      </c>
      <c r="B253" s="21">
        <v>54428</v>
      </c>
      <c r="C253" s="21">
        <v>42940.618490000001</v>
      </c>
      <c r="D253" s="21">
        <v>239.74457000000001</v>
      </c>
      <c r="E253" s="21">
        <f t="shared" si="107"/>
        <v>43180.363060000003</v>
      </c>
      <c r="F253" s="21">
        <f t="shared" si="108"/>
        <v>11247.636939999997</v>
      </c>
      <c r="G253" s="21">
        <f t="shared" si="109"/>
        <v>11487.381509999999</v>
      </c>
      <c r="H253" s="76">
        <f t="shared" si="105"/>
        <v>79.334833284338941</v>
      </c>
      <c r="I253" s="53"/>
    </row>
    <row r="254" spans="1:9" ht="11.25" customHeight="1" x14ac:dyDescent="0.2">
      <c r="A254" s="56" t="s">
        <v>284</v>
      </c>
      <c r="B254" s="21">
        <v>392636.859</v>
      </c>
      <c r="C254" s="21">
        <v>353973.0625</v>
      </c>
      <c r="D254" s="21">
        <v>6127.8631500000001</v>
      </c>
      <c r="E254" s="21">
        <f t="shared" si="107"/>
        <v>360100.92564999999</v>
      </c>
      <c r="F254" s="21">
        <f t="shared" si="108"/>
        <v>32535.933350000007</v>
      </c>
      <c r="G254" s="21">
        <f t="shared" si="109"/>
        <v>38663.796499999997</v>
      </c>
      <c r="H254" s="76">
        <f t="shared" si="105"/>
        <v>91.713479617561831</v>
      </c>
      <c r="I254" s="53"/>
    </row>
    <row r="255" spans="1:9" ht="11.25" hidden="1" customHeight="1" x14ac:dyDescent="0.2">
      <c r="A255" s="56" t="s">
        <v>285</v>
      </c>
      <c r="B255" s="21">
        <v>0</v>
      </c>
      <c r="C255" s="21">
        <v>0</v>
      </c>
      <c r="D255" s="21">
        <v>0</v>
      </c>
      <c r="E255" s="21">
        <f t="shared" si="107"/>
        <v>0</v>
      </c>
      <c r="F255" s="21">
        <f t="shared" si="108"/>
        <v>0</v>
      </c>
      <c r="G255" s="21">
        <f t="shared" si="109"/>
        <v>0</v>
      </c>
      <c r="H255" s="76" t="str">
        <f t="shared" si="105"/>
        <v/>
      </c>
      <c r="I255" s="53"/>
    </row>
    <row r="256" spans="1:9" ht="11.25" customHeight="1" x14ac:dyDescent="0.2">
      <c r="A256" s="56" t="s">
        <v>286</v>
      </c>
      <c r="B256" s="21">
        <v>2632.904</v>
      </c>
      <c r="C256" s="21">
        <v>1824.2210500000001</v>
      </c>
      <c r="D256" s="21">
        <v>0</v>
      </c>
      <c r="E256" s="21">
        <f t="shared" si="107"/>
        <v>1824.2210500000001</v>
      </c>
      <c r="F256" s="21">
        <f t="shared" si="108"/>
        <v>808.68294999999989</v>
      </c>
      <c r="G256" s="21">
        <f t="shared" si="109"/>
        <v>808.68294999999989</v>
      </c>
      <c r="H256" s="76">
        <f t="shared" si="105"/>
        <v>69.285513258364148</v>
      </c>
      <c r="I256" s="53"/>
    </row>
    <row r="257" spans="1:9" ht="11.25" customHeight="1" x14ac:dyDescent="0.2">
      <c r="A257" s="26"/>
      <c r="B257" s="21"/>
      <c r="C257" s="25"/>
      <c r="D257" s="21"/>
      <c r="E257" s="25"/>
      <c r="F257" s="25"/>
      <c r="G257" s="25"/>
      <c r="H257" s="76" t="str">
        <f t="shared" si="105"/>
        <v/>
      </c>
      <c r="I257" s="53"/>
    </row>
    <row r="258" spans="1:9" ht="11.25" customHeight="1" x14ac:dyDescent="0.2">
      <c r="A258" s="18" t="s">
        <v>86</v>
      </c>
      <c r="B258" s="28">
        <f t="shared" ref="B258:C258" si="110">SUM(B259:B263)</f>
        <v>27118997.999999996</v>
      </c>
      <c r="C258" s="28">
        <f t="shared" si="110"/>
        <v>21462257.867300004</v>
      </c>
      <c r="D258" s="28">
        <f t="shared" ref="D258:G258" si="111">SUM(D259:D263)</f>
        <v>134485.63618</v>
      </c>
      <c r="E258" s="28">
        <f t="shared" si="111"/>
        <v>21596743.503480002</v>
      </c>
      <c r="F258" s="28">
        <f t="shared" si="111"/>
        <v>5522254.496519994</v>
      </c>
      <c r="G258" s="28">
        <f t="shared" si="111"/>
        <v>5656740.1326999962</v>
      </c>
      <c r="H258" s="76">
        <f t="shared" si="105"/>
        <v>79.636952307308718</v>
      </c>
      <c r="I258" s="53"/>
    </row>
    <row r="259" spans="1:9" ht="11.25" customHeight="1" x14ac:dyDescent="0.2">
      <c r="A259" s="56" t="s">
        <v>287</v>
      </c>
      <c r="B259" s="21">
        <v>23288687.999999996</v>
      </c>
      <c r="C259" s="21">
        <v>19048461.02242</v>
      </c>
      <c r="D259" s="21">
        <v>126185.08347</v>
      </c>
      <c r="E259" s="21">
        <f t="shared" ref="E259:E263" si="112">C259+D259</f>
        <v>19174646.105890002</v>
      </c>
      <c r="F259" s="21">
        <f>B259-E259</f>
        <v>4114041.8941099942</v>
      </c>
      <c r="G259" s="21">
        <f>B259-C259</f>
        <v>4240226.977579996</v>
      </c>
      <c r="H259" s="76">
        <f t="shared" si="105"/>
        <v>82.334591394285525</v>
      </c>
      <c r="I259" s="53"/>
    </row>
    <row r="260" spans="1:9" ht="11.25" customHeight="1" x14ac:dyDescent="0.2">
      <c r="A260" s="56" t="s">
        <v>288</v>
      </c>
      <c r="B260" s="21">
        <v>67988</v>
      </c>
      <c r="C260" s="21">
        <v>47133.514710000003</v>
      </c>
      <c r="D260" s="21">
        <v>0.84165000000000001</v>
      </c>
      <c r="E260" s="21">
        <f t="shared" si="112"/>
        <v>47134.356360000005</v>
      </c>
      <c r="F260" s="21">
        <f>B260-E260</f>
        <v>20853.643639999995</v>
      </c>
      <c r="G260" s="21">
        <f>B260-C260</f>
        <v>20854.485289999997</v>
      </c>
      <c r="H260" s="76">
        <f t="shared" ref="H260:H277" si="113">IFERROR(E260/B260*100,"")</f>
        <v>69.327464199564631</v>
      </c>
      <c r="I260" s="53"/>
    </row>
    <row r="261" spans="1:9" ht="11.25" customHeight="1" x14ac:dyDescent="0.2">
      <c r="A261" s="56" t="s">
        <v>289</v>
      </c>
      <c r="B261" s="21">
        <v>946613.99999999988</v>
      </c>
      <c r="C261" s="21">
        <v>548217.44457000005</v>
      </c>
      <c r="D261" s="21">
        <v>1390.5414800000001</v>
      </c>
      <c r="E261" s="21">
        <f t="shared" si="112"/>
        <v>549607.98605000007</v>
      </c>
      <c r="F261" s="21">
        <f>B261-E261</f>
        <v>397006.01394999982</v>
      </c>
      <c r="G261" s="21">
        <f>B261-C261</f>
        <v>398396.55542999983</v>
      </c>
      <c r="H261" s="76">
        <f t="shared" si="113"/>
        <v>58.060411746498588</v>
      </c>
      <c r="I261" s="53"/>
    </row>
    <row r="262" spans="1:9" ht="11.25" customHeight="1" x14ac:dyDescent="0.2">
      <c r="A262" s="56" t="s">
        <v>133</v>
      </c>
      <c r="B262" s="21">
        <v>2354191</v>
      </c>
      <c r="C262" s="21">
        <v>1513387.6581400002</v>
      </c>
      <c r="D262" s="21">
        <v>6093.1702800000003</v>
      </c>
      <c r="E262" s="21">
        <f t="shared" si="112"/>
        <v>1519480.8284200002</v>
      </c>
      <c r="F262" s="21">
        <f>B262-E262</f>
        <v>834710.17157999985</v>
      </c>
      <c r="G262" s="21">
        <f>B262-C262</f>
        <v>840803.34185999981</v>
      </c>
      <c r="H262" s="76">
        <f t="shared" si="113"/>
        <v>64.543651233905848</v>
      </c>
      <c r="I262" s="53"/>
    </row>
    <row r="263" spans="1:9" ht="11.25" customHeight="1" x14ac:dyDescent="0.2">
      <c r="A263" s="56" t="s">
        <v>290</v>
      </c>
      <c r="B263" s="21">
        <v>461517</v>
      </c>
      <c r="C263" s="21">
        <v>305058.22745999997</v>
      </c>
      <c r="D263" s="21">
        <v>815.99930000000006</v>
      </c>
      <c r="E263" s="21">
        <f t="shared" si="112"/>
        <v>305874.22675999999</v>
      </c>
      <c r="F263" s="21">
        <f>B263-E263</f>
        <v>155642.77324000001</v>
      </c>
      <c r="G263" s="21">
        <f>B263-C263</f>
        <v>156458.77254000003</v>
      </c>
      <c r="H263" s="76">
        <f t="shared" si="113"/>
        <v>66.275830957472863</v>
      </c>
      <c r="I263" s="53"/>
    </row>
    <row r="264" spans="1:9" ht="11.25" customHeight="1" x14ac:dyDescent="0.2">
      <c r="A264" s="26"/>
      <c r="B264" s="21"/>
      <c r="C264" s="25"/>
      <c r="D264" s="21"/>
      <c r="E264" s="25"/>
      <c r="F264" s="25"/>
      <c r="G264" s="25"/>
      <c r="H264" s="76" t="str">
        <f t="shared" si="113"/>
        <v/>
      </c>
      <c r="I264" s="53"/>
    </row>
    <row r="265" spans="1:9" ht="11.25" customHeight="1" x14ac:dyDescent="0.2">
      <c r="A265" s="18" t="s">
        <v>87</v>
      </c>
      <c r="B265" s="24">
        <f t="shared" ref="B265:G265" si="114">+B266+B267</f>
        <v>1167914.5859999999</v>
      </c>
      <c r="C265" s="24">
        <f t="shared" si="114"/>
        <v>1007569.91073</v>
      </c>
      <c r="D265" s="24">
        <f t="shared" si="114"/>
        <v>6031.1862699999992</v>
      </c>
      <c r="E265" s="28">
        <f t="shared" si="114"/>
        <v>1013601.0970000001</v>
      </c>
      <c r="F265" s="28">
        <f t="shared" si="114"/>
        <v>154313.489</v>
      </c>
      <c r="G265" s="28">
        <f t="shared" si="114"/>
        <v>160344.67527000001</v>
      </c>
      <c r="H265" s="76">
        <f t="shared" si="113"/>
        <v>86.78726245482477</v>
      </c>
      <c r="I265" s="53"/>
    </row>
    <row r="266" spans="1:9" ht="11.25" customHeight="1" x14ac:dyDescent="0.2">
      <c r="A266" s="56" t="s">
        <v>87</v>
      </c>
      <c r="B266" s="21">
        <v>1128658</v>
      </c>
      <c r="C266" s="21">
        <v>968725.61586999998</v>
      </c>
      <c r="D266" s="21">
        <v>5619.4042199999994</v>
      </c>
      <c r="E266" s="21">
        <f t="shared" ref="E266:E267" si="115">C266+D266</f>
        <v>974345.02009000001</v>
      </c>
      <c r="F266" s="21">
        <f>B266-E266</f>
        <v>154312.97990999999</v>
      </c>
      <c r="G266" s="21">
        <f>B266-C266</f>
        <v>159932.38413000002</v>
      </c>
      <c r="H266" s="76">
        <f t="shared" si="113"/>
        <v>86.32774676562785</v>
      </c>
      <c r="I266" s="53"/>
    </row>
    <row r="267" spans="1:9" ht="11.25" customHeight="1" x14ac:dyDescent="0.2">
      <c r="A267" s="56" t="s">
        <v>291</v>
      </c>
      <c r="B267" s="21">
        <v>39256.586000000003</v>
      </c>
      <c r="C267" s="21">
        <v>38844.294860000002</v>
      </c>
      <c r="D267" s="21">
        <v>411.78204999999997</v>
      </c>
      <c r="E267" s="21">
        <f t="shared" si="115"/>
        <v>39256.076910000003</v>
      </c>
      <c r="F267" s="21">
        <f>B267-E267</f>
        <v>0.50908999999955995</v>
      </c>
      <c r="G267" s="21">
        <f>B267-C267</f>
        <v>412.29114000000118</v>
      </c>
      <c r="H267" s="76">
        <f t="shared" si="113"/>
        <v>99.998703173016622</v>
      </c>
      <c r="I267" s="53"/>
    </row>
    <row r="268" spans="1:9" ht="11.4" x14ac:dyDescent="0.2">
      <c r="A268" s="26"/>
      <c r="B268" s="22"/>
      <c r="C268" s="22"/>
      <c r="D268" s="22"/>
      <c r="E268" s="22"/>
      <c r="F268" s="22"/>
      <c r="G268" s="22"/>
      <c r="H268" s="76" t="str">
        <f t="shared" si="113"/>
        <v/>
      </c>
      <c r="I268" s="53"/>
    </row>
    <row r="269" spans="1:9" ht="11.25" customHeight="1" x14ac:dyDescent="0.2">
      <c r="A269" s="35" t="s">
        <v>88</v>
      </c>
      <c r="B269" s="21">
        <v>5991608.6790000005</v>
      </c>
      <c r="C269" s="21">
        <v>5962367.8198000006</v>
      </c>
      <c r="D269" s="21">
        <v>10482.00626</v>
      </c>
      <c r="E269" s="21">
        <f t="shared" ref="E269" si="116">C269+D269</f>
        <v>5972849.8260600008</v>
      </c>
      <c r="F269" s="21">
        <f>B269-E269</f>
        <v>18758.852939999662</v>
      </c>
      <c r="G269" s="21">
        <f>B269-C269</f>
        <v>29240.859199999832</v>
      </c>
      <c r="H269" s="76">
        <f t="shared" si="113"/>
        <v>99.686914584296076</v>
      </c>
      <c r="I269" s="53"/>
    </row>
    <row r="270" spans="1:9" ht="11.25" customHeight="1" x14ac:dyDescent="0.2">
      <c r="A270" s="26"/>
      <c r="B270" s="22"/>
      <c r="C270" s="22"/>
      <c r="D270" s="22"/>
      <c r="E270" s="22"/>
      <c r="F270" s="22"/>
      <c r="G270" s="22"/>
      <c r="H270" s="76" t="str">
        <f t="shared" si="113"/>
        <v/>
      </c>
      <c r="I270" s="53"/>
    </row>
    <row r="271" spans="1:9" ht="11.25" customHeight="1" x14ac:dyDescent="0.2">
      <c r="A271" s="18" t="s">
        <v>89</v>
      </c>
      <c r="B271" s="21">
        <v>19938557.537</v>
      </c>
      <c r="C271" s="21">
        <v>15510460.062719999</v>
      </c>
      <c r="D271" s="21">
        <v>29602.826519999999</v>
      </c>
      <c r="E271" s="21">
        <f t="shared" ref="E271" si="117">C271+D271</f>
        <v>15540062.889239999</v>
      </c>
      <c r="F271" s="21">
        <f>B271-E271</f>
        <v>4398494.6477600019</v>
      </c>
      <c r="G271" s="21">
        <f>B271-C271</f>
        <v>4428097.4742800016</v>
      </c>
      <c r="H271" s="76">
        <f t="shared" si="113"/>
        <v>77.939754971754056</v>
      </c>
      <c r="I271" s="53"/>
    </row>
    <row r="272" spans="1:9" ht="11.25" customHeight="1" x14ac:dyDescent="0.2">
      <c r="A272" s="26"/>
      <c r="B272" s="22"/>
      <c r="C272" s="22"/>
      <c r="D272" s="22"/>
      <c r="E272" s="22"/>
      <c r="F272" s="22"/>
      <c r="G272" s="22"/>
      <c r="H272" s="76" t="str">
        <f t="shared" si="113"/>
        <v/>
      </c>
      <c r="I272" s="53"/>
    </row>
    <row r="273" spans="1:9" ht="11.25" customHeight="1" x14ac:dyDescent="0.2">
      <c r="A273" s="18" t="s">
        <v>90</v>
      </c>
      <c r="B273" s="21">
        <v>2233877</v>
      </c>
      <c r="C273" s="21">
        <v>1821438.85684</v>
      </c>
      <c r="D273" s="21">
        <v>329533.89572000003</v>
      </c>
      <c r="E273" s="21">
        <f t="shared" ref="E273" si="118">C273+D273</f>
        <v>2150972.7525599999</v>
      </c>
      <c r="F273" s="21">
        <f>B273-E273</f>
        <v>82904.247440000065</v>
      </c>
      <c r="G273" s="21">
        <f>B273-C273</f>
        <v>412438.14315999998</v>
      </c>
      <c r="H273" s="76">
        <f t="shared" si="113"/>
        <v>96.288772952136569</v>
      </c>
      <c r="I273" s="53"/>
    </row>
    <row r="274" spans="1:9" ht="11.25" customHeight="1" x14ac:dyDescent="0.2">
      <c r="A274" s="26"/>
      <c r="B274" s="21"/>
      <c r="C274" s="21"/>
      <c r="D274" s="21"/>
      <c r="E274" s="21"/>
      <c r="F274" s="21"/>
      <c r="G274" s="21"/>
      <c r="H274" s="76" t="str">
        <f t="shared" si="113"/>
        <v/>
      </c>
      <c r="I274" s="53"/>
    </row>
    <row r="275" spans="1:9" ht="11.25" customHeight="1" x14ac:dyDescent="0.2">
      <c r="A275" s="18" t="s">
        <v>91</v>
      </c>
      <c r="B275" s="28">
        <f t="shared" ref="B275:G275" si="119">+B276+B277</f>
        <v>503776.22400000005</v>
      </c>
      <c r="C275" s="28">
        <f t="shared" si="119"/>
        <v>463856.74768999999</v>
      </c>
      <c r="D275" s="28">
        <f t="shared" si="119"/>
        <v>6369.6662099999994</v>
      </c>
      <c r="E275" s="28">
        <f t="shared" si="119"/>
        <v>470226.41390000004</v>
      </c>
      <c r="F275" s="28">
        <f t="shared" si="119"/>
        <v>33549.810100000024</v>
      </c>
      <c r="G275" s="28">
        <f t="shared" si="119"/>
        <v>39919.476310000027</v>
      </c>
      <c r="H275" s="76">
        <f t="shared" si="113"/>
        <v>93.340334755456823</v>
      </c>
      <c r="I275" s="53"/>
    </row>
    <row r="276" spans="1:9" ht="11.25" customHeight="1" x14ac:dyDescent="0.2">
      <c r="A276" s="30" t="s">
        <v>91</v>
      </c>
      <c r="B276" s="21">
        <v>479337.84400000004</v>
      </c>
      <c r="C276" s="21">
        <v>445797.33357000002</v>
      </c>
      <c r="D276" s="21">
        <v>5902.5045099999998</v>
      </c>
      <c r="E276" s="21">
        <f t="shared" ref="E276:E277" si="120">C276+D276</f>
        <v>451699.83808000002</v>
      </c>
      <c r="F276" s="21">
        <f>B276-E276</f>
        <v>27638.005920000025</v>
      </c>
      <c r="G276" s="21">
        <f>B276-C276</f>
        <v>33540.510430000024</v>
      </c>
      <c r="H276" s="76">
        <f t="shared" si="113"/>
        <v>94.234128127801227</v>
      </c>
      <c r="I276" s="53"/>
    </row>
    <row r="277" spans="1:9" ht="11.25" customHeight="1" x14ac:dyDescent="0.2">
      <c r="A277" s="30" t="s">
        <v>292</v>
      </c>
      <c r="B277" s="21">
        <v>24438.38</v>
      </c>
      <c r="C277" s="21">
        <v>18059.414120000001</v>
      </c>
      <c r="D277" s="21">
        <v>467.1617</v>
      </c>
      <c r="E277" s="21">
        <f t="shared" si="120"/>
        <v>18526.575820000002</v>
      </c>
      <c r="F277" s="21">
        <f>B277-E277</f>
        <v>5911.8041799999992</v>
      </c>
      <c r="G277" s="21">
        <f>B277-C277</f>
        <v>6378.9658799999997</v>
      </c>
      <c r="H277" s="76">
        <f t="shared" si="113"/>
        <v>75.809345054786775</v>
      </c>
      <c r="I277" s="53"/>
    </row>
    <row r="278" spans="1:9" ht="12" customHeight="1" x14ac:dyDescent="0.2">
      <c r="B278" s="23"/>
      <c r="C278" s="23"/>
      <c r="D278" s="23"/>
      <c r="E278" s="23"/>
      <c r="F278" s="23"/>
      <c r="G278" s="23"/>
      <c r="H278" s="76"/>
      <c r="I278" s="53"/>
    </row>
    <row r="279" spans="1:9" ht="11.25" customHeight="1" x14ac:dyDescent="0.2">
      <c r="A279" s="17" t="s">
        <v>92</v>
      </c>
      <c r="B279" s="48">
        <f t="shared" ref="B279:G279" si="121">B280+B282</f>
        <v>536047294.69956005</v>
      </c>
      <c r="C279" s="48">
        <f t="shared" si="121"/>
        <v>531236369.89906001</v>
      </c>
      <c r="D279" s="48">
        <f t="shared" si="121"/>
        <v>165696.57653000002</v>
      </c>
      <c r="E279" s="48">
        <f t="shared" si="121"/>
        <v>531402066.47559005</v>
      </c>
      <c r="F279" s="48">
        <f t="shared" si="121"/>
        <v>4645228.2239699811</v>
      </c>
      <c r="G279" s="48">
        <f t="shared" si="121"/>
        <v>4810924.8004999813</v>
      </c>
      <c r="H279" s="76">
        <f t="shared" ref="H279:H286" si="122">IFERROR(E279/B279*100,"")</f>
        <v>99.133429406341193</v>
      </c>
      <c r="I279" s="53"/>
    </row>
    <row r="280" spans="1:9" ht="11.25" customHeight="1" x14ac:dyDescent="0.2">
      <c r="A280" s="20" t="s">
        <v>93</v>
      </c>
      <c r="B280" s="21">
        <v>55594797.171559997</v>
      </c>
      <c r="C280" s="21">
        <v>53360576.87511</v>
      </c>
      <c r="D280" s="21">
        <v>138042.75599000001</v>
      </c>
      <c r="E280" s="21">
        <f t="shared" ref="E280" si="123">C280+D280</f>
        <v>53498619.631099999</v>
      </c>
      <c r="F280" s="21">
        <f>B280-E280</f>
        <v>2096177.540459998</v>
      </c>
      <c r="G280" s="21">
        <f>B280-C280</f>
        <v>2234220.2964499965</v>
      </c>
      <c r="H280" s="76">
        <f t="shared" si="122"/>
        <v>96.229543685551349</v>
      </c>
      <c r="I280" s="53"/>
    </row>
    <row r="281" spans="1:9" ht="11.25" customHeight="1" x14ac:dyDescent="0.2">
      <c r="A281" s="36"/>
      <c r="B281" s="25"/>
      <c r="C281" s="25"/>
      <c r="D281" s="25"/>
      <c r="E281" s="25"/>
      <c r="F281" s="25"/>
      <c r="G281" s="25"/>
      <c r="H281" s="76" t="str">
        <f t="shared" si="122"/>
        <v/>
      </c>
      <c r="I281" s="53"/>
    </row>
    <row r="282" spans="1:9" ht="11.25" customHeight="1" x14ac:dyDescent="0.2">
      <c r="A282" s="20" t="s">
        <v>94</v>
      </c>
      <c r="B282" s="28">
        <f t="shared" ref="B282:G282" si="124">SUM(B283:B284)</f>
        <v>480452497.52800006</v>
      </c>
      <c r="C282" s="28">
        <f t="shared" si="124"/>
        <v>477875793.02395004</v>
      </c>
      <c r="D282" s="28">
        <f t="shared" ref="D282" si="125">SUM(D283:D284)</f>
        <v>27653.820540000001</v>
      </c>
      <c r="E282" s="28">
        <f t="shared" si="124"/>
        <v>477903446.84449005</v>
      </c>
      <c r="F282" s="28">
        <f t="shared" si="124"/>
        <v>2549050.6835099831</v>
      </c>
      <c r="G282" s="28">
        <f t="shared" si="124"/>
        <v>2576704.5040499847</v>
      </c>
      <c r="H282" s="76">
        <f t="shared" si="122"/>
        <v>99.469447927396516</v>
      </c>
      <c r="I282" s="53"/>
    </row>
    <row r="283" spans="1:9" ht="11.4" x14ac:dyDescent="0.2">
      <c r="A283" s="30" t="s">
        <v>293</v>
      </c>
      <c r="B283" s="21">
        <v>478664333.85900003</v>
      </c>
      <c r="C283" s="21">
        <v>476117780.39724004</v>
      </c>
      <c r="D283" s="21">
        <v>20687.110210000003</v>
      </c>
      <c r="E283" s="21">
        <f t="shared" ref="E283:E284" si="126">C283+D283</f>
        <v>476138467.50745004</v>
      </c>
      <c r="F283" s="21">
        <f>B283-E283</f>
        <v>2525866.351549983</v>
      </c>
      <c r="G283" s="21">
        <f>B283-C283</f>
        <v>2546553.4617599845</v>
      </c>
      <c r="H283" s="76">
        <f t="shared" si="122"/>
        <v>99.472309471819969</v>
      </c>
      <c r="I283" s="53"/>
    </row>
    <row r="284" spans="1:9" ht="11.25" customHeight="1" x14ac:dyDescent="0.2">
      <c r="A284" s="30" t="s">
        <v>294</v>
      </c>
      <c r="B284" s="21">
        <v>1788163.669</v>
      </c>
      <c r="C284" s="21">
        <v>1758012.62671</v>
      </c>
      <c r="D284" s="21">
        <v>6966.7103299999999</v>
      </c>
      <c r="E284" s="21">
        <f t="shared" si="126"/>
        <v>1764979.3370399999</v>
      </c>
      <c r="F284" s="21">
        <f>B284-E284</f>
        <v>23184.331960000098</v>
      </c>
      <c r="G284" s="21">
        <f>B284-C284</f>
        <v>30151.042290000012</v>
      </c>
      <c r="H284" s="76">
        <f t="shared" si="122"/>
        <v>98.703455821078975</v>
      </c>
      <c r="I284" s="53"/>
    </row>
    <row r="285" spans="1:9" ht="11.25" customHeight="1" x14ac:dyDescent="0.2">
      <c r="A285" s="37"/>
      <c r="B285" s="25"/>
      <c r="C285" s="25"/>
      <c r="D285" s="25"/>
      <c r="E285" s="25"/>
      <c r="F285" s="25"/>
      <c r="G285" s="25"/>
      <c r="H285" s="76" t="str">
        <f t="shared" si="122"/>
        <v/>
      </c>
    </row>
    <row r="286" spans="1:9" ht="15.6" customHeight="1" thickBot="1" x14ac:dyDescent="0.25">
      <c r="A286" s="38" t="s">
        <v>95</v>
      </c>
      <c r="B286" s="49">
        <f>+B279+B9+0.05</f>
        <v>2114448747.8833296</v>
      </c>
      <c r="C286" s="49">
        <f t="shared" ref="C286:G286" si="127">+C279+C9</f>
        <v>1949062808.1659298</v>
      </c>
      <c r="D286" s="49">
        <f t="shared" si="127"/>
        <v>29159906.682569996</v>
      </c>
      <c r="E286" s="50">
        <f t="shared" si="127"/>
        <v>1978222714.8484998</v>
      </c>
      <c r="F286" s="49">
        <f t="shared" si="127"/>
        <v>136226032.98482996</v>
      </c>
      <c r="G286" s="49">
        <f t="shared" si="127"/>
        <v>165385939.66739994</v>
      </c>
      <c r="H286" s="76">
        <f t="shared" si="122"/>
        <v>93.557373609968124</v>
      </c>
      <c r="I286" s="57"/>
    </row>
    <row r="287" spans="1:9" ht="11.25" customHeight="1" thickTop="1" x14ac:dyDescent="0.2">
      <c r="A287" s="20"/>
      <c r="B287" s="25"/>
      <c r="C287" s="22"/>
      <c r="D287" s="25"/>
      <c r="E287" s="22"/>
      <c r="F287" s="22"/>
      <c r="G287" s="22"/>
      <c r="H287" s="76"/>
    </row>
    <row r="288" spans="1:9" ht="11.4" x14ac:dyDescent="0.2">
      <c r="A288" s="58" t="s">
        <v>310</v>
      </c>
      <c r="C288" s="40"/>
      <c r="E288" s="16"/>
      <c r="H288" s="78"/>
    </row>
    <row r="289" spans="1:9" ht="11.4" x14ac:dyDescent="0.2">
      <c r="A289" s="16" t="s">
        <v>96</v>
      </c>
      <c r="C289" s="40"/>
      <c r="E289" s="16"/>
      <c r="H289" s="78"/>
    </row>
    <row r="290" spans="1:9" s="39" customFormat="1" x14ac:dyDescent="0.2">
      <c r="A290" s="84" t="s">
        <v>295</v>
      </c>
      <c r="B290" s="84"/>
      <c r="C290" s="84"/>
      <c r="D290" s="84"/>
      <c r="E290" s="84"/>
      <c r="F290" s="84"/>
      <c r="G290" s="16"/>
      <c r="H290" s="78"/>
      <c r="I290" s="16"/>
    </row>
    <row r="291" spans="1:9" ht="11.4" x14ac:dyDescent="0.2">
      <c r="A291" s="16" t="s">
        <v>97</v>
      </c>
      <c r="C291" s="40"/>
      <c r="E291" s="16"/>
      <c r="H291" s="78"/>
    </row>
    <row r="292" spans="1:9" ht="11.4" x14ac:dyDescent="0.2">
      <c r="A292" s="16" t="s">
        <v>122</v>
      </c>
      <c r="C292" s="40"/>
      <c r="E292" s="16"/>
      <c r="H292" s="78"/>
    </row>
    <row r="293" spans="1:9" ht="11.4" x14ac:dyDescent="0.2">
      <c r="A293" s="16" t="s">
        <v>296</v>
      </c>
      <c r="C293" s="40"/>
      <c r="E293" s="16"/>
      <c r="H293" s="78"/>
    </row>
    <row r="294" spans="1:9" ht="11.4" x14ac:dyDescent="0.2">
      <c r="A294" s="16" t="s">
        <v>98</v>
      </c>
      <c r="C294" s="40"/>
      <c r="E294" s="16"/>
      <c r="H294" s="78"/>
    </row>
    <row r="295" spans="1:9" x14ac:dyDescent="0.2">
      <c r="E295" s="16"/>
      <c r="G295" s="40"/>
      <c r="H295" s="78"/>
    </row>
    <row r="296" spans="1:9" x14ac:dyDescent="0.2">
      <c r="E296" s="16"/>
      <c r="G296" s="40"/>
      <c r="H296" s="78"/>
    </row>
    <row r="297" spans="1:9" x14ac:dyDescent="0.2">
      <c r="E297" s="16"/>
      <c r="G297" s="40"/>
      <c r="H297" s="78"/>
    </row>
    <row r="298" spans="1:9" x14ac:dyDescent="0.2">
      <c r="E298" s="16"/>
      <c r="G298" s="40"/>
      <c r="H298" s="78"/>
    </row>
    <row r="299" spans="1:9" x14ac:dyDescent="0.2">
      <c r="E299" s="16"/>
      <c r="G299" s="40"/>
      <c r="H299" s="78"/>
    </row>
    <row r="300" spans="1:9" x14ac:dyDescent="0.2">
      <c r="E300" s="16"/>
      <c r="G300" s="40"/>
      <c r="H300" s="78"/>
    </row>
    <row r="301" spans="1:9" x14ac:dyDescent="0.2">
      <c r="E301" s="16"/>
      <c r="G301" s="40"/>
      <c r="H301" s="78"/>
    </row>
    <row r="302" spans="1:9" x14ac:dyDescent="0.2">
      <c r="E302" s="16"/>
      <c r="G302" s="40"/>
      <c r="H302" s="78"/>
    </row>
    <row r="303" spans="1:9" x14ac:dyDescent="0.2">
      <c r="E303" s="16"/>
      <c r="G303" s="40"/>
      <c r="H303" s="78"/>
    </row>
    <row r="304" spans="1:9" x14ac:dyDescent="0.2">
      <c r="E304" s="16"/>
      <c r="G304" s="40"/>
      <c r="H304" s="78"/>
    </row>
    <row r="305" spans="5:8" x14ac:dyDescent="0.2">
      <c r="E305" s="16"/>
      <c r="G305" s="40"/>
      <c r="H305" s="78"/>
    </row>
    <row r="306" spans="5:8" x14ac:dyDescent="0.2">
      <c r="E306" s="16"/>
      <c r="G306" s="40"/>
      <c r="H306" s="78"/>
    </row>
    <row r="307" spans="5:8" x14ac:dyDescent="0.2">
      <c r="E307" s="16"/>
      <c r="G307" s="40"/>
      <c r="H307" s="78"/>
    </row>
    <row r="308" spans="5:8" x14ac:dyDescent="0.2">
      <c r="E308" s="16"/>
      <c r="G308" s="40"/>
      <c r="H308" s="78"/>
    </row>
    <row r="309" spans="5:8" x14ac:dyDescent="0.2">
      <c r="E309" s="16"/>
      <c r="G309" s="40"/>
      <c r="H309" s="78"/>
    </row>
    <row r="310" spans="5:8" x14ac:dyDescent="0.2">
      <c r="E310" s="16"/>
      <c r="G310" s="40"/>
      <c r="H310" s="78"/>
    </row>
    <row r="311" spans="5:8" x14ac:dyDescent="0.2">
      <c r="E311" s="16"/>
      <c r="G311" s="40"/>
      <c r="H311" s="78"/>
    </row>
    <row r="312" spans="5:8" x14ac:dyDescent="0.2">
      <c r="E312" s="16"/>
      <c r="G312" s="40"/>
      <c r="H312" s="78"/>
    </row>
    <row r="313" spans="5:8" x14ac:dyDescent="0.2">
      <c r="E313" s="16"/>
      <c r="G313" s="40"/>
      <c r="H313" s="78"/>
    </row>
    <row r="314" spans="5:8" x14ac:dyDescent="0.2">
      <c r="E314" s="16"/>
      <c r="G314" s="40"/>
    </row>
    <row r="315" spans="5:8" x14ac:dyDescent="0.2">
      <c r="E315" s="16"/>
      <c r="G315" s="40"/>
    </row>
    <row r="316" spans="5:8" x14ac:dyDescent="0.2">
      <c r="E316" s="16"/>
      <c r="G316" s="40"/>
    </row>
    <row r="317" spans="5:8" x14ac:dyDescent="0.2">
      <c r="E317" s="16"/>
      <c r="G317" s="40"/>
    </row>
    <row r="318" spans="5:8" x14ac:dyDescent="0.2">
      <c r="E318" s="16"/>
      <c r="G318" s="40"/>
    </row>
    <row r="319" spans="5:8" x14ac:dyDescent="0.2">
      <c r="E319" s="16"/>
      <c r="G319" s="40"/>
    </row>
    <row r="320" spans="5:8" x14ac:dyDescent="0.2">
      <c r="E320" s="16"/>
      <c r="G320" s="40"/>
    </row>
    <row r="321" spans="5:7" x14ac:dyDescent="0.2">
      <c r="E321" s="16"/>
      <c r="G321" s="40"/>
    </row>
    <row r="322" spans="5:7" x14ac:dyDescent="0.2">
      <c r="E322" s="16"/>
      <c r="G322" s="40"/>
    </row>
    <row r="323" spans="5:7" x14ac:dyDescent="0.2">
      <c r="E323" s="16"/>
      <c r="G323" s="40"/>
    </row>
    <row r="324" spans="5:7" x14ac:dyDescent="0.2">
      <c r="E324" s="16"/>
      <c r="G324" s="40"/>
    </row>
    <row r="325" spans="5:7" x14ac:dyDescent="0.2">
      <c r="E325" s="16"/>
      <c r="G325" s="40"/>
    </row>
    <row r="326" spans="5:7" x14ac:dyDescent="0.2">
      <c r="E326" s="16"/>
      <c r="G326" s="40"/>
    </row>
    <row r="327" spans="5:7" x14ac:dyDescent="0.2">
      <c r="E327" s="16"/>
      <c r="G327" s="40"/>
    </row>
  </sheetData>
  <mergeCells count="7">
    <mergeCell ref="A290:F290"/>
    <mergeCell ref="B6:B7"/>
    <mergeCell ref="F6:F7"/>
    <mergeCell ref="G6:G7"/>
    <mergeCell ref="H6:H7"/>
    <mergeCell ref="A5:A7"/>
    <mergeCell ref="C5:E6"/>
  </mergeCells>
  <printOptions horizontalCentered="1"/>
  <pageMargins left="0.35" right="0.35" top="0.3" bottom="0.25" header="0.2" footer="0.2"/>
  <pageSetup paperSize="9" scale="89" orientation="portrait" r:id="rId1"/>
  <headerFooter alignWithMargins="0">
    <oddFooter>Page &amp;P of &amp;N</oddFooter>
  </headerFooter>
  <rowBreaks count="3" manualBreakCount="3">
    <brk id="78" max="9" man="1"/>
    <brk id="149" max="9" man="1"/>
    <brk id="22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"/>
  <sheetViews>
    <sheetView view="pageBreakPreview" topLeftCell="A19" zoomScaleNormal="110" zoomScaleSheetLayoutView="100" workbookViewId="0">
      <selection activeCell="O21" sqref="O21"/>
    </sheetView>
  </sheetViews>
  <sheetFormatPr defaultRowHeight="13.2" x14ac:dyDescent="0.25"/>
  <cols>
    <col min="1" max="1" width="38.6640625" customWidth="1"/>
    <col min="2" max="5" width="10.6640625" customWidth="1"/>
    <col min="6" max="6" width="12.109375" customWidth="1"/>
    <col min="7" max="7" width="10.88671875" customWidth="1"/>
    <col min="8" max="8" width="9.44140625" bestFit="1" customWidth="1"/>
    <col min="9" max="9" width="11.77734375" customWidth="1"/>
    <col min="10" max="10" width="11" customWidth="1"/>
    <col min="11" max="11" width="10.33203125" customWidth="1"/>
    <col min="12" max="12" width="11.33203125" customWidth="1"/>
    <col min="13" max="13" width="11" customWidth="1"/>
  </cols>
  <sheetData>
    <row r="1" spans="1:13" x14ac:dyDescent="0.25">
      <c r="A1" s="1" t="s">
        <v>128</v>
      </c>
    </row>
    <row r="2" spans="1:13" x14ac:dyDescent="0.25">
      <c r="A2" t="s">
        <v>99</v>
      </c>
    </row>
    <row r="3" spans="1:13" x14ac:dyDescent="0.25">
      <c r="A3" t="s">
        <v>100</v>
      </c>
      <c r="H3" t="s">
        <v>101</v>
      </c>
    </row>
    <row r="4" spans="1:13" x14ac:dyDescent="0.25">
      <c r="B4" s="2" t="s">
        <v>102</v>
      </c>
      <c r="C4" s="2" t="s">
        <v>103</v>
      </c>
      <c r="D4" s="2" t="s">
        <v>104</v>
      </c>
      <c r="E4" s="2" t="s">
        <v>105</v>
      </c>
      <c r="F4" s="2" t="s">
        <v>106</v>
      </c>
      <c r="G4" s="2" t="s">
        <v>107</v>
      </c>
      <c r="H4" s="41"/>
      <c r="I4" s="41" t="s">
        <v>108</v>
      </c>
      <c r="J4" s="41" t="s">
        <v>109</v>
      </c>
      <c r="K4" s="41" t="s">
        <v>110</v>
      </c>
      <c r="L4" s="41" t="s">
        <v>111</v>
      </c>
      <c r="M4" s="41" t="s">
        <v>106</v>
      </c>
    </row>
    <row r="5" spans="1:13" x14ac:dyDescent="0.25">
      <c r="A5" t="s">
        <v>112</v>
      </c>
      <c r="B5" s="75">
        <v>300669.563372</v>
      </c>
      <c r="C5" s="75">
        <v>410185.82866440993</v>
      </c>
      <c r="D5" s="75">
        <v>419563.99308520992</v>
      </c>
      <c r="E5" s="75">
        <v>495583.65943107003</v>
      </c>
      <c r="F5" s="75">
        <v>488445.70345938002</v>
      </c>
      <c r="G5" s="43">
        <f>SUM(B5:F5)</f>
        <v>2114448.7480120701</v>
      </c>
      <c r="H5" s="43"/>
      <c r="I5" s="43">
        <f>B5</f>
        <v>300669.563372</v>
      </c>
      <c r="J5" s="43">
        <f>+I5+C5</f>
        <v>710855.39203640993</v>
      </c>
      <c r="K5" s="43">
        <f t="shared" ref="K5:M6" si="0">+J5+D5</f>
        <v>1130419.3851216198</v>
      </c>
      <c r="L5" s="43">
        <f t="shared" si="0"/>
        <v>1626003.0445526899</v>
      </c>
      <c r="M5" s="43">
        <f t="shared" si="0"/>
        <v>2114448.7480120701</v>
      </c>
    </row>
    <row r="6" spans="1:13" x14ac:dyDescent="0.25">
      <c r="A6" t="s">
        <v>113</v>
      </c>
      <c r="B6" s="75">
        <v>233799.19613668002</v>
      </c>
      <c r="C6" s="75">
        <v>352859.85046981997</v>
      </c>
      <c r="D6" s="75">
        <v>535187.37982967985</v>
      </c>
      <c r="E6" s="75">
        <v>371750.87489442999</v>
      </c>
      <c r="F6" s="75">
        <v>484625.41369788995</v>
      </c>
      <c r="G6" s="43">
        <f>SUM(B6:F6)</f>
        <v>1978222.7150284997</v>
      </c>
      <c r="H6" s="43"/>
      <c r="I6" s="43">
        <f>B6</f>
        <v>233799.19613668002</v>
      </c>
      <c r="J6" s="43">
        <f>+I6+C6</f>
        <v>586659.04660649993</v>
      </c>
      <c r="K6" s="43">
        <f t="shared" si="0"/>
        <v>1121846.4264361798</v>
      </c>
      <c r="L6" s="43">
        <f t="shared" si="0"/>
        <v>1493597.3013306097</v>
      </c>
      <c r="M6" s="43">
        <f t="shared" si="0"/>
        <v>1978222.7150284997</v>
      </c>
    </row>
    <row r="7" spans="1:13" hidden="1" x14ac:dyDescent="0.25">
      <c r="A7" t="s">
        <v>114</v>
      </c>
      <c r="B7" s="42">
        <f t="shared" ref="B7:G7" si="1">+B6/B5*100</f>
        <v>77.759515633916891</v>
      </c>
      <c r="C7" s="42">
        <f t="shared" si="1"/>
        <v>86.024388414088605</v>
      </c>
      <c r="D7" s="42">
        <f t="shared" si="1"/>
        <v>127.55798606411579</v>
      </c>
      <c r="E7" s="42">
        <f t="shared" si="1"/>
        <v>75.012738580041145</v>
      </c>
      <c r="F7" s="42">
        <f t="shared" si="1"/>
        <v>99.217868079413293</v>
      </c>
      <c r="G7" s="42">
        <f t="shared" si="1"/>
        <v>93.557373612784644</v>
      </c>
      <c r="H7" s="44"/>
      <c r="I7" s="44"/>
      <c r="J7" s="44"/>
      <c r="K7" s="44"/>
      <c r="L7" s="44"/>
      <c r="M7" s="44"/>
    </row>
    <row r="8" spans="1:13" x14ac:dyDescent="0.25">
      <c r="A8" t="s">
        <v>115</v>
      </c>
      <c r="B8" s="42">
        <f>I8</f>
        <v>77.759515633916891</v>
      </c>
      <c r="C8" s="42">
        <f>J8</f>
        <v>82.528606124218769</v>
      </c>
      <c r="D8" s="42">
        <f>K8</f>
        <v>99.241612555634148</v>
      </c>
      <c r="E8" s="42">
        <f t="shared" ref="E8:F8" si="2">L8</f>
        <v>91.856980608636889</v>
      </c>
      <c r="F8" s="42">
        <f t="shared" si="2"/>
        <v>93.557373612784644</v>
      </c>
      <c r="G8" s="42"/>
      <c r="H8" s="44"/>
      <c r="I8" s="44">
        <f>+I6/I5*100</f>
        <v>77.759515633916891</v>
      </c>
      <c r="J8" s="44">
        <f t="shared" ref="J8:M8" si="3">+J6/J5*100</f>
        <v>82.528606124218769</v>
      </c>
      <c r="K8" s="44">
        <f t="shared" si="3"/>
        <v>99.241612555634148</v>
      </c>
      <c r="L8" s="44">
        <f t="shared" si="3"/>
        <v>91.856980608636889</v>
      </c>
      <c r="M8" s="44">
        <f t="shared" si="3"/>
        <v>93.557373612784644</v>
      </c>
    </row>
  </sheetData>
  <printOptions horizontalCentered="1"/>
  <pageMargins left="0.35433070866141736" right="0.35433070866141736" top="0.86614173228346458" bottom="0.4724409448818898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By Department2</vt:lpstr>
      <vt:lpstr>By Agency</vt:lpstr>
      <vt:lpstr>Graph</vt:lpstr>
      <vt:lpstr>'By Agency'!Print_Area</vt:lpstr>
      <vt:lpstr>'By Department2'!Print_Area</vt:lpstr>
      <vt:lpstr>Graph!Print_Area</vt:lpstr>
      <vt:lpstr>'By Agency'!Print_Titles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Paguia</dc:creator>
  <cp:lastModifiedBy>Mary Dianne M. Cruz</cp:lastModifiedBy>
  <cp:lastPrinted>2025-06-25T01:57:59Z</cp:lastPrinted>
  <dcterms:created xsi:type="dcterms:W3CDTF">2022-06-15T02:59:11Z</dcterms:created>
  <dcterms:modified xsi:type="dcterms:W3CDTF">2025-06-25T07:42:49Z</dcterms:modified>
</cp:coreProperties>
</file>