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.197.8\BTB_Cash_Programming_Division\Bank Report\2025\06_June\For posting\"/>
    </mc:Choice>
  </mc:AlternateContent>
  <xr:revisionPtr revIDLastSave="0" documentId="8_{A9C3480D-3211-471F-84D4-12A742C909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 Department" sheetId="29" r:id="rId1"/>
    <sheet name="By Agency" sheetId="27" r:id="rId2"/>
    <sheet name="Graph " sheetId="13" r:id="rId3"/>
  </sheets>
  <definedNames>
    <definedName name="_xlnm._FilterDatabase" localSheetId="1" hidden="1">'By Agency'!#REF!</definedName>
    <definedName name="_xlnm.Print_Area" localSheetId="1">'By Agency'!$A$1:$H$294</definedName>
    <definedName name="_xlnm.Print_Area" localSheetId="0">'By Department'!$A$1:$F$60</definedName>
    <definedName name="_xlnm.Print_Area" localSheetId="2">'Graph '!$A$12:$L$56</definedName>
    <definedName name="_xlnm.Print_Titles" localSheetId="1">'By Agency'!$1:$8</definedName>
    <definedName name="Z_081E09AD_AB62_433B_A53E_F457872E493D_.wvu.PrintArea" localSheetId="1" hidden="1">'By Agency'!$A$1:$F$289</definedName>
    <definedName name="Z_081E09AD_AB62_433B_A53E_F457872E493D_.wvu.PrintTitles" localSheetId="1" hidden="1">'By Agency'!$1:$8</definedName>
    <definedName name="Z_081E09AD_AB62_433B_A53E_F457872E493D_.wvu.Rows" localSheetId="1" hidden="1">'By Agency'!$134:$134,'By Agency'!$191:$192</definedName>
    <definedName name="Z_0A72D1F9_6F9D_1548_A9BD_D2852F16C0D3_.wvu.PrintArea" localSheetId="1" hidden="1">'By Agency'!$A$1:$F$289</definedName>
    <definedName name="Z_0A72D1F9_6F9D_1548_A9BD_D2852F16C0D3_.wvu.PrintTitles" localSheetId="1" hidden="1">'By Agency'!$1:$8</definedName>
    <definedName name="Z_0A72D1F9_6F9D_1548_A9BD_D2852F16C0D3_.wvu.Rows" localSheetId="1" hidden="1">'By Agency'!$134:$134,'By Agency'!$191:$192</definedName>
    <definedName name="Z_149BABA1_3CBB_4AB5_8307_CDFFE2416884_.wvu.Cols" localSheetId="1" hidden="1">'By Agency'!#REF!</definedName>
    <definedName name="Z_149BABA1_3CBB_4AB5_8307_CDFFE2416884_.wvu.PrintArea" localSheetId="1" hidden="1">'By Agency'!$A$1:$F$289</definedName>
    <definedName name="Z_149BABA1_3CBB_4AB5_8307_CDFFE2416884_.wvu.PrintTitles" localSheetId="1" hidden="1">'By Agency'!$1:$8</definedName>
    <definedName name="Z_149BABA1_3CBB_4AB5_8307_CDFFE2416884_.wvu.Rows" localSheetId="1" hidden="1">'By Agency'!$134:$134,'By Agency'!$191:$192,'By Agency'!$277:$279,'By Agency'!$280:$281,'By Agency'!$282:$285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63CE5467_86C0_4816_A6C7_6C3632652BD9_.wvu.PrintArea" localSheetId="1" hidden="1">'By Agency'!$A$1:$H$292</definedName>
    <definedName name="Z_63CE5467_86C0_4816_A6C7_6C3632652BD9_.wvu.PrintTitles" localSheetId="1" hidden="1">'By Agency'!$1:$8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Agency'!#REF!</definedName>
    <definedName name="Z_92A72121_270A_4D07_961C_15515D7CE906_.wvu.PrintTitles" localSheetId="1" hidden="1">'By Agency'!#REF!</definedName>
    <definedName name="Z_92A72121_270A_4D07_961C_15515D7CE906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7AE4AC2_2269_476F_89AE_42BE1A190109_.wvu.Cols" localSheetId="1" hidden="1">'By Agency'!#REF!</definedName>
    <definedName name="Z_97AE4AC2_2269_476F_89AE_42BE1A190109_.wvu.PrintArea" localSheetId="1" hidden="1">'By Agency'!$A$1:$H$289</definedName>
    <definedName name="Z_97AE4AC2_2269_476F_89AE_42BE1A190109_.wvu.PrintTitles" localSheetId="1" hidden="1">'By Agency'!$1:$8</definedName>
    <definedName name="Z_97AE4AC2_2269_476F_89AE_42BE1A190109_.wvu.Rows" localSheetId="1" hidden="1">'By Agency'!$134:$134,'By Agency'!$191:$192,'By Agency'!$275:$279,'By Agency'!$280:$281,'By Agency'!$282:$285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Agency'!#REF!</definedName>
    <definedName name="Z_A36966C3_2B91_49EA_8368_0F103F951C33_.wvu.PrintTitles" localSheetId="1" hidden="1">'By Agency'!#REF!</definedName>
    <definedName name="Z_A36966C3_2B91_49EA_8368_0F103F951C33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D5067B77_BADA_4D46_9CA2_CCC5AFBA88BD_.wvu.PrintArea" localSheetId="1" hidden="1">'By Agency'!$A$1:$H$292</definedName>
    <definedName name="Z_D5067B77_BADA_4D46_9CA2_CCC5AFBA88BD_.wvu.PrintTitles" localSheetId="1" hidden="1">'By Agency'!$1:$8</definedName>
    <definedName name="Z_D5067B77_BADA_4D46_9CA2_CCC5AFBA88BD_.wvu.Rows" localSheetId="1" hidden="1">'By Agency'!$191:$191</definedName>
    <definedName name="Z_E72949E6_F470_4685_A8B8_FC40C2B684D5_.wvu.PrintArea" localSheetId="1" hidden="1">'By Agency'!$A$1:$F$289</definedName>
    <definedName name="Z_E72949E6_F470_4685_A8B8_FC40C2B684D5_.wvu.PrintTitles" localSheetId="1" hidden="1">'By Agency'!$1:$8</definedName>
    <definedName name="Z_E72949E6_F470_4685_A8B8_FC40C2B684D5_.wvu.Rows" localSheetId="1" hidden="1">'By Agency'!$134:$134,'By Agency'!$191:$192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3" l="1"/>
  <c r="F8" i="13"/>
  <c r="E8" i="13"/>
  <c r="C282" i="27" l="1"/>
  <c r="C279" i="27" s="1"/>
  <c r="C275" i="27"/>
  <c r="C265" i="27"/>
  <c r="C258" i="27"/>
  <c r="C237" i="27"/>
  <c r="C221" i="27"/>
  <c r="C212" i="27"/>
  <c r="C203" i="27"/>
  <c r="C194" i="27"/>
  <c r="C186" i="27"/>
  <c r="C180" i="27"/>
  <c r="C171" i="27"/>
  <c r="C150" i="27"/>
  <c r="C145" i="27"/>
  <c r="C141" i="27" s="1"/>
  <c r="C138" i="27"/>
  <c r="C133" i="27" s="1"/>
  <c r="C128" i="27"/>
  <c r="C119" i="27"/>
  <c r="C106" i="27"/>
  <c r="C94" i="27"/>
  <c r="C88" i="27"/>
  <c r="C84" i="27"/>
  <c r="D84" i="27"/>
  <c r="C79" i="27"/>
  <c r="C72" i="27"/>
  <c r="C60" i="27"/>
  <c r="C52" i="27"/>
  <c r="C39" i="27"/>
  <c r="C35" i="27"/>
  <c r="C23" i="27"/>
  <c r="C10" i="27"/>
  <c r="H285" i="27"/>
  <c r="D282" i="27"/>
  <c r="B282" i="27"/>
  <c r="H281" i="27"/>
  <c r="E276" i="27"/>
  <c r="F276" i="27" s="1"/>
  <c r="D275" i="27"/>
  <c r="B275" i="27"/>
  <c r="H274" i="27"/>
  <c r="G273" i="27"/>
  <c r="H272" i="27"/>
  <c r="H270" i="27"/>
  <c r="E269" i="27"/>
  <c r="H268" i="27"/>
  <c r="E267" i="27"/>
  <c r="H264" i="27"/>
  <c r="G262" i="27"/>
  <c r="H257" i="27"/>
  <c r="G256" i="27"/>
  <c r="G254" i="27"/>
  <c r="E252" i="27"/>
  <c r="H252" i="27" s="1"/>
  <c r="E250" i="27"/>
  <c r="H250" i="27" s="1"/>
  <c r="E248" i="27"/>
  <c r="G246" i="27"/>
  <c r="E245" i="27"/>
  <c r="F245" i="27" s="1"/>
  <c r="G244" i="27"/>
  <c r="E242" i="27"/>
  <c r="H242" i="27" s="1"/>
  <c r="E241" i="27"/>
  <c r="H241" i="27" s="1"/>
  <c r="E240" i="27"/>
  <c r="F240" i="27" s="1"/>
  <c r="G238" i="27"/>
  <c r="D237" i="27"/>
  <c r="E236" i="27"/>
  <c r="E234" i="27"/>
  <c r="E232" i="27"/>
  <c r="E231" i="27"/>
  <c r="F231" i="27" s="1"/>
  <c r="E230" i="27"/>
  <c r="E229" i="27"/>
  <c r="F229" i="27" s="1"/>
  <c r="G228" i="27"/>
  <c r="E228" i="27"/>
  <c r="E227" i="27"/>
  <c r="H227" i="27" s="1"/>
  <c r="E224" i="27"/>
  <c r="E223" i="27"/>
  <c r="H223" i="27" s="1"/>
  <c r="E222" i="27"/>
  <c r="H222" i="27" s="1"/>
  <c r="D221" i="27"/>
  <c r="H220" i="27"/>
  <c r="E218" i="27"/>
  <c r="F218" i="27"/>
  <c r="B212" i="27"/>
  <c r="E214" i="27"/>
  <c r="F214" i="27" s="1"/>
  <c r="H211" i="27"/>
  <c r="G209" i="27"/>
  <c r="E209" i="27"/>
  <c r="E205" i="27"/>
  <c r="D203" i="27"/>
  <c r="B203" i="27"/>
  <c r="H202" i="27"/>
  <c r="E200" i="27"/>
  <c r="F200" i="27" s="1"/>
  <c r="E196" i="27"/>
  <c r="D194" i="27"/>
  <c r="H193" i="27"/>
  <c r="G192" i="27"/>
  <c r="E191" i="27"/>
  <c r="G190" i="27"/>
  <c r="H185" i="27"/>
  <c r="G183" i="27"/>
  <c r="H179" i="27"/>
  <c r="E172" i="27"/>
  <c r="F172" i="27" s="1"/>
  <c r="D171" i="27"/>
  <c r="H170" i="27"/>
  <c r="G167" i="27"/>
  <c r="E166" i="27"/>
  <c r="G164" i="27"/>
  <c r="E163" i="27"/>
  <c r="E160" i="27"/>
  <c r="G157" i="27"/>
  <c r="E153" i="27"/>
  <c r="H153" i="27" s="1"/>
  <c r="H149" i="27"/>
  <c r="E148" i="27"/>
  <c r="H148" i="27" s="1"/>
  <c r="H147" i="27"/>
  <c r="D145" i="27"/>
  <c r="D138" i="27"/>
  <c r="E130" i="27"/>
  <c r="H130" i="27" s="1"/>
  <c r="D128" i="27"/>
  <c r="G126" i="27"/>
  <c r="E126" i="27"/>
  <c r="E125" i="27"/>
  <c r="E123" i="27"/>
  <c r="G122" i="27"/>
  <c r="G120" i="27"/>
  <c r="E120" i="27"/>
  <c r="H118" i="27"/>
  <c r="E114" i="27"/>
  <c r="E108" i="27"/>
  <c r="E107" i="27"/>
  <c r="H107" i="27" s="1"/>
  <c r="H105" i="27"/>
  <c r="G103" i="27"/>
  <c r="G102" i="27"/>
  <c r="E97" i="27"/>
  <c r="D88" i="27"/>
  <c r="E91" i="27"/>
  <c r="H91" i="27" s="1"/>
  <c r="H87" i="27"/>
  <c r="B84" i="27"/>
  <c r="H83" i="27"/>
  <c r="G82" i="27"/>
  <c r="G80" i="27"/>
  <c r="B79" i="27"/>
  <c r="H78" i="27"/>
  <c r="H71" i="27"/>
  <c r="E70" i="27"/>
  <c r="E64" i="27"/>
  <c r="H64" i="27" s="1"/>
  <c r="H59" i="27"/>
  <c r="E55" i="27"/>
  <c r="H55" i="27" s="1"/>
  <c r="G54" i="27"/>
  <c r="E53" i="27"/>
  <c r="H53" i="27" s="1"/>
  <c r="H51" i="27"/>
  <c r="H49" i="27"/>
  <c r="H47" i="27"/>
  <c r="E46" i="27"/>
  <c r="E42" i="27"/>
  <c r="E41" i="27"/>
  <c r="H38" i="27"/>
  <c r="D35" i="27"/>
  <c r="H34" i="27"/>
  <c r="E26" i="27"/>
  <c r="F26" i="27" s="1"/>
  <c r="G25" i="27"/>
  <c r="H22" i="27"/>
  <c r="H20" i="27"/>
  <c r="G19" i="27"/>
  <c r="H18" i="27"/>
  <c r="E17" i="27"/>
  <c r="H16" i="27"/>
  <c r="C132" i="27" l="1"/>
  <c r="F230" i="27"/>
  <c r="H230" i="27"/>
  <c r="H41" i="27"/>
  <c r="F41" i="27"/>
  <c r="F126" i="27"/>
  <c r="H126" i="27"/>
  <c r="F196" i="27"/>
  <c r="H196" i="27"/>
  <c r="H228" i="27"/>
  <c r="F228" i="27"/>
  <c r="F55" i="27"/>
  <c r="G91" i="27"/>
  <c r="F148" i="27"/>
  <c r="G160" i="27"/>
  <c r="G214" i="27"/>
  <c r="G172" i="27"/>
  <c r="G276" i="27"/>
  <c r="E254" i="27"/>
  <c r="G218" i="27"/>
  <c r="G230" i="27"/>
  <c r="E273" i="27"/>
  <c r="H273" i="27" s="1"/>
  <c r="E256" i="27"/>
  <c r="E121" i="27"/>
  <c r="H121" i="27" s="1"/>
  <c r="G252" i="27"/>
  <c r="F223" i="27"/>
  <c r="E246" i="27"/>
  <c r="H246" i="27" s="1"/>
  <c r="G130" i="27"/>
  <c r="F153" i="27"/>
  <c r="G205" i="27"/>
  <c r="E244" i="27"/>
  <c r="H244" i="27" s="1"/>
  <c r="G41" i="27"/>
  <c r="G153" i="27"/>
  <c r="E238" i="27"/>
  <c r="F238" i="27" s="1"/>
  <c r="G148" i="27"/>
  <c r="F227" i="27"/>
  <c r="H17" i="27"/>
  <c r="F17" i="27"/>
  <c r="G58" i="27"/>
  <c r="G95" i="27"/>
  <c r="H120" i="27"/>
  <c r="F120" i="27"/>
  <c r="D10" i="27"/>
  <c r="G43" i="27"/>
  <c r="E32" i="27"/>
  <c r="G40" i="27"/>
  <c r="B39" i="27"/>
  <c r="G97" i="27"/>
  <c r="F97" i="27"/>
  <c r="B128" i="27"/>
  <c r="E198" i="27"/>
  <c r="G198" i="27"/>
  <c r="D60" i="27"/>
  <c r="E152" i="27"/>
  <c r="E249" i="27"/>
  <c r="F249" i="27" s="1"/>
  <c r="E62" i="27"/>
  <c r="D94" i="27"/>
  <c r="G101" i="27"/>
  <c r="G232" i="27"/>
  <c r="F232" i="27"/>
  <c r="G251" i="27"/>
  <c r="H70" i="27"/>
  <c r="D150" i="27"/>
  <c r="G98" i="27"/>
  <c r="E40" i="27"/>
  <c r="F40" i="27" s="1"/>
  <c r="G15" i="27"/>
  <c r="E90" i="27"/>
  <c r="G90" i="27"/>
  <c r="G125" i="27"/>
  <c r="F125" i="27"/>
  <c r="G140" i="27"/>
  <c r="G248" i="27"/>
  <c r="F248" i="27"/>
  <c r="E19" i="27"/>
  <c r="D23" i="27"/>
  <c r="H46" i="27"/>
  <c r="G68" i="27"/>
  <c r="D133" i="27"/>
  <c r="G115" i="27"/>
  <c r="E102" i="27"/>
  <c r="F102" i="27" s="1"/>
  <c r="G77" i="27"/>
  <c r="D39" i="27"/>
  <c r="B106" i="27"/>
  <c r="B119" i="27"/>
  <c r="G29" i="27"/>
  <c r="G76" i="27"/>
  <c r="B88" i="27"/>
  <c r="G31" i="27"/>
  <c r="B35" i="27"/>
  <c r="G44" i="27"/>
  <c r="H42" i="27"/>
  <c r="H26" i="27"/>
  <c r="F42" i="27"/>
  <c r="E76" i="27"/>
  <c r="F76" i="27" s="1"/>
  <c r="G89" i="27"/>
  <c r="G181" i="27"/>
  <c r="E181" i="27"/>
  <c r="G33" i="27"/>
  <c r="G57" i="27"/>
  <c r="G100" i="27"/>
  <c r="G109" i="27"/>
  <c r="B150" i="27"/>
  <c r="G187" i="27"/>
  <c r="H269" i="27"/>
  <c r="F269" i="27"/>
  <c r="F108" i="27"/>
  <c r="B145" i="27"/>
  <c r="B141" i="27" s="1"/>
  <c r="B72" i="27"/>
  <c r="G96" i="27"/>
  <c r="H97" i="27"/>
  <c r="H114" i="27"/>
  <c r="G158" i="27"/>
  <c r="G236" i="27"/>
  <c r="F236" i="27"/>
  <c r="G46" i="27"/>
  <c r="F46" i="27"/>
  <c r="G53" i="27"/>
  <c r="F53" i="27"/>
  <c r="E96" i="27"/>
  <c r="E100" i="27"/>
  <c r="G107" i="27"/>
  <c r="F107" i="27"/>
  <c r="E109" i="27"/>
  <c r="G124" i="27"/>
  <c r="E124" i="27"/>
  <c r="F163" i="27"/>
  <c r="H163" i="27"/>
  <c r="G163" i="27"/>
  <c r="G267" i="27"/>
  <c r="H125" i="27"/>
  <c r="B186" i="27"/>
  <c r="B23" i="27"/>
  <c r="G64" i="27"/>
  <c r="F64" i="27"/>
  <c r="E168" i="27"/>
  <c r="G182" i="27"/>
  <c r="B10" i="27"/>
  <c r="G24" i="27"/>
  <c r="G26" i="27"/>
  <c r="G66" i="27"/>
  <c r="G104" i="27"/>
  <c r="G108" i="27"/>
  <c r="E122" i="27"/>
  <c r="E134" i="27"/>
  <c r="F134" i="27" s="1"/>
  <c r="D141" i="27"/>
  <c r="E167" i="27"/>
  <c r="G168" i="27"/>
  <c r="G21" i="27"/>
  <c r="G42" i="27"/>
  <c r="B52" i="27"/>
  <c r="G62" i="27"/>
  <c r="B60" i="27"/>
  <c r="H108" i="27"/>
  <c r="H123" i="27"/>
  <c r="E215" i="27"/>
  <c r="G215" i="27"/>
  <c r="H229" i="27"/>
  <c r="H231" i="27"/>
  <c r="H267" i="27"/>
  <c r="F267" i="27"/>
  <c r="D52" i="27"/>
  <c r="E81" i="27"/>
  <c r="E103" i="27"/>
  <c r="B138" i="27"/>
  <c r="B133" i="27" s="1"/>
  <c r="H160" i="27"/>
  <c r="F160" i="27"/>
  <c r="G17" i="27"/>
  <c r="E25" i="27"/>
  <c r="E54" i="27"/>
  <c r="D72" i="27"/>
  <c r="D79" i="27"/>
  <c r="E82" i="27"/>
  <c r="B94" i="27"/>
  <c r="D106" i="27"/>
  <c r="G110" i="27"/>
  <c r="G159" i="27"/>
  <c r="G166" i="27"/>
  <c r="F166" i="27"/>
  <c r="H172" i="27"/>
  <c r="H191" i="27"/>
  <c r="E226" i="27"/>
  <c r="F226" i="27" s="1"/>
  <c r="D119" i="27"/>
  <c r="G165" i="27"/>
  <c r="G32" i="27"/>
  <c r="G114" i="27"/>
  <c r="F114" i="27"/>
  <c r="G136" i="27"/>
  <c r="E157" i="27"/>
  <c r="H166" i="27"/>
  <c r="D180" i="27"/>
  <c r="G225" i="27"/>
  <c r="D186" i="27"/>
  <c r="D265" i="27"/>
  <c r="G70" i="27"/>
  <c r="F70" i="27"/>
  <c r="G85" i="27"/>
  <c r="F130" i="27"/>
  <c r="E136" i="27"/>
  <c r="F136" i="27" s="1"/>
  <c r="G199" i="27"/>
  <c r="E255" i="27"/>
  <c r="G81" i="27"/>
  <c r="G79" i="27" s="1"/>
  <c r="G134" i="27"/>
  <c r="G155" i="27"/>
  <c r="G260" i="27"/>
  <c r="G144" i="27"/>
  <c r="G152" i="27"/>
  <c r="G162" i="27"/>
  <c r="G169" i="27"/>
  <c r="E184" i="27"/>
  <c r="E253" i="27"/>
  <c r="G55" i="27"/>
  <c r="E58" i="27"/>
  <c r="F58" i="27" s="1"/>
  <c r="E80" i="27"/>
  <c r="G129" i="27"/>
  <c r="E164" i="27"/>
  <c r="E183" i="27"/>
  <c r="E260" i="27"/>
  <c r="E219" i="27"/>
  <c r="G233" i="27"/>
  <c r="G247" i="27"/>
  <c r="G250" i="27"/>
  <c r="F250" i="27"/>
  <c r="E266" i="27"/>
  <c r="F266" i="27" s="1"/>
  <c r="F91" i="27"/>
  <c r="G111" i="27"/>
  <c r="G123" i="27"/>
  <c r="F123" i="27"/>
  <c r="G142" i="27"/>
  <c r="G174" i="27"/>
  <c r="D212" i="27"/>
  <c r="H224" i="27"/>
  <c r="B194" i="27"/>
  <c r="G200" i="27"/>
  <c r="H205" i="27"/>
  <c r="H209" i="27"/>
  <c r="G219" i="27"/>
  <c r="F224" i="27"/>
  <c r="B171" i="27"/>
  <c r="G173" i="27"/>
  <c r="E192" i="27"/>
  <c r="G197" i="27"/>
  <c r="H200" i="27"/>
  <c r="G224" i="27"/>
  <c r="G235" i="27"/>
  <c r="H240" i="27"/>
  <c r="H276" i="27"/>
  <c r="E173" i="27"/>
  <c r="G196" i="27"/>
  <c r="G242" i="27"/>
  <c r="F242" i="27"/>
  <c r="G243" i="27"/>
  <c r="G121" i="27"/>
  <c r="H232" i="27"/>
  <c r="G234" i="27"/>
  <c r="F234" i="27"/>
  <c r="H234" i="27"/>
  <c r="H236" i="27"/>
  <c r="G239" i="27"/>
  <c r="G249" i="27"/>
  <c r="E262" i="27"/>
  <c r="G177" i="27"/>
  <c r="G188" i="27"/>
  <c r="G189" i="27"/>
  <c r="G207" i="27"/>
  <c r="F252" i="27"/>
  <c r="G283" i="27"/>
  <c r="E283" i="27"/>
  <c r="B180" i="27"/>
  <c r="G191" i="27"/>
  <c r="F191" i="27"/>
  <c r="G222" i="27"/>
  <c r="F222" i="27"/>
  <c r="G223" i="27"/>
  <c r="G227" i="27"/>
  <c r="G231" i="27"/>
  <c r="G241" i="27"/>
  <c r="F241" i="27"/>
  <c r="H248" i="27"/>
  <c r="D258" i="27"/>
  <c r="G184" i="27"/>
  <c r="G226" i="27"/>
  <c r="G240" i="27"/>
  <c r="E190" i="27"/>
  <c r="H245" i="27"/>
  <c r="G284" i="27"/>
  <c r="B279" i="27"/>
  <c r="F205" i="27"/>
  <c r="F209" i="27"/>
  <c r="G229" i="27"/>
  <c r="B237" i="27"/>
  <c r="G245" i="27"/>
  <c r="G253" i="27"/>
  <c r="H214" i="27"/>
  <c r="H218" i="27"/>
  <c r="G266" i="27"/>
  <c r="B265" i="27"/>
  <c r="G277" i="27"/>
  <c r="D279" i="27"/>
  <c r="G255" i="27"/>
  <c r="G269" i="27"/>
  <c r="B258" i="27"/>
  <c r="F246" i="27" l="1"/>
  <c r="F273" i="27"/>
  <c r="F244" i="27"/>
  <c r="H238" i="27"/>
  <c r="G275" i="27"/>
  <c r="F256" i="27"/>
  <c r="H256" i="27"/>
  <c r="F254" i="27"/>
  <c r="H254" i="27"/>
  <c r="F121" i="27"/>
  <c r="G237" i="27"/>
  <c r="G221" i="27" s="1"/>
  <c r="G186" i="27"/>
  <c r="H62" i="27"/>
  <c r="E115" i="27"/>
  <c r="G137" i="27"/>
  <c r="E137" i="27"/>
  <c r="H157" i="27"/>
  <c r="F157" i="27"/>
  <c r="F62" i="27"/>
  <c r="G11" i="27"/>
  <c r="E11" i="27"/>
  <c r="E65" i="27"/>
  <c r="G65" i="27"/>
  <c r="E75" i="27"/>
  <c r="E48" i="27"/>
  <c r="E263" i="27"/>
  <c r="G263" i="27"/>
  <c r="H173" i="27"/>
  <c r="E73" i="27"/>
  <c r="G73" i="27"/>
  <c r="H215" i="27"/>
  <c r="F215" i="27"/>
  <c r="E13" i="27"/>
  <c r="H184" i="27"/>
  <c r="F184" i="27"/>
  <c r="E36" i="27"/>
  <c r="G282" i="27"/>
  <c r="G61" i="27"/>
  <c r="E61" i="27"/>
  <c r="G128" i="27"/>
  <c r="E146" i="27"/>
  <c r="E98" i="27"/>
  <c r="E111" i="27"/>
  <c r="E247" i="27"/>
  <c r="E154" i="27"/>
  <c r="E261" i="27"/>
  <c r="G261" i="27"/>
  <c r="E204" i="27"/>
  <c r="G204" i="27"/>
  <c r="E85" i="27"/>
  <c r="G265" i="27"/>
  <c r="E235" i="27"/>
  <c r="G201" i="27"/>
  <c r="E201" i="27"/>
  <c r="E162" i="27"/>
  <c r="H134" i="27"/>
  <c r="G119" i="27"/>
  <c r="E44" i="27"/>
  <c r="F190" i="27"/>
  <c r="H190" i="27"/>
  <c r="E207" i="27"/>
  <c r="E208" i="27"/>
  <c r="G208" i="27"/>
  <c r="H266" i="27"/>
  <c r="E265" i="27"/>
  <c r="G154" i="27"/>
  <c r="G210" i="27"/>
  <c r="E210" i="27"/>
  <c r="H255" i="27"/>
  <c r="F255" i="27"/>
  <c r="H136" i="27"/>
  <c r="G45" i="27"/>
  <c r="G39" i="27" s="1"/>
  <c r="E45" i="27"/>
  <c r="E225" i="27"/>
  <c r="G63" i="27"/>
  <c r="E63" i="27"/>
  <c r="H122" i="27"/>
  <c r="F122" i="27"/>
  <c r="E37" i="27"/>
  <c r="E112" i="27"/>
  <c r="G112" i="27"/>
  <c r="G146" i="27"/>
  <c r="E144" i="27"/>
  <c r="E89" i="27"/>
  <c r="E77" i="27"/>
  <c r="G36" i="27"/>
  <c r="E50" i="27"/>
  <c r="G50" i="27"/>
  <c r="G37" i="27"/>
  <c r="G48" i="27"/>
  <c r="E119" i="27"/>
  <c r="H198" i="27"/>
  <c r="F198" i="27"/>
  <c r="F283" i="27"/>
  <c r="H283" i="27"/>
  <c r="E259" i="27"/>
  <c r="G259" i="27"/>
  <c r="H58" i="27"/>
  <c r="F181" i="27"/>
  <c r="H181" i="27"/>
  <c r="G143" i="27"/>
  <c r="E143" i="27"/>
  <c r="H253" i="27"/>
  <c r="F253" i="27"/>
  <c r="H168" i="27"/>
  <c r="F168" i="27"/>
  <c r="H19" i="27"/>
  <c r="F19" i="27"/>
  <c r="H32" i="27"/>
  <c r="F32" i="27"/>
  <c r="E139" i="27"/>
  <c r="G139" i="27"/>
  <c r="G135" i="27"/>
  <c r="E135" i="27"/>
  <c r="E169" i="27"/>
  <c r="E27" i="27"/>
  <c r="G27" i="27"/>
  <c r="H81" i="27"/>
  <c r="F81" i="27"/>
  <c r="E277" i="27"/>
  <c r="E182" i="27"/>
  <c r="E180" i="27" s="1"/>
  <c r="H96" i="27"/>
  <c r="F96" i="27"/>
  <c r="G30" i="27"/>
  <c r="E30" i="27"/>
  <c r="H152" i="27"/>
  <c r="E271" i="27"/>
  <c r="G271" i="27"/>
  <c r="F265" i="27"/>
  <c r="E284" i="27"/>
  <c r="H219" i="27"/>
  <c r="F219" i="27"/>
  <c r="E195" i="27"/>
  <c r="G195" i="27"/>
  <c r="G86" i="27"/>
  <c r="E86" i="27"/>
  <c r="G69" i="27"/>
  <c r="E69" i="27"/>
  <c r="G13" i="27"/>
  <c r="E56" i="27"/>
  <c r="E176" i="27"/>
  <c r="E175" i="27"/>
  <c r="G175" i="27"/>
  <c r="B221" i="27"/>
  <c r="E197" i="27"/>
  <c r="F152" i="27"/>
  <c r="G213" i="27"/>
  <c r="E213" i="27"/>
  <c r="H82" i="27"/>
  <c r="F82" i="27"/>
  <c r="G75" i="27"/>
  <c r="H109" i="27"/>
  <c r="F109" i="27"/>
  <c r="E74" i="27"/>
  <c r="G74" i="27"/>
  <c r="E57" i="27"/>
  <c r="E101" i="27"/>
  <c r="E24" i="27"/>
  <c r="H90" i="27"/>
  <c r="F90" i="27"/>
  <c r="E142" i="27"/>
  <c r="G12" i="27"/>
  <c r="E12" i="27"/>
  <c r="E99" i="27"/>
  <c r="E31" i="27"/>
  <c r="E156" i="27"/>
  <c r="G156" i="27"/>
  <c r="E21" i="27"/>
  <c r="H164" i="27"/>
  <c r="F164" i="27"/>
  <c r="H226" i="27"/>
  <c r="H54" i="27"/>
  <c r="F54" i="27"/>
  <c r="E151" i="27"/>
  <c r="G151" i="27"/>
  <c r="G280" i="27"/>
  <c r="E280" i="27"/>
  <c r="E239" i="27"/>
  <c r="H192" i="27"/>
  <c r="F192" i="27"/>
  <c r="F260" i="27"/>
  <c r="H260" i="27"/>
  <c r="G206" i="27"/>
  <c r="E206" i="27"/>
  <c r="E116" i="27"/>
  <c r="G116" i="27"/>
  <c r="E117" i="27"/>
  <c r="E33" i="27"/>
  <c r="G117" i="27"/>
  <c r="H102" i="27"/>
  <c r="E15" i="27"/>
  <c r="H167" i="27"/>
  <c r="F167" i="27"/>
  <c r="H249" i="27"/>
  <c r="E174" i="27"/>
  <c r="E251" i="27"/>
  <c r="E129" i="27"/>
  <c r="E199" i="27"/>
  <c r="G28" i="27"/>
  <c r="E28" i="27"/>
  <c r="E188" i="27"/>
  <c r="E178" i="27"/>
  <c r="G178" i="27"/>
  <c r="E189" i="27"/>
  <c r="E216" i="27"/>
  <c r="G216" i="27"/>
  <c r="G113" i="27"/>
  <c r="E113" i="27"/>
  <c r="H25" i="27"/>
  <c r="F25" i="27"/>
  <c r="G217" i="27"/>
  <c r="E217" i="27"/>
  <c r="E165" i="27"/>
  <c r="E161" i="27"/>
  <c r="G161" i="27"/>
  <c r="G56" i="27"/>
  <c r="E110" i="27"/>
  <c r="G176" i="27"/>
  <c r="H40" i="27"/>
  <c r="G14" i="27"/>
  <c r="E14" i="27"/>
  <c r="E43" i="27"/>
  <c r="B132" i="27"/>
  <c r="H100" i="27"/>
  <c r="F100" i="27"/>
  <c r="D132" i="27"/>
  <c r="D9" i="27" s="1"/>
  <c r="D286" i="27" s="1"/>
  <c r="E187" i="27"/>
  <c r="G99" i="27"/>
  <c r="F262" i="27"/>
  <c r="H262" i="27"/>
  <c r="E233" i="27"/>
  <c r="E159" i="27"/>
  <c r="E66" i="27"/>
  <c r="H124" i="27"/>
  <c r="F124" i="27"/>
  <c r="G180" i="27"/>
  <c r="E68" i="27"/>
  <c r="E177" i="27"/>
  <c r="E243" i="27"/>
  <c r="F173" i="27"/>
  <c r="H183" i="27"/>
  <c r="F183" i="27"/>
  <c r="E79" i="27"/>
  <c r="H80" i="27"/>
  <c r="F80" i="27"/>
  <c r="E155" i="27"/>
  <c r="E92" i="27"/>
  <c r="G92" i="27"/>
  <c r="G88" i="27" s="1"/>
  <c r="H103" i="27"/>
  <c r="F103" i="27"/>
  <c r="E104" i="27"/>
  <c r="E158" i="27"/>
  <c r="G67" i="27"/>
  <c r="E67" i="27"/>
  <c r="H76" i="27"/>
  <c r="E29" i="27"/>
  <c r="E140" i="27"/>
  <c r="E95" i="27"/>
  <c r="B9" i="27" l="1"/>
  <c r="B286" i="27" s="1"/>
  <c r="E39" i="27"/>
  <c r="E171" i="27"/>
  <c r="H171" i="27"/>
  <c r="H21" i="27"/>
  <c r="F21" i="27"/>
  <c r="F13" i="27"/>
  <c r="H13" i="27"/>
  <c r="H155" i="27"/>
  <c r="F155" i="27"/>
  <c r="G171" i="27"/>
  <c r="G52" i="27"/>
  <c r="G258" i="27"/>
  <c r="E88" i="27"/>
  <c r="H89" i="27"/>
  <c r="F89" i="27"/>
  <c r="H225" i="27"/>
  <c r="F225" i="27"/>
  <c r="H235" i="27"/>
  <c r="F235" i="27"/>
  <c r="G138" i="27"/>
  <c r="H104" i="27"/>
  <c r="F104" i="27"/>
  <c r="H280" i="27"/>
  <c r="F280" i="27"/>
  <c r="H117" i="27"/>
  <c r="F117" i="27"/>
  <c r="G279" i="27"/>
  <c r="G212" i="27"/>
  <c r="H77" i="27"/>
  <c r="F77" i="27"/>
  <c r="H56" i="27"/>
  <c r="F56" i="27"/>
  <c r="E52" i="27"/>
  <c r="G133" i="27"/>
  <c r="F204" i="27"/>
  <c r="H204" i="27"/>
  <c r="E203" i="27"/>
  <c r="H115" i="27"/>
  <c r="F115" i="27"/>
  <c r="H177" i="27"/>
  <c r="F177" i="27"/>
  <c r="H113" i="27"/>
  <c r="F113" i="27"/>
  <c r="H251" i="27"/>
  <c r="F251" i="27"/>
  <c r="G194" i="27"/>
  <c r="H98" i="27"/>
  <c r="F98" i="27"/>
  <c r="H217" i="27"/>
  <c r="F217" i="27"/>
  <c r="H79" i="27"/>
  <c r="H187" i="27"/>
  <c r="E186" i="27"/>
  <c r="F187" i="27"/>
  <c r="H174" i="27"/>
  <c r="F174" i="27"/>
  <c r="H156" i="27"/>
  <c r="F156" i="27"/>
  <c r="E141" i="27"/>
  <c r="H142" i="27"/>
  <c r="F142" i="27"/>
  <c r="E138" i="27"/>
  <c r="H139" i="27"/>
  <c r="F139" i="27"/>
  <c r="H144" i="27"/>
  <c r="F144" i="27"/>
  <c r="G106" i="27"/>
  <c r="H28" i="27"/>
  <c r="F28" i="27"/>
  <c r="H24" i="27"/>
  <c r="E23" i="27"/>
  <c r="F24" i="27"/>
  <c r="H176" i="27"/>
  <c r="F176" i="27"/>
  <c r="F69" i="27"/>
  <c r="H69" i="27"/>
  <c r="E194" i="27"/>
  <c r="H195" i="27"/>
  <c r="F195" i="27"/>
  <c r="H271" i="27"/>
  <c r="F271" i="27"/>
  <c r="H27" i="27"/>
  <c r="F27" i="27"/>
  <c r="H45" i="27"/>
  <c r="F45" i="27"/>
  <c r="H265" i="27"/>
  <c r="H261" i="27"/>
  <c r="F261" i="27"/>
  <c r="H14" i="27"/>
  <c r="F14" i="27"/>
  <c r="H101" i="27"/>
  <c r="F101" i="27"/>
  <c r="H30" i="27"/>
  <c r="F30" i="27"/>
  <c r="G35" i="27"/>
  <c r="F63" i="27"/>
  <c r="H63" i="27"/>
  <c r="H165" i="27"/>
  <c r="F165" i="27"/>
  <c r="E212" i="27"/>
  <c r="H213" i="27"/>
  <c r="F213" i="27"/>
  <c r="H112" i="27"/>
  <c r="F112" i="27"/>
  <c r="F201" i="27"/>
  <c r="H201" i="27"/>
  <c r="H29" i="27"/>
  <c r="F29" i="27"/>
  <c r="H243" i="27"/>
  <c r="F243" i="27"/>
  <c r="G60" i="27"/>
  <c r="G10" i="27"/>
  <c r="H188" i="27"/>
  <c r="F188" i="27"/>
  <c r="F37" i="27"/>
  <c r="H37" i="27"/>
  <c r="H210" i="27"/>
  <c r="F210" i="27"/>
  <c r="G23" i="27"/>
  <c r="H66" i="27"/>
  <c r="F66" i="27"/>
  <c r="H39" i="27"/>
  <c r="H143" i="27"/>
  <c r="F143" i="27"/>
  <c r="H67" i="27"/>
  <c r="F67" i="27"/>
  <c r="H154" i="27"/>
  <c r="F154" i="27"/>
  <c r="H263" i="27"/>
  <c r="F263" i="27"/>
  <c r="E94" i="27"/>
  <c r="H95" i="27"/>
  <c r="F95" i="27"/>
  <c r="H158" i="27"/>
  <c r="F158" i="27"/>
  <c r="G150" i="27"/>
  <c r="H31" i="27"/>
  <c r="F31" i="27"/>
  <c r="H57" i="27"/>
  <c r="F57" i="27"/>
  <c r="F52" i="27" s="1"/>
  <c r="E258" i="27"/>
  <c r="H259" i="27"/>
  <c r="F259" i="27"/>
  <c r="G145" i="27"/>
  <c r="G141" i="27" s="1"/>
  <c r="H44" i="27"/>
  <c r="F44" i="27"/>
  <c r="E145" i="27"/>
  <c r="H146" i="27"/>
  <c r="F146" i="27"/>
  <c r="F119" i="27"/>
  <c r="H129" i="27"/>
  <c r="E128" i="27"/>
  <c r="F129" i="27"/>
  <c r="H284" i="27"/>
  <c r="F284" i="27"/>
  <c r="E282" i="27"/>
  <c r="H207" i="27"/>
  <c r="F207" i="27"/>
  <c r="G203" i="27"/>
  <c r="E60" i="27"/>
  <c r="H61" i="27"/>
  <c r="F61" i="27"/>
  <c r="F11" i="27"/>
  <c r="H11" i="27"/>
  <c r="E10" i="27"/>
  <c r="F79" i="27"/>
  <c r="H75" i="27"/>
  <c r="F75" i="27"/>
  <c r="H140" i="27"/>
  <c r="F140" i="27"/>
  <c r="H159" i="27"/>
  <c r="F159" i="27"/>
  <c r="H216" i="27"/>
  <c r="F216" i="27"/>
  <c r="H116" i="27"/>
  <c r="F116" i="27"/>
  <c r="H182" i="27"/>
  <c r="F182" i="27"/>
  <c r="F180" i="27" s="1"/>
  <c r="G72" i="27"/>
  <c r="F137" i="27"/>
  <c r="H137" i="27"/>
  <c r="H33" i="27"/>
  <c r="F33" i="27"/>
  <c r="H175" i="27"/>
  <c r="F175" i="27"/>
  <c r="H68" i="27"/>
  <c r="F68" i="27"/>
  <c r="H43" i="27"/>
  <c r="F43" i="27"/>
  <c r="H199" i="27"/>
  <c r="F199" i="27"/>
  <c r="H206" i="27"/>
  <c r="F206" i="27"/>
  <c r="H239" i="27"/>
  <c r="F239" i="27"/>
  <c r="E237" i="27"/>
  <c r="F99" i="27"/>
  <c r="H99" i="27"/>
  <c r="H86" i="27"/>
  <c r="F86" i="27"/>
  <c r="H169" i="27"/>
  <c r="F169" i="27"/>
  <c r="G84" i="27"/>
  <c r="H247" i="27"/>
  <c r="F247" i="27"/>
  <c r="H36" i="27"/>
  <c r="E35" i="27"/>
  <c r="F36" i="27"/>
  <c r="E72" i="27"/>
  <c r="H73" i="27"/>
  <c r="F73" i="27"/>
  <c r="F65" i="27"/>
  <c r="H65" i="27"/>
  <c r="H180" i="27"/>
  <c r="F208" i="27"/>
  <c r="H208" i="27"/>
  <c r="H119" i="27"/>
  <c r="H111" i="27"/>
  <c r="F111" i="27"/>
  <c r="H178" i="27"/>
  <c r="F178" i="27"/>
  <c r="F92" i="27"/>
  <c r="H92" i="27"/>
  <c r="H233" i="27"/>
  <c r="F233" i="27"/>
  <c r="H110" i="27"/>
  <c r="F110" i="27"/>
  <c r="E106" i="27"/>
  <c r="F161" i="27"/>
  <c r="H161" i="27"/>
  <c r="H189" i="27"/>
  <c r="F189" i="27"/>
  <c r="H15" i="27"/>
  <c r="F15" i="27"/>
  <c r="H151" i="27"/>
  <c r="E150" i="27"/>
  <c r="F151" i="27"/>
  <c r="H12" i="27"/>
  <c r="F12" i="27"/>
  <c r="F74" i="27"/>
  <c r="H74" i="27"/>
  <c r="H197" i="27"/>
  <c r="F197" i="27"/>
  <c r="H277" i="27"/>
  <c r="F277" i="27"/>
  <c r="E275" i="27"/>
  <c r="F135" i="27"/>
  <c r="H135" i="27"/>
  <c r="H50" i="27"/>
  <c r="F50" i="27"/>
  <c r="H162" i="27"/>
  <c r="F162" i="27"/>
  <c r="H85" i="27"/>
  <c r="E84" i="27"/>
  <c r="F85" i="27"/>
  <c r="H48" i="27"/>
  <c r="F48" i="27"/>
  <c r="G94" i="27"/>
  <c r="F171" i="27" l="1"/>
  <c r="H282" i="27"/>
  <c r="F94" i="27"/>
  <c r="F282" i="27"/>
  <c r="F279" i="27" s="1"/>
  <c r="F88" i="27"/>
  <c r="G132" i="27"/>
  <c r="G9" i="27" s="1"/>
  <c r="G286" i="27" s="1"/>
  <c r="H88" i="27"/>
  <c r="H84" i="27"/>
  <c r="H10" i="27"/>
  <c r="F72" i="27"/>
  <c r="F145" i="27"/>
  <c r="F141" i="27" s="1"/>
  <c r="H141" i="27"/>
  <c r="H72" i="27"/>
  <c r="F60" i="27"/>
  <c r="F212" i="27"/>
  <c r="F23" i="27"/>
  <c r="H128" i="27"/>
  <c r="F150" i="27"/>
  <c r="H150" i="27"/>
  <c r="F84" i="27"/>
  <c r="H138" i="27"/>
  <c r="F138" i="27"/>
  <c r="F10" i="27"/>
  <c r="F186" i="27"/>
  <c r="F39" i="27"/>
  <c r="H94" i="27"/>
  <c r="H186" i="27"/>
  <c r="H275" i="27"/>
  <c r="F275" i="27"/>
  <c r="F35" i="27"/>
  <c r="H237" i="27"/>
  <c r="H145" i="27"/>
  <c r="H258" i="27"/>
  <c r="F194" i="27"/>
  <c r="E221" i="27"/>
  <c r="F203" i="27"/>
  <c r="H106" i="27"/>
  <c r="H52" i="27"/>
  <c r="F258" i="27"/>
  <c r="F237" i="27"/>
  <c r="H60" i="27"/>
  <c r="H212" i="27"/>
  <c r="H23" i="27"/>
  <c r="E279" i="27"/>
  <c r="H35" i="27"/>
  <c r="F106" i="27"/>
  <c r="F128" i="27"/>
  <c r="H194" i="27"/>
  <c r="H203" i="27"/>
  <c r="E133" i="27"/>
  <c r="F133" i="27" l="1"/>
  <c r="C9" i="27"/>
  <c r="C286" i="27" s="1"/>
  <c r="H221" i="27"/>
  <c r="H279" i="27"/>
  <c r="E132" i="27"/>
  <c r="H133" i="27"/>
  <c r="F221" i="27"/>
  <c r="H132" i="27" l="1"/>
  <c r="E9" i="27"/>
  <c r="F132" i="27"/>
  <c r="H9" i="27" l="1"/>
  <c r="E286" i="27"/>
  <c r="F9" i="27"/>
  <c r="F286" i="27" s="1"/>
  <c r="H286" i="27" l="1"/>
  <c r="F7" i="13" l="1"/>
  <c r="G7" i="13"/>
  <c r="E7" i="13"/>
  <c r="D7" i="13"/>
  <c r="C7" i="13"/>
  <c r="B7" i="13"/>
  <c r="J6" i="13"/>
  <c r="K6" i="13" s="1"/>
  <c r="H6" i="13"/>
  <c r="J5" i="13"/>
  <c r="K5" i="13" s="1"/>
  <c r="L5" i="13" s="1"/>
  <c r="M5" i="13" s="1"/>
  <c r="N5" i="13" s="1"/>
  <c r="H5" i="13"/>
  <c r="O5" i="13" l="1"/>
  <c r="H7" i="13"/>
  <c r="L6" i="13"/>
  <c r="K8" i="13"/>
  <c r="C8" i="13" s="1"/>
  <c r="J8" i="13"/>
  <c r="B8" i="13" s="1"/>
  <c r="M6" i="13" l="1"/>
  <c r="N6" i="13" s="1"/>
  <c r="L8" i="13"/>
  <c r="D8" i="13" s="1"/>
  <c r="O6" i="13" l="1"/>
  <c r="O8" i="13" s="1"/>
  <c r="N8" i="13"/>
  <c r="M8" i="13"/>
</calcChain>
</file>

<file path=xl/sharedStrings.xml><?xml version="1.0" encoding="utf-8"?>
<sst xmlns="http://schemas.openxmlformats.org/spreadsheetml/2006/main" count="341" uniqueCount="313">
  <si>
    <t>All Departments</t>
  </si>
  <si>
    <t>in millions</t>
  </si>
  <si>
    <t>CUMULATIVE</t>
  </si>
  <si>
    <t>JAN</t>
  </si>
  <si>
    <t>FEB</t>
  </si>
  <si>
    <t>MAR</t>
  </si>
  <si>
    <t>APR</t>
  </si>
  <si>
    <t>Monthly NCA Credited</t>
  </si>
  <si>
    <t>Monthly NCA Utilized</t>
  </si>
  <si>
    <t>MAY</t>
  </si>
  <si>
    <t>JUNE</t>
  </si>
  <si>
    <t>AS OF JUNE</t>
  </si>
  <si>
    <t>NCA Utilized / NCAs Credited - Cumulative</t>
  </si>
  <si>
    <t>JANUARY</t>
  </si>
  <si>
    <t>FEBRUARY</t>
  </si>
  <si>
    <t>MARCH</t>
  </si>
  <si>
    <t>APRIL</t>
  </si>
  <si>
    <t>NCA Utilized / NCAs Credited - Flow</t>
  </si>
  <si>
    <t>In Thousand Pesos</t>
  </si>
  <si>
    <t>PARTICULARS</t>
  </si>
  <si>
    <r>
      <t xml:space="preserve">NCA RELEASES </t>
    </r>
    <r>
      <rPr>
        <b/>
        <vertAlign val="superscript"/>
        <sz val="8.5"/>
        <rFont val="Arial"/>
        <family val="2"/>
      </rPr>
      <t>/1</t>
    </r>
  </si>
  <si>
    <r>
      <t xml:space="preserve">BANK BALANCE </t>
    </r>
    <r>
      <rPr>
        <b/>
        <vertAlign val="superscript"/>
        <sz val="8"/>
        <rFont val="Arial"/>
        <family val="2"/>
      </rPr>
      <t>/6</t>
    </r>
  </si>
  <si>
    <r>
      <t xml:space="preserve">CASH DISBURSEMENT </t>
    </r>
    <r>
      <rPr>
        <b/>
        <vertAlign val="superscript"/>
        <sz val="8"/>
        <rFont val="Arial"/>
        <family val="2"/>
      </rPr>
      <t>/3</t>
    </r>
  </si>
  <si>
    <r>
      <t xml:space="preserve">OUTSTANDING CHECKS </t>
    </r>
    <r>
      <rPr>
        <b/>
        <vertAlign val="superscript"/>
        <sz val="8"/>
        <rFont val="Arial"/>
        <family val="2"/>
      </rPr>
      <t>/4</t>
    </r>
  </si>
  <si>
    <t>TOTAL</t>
  </si>
  <si>
    <r>
      <t>DEPARTMENTS</t>
    </r>
    <r>
      <rPr>
        <b/>
        <sz val="9"/>
        <rFont val="Arial"/>
        <family val="2"/>
      </rPr>
      <t xml:space="preserve"> </t>
    </r>
    <r>
      <rPr>
        <vertAlign val="superscript"/>
        <sz val="9"/>
        <rFont val="Arial"/>
        <family val="2"/>
      </rPr>
      <t>/7</t>
    </r>
  </si>
  <si>
    <t>CONGRESS</t>
  </si>
  <si>
    <t>OP</t>
  </si>
  <si>
    <t>OVP</t>
  </si>
  <si>
    <t>DAR</t>
  </si>
  <si>
    <t>DA</t>
  </si>
  <si>
    <t>DepEd</t>
  </si>
  <si>
    <t>DOE</t>
  </si>
  <si>
    <t>DENR</t>
  </si>
  <si>
    <t>DOF</t>
  </si>
  <si>
    <t>DFA</t>
  </si>
  <si>
    <t>DOH</t>
  </si>
  <si>
    <t>DHSUD</t>
  </si>
  <si>
    <t>DICT</t>
  </si>
  <si>
    <t>DILG</t>
  </si>
  <si>
    <t>DOJ</t>
  </si>
  <si>
    <t>DOLE</t>
  </si>
  <si>
    <t>DND</t>
  </si>
  <si>
    <t>DND-Level Central Adm. &amp;  Support</t>
  </si>
  <si>
    <t>OSEC</t>
  </si>
  <si>
    <t>GA</t>
  </si>
  <si>
    <t>NDCP</t>
  </si>
  <si>
    <t>OCD</t>
  </si>
  <si>
    <t>PVAO</t>
  </si>
  <si>
    <t>VMMC</t>
  </si>
  <si>
    <t>AFP</t>
  </si>
  <si>
    <t>PA</t>
  </si>
  <si>
    <t>PAF</t>
  </si>
  <si>
    <t>PN</t>
  </si>
  <si>
    <t>Joint Level Central Adm. &amp; Support</t>
  </si>
  <si>
    <t>GHQ</t>
  </si>
  <si>
    <t>DPWH</t>
  </si>
  <si>
    <t>DOST</t>
  </si>
  <si>
    <t>DSWD</t>
  </si>
  <si>
    <t>DOT</t>
  </si>
  <si>
    <t xml:space="preserve"> </t>
  </si>
  <si>
    <t>DTI</t>
  </si>
  <si>
    <t>DOTr</t>
  </si>
  <si>
    <t>NEDA</t>
  </si>
  <si>
    <t>OEOs</t>
  </si>
  <si>
    <t>JUDICIARY</t>
  </si>
  <si>
    <t>CSC</t>
  </si>
  <si>
    <t>COA</t>
  </si>
  <si>
    <t>COMELEC</t>
  </si>
  <si>
    <t>OMBUDSMAN</t>
  </si>
  <si>
    <t>CHR</t>
  </si>
  <si>
    <t>Special Purpose Funds (SPFs)</t>
  </si>
  <si>
    <t xml:space="preserve">BSGC   </t>
  </si>
  <si>
    <t>ALGU</t>
  </si>
  <si>
    <t>TOTAL (Departments &amp; SPFs)</t>
  </si>
  <si>
    <r>
      <rPr>
        <vertAlign val="superscript"/>
        <sz val="8"/>
        <rFont val="Arial"/>
        <family val="2"/>
      </rPr>
      <t>/2</t>
    </r>
    <r>
      <rPr>
        <sz val="8"/>
        <rFont val="Arial"/>
        <family val="2"/>
      </rPr>
      <t xml:space="preserve"> NCA Utilization refers to agency issuance of checks or Advice to Debit Account (ADA) against the NCAs issued.</t>
    </r>
  </si>
  <si>
    <r>
      <rPr>
        <vertAlign val="superscript"/>
        <sz val="8"/>
        <rFont val="Arial"/>
        <family val="2"/>
      </rPr>
      <t>/4</t>
    </r>
    <r>
      <rPr>
        <sz val="8"/>
        <rFont val="Arial"/>
        <family val="2"/>
      </rPr>
      <t xml:space="preserve"> Outstanding Checks refer to those checks issued by the agency but not yet encashed at the banks by the creditor/payee.</t>
    </r>
  </si>
  <si>
    <r>
      <rPr>
        <vertAlign val="superscript"/>
        <sz val="8"/>
        <rFont val="Arial"/>
        <family val="2"/>
      </rPr>
      <t>/7</t>
    </r>
    <r>
      <rPr>
        <sz val="8"/>
        <rFont val="Arial"/>
        <family val="2"/>
      </rPr>
      <t xml:space="preserve"> Amounts presented for Departments/Agencies include transfers from SPFs.</t>
    </r>
  </si>
  <si>
    <t>DEPARTMENT</t>
  </si>
  <si>
    <t xml:space="preserve">UNUSED NCAs </t>
  </si>
  <si>
    <t>DEPARTMENTS</t>
  </si>
  <si>
    <t>Congress of the Philippines</t>
  </si>
  <si>
    <t>Office of the President</t>
  </si>
  <si>
    <t>Office of the Vice-President</t>
  </si>
  <si>
    <t>Department of Agrarian Reform</t>
  </si>
  <si>
    <t>Department of Agriculture</t>
  </si>
  <si>
    <t>Department of Education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</si>
  <si>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</si>
  <si>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</si>
  <si>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</si>
  <si>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</si>
  <si>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</si>
  <si>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</si>
  <si>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</si>
  <si>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</si>
  <si>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</si>
  <si>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</si>
  <si>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</si>
  <si>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</si>
  <si>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Department of Tourism</t>
  </si>
  <si>
    <t>Department of Trade and Industry</t>
  </si>
  <si>
    <t xml:space="preserve">Department of Transportation </t>
  </si>
  <si>
    <t>National Economic and Development Authority</t>
  </si>
  <si>
    <t>Other Executive Offices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</si>
  <si>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</si>
  <si>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</si>
  <si>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</si>
  <si>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</si>
  <si>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</si>
  <si>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</si>
  <si>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OTHERS</t>
  </si>
  <si>
    <t>/1</t>
  </si>
  <si>
    <t>/2</t>
  </si>
  <si>
    <t>/3</t>
  </si>
  <si>
    <t>/4</t>
  </si>
  <si>
    <t>Percent of NCAs utilized over NCA releases</t>
  </si>
  <si>
    <t>Department of Migrant Workers</t>
  </si>
  <si>
    <r>
      <t xml:space="preserve">UNUSED NCAs
</t>
    </r>
    <r>
      <rPr>
        <b/>
        <vertAlign val="superscript"/>
        <sz val="8"/>
        <rFont val="Arial"/>
        <family val="2"/>
      </rPr>
      <t xml:space="preserve">/5 </t>
    </r>
  </si>
  <si>
    <t>% of NCA UTILIZATION</t>
  </si>
  <si>
    <t>DMW</t>
  </si>
  <si>
    <t>OWWA</t>
  </si>
  <si>
    <t>PCSSD</t>
  </si>
  <si>
    <r>
      <rPr>
        <vertAlign val="superscript"/>
        <sz val="8"/>
        <rFont val="Arial"/>
        <family val="2"/>
      </rPr>
      <t>/5</t>
    </r>
    <r>
      <rPr>
        <sz val="8"/>
        <rFont val="Arial"/>
        <family val="2"/>
      </rPr>
      <t xml:space="preserve"> NCAs which remain unutilized or the NCA balances for which no checks/ADA has been charged.</t>
    </r>
  </si>
  <si>
    <r>
      <t xml:space="preserve">NCAs UTILIZED </t>
    </r>
    <r>
      <rPr>
        <b/>
        <vertAlign val="superscript"/>
        <sz val="8"/>
        <rFont val="Arial"/>
        <family val="2"/>
      </rPr>
      <t>/2</t>
    </r>
  </si>
  <si>
    <t>Department of Budget and Management</t>
  </si>
  <si>
    <t>Department of Information and Communications Technology</t>
  </si>
  <si>
    <t>Department of Social Welfare and Development</t>
  </si>
  <si>
    <t>Presidential Communications Office</t>
  </si>
  <si>
    <t>PCO</t>
  </si>
  <si>
    <t>PBS (RTVM)</t>
  </si>
  <si>
    <t>NCAs CREDITED VS NCA UTILIZATION, JANUARY - JUNE 2025</t>
  </si>
  <si>
    <t>STATUS OF NCA UTILIZATION (Net of  Trust), as of June 30, 2025</t>
  </si>
  <si>
    <t>Based on Report of Authorized Government Servicing Banks (AGSB)</t>
  </si>
  <si>
    <t>Senate</t>
  </si>
  <si>
    <t>SET</t>
  </si>
  <si>
    <t>CA</t>
  </si>
  <si>
    <t>HOR</t>
  </si>
  <si>
    <t>HET</t>
  </si>
  <si>
    <t>ACPC</t>
  </si>
  <si>
    <t>BFAR</t>
  </si>
  <si>
    <t>FPA</t>
  </si>
  <si>
    <t>NFRDI</t>
  </si>
  <si>
    <t>NMIS</t>
  </si>
  <si>
    <t>PCC</t>
  </si>
  <si>
    <t>PHILMECH</t>
  </si>
  <si>
    <t>PCAF</t>
  </si>
  <si>
    <t>PFIDA</t>
  </si>
  <si>
    <t>DBM</t>
  </si>
  <si>
    <t>GPPB-TSO</t>
  </si>
  <si>
    <t>ECCDC</t>
  </si>
  <si>
    <t>NAS</t>
  </si>
  <si>
    <t>NBDB</t>
  </si>
  <si>
    <t>NCCT</t>
  </si>
  <si>
    <t>NM</t>
  </si>
  <si>
    <t>PHSA</t>
  </si>
  <si>
    <t>SUCS</t>
  </si>
  <si>
    <t>EMB</t>
  </si>
  <si>
    <t>MGB</t>
  </si>
  <si>
    <t>NAMRIA</t>
  </si>
  <si>
    <t>NWRB</t>
  </si>
  <si>
    <t>PCSDS</t>
  </si>
  <si>
    <t>BOC</t>
  </si>
  <si>
    <t>BIR</t>
  </si>
  <si>
    <t>BLGF</t>
  </si>
  <si>
    <t>BTR</t>
  </si>
  <si>
    <t>CBAA</t>
  </si>
  <si>
    <t>IC</t>
  </si>
  <si>
    <t>NTRC</t>
  </si>
  <si>
    <t>PMO</t>
  </si>
  <si>
    <t>SEC</t>
  </si>
  <si>
    <t>FSI</t>
  </si>
  <si>
    <t>TCCP</t>
  </si>
  <si>
    <t>UNESCO</t>
  </si>
  <si>
    <t>PCVF</t>
  </si>
  <si>
    <t>NNC</t>
  </si>
  <si>
    <t>PNAC</t>
  </si>
  <si>
    <t>HSAC</t>
  </si>
  <si>
    <t>CICC</t>
  </si>
  <si>
    <t>NPC</t>
  </si>
  <si>
    <t>NTC</t>
  </si>
  <si>
    <t>BFP</t>
  </si>
  <si>
    <t>BJMP</t>
  </si>
  <si>
    <t>LGA</t>
  </si>
  <si>
    <t>NCMF</t>
  </si>
  <si>
    <t>NAPOLCOM</t>
  </si>
  <si>
    <t>NYC</t>
  </si>
  <si>
    <t>PCW</t>
  </si>
  <si>
    <t>PNP</t>
  </si>
  <si>
    <t>PPSC</t>
  </si>
  <si>
    <t>BC</t>
  </si>
  <si>
    <t>BI</t>
  </si>
  <si>
    <t>LRA</t>
  </si>
  <si>
    <t>NBI</t>
  </si>
  <si>
    <t>OADR</t>
  </si>
  <si>
    <t>OGCC</t>
  </si>
  <si>
    <t>OSG</t>
  </si>
  <si>
    <t>PPA</t>
  </si>
  <si>
    <t>PCGG</t>
  </si>
  <si>
    <t>PAO</t>
  </si>
  <si>
    <t>ILS</t>
  </si>
  <si>
    <t>NCMB</t>
  </si>
  <si>
    <t>NLRC</t>
  </si>
  <si>
    <t>NWPC</t>
  </si>
  <si>
    <t>PRC</t>
  </si>
  <si>
    <t>TESDA</t>
  </si>
  <si>
    <t>PVAO-Proper</t>
  </si>
  <si>
    <t>ASTI</t>
  </si>
  <si>
    <t>FNRI</t>
  </si>
  <si>
    <t>FPRDI</t>
  </si>
  <si>
    <t>ITDI</t>
  </si>
  <si>
    <t>MIRDC</t>
  </si>
  <si>
    <t>NAST</t>
  </si>
  <si>
    <t>NRCP</t>
  </si>
  <si>
    <t>PAGASA</t>
  </si>
  <si>
    <t>PCAANRRD</t>
  </si>
  <si>
    <t>PCHRD</t>
  </si>
  <si>
    <t>PCIEETRD</t>
  </si>
  <si>
    <t>PIVS</t>
  </si>
  <si>
    <t>PNRI</t>
  </si>
  <si>
    <t>PSHS</t>
  </si>
  <si>
    <t>PTRI</t>
  </si>
  <si>
    <t>SEI</t>
  </si>
  <si>
    <t>STII</t>
  </si>
  <si>
    <t>TAPI</t>
  </si>
  <si>
    <t>CWC</t>
  </si>
  <si>
    <t>JJWC</t>
  </si>
  <si>
    <t>NAPC</t>
  </si>
  <si>
    <t>NACC</t>
  </si>
  <si>
    <t>NCDA</t>
  </si>
  <si>
    <t>PCUP</t>
  </si>
  <si>
    <t>IA</t>
  </si>
  <si>
    <t>NPDC</t>
  </si>
  <si>
    <t>BOI</t>
  </si>
  <si>
    <t>CIAP</t>
  </si>
  <si>
    <t>CDA</t>
  </si>
  <si>
    <t>DCP</t>
  </si>
  <si>
    <t>PTTC</t>
  </si>
  <si>
    <t>CAB</t>
  </si>
  <si>
    <t>MARINA</t>
  </si>
  <si>
    <t>OTC</t>
  </si>
  <si>
    <t>OTS</t>
  </si>
  <si>
    <t>PCG</t>
  </si>
  <si>
    <t>TRB</t>
  </si>
  <si>
    <t>CPD</t>
  </si>
  <si>
    <t>PNVSCA</t>
  </si>
  <si>
    <t>PPPCP</t>
  </si>
  <si>
    <t>PSRTI</t>
  </si>
  <si>
    <t>PSA</t>
  </si>
  <si>
    <t>TARIFF</t>
  </si>
  <si>
    <t>PCO-Proper</t>
  </si>
  <si>
    <t>BCS</t>
  </si>
  <si>
    <t>NPO</t>
  </si>
  <si>
    <t>NIB</t>
  </si>
  <si>
    <t>PIA</t>
  </si>
  <si>
    <t>PBS-BBS</t>
  </si>
  <si>
    <t>AMLC</t>
  </si>
  <si>
    <t>ARTA</t>
  </si>
  <si>
    <t>CCC</t>
  </si>
  <si>
    <t>CFO</t>
  </si>
  <si>
    <t>CHED</t>
  </si>
  <si>
    <t>CFL</t>
  </si>
  <si>
    <t>DDB</t>
  </si>
  <si>
    <t>ERC</t>
  </si>
  <si>
    <t>FDCP</t>
  </si>
  <si>
    <t>GAB</t>
  </si>
  <si>
    <t>GCGOCC</t>
  </si>
  <si>
    <t>MCB</t>
  </si>
  <si>
    <t>MDA</t>
  </si>
  <si>
    <t>MTRCB</t>
  </si>
  <si>
    <t>NAC</t>
  </si>
  <si>
    <t>NCCA</t>
  </si>
  <si>
    <t>NCCA-Proper</t>
  </si>
  <si>
    <t>NAP</t>
  </si>
  <si>
    <t>NHCP</t>
  </si>
  <si>
    <t>NLP</t>
  </si>
  <si>
    <t>NCSC</t>
  </si>
  <si>
    <t>NCIP</t>
  </si>
  <si>
    <t>NICA</t>
  </si>
  <si>
    <t>NSC</t>
  </si>
  <si>
    <t>OPAPRU</t>
  </si>
  <si>
    <t>OMB</t>
  </si>
  <si>
    <t>PDEA</t>
  </si>
  <si>
    <t>PHILRACOM</t>
  </si>
  <si>
    <t>PHILSA</t>
  </si>
  <si>
    <t>PSC</t>
  </si>
  <si>
    <t>PLLO</t>
  </si>
  <si>
    <t>PMS</t>
  </si>
  <si>
    <t>MDDA</t>
  </si>
  <si>
    <t>MBLISTTDA</t>
  </si>
  <si>
    <t>SCPLC</t>
  </si>
  <si>
    <t>PET</t>
  </si>
  <si>
    <t>SB</t>
  </si>
  <si>
    <t>CTA</t>
  </si>
  <si>
    <t>CESB</t>
  </si>
  <si>
    <t>HRVVMC</t>
  </si>
  <si>
    <t>LGUs</t>
  </si>
  <si>
    <t>MMDA (Fund 101)</t>
  </si>
  <si>
    <r>
      <rPr>
        <vertAlign val="superscript"/>
        <sz val="8"/>
        <rFont val="Arial"/>
        <family val="2"/>
      </rPr>
      <t>/1</t>
    </r>
    <r>
      <rPr>
        <sz val="8"/>
        <rFont val="Arial"/>
        <family val="2"/>
      </rPr>
      <t xml:space="preserve"> NCA Releases refer to cash authority issued by the DBM credited to the MDS sub-accounts of the agencies, inclusive of lapsed NCAs</t>
    </r>
  </si>
  <si>
    <r>
      <rPr>
        <vertAlign val="superscript"/>
        <sz val="8"/>
        <rFont val="Arial"/>
        <family val="2"/>
      </rPr>
      <t>/6</t>
    </r>
    <r>
      <rPr>
        <sz val="8"/>
        <rFont val="Arial"/>
        <family val="2"/>
      </rPr>
      <t xml:space="preserve"> Bank Balance refers to the difference between the NCAs credited by the AGSBs to the agency's MDS sub-accounts and the cash disbursement.</t>
    </r>
  </si>
  <si>
    <r>
      <rPr>
        <vertAlign val="superscript"/>
        <sz val="8"/>
        <rFont val="Arial"/>
        <family val="2"/>
      </rPr>
      <t>/3</t>
    </r>
    <r>
      <rPr>
        <sz val="8"/>
        <rFont val="Arial"/>
        <family val="2"/>
      </rPr>
      <t xml:space="preserve"> Cash Disbursement refers to negotiated checks (checks presented for encashment at the banks) and to the ADA credited by the AGSBs to the bank accounts of the
   agency's creditors/payees.</t>
    </r>
  </si>
  <si>
    <t>(in Thousand Pesos)</t>
  </si>
  <si>
    <t xml:space="preserve">Budgetary Support to Government </t>
  </si>
  <si>
    <t>NCA Releases refer to cash authorities issued by the DBM credited to the MDS sub-accounts of the agencies, inclusive of lapsed NCAs</t>
  </si>
  <si>
    <t>Refer to checks issued/Advice to Debit Account (ADA) from NCAs credited</t>
  </si>
  <si>
    <t>ALGU: inclusive of National Tax Allotment (NTA), special shares for LGUs, MMDA, BARMM and other transfers to LGUs</t>
  </si>
  <si>
    <r>
      <t>NCA RELEASES</t>
    </r>
    <r>
      <rPr>
        <vertAlign val="superscript"/>
        <sz val="10"/>
        <color theme="1"/>
        <rFont val="Arial"/>
        <family val="2"/>
      </rPr>
      <t>/1</t>
    </r>
  </si>
  <si>
    <r>
      <t xml:space="preserve">NCAs UTILIZED </t>
    </r>
    <r>
      <rPr>
        <vertAlign val="superscript"/>
        <sz val="10"/>
        <color theme="1"/>
        <rFont val="Arial"/>
        <family val="2"/>
      </rPr>
      <t>/2</t>
    </r>
  </si>
  <si>
    <r>
      <t xml:space="preserve">% of NCA UTILIZATION </t>
    </r>
    <r>
      <rPr>
        <vertAlign val="superscript"/>
        <sz val="10"/>
        <color theme="1"/>
        <rFont val="Arial"/>
        <family val="2"/>
      </rPr>
      <t>/3</t>
    </r>
  </si>
  <si>
    <t>Department of Human Settlement and Urban Development</t>
  </si>
  <si>
    <t xml:space="preserve">     Owned and Controlled Corporations</t>
  </si>
  <si>
    <r>
      <t xml:space="preserve">Allocations to Local Government Units </t>
    </r>
    <r>
      <rPr>
        <vertAlign val="superscript"/>
        <sz val="10"/>
        <color theme="1"/>
        <rFont val="Arial"/>
        <family val="2"/>
      </rPr>
      <t>/4</t>
    </r>
  </si>
  <si>
    <t>o.w.     Metropolitan Manila Development</t>
  </si>
  <si>
    <t xml:space="preserve">            Authority (Fund 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</si>
</sst>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_-* #,##0_-;\-* #,##0_-;_-* &quot;-&quot;??_-;_-@_-"/>
    <numFmt numFmtId="168" formatCode="_-* #,##0.0_-;\-* #,##0.0_-;_-* &quot;-&quot;??_-;_-@_-"/>
  </numFmts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name val="Arial Black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.5"/>
      <name val="Arial"/>
      <family val="2"/>
    </font>
    <font>
      <b/>
      <vertAlign val="superscript"/>
      <sz val="8.5"/>
      <name val="Arial"/>
      <family val="2"/>
    </font>
    <font>
      <b/>
      <sz val="7"/>
      <name val="Arial"/>
      <family val="2"/>
    </font>
    <font>
      <vertAlign val="superscript"/>
      <sz val="9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4" fontId="35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center"/>
    </xf>
    <xf numFmtId="165" fontId="20" fillId="24" borderId="0" xfId="43" applyNumberFormat="1" applyFont="1" applyFill="1" applyBorder="1"/>
    <xf numFmtId="165" fontId="22" fillId="26" borderId="10" xfId="43" applyNumberFormat="1" applyFont="1" applyFill="1" applyBorder="1" applyAlignment="1">
      <alignment horizontal="center" vertical="center"/>
    </xf>
    <xf numFmtId="165" fontId="20" fillId="0" borderId="0" xfId="43" applyNumberFormat="1" applyFont="1" applyBorder="1"/>
    <xf numFmtId="165" fontId="29" fillId="0" borderId="14" xfId="43" applyNumberFormat="1" applyFont="1" applyBorder="1" applyAlignment="1">
      <alignment horizontal="right"/>
    </xf>
    <xf numFmtId="165" fontId="29" fillId="0" borderId="0" xfId="43" applyNumberFormat="1" applyFont="1" applyFill="1"/>
    <xf numFmtId="165" fontId="29" fillId="0" borderId="0" xfId="43" applyNumberFormat="1" applyFont="1"/>
    <xf numFmtId="165" fontId="29" fillId="0" borderId="0" xfId="43" applyNumberFormat="1" applyFont="1" applyBorder="1"/>
    <xf numFmtId="165" fontId="29" fillId="0" borderId="0" xfId="43" applyNumberFormat="1" applyFont="1" applyFill="1" applyBorder="1"/>
    <xf numFmtId="165" fontId="29" fillId="0" borderId="14" xfId="43" applyNumberFormat="1" applyFont="1" applyBorder="1"/>
    <xf numFmtId="0" fontId="14" fillId="0" borderId="0" xfId="45" applyAlignment="1">
      <alignment horizontal="left" indent="2"/>
    </xf>
    <xf numFmtId="165" fontId="29" fillId="0" borderId="14" xfId="43" applyNumberFormat="1" applyFont="1" applyFill="1" applyBorder="1"/>
    <xf numFmtId="165" fontId="29" fillId="0" borderId="14" xfId="43" applyNumberFormat="1" applyFont="1" applyBorder="1" applyAlignment="1"/>
    <xf numFmtId="165" fontId="29" fillId="0" borderId="14" xfId="43" applyNumberFormat="1" applyFont="1" applyFill="1" applyBorder="1" applyAlignment="1">
      <alignment horizontal="right" vertical="top"/>
    </xf>
    <xf numFmtId="165" fontId="22" fillId="26" borderId="12" xfId="43" applyNumberFormat="1" applyFont="1" applyFill="1" applyBorder="1" applyAlignment="1">
      <alignment horizontal="center" vertical="center"/>
    </xf>
    <xf numFmtId="165" fontId="29" fillId="0" borderId="14" xfId="43" applyNumberFormat="1" applyFont="1" applyFill="1" applyBorder="1" applyAlignment="1">
      <alignment horizontal="right"/>
    </xf>
    <xf numFmtId="165" fontId="29" fillId="0" borderId="14" xfId="43" applyNumberFormat="1" applyFont="1" applyFill="1" applyBorder="1" applyAlignment="1"/>
    <xf numFmtId="165" fontId="29" fillId="0" borderId="14" xfId="43" applyNumberFormat="1" applyFont="1" applyBorder="1" applyAlignment="1">
      <alignment horizontal="right" vertical="top"/>
    </xf>
    <xf numFmtId="167" fontId="20" fillId="0" borderId="0" xfId="46" applyNumberFormat="1" applyFont="1"/>
    <xf numFmtId="0" fontId="19" fillId="24" borderId="0" xfId="0" applyFont="1" applyFill="1"/>
    <xf numFmtId="0" fontId="20" fillId="24" borderId="0" xfId="0" applyFont="1" applyFill="1"/>
    <xf numFmtId="0" fontId="21" fillId="25" borderId="0" xfId="0" applyFont="1" applyFill="1" applyAlignment="1">
      <alignment horizontal="left"/>
    </xf>
    <xf numFmtId="41" fontId="20" fillId="24" borderId="0" xfId="0" applyNumberFormat="1" applyFont="1" applyFill="1" applyAlignment="1">
      <alignment horizontal="left"/>
    </xf>
    <xf numFmtId="0" fontId="22" fillId="24" borderId="0" xfId="0" applyFont="1" applyFill="1" applyAlignment="1">
      <alignment horizontal="left"/>
    </xf>
    <xf numFmtId="41" fontId="20" fillId="24" borderId="0" xfId="0" applyNumberFormat="1" applyFont="1" applyFill="1"/>
    <xf numFmtId="0" fontId="22" fillId="24" borderId="0" xfId="0" applyFont="1" applyFill="1"/>
    <xf numFmtId="0" fontId="20" fillId="0" borderId="0" xfId="0" applyFont="1" applyAlignment="1">
      <alignment horizontal="center" vertical="center"/>
    </xf>
    <xf numFmtId="0" fontId="22" fillId="26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165" fontId="29" fillId="0" borderId="14" xfId="43" applyNumberFormat="1" applyFont="1" applyBorder="1" applyAlignment="1">
      <alignment horizontal="right" vertical="center"/>
    </xf>
    <xf numFmtId="165" fontId="29" fillId="0" borderId="14" xfId="43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indent="2"/>
    </xf>
    <xf numFmtId="0" fontId="20" fillId="0" borderId="0" xfId="0" applyFont="1" applyAlignment="1">
      <alignment horizontal="left" indent="1"/>
    </xf>
    <xf numFmtId="0" fontId="20" fillId="0" borderId="0" xfId="0" quotePrefix="1" applyFont="1" applyAlignment="1">
      <alignment horizontal="left" indent="2"/>
    </xf>
    <xf numFmtId="0" fontId="31" fillId="0" borderId="0" xfId="0" applyFont="1" applyAlignment="1">
      <alignment horizontal="left" indent="1"/>
    </xf>
    <xf numFmtId="0" fontId="20" fillId="0" borderId="0" xfId="0" applyFont="1" applyAlignment="1">
      <alignment horizontal="left" wrapText="1" indent="2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wrapText="1" indent="3"/>
    </xf>
    <xf numFmtId="0" fontId="31" fillId="0" borderId="0" xfId="0" applyFont="1" applyAlignment="1">
      <alignment horizontal="left" indent="2"/>
    </xf>
    <xf numFmtId="0" fontId="32" fillId="0" borderId="0" xfId="0" applyFont="1" applyAlignment="1">
      <alignment horizontal="left" indent="2"/>
    </xf>
    <xf numFmtId="0" fontId="28" fillId="0" borderId="0" xfId="0" applyFont="1" applyAlignment="1">
      <alignment horizontal="left" vertical="top" indent="1"/>
    </xf>
    <xf numFmtId="0" fontId="22" fillId="0" borderId="0" xfId="0" applyFont="1" applyAlignment="1">
      <alignment horizontal="left" inden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165" fontId="19" fillId="0" borderId="22" xfId="0" applyNumberFormat="1" applyFont="1" applyBorder="1" applyAlignment="1">
      <alignment vertical="center"/>
    </xf>
    <xf numFmtId="165" fontId="33" fillId="0" borderId="22" xfId="0" applyNumberFormat="1" applyFont="1" applyBorder="1" applyAlignment="1">
      <alignment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7" fillId="0" borderId="0" xfId="45" applyFont="1"/>
    <xf numFmtId="0" fontId="36" fillId="0" borderId="0" xfId="45" applyFont="1"/>
    <xf numFmtId="165" fontId="36" fillId="0" borderId="0" xfId="43" applyNumberFormat="1" applyFont="1"/>
    <xf numFmtId="0" fontId="38" fillId="0" borderId="0" xfId="45" applyFont="1"/>
    <xf numFmtId="0" fontId="36" fillId="0" borderId="0" xfId="45" applyFont="1" applyAlignment="1">
      <alignment horizontal="center" wrapText="1"/>
    </xf>
    <xf numFmtId="0" fontId="36" fillId="0" borderId="0" xfId="45" applyFont="1" applyAlignment="1">
      <alignment horizontal="center"/>
    </xf>
    <xf numFmtId="41" fontId="36" fillId="0" borderId="0" xfId="45" applyNumberFormat="1" applyFont="1"/>
    <xf numFmtId="41" fontId="37" fillId="0" borderId="0" xfId="45" applyNumberFormat="1" applyFont="1"/>
    <xf numFmtId="165" fontId="39" fillId="0" borderId="0" xfId="43" applyNumberFormat="1" applyFont="1"/>
    <xf numFmtId="165" fontId="40" fillId="0" borderId="0" xfId="43" applyNumberFormat="1" applyFont="1"/>
    <xf numFmtId="41" fontId="41" fillId="0" borderId="0" xfId="45" applyNumberFormat="1" applyFont="1"/>
    <xf numFmtId="0" fontId="36" fillId="0" borderId="0" xfId="43" applyNumberFormat="1" applyFont="1"/>
    <xf numFmtId="0" fontId="36" fillId="0" borderId="14" xfId="45" applyFont="1" applyBorder="1"/>
    <xf numFmtId="41" fontId="36" fillId="0" borderId="14" xfId="45" applyNumberFormat="1" applyFont="1" applyBorder="1"/>
    <xf numFmtId="165" fontId="36" fillId="0" borderId="14" xfId="43" applyNumberFormat="1" applyFont="1" applyBorder="1"/>
    <xf numFmtId="165" fontId="36" fillId="0" borderId="0" xfId="43" applyNumberFormat="1" applyFont="1" applyBorder="1"/>
    <xf numFmtId="168" fontId="20" fillId="24" borderId="0" xfId="46" applyNumberFormat="1" applyFont="1" applyFill="1"/>
    <xf numFmtId="168" fontId="22" fillId="26" borderId="12" xfId="46" applyNumberFormat="1" applyFont="1" applyFill="1" applyBorder="1" applyAlignment="1">
      <alignment horizontal="center" vertical="center"/>
    </xf>
    <xf numFmtId="168" fontId="20" fillId="0" borderId="0" xfId="46" applyNumberFormat="1" applyFont="1" applyBorder="1"/>
    <xf numFmtId="168" fontId="30" fillId="0" borderId="0" xfId="46" applyNumberFormat="1" applyFont="1" applyBorder="1" applyAlignment="1"/>
    <xf numFmtId="168" fontId="20" fillId="0" borderId="0" xfId="46" applyNumberFormat="1" applyFont="1"/>
    <xf numFmtId="168" fontId="20" fillId="0" borderId="0" xfId="46" applyNumberFormat="1" applyFont="1" applyAlignment="1">
      <alignment vertical="center"/>
    </xf>
    <xf numFmtId="167" fontId="30" fillId="0" borderId="0" xfId="46" applyNumberFormat="1" applyFont="1" applyBorder="1" applyAlignment="1"/>
    <xf numFmtId="167" fontId="30" fillId="0" borderId="0" xfId="46" applyNumberFormat="1" applyFont="1" applyBorder="1" applyAlignment="1">
      <alignment vertical="center"/>
    </xf>
    <xf numFmtId="167" fontId="29" fillId="0" borderId="0" xfId="46" applyNumberFormat="1" applyFont="1"/>
    <xf numFmtId="167" fontId="29" fillId="0" borderId="0" xfId="46" applyNumberFormat="1" applyFont="1" applyFill="1"/>
    <xf numFmtId="0" fontId="36" fillId="0" borderId="19" xfId="45" applyFont="1" applyBorder="1" applyAlignment="1">
      <alignment horizontal="center" vertical="center" wrapText="1"/>
    </xf>
    <xf numFmtId="0" fontId="36" fillId="0" borderId="10" xfId="45" applyFont="1" applyBorder="1" applyAlignment="1">
      <alignment horizontal="center" vertical="center" wrapText="1"/>
    </xf>
    <xf numFmtId="0" fontId="36" fillId="0" borderId="18" xfId="45" applyFont="1" applyBorder="1" applyAlignment="1">
      <alignment horizontal="center" vertical="center" wrapText="1"/>
    </xf>
    <xf numFmtId="165" fontId="36" fillId="0" borderId="10" xfId="43" applyNumberFormat="1" applyFont="1" applyBorder="1" applyAlignment="1">
      <alignment horizontal="center" vertical="center" wrapText="1"/>
    </xf>
    <xf numFmtId="165" fontId="36" fillId="0" borderId="18" xfId="43" applyNumberFormat="1" applyFont="1" applyBorder="1" applyAlignment="1">
      <alignment horizontal="center" vertical="center" wrapText="1"/>
    </xf>
    <xf numFmtId="165" fontId="22" fillId="26" borderId="20" xfId="43" applyNumberFormat="1" applyFont="1" applyFill="1" applyBorder="1" applyAlignment="1">
      <alignment horizontal="center" vertical="center"/>
    </xf>
    <xf numFmtId="165" fontId="22" fillId="26" borderId="11" xfId="43" applyNumberFormat="1" applyFont="1" applyFill="1" applyBorder="1" applyAlignment="1">
      <alignment horizontal="center" vertical="center"/>
    </xf>
    <xf numFmtId="165" fontId="22" fillId="26" borderId="12" xfId="43" applyNumberFormat="1" applyFont="1" applyFill="1" applyBorder="1" applyAlignment="1">
      <alignment horizontal="center" vertical="center"/>
    </xf>
    <xf numFmtId="165" fontId="22" fillId="26" borderId="21" xfId="43" applyNumberFormat="1" applyFont="1" applyFill="1" applyBorder="1" applyAlignment="1">
      <alignment horizontal="center" vertical="center"/>
    </xf>
    <xf numFmtId="165" fontId="22" fillId="26" borderId="14" xfId="43" applyNumberFormat="1" applyFont="1" applyFill="1" applyBorder="1" applyAlignment="1">
      <alignment horizontal="center" vertical="center"/>
    </xf>
    <xf numFmtId="165" fontId="22" fillId="26" borderId="15" xfId="4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4" fillId="26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 wrapText="1"/>
    </xf>
    <xf numFmtId="0" fontId="22" fillId="26" borderId="18" xfId="0" applyFont="1" applyFill="1" applyBorder="1" applyAlignment="1">
      <alignment horizontal="center" vertical="center" wrapText="1"/>
    </xf>
    <xf numFmtId="0" fontId="22" fillId="26" borderId="16" xfId="0" applyFont="1" applyFill="1" applyBorder="1" applyAlignment="1">
      <alignment horizontal="center" vertical="center" wrapText="1"/>
    </xf>
    <xf numFmtId="0" fontId="22" fillId="26" borderId="15" xfId="0" applyFont="1" applyFill="1" applyBorder="1" applyAlignment="1">
      <alignment horizontal="center" vertical="center" wrapText="1"/>
    </xf>
    <xf numFmtId="168" fontId="26" fillId="26" borderId="16" xfId="46" applyNumberFormat="1" applyFont="1" applyFill="1" applyBorder="1" applyAlignment="1">
      <alignment horizontal="center" vertical="center" wrapText="1"/>
    </xf>
    <xf numFmtId="168" fontId="26" fillId="26" borderId="15" xfId="46" applyNumberFormat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22" fillId="26" borderId="17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2" xfId="43" xr:uid="{00000000-0005-0000-0000-00001B000000}"/>
    <cellStyle name="Comma 4" xfId="44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3" xfId="45" xr:uid="{00000000-0005-0000-0000-000028000000}"/>
    <cellStyle name="Note" xfId="38" builtinId="10" customBuiltin="1"/>
    <cellStyle name="Output" xfId="39" builtinId="21" customBuiltin="1"/>
    <cellStyle name="Percent 2" xfId="47" xr:uid="{0C352C63-17AB-4F37-B6FD-D606B5D6DC64}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NCAs CREDITED VS NCA UTILIZATION </a:t>
            </a:r>
          </a:p>
          <a:p>
            <a:pPr>
              <a:defRPr sz="1000"/>
            </a:pPr>
            <a:r>
              <a:rPr lang="en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JANUARY - JUNE 2025</a:t>
            </a:r>
            <a:endParaRPr lang="en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/>
            </a:pPr>
            <a:endParaRPr lang="en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296751407545685"/>
          <c:y val="3.401758560341469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09823603575793"/>
          <c:y val="0.13341770354431259"/>
          <c:w val="0.67237866640448163"/>
          <c:h val="0.67968195975744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'!$A$5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solidFill>
                <a:srgbClr val="F4D35A"/>
              </a:solidFill>
            </a:ln>
            <a:effectLst/>
          </c:spPr>
          <c:invertIfNegative val="0"/>
          <c:cat>
            <c:strRef>
              <c:f>'Graph '!$B$4:$G$4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'Graph '!$B$5:$G$5</c:f>
              <c:numCache>
                <c:formatCode>_(* #,##0_);_(* \(#,##0\);_(* "-"??_);_(@_)</c:formatCode>
                <c:ptCount val="6"/>
                <c:pt idx="0">
                  <c:v>300669.563372</c:v>
                </c:pt>
                <c:pt idx="1">
                  <c:v>410185.82866440993</c:v>
                </c:pt>
                <c:pt idx="2">
                  <c:v>419563.99308520992</c:v>
                </c:pt>
                <c:pt idx="3">
                  <c:v>495583.65943107003</c:v>
                </c:pt>
                <c:pt idx="4">
                  <c:v>488445.70345938002</c:v>
                </c:pt>
                <c:pt idx="5">
                  <c:v>375376.35208494001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7-4CDE-AC0A-232BFAF3E238}"/>
            </c:ext>
          </c:extLst>
        </c:ser>
        <c:ser>
          <c:idx val="2"/>
          <c:order val="1"/>
          <c:tx>
            <c:strRef>
              <c:f>'Graph '!$A$6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'!$B$4:$G$4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'Graph '!$B$6:$G$6</c:f>
              <c:numCache>
                <c:formatCode>_(* #,##0_);_(* \(#,##0\);_(* "-"??_);_(@_)</c:formatCode>
                <c:ptCount val="6"/>
                <c:pt idx="0">
                  <c:v>233799.19613668002</c:v>
                </c:pt>
                <c:pt idx="1">
                  <c:v>352859.85046981997</c:v>
                </c:pt>
                <c:pt idx="2">
                  <c:v>535187.37982967985</c:v>
                </c:pt>
                <c:pt idx="3">
                  <c:v>371750.87489442999</c:v>
                </c:pt>
                <c:pt idx="4">
                  <c:v>484625.41369788995</c:v>
                </c:pt>
                <c:pt idx="5">
                  <c:v>485238.93696404016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7-4CDE-AC0A-232BFAF3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837872"/>
        <c:axId val="472838432"/>
      </c:barChart>
      <c:lineChart>
        <c:grouping val="standard"/>
        <c:varyColors val="0"/>
        <c:ser>
          <c:idx val="4"/>
          <c:order val="2"/>
          <c:tx>
            <c:strRef>
              <c:f>'Graph '!$A$8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9"/>
            <c:spPr>
              <a:solidFill>
                <a:schemeClr val="tx1"/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cat>
            <c:strRef>
              <c:f>'Graph '!$B$4:$G$4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'Graph '!$B$8:$G$8</c:f>
              <c:numCache>
                <c:formatCode>_(* #,##0_);_(* \(#,##0\);_(* "-"??_);_(@_)</c:formatCode>
                <c:ptCount val="6"/>
                <c:pt idx="0">
                  <c:v>77.759515633916891</c:v>
                </c:pt>
                <c:pt idx="1">
                  <c:v>82.528606124218769</c:v>
                </c:pt>
                <c:pt idx="2">
                  <c:v>99.241612555634148</c:v>
                </c:pt>
                <c:pt idx="3">
                  <c:v>91.856980608636889</c:v>
                </c:pt>
                <c:pt idx="4">
                  <c:v>93.557373612784644</c:v>
                </c:pt>
                <c:pt idx="5">
                  <c:v>98.941152609336186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27-4CDE-AC0A-232BFAF3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143520"/>
        <c:axId val="699144080"/>
      </c:lineChart>
      <c:catAx>
        <c:axId val="47283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MONTHLY FLOW</a:t>
                </a:r>
              </a:p>
            </c:rich>
          </c:tx>
          <c:layout>
            <c:manualLayout>
              <c:xMode val="edge"/>
              <c:yMode val="edge"/>
              <c:x val="0.54426574544636164"/>
              <c:y val="0.9452127778439375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8384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2838432"/>
        <c:scaling>
          <c:orientation val="minMax"/>
          <c:max val="550000"/>
          <c:min val="0"/>
        </c:scaling>
        <c:delete val="0"/>
        <c:axPos val="l"/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0.14128260364687792"/>
              <c:y val="0.3512536301583915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837872"/>
        <c:crosses val="autoZero"/>
        <c:crossBetween val="between"/>
        <c:majorUnit val="50000"/>
        <c:minorUnit val="10000"/>
      </c:valAx>
      <c:catAx>
        <c:axId val="69914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144080"/>
        <c:crossesAt val="85"/>
        <c:auto val="0"/>
        <c:lblAlgn val="ctr"/>
        <c:lblOffset val="100"/>
        <c:noMultiLvlLbl val="0"/>
      </c:catAx>
      <c:valAx>
        <c:axId val="6991440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6810814092904307"/>
              <c:y val="0.2901963757205011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143520"/>
        <c:crosses val="max"/>
        <c:crossBetween val="between"/>
        <c:majorUnit val="10"/>
        <c:minorUnit val="1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50" b="0" i="0" u="none" strike="noStrike" kern="1200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134868</xdr:colOff>
      <xdr:row>12</xdr:row>
      <xdr:rowOff>37945</xdr:rowOff>
    </xdr:from>
    <xdr:to>
      <xdr:col>11</xdr:col>
      <xdr:colOff>457200</xdr:colOff>
      <xdr:row>55</xdr:row>
      <xdr:rowOff>87085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A9E401-B039-4077-8EAA-399BD842C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3DFB-5657-4862-9EAC-F6A44E90FA70}">
  <sheetPr>
    <pageSetUpPr fitToPage="1"/>
  </sheetPr>
  <dimension ref="A1:J64"/>
  <sheetViews>
    <sheetView tabSelected="1" zoomScaleNormal="10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6" sqref="E16"/>
    </sheetView>
  </sheetViews>
  <sheetFormatPr defaultColWidth="9.109375" defaultRowHeight="13.2" x14ac:dyDescent="0.25"/>
  <cols>
    <col min="1" max="1" width="2.109375" style="59" customWidth="1"/>
    <col min="2" max="2" width="50.33203125" style="59" customWidth="1"/>
    <col min="3" max="5" width="15.88671875" style="59" customWidth="1"/>
    <col min="6" max="6" width="14.44140625" style="60" customWidth="1"/>
    <col min="7" max="7" width="9.109375" style="59"/>
    <col min="8" max="9" width="13.21875" style="59" customWidth="1"/>
    <col min="10" max="16384" width="9.109375" style="59"/>
  </cols>
  <sheetData>
    <row r="1" spans="1:10" x14ac:dyDescent="0.25">
      <c r="A1" s="58" t="s">
        <v>131</v>
      </c>
      <c r="F1" s="59"/>
    </row>
    <row r="2" spans="1:10" x14ac:dyDescent="0.25">
      <c r="A2" s="59" t="s">
        <v>132</v>
      </c>
      <c r="F2" s="59"/>
    </row>
    <row r="3" spans="1:10" x14ac:dyDescent="0.25">
      <c r="A3" s="59" t="s">
        <v>300</v>
      </c>
    </row>
    <row r="5" spans="1:10" s="62" customFormat="1" ht="24.6" customHeight="1" x14ac:dyDescent="0.25">
      <c r="A5" s="84" t="s">
        <v>78</v>
      </c>
      <c r="B5" s="84"/>
      <c r="C5" s="85" t="s">
        <v>305</v>
      </c>
      <c r="D5" s="85" t="s">
        <v>306</v>
      </c>
      <c r="E5" s="85" t="s">
        <v>79</v>
      </c>
      <c r="F5" s="87" t="s">
        <v>307</v>
      </c>
    </row>
    <row r="6" spans="1:10" s="62" customFormat="1" ht="18" customHeight="1" x14ac:dyDescent="0.25">
      <c r="A6" s="84"/>
      <c r="B6" s="84"/>
      <c r="C6" s="86"/>
      <c r="D6" s="86"/>
      <c r="E6" s="86"/>
      <c r="F6" s="88"/>
    </row>
    <row r="7" spans="1:10" x14ac:dyDescent="0.25">
      <c r="A7" s="63"/>
      <c r="B7" s="63"/>
      <c r="C7" s="64"/>
      <c r="D7" s="64"/>
      <c r="E7" s="64"/>
    </row>
    <row r="8" spans="1:10" s="58" customFormat="1" x14ac:dyDescent="0.25">
      <c r="A8" s="58" t="s">
        <v>24</v>
      </c>
      <c r="C8" s="65">
        <v>2489825100.0970101</v>
      </c>
      <c r="D8" s="65">
        <v>2463461651.9925404</v>
      </c>
      <c r="E8" s="65">
        <v>26363448.104469821</v>
      </c>
      <c r="F8" s="66">
        <v>98.941152609336186</v>
      </c>
    </row>
    <row r="9" spans="1:10" x14ac:dyDescent="0.25">
      <c r="C9" s="64"/>
      <c r="D9" s="64"/>
      <c r="E9" s="64"/>
      <c r="F9" s="67"/>
      <c r="H9" s="58"/>
      <c r="I9" s="58"/>
      <c r="J9" s="58"/>
    </row>
    <row r="10" spans="1:10" ht="15" x14ac:dyDescent="0.4">
      <c r="A10" s="59" t="s">
        <v>80</v>
      </c>
      <c r="C10" s="68">
        <v>1850558425.02022</v>
      </c>
      <c r="D10" s="68">
        <v>1825672502.59448</v>
      </c>
      <c r="E10" s="68">
        <v>24885922.425739944</v>
      </c>
      <c r="F10" s="67">
        <v>98.655220927409076</v>
      </c>
      <c r="H10" s="58"/>
      <c r="I10" s="58"/>
      <c r="J10" s="58"/>
    </row>
    <row r="11" spans="1:10" x14ac:dyDescent="0.25">
      <c r="C11" s="64"/>
      <c r="D11" s="64"/>
      <c r="E11" s="64"/>
      <c r="F11" s="67"/>
      <c r="H11" s="58"/>
      <c r="I11" s="58"/>
      <c r="J11" s="58"/>
    </row>
    <row r="12" spans="1:10" x14ac:dyDescent="0.25">
      <c r="B12" s="69" t="s">
        <v>81</v>
      </c>
      <c r="C12" s="64">
        <v>21415614.164999999</v>
      </c>
      <c r="D12" s="64">
        <v>19424405.50829</v>
      </c>
      <c r="E12" s="64">
        <v>1991208.6567099988</v>
      </c>
      <c r="F12" s="67">
        <v>90.702070735079474</v>
      </c>
      <c r="H12" s="58"/>
      <c r="I12" s="58"/>
      <c r="J12" s="58"/>
    </row>
    <row r="13" spans="1:10" x14ac:dyDescent="0.25">
      <c r="B13" s="69" t="s">
        <v>82</v>
      </c>
      <c r="C13" s="64">
        <v>4629060.2039999999</v>
      </c>
      <c r="D13" s="64">
        <v>4339821.8869200004</v>
      </c>
      <c r="E13" s="64">
        <v>289238.31707999948</v>
      </c>
      <c r="F13" s="67">
        <v>93.751683833576692</v>
      </c>
      <c r="H13" s="58"/>
      <c r="I13" s="58"/>
      <c r="J13" s="58"/>
    </row>
    <row r="14" spans="1:10" x14ac:dyDescent="0.25">
      <c r="B14" s="69" t="s">
        <v>83</v>
      </c>
      <c r="C14" s="64">
        <v>383231.99599999998</v>
      </c>
      <c r="D14" s="64">
        <v>383018.80673999997</v>
      </c>
      <c r="E14" s="64">
        <v>213.18926000001375</v>
      </c>
      <c r="F14" s="67">
        <v>99.94437070437094</v>
      </c>
      <c r="H14" s="58"/>
      <c r="I14" s="58"/>
      <c r="J14" s="58"/>
    </row>
    <row r="15" spans="1:10" x14ac:dyDescent="0.25">
      <c r="B15" s="69" t="s">
        <v>84</v>
      </c>
      <c r="C15" s="64">
        <v>5712906.2189999996</v>
      </c>
      <c r="D15" s="64">
        <v>5407344.70254</v>
      </c>
      <c r="E15" s="64">
        <v>305561.51645999961</v>
      </c>
      <c r="F15" s="67">
        <v>94.651382243178389</v>
      </c>
      <c r="H15" s="58"/>
      <c r="I15" s="58"/>
      <c r="J15" s="58"/>
    </row>
    <row r="16" spans="1:10" x14ac:dyDescent="0.25">
      <c r="B16" s="69" t="s">
        <v>85</v>
      </c>
      <c r="C16" s="64">
        <v>39684929.594530001</v>
      </c>
      <c r="D16" s="64">
        <v>32370661.875380002</v>
      </c>
      <c r="E16" s="64">
        <v>7314267.7191499993</v>
      </c>
      <c r="F16" s="67">
        <v>81.569155359776261</v>
      </c>
      <c r="H16" s="58"/>
      <c r="I16" s="58"/>
      <c r="J16" s="58"/>
    </row>
    <row r="17" spans="2:10" x14ac:dyDescent="0.25">
      <c r="B17" s="69" t="s">
        <v>124</v>
      </c>
      <c r="C17" s="64">
        <v>1421803.2319999998</v>
      </c>
      <c r="D17" s="64">
        <v>1366450.0480000002</v>
      </c>
      <c r="E17" s="64">
        <v>55353.183999999659</v>
      </c>
      <c r="F17" s="67">
        <v>96.106832313066533</v>
      </c>
      <c r="H17" s="58"/>
      <c r="I17" s="58"/>
      <c r="J17" s="58"/>
    </row>
    <row r="18" spans="2:10" x14ac:dyDescent="0.25">
      <c r="B18" s="69" t="s">
        <v>86</v>
      </c>
      <c r="C18" s="64">
        <v>363716745.32704002</v>
      </c>
      <c r="D18" s="64">
        <v>361985298.63616997</v>
      </c>
      <c r="E18" s="64">
        <v>1731446.6908700466</v>
      </c>
      <c r="F18" s="67">
        <v>99.523957389062971</v>
      </c>
      <c r="H18" s="58"/>
      <c r="I18" s="58"/>
      <c r="J18" s="58"/>
    </row>
    <row r="19" spans="2:10" x14ac:dyDescent="0.25">
      <c r="B19" s="69" t="s">
        <v>87</v>
      </c>
      <c r="C19" s="64">
        <v>59751099.614</v>
      </c>
      <c r="D19" s="64">
        <v>59171277.637959994</v>
      </c>
      <c r="E19" s="64">
        <v>579821.97604000568</v>
      </c>
      <c r="F19" s="67">
        <v>99.029604509731655</v>
      </c>
      <c r="H19" s="58"/>
      <c r="I19" s="58"/>
      <c r="J19" s="58"/>
    </row>
    <row r="20" spans="2:10" x14ac:dyDescent="0.25">
      <c r="B20" s="69" t="s">
        <v>88</v>
      </c>
      <c r="C20" s="64">
        <v>1216527.95</v>
      </c>
      <c r="D20" s="64">
        <v>939112.12040999997</v>
      </c>
      <c r="E20" s="64">
        <v>277415.82958999998</v>
      </c>
      <c r="F20" s="67">
        <v>77.19609898070982</v>
      </c>
      <c r="H20" s="58"/>
      <c r="I20" s="58"/>
      <c r="J20" s="58"/>
    </row>
    <row r="21" spans="2:10" x14ac:dyDescent="0.25">
      <c r="B21" s="69" t="s">
        <v>89</v>
      </c>
      <c r="C21" s="64">
        <v>11837636.575999999</v>
      </c>
      <c r="D21" s="64">
        <v>11359489.602</v>
      </c>
      <c r="E21" s="64">
        <v>478146.97399999946</v>
      </c>
      <c r="F21" s="67">
        <v>95.960790222522888</v>
      </c>
      <c r="H21" s="58"/>
      <c r="I21" s="58"/>
      <c r="J21" s="58"/>
    </row>
    <row r="22" spans="2:10" x14ac:dyDescent="0.25">
      <c r="B22" s="69" t="s">
        <v>90</v>
      </c>
      <c r="C22" s="64">
        <v>47898624.770999916</v>
      </c>
      <c r="D22" s="64">
        <v>47002644.492849946</v>
      </c>
      <c r="E22" s="64">
        <v>895980.27814996988</v>
      </c>
      <c r="F22" s="67">
        <v>98.129423793619139</v>
      </c>
      <c r="H22" s="58"/>
      <c r="I22" s="58"/>
      <c r="J22" s="58"/>
    </row>
    <row r="23" spans="2:10" x14ac:dyDescent="0.25">
      <c r="B23" s="69" t="s">
        <v>91</v>
      </c>
      <c r="C23" s="64">
        <v>9602518.5720000006</v>
      </c>
      <c r="D23" s="64">
        <v>9592661.4674200006</v>
      </c>
      <c r="E23" s="64">
        <v>9857.1045800000429</v>
      </c>
      <c r="F23" s="67">
        <v>99.897348757973319</v>
      </c>
      <c r="H23" s="58"/>
      <c r="I23" s="58"/>
      <c r="J23" s="58"/>
    </row>
    <row r="24" spans="2:10" x14ac:dyDescent="0.25">
      <c r="B24" s="69" t="s">
        <v>92</v>
      </c>
      <c r="C24" s="64">
        <v>110438351.74615</v>
      </c>
      <c r="D24" s="64">
        <v>109802512.61270998</v>
      </c>
      <c r="E24" s="64">
        <v>635839.1334400177</v>
      </c>
      <c r="F24" s="67">
        <v>99.424258762117773</v>
      </c>
      <c r="H24" s="58"/>
      <c r="I24" s="58"/>
      <c r="J24" s="58"/>
    </row>
    <row r="25" spans="2:10" x14ac:dyDescent="0.25">
      <c r="B25" s="69" t="s">
        <v>308</v>
      </c>
      <c r="C25" s="64">
        <v>1321435.8160000001</v>
      </c>
      <c r="D25" s="64">
        <v>1137407.78902</v>
      </c>
      <c r="E25" s="64">
        <v>184028.02698000008</v>
      </c>
      <c r="F25" s="67">
        <v>86.073631064650954</v>
      </c>
      <c r="H25" s="58"/>
      <c r="I25" s="58"/>
      <c r="J25" s="58"/>
    </row>
    <row r="26" spans="2:10" x14ac:dyDescent="0.25">
      <c r="B26" s="69" t="s">
        <v>125</v>
      </c>
      <c r="C26" s="64">
        <v>4606627.3020000001</v>
      </c>
      <c r="D26" s="64">
        <v>3482612.62794</v>
      </c>
      <c r="E26" s="64">
        <v>1124014.6740600001</v>
      </c>
      <c r="F26" s="67">
        <v>75.600051830283704</v>
      </c>
      <c r="H26" s="58"/>
      <c r="I26" s="58"/>
      <c r="J26" s="58"/>
    </row>
    <row r="27" spans="2:10" x14ac:dyDescent="0.25">
      <c r="B27" s="69" t="s">
        <v>93</v>
      </c>
      <c r="C27" s="64">
        <v>156766584.44783998</v>
      </c>
      <c r="D27" s="64">
        <v>155818310.53029999</v>
      </c>
      <c r="E27" s="64">
        <v>948273.91753998399</v>
      </c>
      <c r="F27" s="67">
        <v>99.395104562059586</v>
      </c>
      <c r="H27" s="58"/>
      <c r="I27" s="58"/>
      <c r="J27" s="58"/>
    </row>
    <row r="28" spans="2:10" x14ac:dyDescent="0.25">
      <c r="B28" s="69" t="s">
        <v>94</v>
      </c>
      <c r="C28" s="64">
        <v>19649747.313000001</v>
      </c>
      <c r="D28" s="64">
        <v>18426063.971250001</v>
      </c>
      <c r="E28" s="64">
        <v>1223683.3417499997</v>
      </c>
      <c r="F28" s="67">
        <v>93.772523777237438</v>
      </c>
      <c r="H28" s="58"/>
      <c r="I28" s="58"/>
      <c r="J28" s="58"/>
    </row>
    <row r="29" spans="2:10" x14ac:dyDescent="0.25">
      <c r="B29" s="59" t="s">
        <v>95</v>
      </c>
      <c r="C29" s="64">
        <v>25165352.462890003</v>
      </c>
      <c r="D29" s="64">
        <v>25059374.757399995</v>
      </c>
      <c r="E29" s="64">
        <v>105977.705490008</v>
      </c>
      <c r="F29" s="67">
        <v>99.578874543298028</v>
      </c>
      <c r="H29" s="58"/>
      <c r="I29" s="58"/>
      <c r="J29" s="58"/>
    </row>
    <row r="30" spans="2:10" x14ac:dyDescent="0.25">
      <c r="B30" s="59" t="s">
        <v>116</v>
      </c>
      <c r="C30" s="64">
        <v>4627752.0410000002</v>
      </c>
      <c r="D30" s="64">
        <v>4617188.9421300003</v>
      </c>
      <c r="E30" s="64">
        <v>10563.098869999871</v>
      </c>
      <c r="F30" s="67">
        <v>99.771744493300091</v>
      </c>
      <c r="H30" s="58"/>
      <c r="I30" s="58"/>
      <c r="J30" s="58"/>
    </row>
    <row r="31" spans="2:10" x14ac:dyDescent="0.25">
      <c r="B31" s="59" t="s">
        <v>96</v>
      </c>
      <c r="C31" s="64">
        <v>154523862.28099999</v>
      </c>
      <c r="D31" s="64">
        <v>153649302.37178004</v>
      </c>
      <c r="E31" s="64">
        <v>874559.90921995044</v>
      </c>
      <c r="F31" s="67">
        <v>99.434029219623326</v>
      </c>
      <c r="H31" s="58"/>
      <c r="I31" s="58"/>
      <c r="J31" s="58"/>
    </row>
    <row r="32" spans="2:10" x14ac:dyDescent="0.25">
      <c r="B32" s="59" t="s">
        <v>97</v>
      </c>
      <c r="C32" s="64">
        <v>508749514.93628001</v>
      </c>
      <c r="D32" s="64">
        <v>505403326.83425003</v>
      </c>
      <c r="E32" s="64">
        <v>3346188.1020299792</v>
      </c>
      <c r="F32" s="67">
        <v>99.342271981831942</v>
      </c>
      <c r="H32" s="58"/>
      <c r="I32" s="58"/>
      <c r="J32" s="58"/>
    </row>
    <row r="33" spans="1:10" x14ac:dyDescent="0.25">
      <c r="B33" s="59" t="s">
        <v>98</v>
      </c>
      <c r="C33" s="64">
        <v>14007290.664999999</v>
      </c>
      <c r="D33" s="64">
        <v>13658429.401589999</v>
      </c>
      <c r="E33" s="64">
        <v>348861.26341000013</v>
      </c>
      <c r="F33" s="67">
        <v>97.509430826036194</v>
      </c>
      <c r="H33" s="58"/>
      <c r="I33" s="58"/>
      <c r="J33" s="58"/>
    </row>
    <row r="34" spans="1:10" x14ac:dyDescent="0.25">
      <c r="B34" s="59" t="s">
        <v>126</v>
      </c>
      <c r="C34" s="64">
        <v>146767329.19299999</v>
      </c>
      <c r="D34" s="64">
        <v>146616778.98835</v>
      </c>
      <c r="E34" s="64">
        <v>150550.20464998484</v>
      </c>
      <c r="F34" s="67">
        <v>99.897422535738855</v>
      </c>
      <c r="H34" s="58"/>
      <c r="I34" s="58"/>
      <c r="J34" s="58"/>
    </row>
    <row r="35" spans="1:10" x14ac:dyDescent="0.25">
      <c r="B35" s="59" t="s">
        <v>99</v>
      </c>
      <c r="C35" s="64">
        <v>1804561.334</v>
      </c>
      <c r="D35" s="64">
        <v>1796834.4565299999</v>
      </c>
      <c r="E35" s="64">
        <v>7726.8774700001813</v>
      </c>
      <c r="F35" s="67">
        <v>99.571814084430557</v>
      </c>
      <c r="H35" s="58"/>
      <c r="I35" s="58"/>
      <c r="J35" s="58"/>
    </row>
    <row r="36" spans="1:10" x14ac:dyDescent="0.25">
      <c r="B36" s="59" t="s">
        <v>100</v>
      </c>
      <c r="C36" s="64">
        <v>3921500.8849999988</v>
      </c>
      <c r="D36" s="64">
        <v>3813519.3746500001</v>
      </c>
      <c r="E36" s="64">
        <v>107981.51034999872</v>
      </c>
      <c r="F36" s="67">
        <v>97.246423919906917</v>
      </c>
      <c r="H36" s="58"/>
      <c r="I36" s="58"/>
      <c r="J36" s="58"/>
    </row>
    <row r="37" spans="1:10" x14ac:dyDescent="0.25">
      <c r="B37" s="59" t="s">
        <v>101</v>
      </c>
      <c r="C37" s="64">
        <v>31918355.895000003</v>
      </c>
      <c r="D37" s="64">
        <v>31382458.905110002</v>
      </c>
      <c r="E37" s="64">
        <v>535896.98989000171</v>
      </c>
      <c r="F37" s="67">
        <v>98.321038240024293</v>
      </c>
      <c r="H37" s="58"/>
      <c r="I37" s="58"/>
      <c r="J37" s="58"/>
    </row>
    <row r="38" spans="1:10" x14ac:dyDescent="0.25">
      <c r="B38" s="59" t="s">
        <v>102</v>
      </c>
      <c r="C38" s="64">
        <v>5837279.1334899999</v>
      </c>
      <c r="D38" s="64">
        <v>5631622.1137800012</v>
      </c>
      <c r="E38" s="64">
        <v>205657.01970999874</v>
      </c>
      <c r="F38" s="67">
        <v>96.476834240629501</v>
      </c>
      <c r="H38" s="58"/>
      <c r="I38" s="58"/>
      <c r="J38" s="58"/>
    </row>
    <row r="39" spans="1:10" x14ac:dyDescent="0.25">
      <c r="B39" s="59" t="s">
        <v>127</v>
      </c>
      <c r="C39" s="64">
        <v>1140445.024</v>
      </c>
      <c r="D39" s="64">
        <v>1025751.79937</v>
      </c>
      <c r="E39" s="64">
        <v>114693.22462999995</v>
      </c>
      <c r="F39" s="67">
        <v>89.943116746853377</v>
      </c>
      <c r="H39" s="58"/>
      <c r="I39" s="58"/>
      <c r="J39" s="58"/>
    </row>
    <row r="40" spans="1:10" x14ac:dyDescent="0.25">
      <c r="B40" s="59" t="s">
        <v>103</v>
      </c>
      <c r="C40" s="64">
        <v>27248992.842</v>
      </c>
      <c r="D40" s="64">
        <v>26250366.416239999</v>
      </c>
      <c r="E40" s="64">
        <v>998626.42576000094</v>
      </c>
      <c r="F40" s="67">
        <v>96.335180417307839</v>
      </c>
      <c r="H40" s="58"/>
      <c r="I40" s="58"/>
      <c r="J40" s="58"/>
    </row>
    <row r="41" spans="1:10" x14ac:dyDescent="0.25">
      <c r="B41" s="59" t="s">
        <v>104</v>
      </c>
      <c r="C41" s="64">
        <v>31499226</v>
      </c>
      <c r="D41" s="64">
        <v>31478924.73477</v>
      </c>
      <c r="E41" s="64">
        <v>20301.265230000019</v>
      </c>
      <c r="F41" s="67">
        <v>99.935549955322713</v>
      </c>
      <c r="H41" s="58"/>
      <c r="I41" s="58"/>
      <c r="J41" s="58"/>
    </row>
    <row r="42" spans="1:10" x14ac:dyDescent="0.25">
      <c r="B42" s="59" t="s">
        <v>105</v>
      </c>
      <c r="C42" s="64">
        <v>1399344.5859999999</v>
      </c>
      <c r="D42" s="64">
        <v>1399343.1287799999</v>
      </c>
      <c r="E42" s="64">
        <v>1.4572199999820441</v>
      </c>
      <c r="F42" s="67">
        <v>99.999895864105625</v>
      </c>
      <c r="H42" s="58"/>
      <c r="I42" s="58"/>
      <c r="J42" s="58"/>
    </row>
    <row r="43" spans="1:10" x14ac:dyDescent="0.25">
      <c r="B43" s="59" t="s">
        <v>106</v>
      </c>
      <c r="C43" s="64">
        <v>7069619.6789999995</v>
      </c>
      <c r="D43" s="64">
        <v>7062192.4520200007</v>
      </c>
      <c r="E43" s="64">
        <v>7427.2269799988717</v>
      </c>
      <c r="F43" s="67">
        <v>99.894941633111316</v>
      </c>
      <c r="H43" s="58"/>
      <c r="I43" s="58"/>
      <c r="J43" s="58"/>
    </row>
    <row r="44" spans="1:10" x14ac:dyDescent="0.25">
      <c r="B44" s="59" t="s">
        <v>107</v>
      </c>
      <c r="C44" s="64">
        <v>21527996.993000001</v>
      </c>
      <c r="D44" s="64">
        <v>21527996.993000001</v>
      </c>
      <c r="E44" s="64">
        <v>0</v>
      </c>
      <c r="F44" s="67">
        <v>100</v>
      </c>
      <c r="H44" s="58"/>
      <c r="I44" s="58"/>
      <c r="J44" s="58"/>
    </row>
    <row r="45" spans="1:10" x14ac:dyDescent="0.25">
      <c r="B45" s="59" t="s">
        <v>108</v>
      </c>
      <c r="C45" s="64">
        <v>2702192</v>
      </c>
      <c r="D45" s="64">
        <v>2702192</v>
      </c>
      <c r="E45" s="64">
        <v>0</v>
      </c>
      <c r="F45" s="67">
        <v>100</v>
      </c>
      <c r="H45" s="58"/>
      <c r="I45" s="58"/>
      <c r="J45" s="58"/>
    </row>
    <row r="46" spans="1:10" x14ac:dyDescent="0.25">
      <c r="B46" s="59" t="s">
        <v>109</v>
      </c>
      <c r="C46" s="64">
        <v>594364.22400000005</v>
      </c>
      <c r="D46" s="64">
        <v>587804.60882999992</v>
      </c>
      <c r="E46" s="64">
        <v>6559.615170000121</v>
      </c>
      <c r="F46" s="67">
        <v>98.896364399954166</v>
      </c>
      <c r="H46" s="58"/>
      <c r="I46" s="58"/>
      <c r="J46" s="58"/>
    </row>
    <row r="47" spans="1:10" x14ac:dyDescent="0.25">
      <c r="C47" s="64"/>
      <c r="D47" s="64"/>
      <c r="E47" s="64"/>
      <c r="F47" s="67"/>
      <c r="H47" s="58"/>
      <c r="I47" s="58"/>
      <c r="J47" s="58"/>
    </row>
    <row r="48" spans="1:10" ht="15" x14ac:dyDescent="0.4">
      <c r="A48" s="59" t="s">
        <v>110</v>
      </c>
      <c r="C48" s="68">
        <v>639266675.07678998</v>
      </c>
      <c r="D48" s="68">
        <v>637789149.39806008</v>
      </c>
      <c r="E48" s="68">
        <v>1477525.6787298769</v>
      </c>
      <c r="F48" s="67">
        <v>99.768871781318424</v>
      </c>
      <c r="H48" s="58"/>
      <c r="I48" s="58"/>
      <c r="J48" s="58"/>
    </row>
    <row r="49" spans="1:10" x14ac:dyDescent="0.25">
      <c r="C49" s="64"/>
      <c r="D49" s="64"/>
      <c r="E49" s="64"/>
      <c r="F49" s="67"/>
      <c r="H49" s="58"/>
      <c r="I49" s="58"/>
      <c r="J49" s="58"/>
    </row>
    <row r="50" spans="1:10" x14ac:dyDescent="0.25">
      <c r="B50" s="59" t="s">
        <v>301</v>
      </c>
      <c r="C50" s="64">
        <v>63217006.846789993</v>
      </c>
      <c r="D50" s="64">
        <v>63003954.18395</v>
      </c>
      <c r="E50" s="64">
        <v>213052.66283999383</v>
      </c>
      <c r="F50" s="67">
        <v>99.662982046340261</v>
      </c>
      <c r="H50" s="58"/>
      <c r="I50" s="58"/>
      <c r="J50" s="58"/>
    </row>
    <row r="51" spans="1:10" x14ac:dyDescent="0.25">
      <c r="B51" s="59" t="s">
        <v>309</v>
      </c>
      <c r="C51" s="64"/>
      <c r="D51" s="64"/>
      <c r="E51" s="64"/>
      <c r="F51" s="67"/>
      <c r="H51" s="58"/>
      <c r="I51" s="58"/>
      <c r="J51" s="58"/>
    </row>
    <row r="52" spans="1:10" ht="15.6" x14ac:dyDescent="0.25">
      <c r="B52" s="59" t="s">
        <v>310</v>
      </c>
      <c r="C52" s="64">
        <v>576049668.23000002</v>
      </c>
      <c r="D52" s="64">
        <v>574785195.21411014</v>
      </c>
      <c r="E52" s="64">
        <v>1264473.015889883</v>
      </c>
      <c r="F52" s="67">
        <v>99.780492362789616</v>
      </c>
      <c r="H52" s="58"/>
      <c r="I52" s="58"/>
      <c r="J52" s="58"/>
    </row>
    <row r="53" spans="1:10" x14ac:dyDescent="0.25">
      <c r="B53" s="59" t="s">
        <v>311</v>
      </c>
      <c r="C53" s="64">
        <v>2018631.5359999998</v>
      </c>
      <c r="D53" s="64">
        <v>2018631.4600300002</v>
      </c>
      <c r="E53" s="64">
        <v>7.59699996560812E-2</v>
      </c>
      <c r="F53" s="67">
        <v>99.999996236559355</v>
      </c>
      <c r="H53" s="58"/>
      <c r="I53" s="58"/>
      <c r="J53" s="58"/>
    </row>
    <row r="54" spans="1:10" x14ac:dyDescent="0.25">
      <c r="B54" s="59" t="s">
        <v>312</v>
      </c>
      <c r="C54" s="64"/>
      <c r="D54" s="64"/>
      <c r="E54" s="64"/>
      <c r="H54" s="64"/>
      <c r="I54" s="64"/>
    </row>
    <row r="55" spans="1:10" x14ac:dyDescent="0.25">
      <c r="A55" s="70"/>
      <c r="B55" s="70"/>
      <c r="C55" s="71"/>
      <c r="D55" s="71"/>
      <c r="E55" s="71"/>
      <c r="F55" s="72"/>
    </row>
    <row r="56" spans="1:10" x14ac:dyDescent="0.25">
      <c r="C56" s="64"/>
      <c r="D56" s="64"/>
      <c r="E56" s="64"/>
      <c r="F56" s="73"/>
    </row>
    <row r="57" spans="1:10" ht="15.6" x14ac:dyDescent="0.25">
      <c r="A57" s="61" t="s">
        <v>111</v>
      </c>
      <c r="B57" s="59" t="s">
        <v>302</v>
      </c>
      <c r="F57" s="59"/>
    </row>
    <row r="58" spans="1:10" ht="15.6" x14ac:dyDescent="0.25">
      <c r="A58" s="61" t="s">
        <v>112</v>
      </c>
      <c r="B58" s="59" t="s">
        <v>303</v>
      </c>
      <c r="F58" s="59"/>
    </row>
    <row r="59" spans="1:10" ht="15.6" x14ac:dyDescent="0.25">
      <c r="A59" s="61" t="s">
        <v>113</v>
      </c>
      <c r="B59" s="59" t="s">
        <v>115</v>
      </c>
      <c r="F59" s="59"/>
    </row>
    <row r="60" spans="1:10" ht="15.6" x14ac:dyDescent="0.25">
      <c r="A60" s="61" t="s">
        <v>114</v>
      </c>
      <c r="B60" s="59" t="s">
        <v>304</v>
      </c>
      <c r="F60" s="59"/>
    </row>
    <row r="62" spans="1:10" x14ac:dyDescent="0.25">
      <c r="C62" s="64"/>
      <c r="D62" s="64"/>
      <c r="E62" s="64"/>
    </row>
    <row r="63" spans="1:10" x14ac:dyDescent="0.25">
      <c r="C63" s="64"/>
      <c r="D63" s="64"/>
      <c r="E63" s="64"/>
    </row>
    <row r="64" spans="1:10" x14ac:dyDescent="0.25">
      <c r="C64" s="64"/>
      <c r="D64" s="64"/>
      <c r="E64" s="64"/>
      <c r="F64" s="73"/>
    </row>
  </sheetData>
  <mergeCells count="5">
    <mergeCell ref="A5:B6"/>
    <mergeCell ref="C5:C6"/>
    <mergeCell ref="D5:D6"/>
    <mergeCell ref="E5:E6"/>
    <mergeCell ref="F5:F6"/>
  </mergeCells>
  <pageMargins left="0.49" right="0.2" top="0.61" bottom="0.23" header="0.17" footer="0.17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FCF2-1A6B-4B0B-961A-D09FD4425DE4}">
  <dimension ref="A1:H327"/>
  <sheetViews>
    <sheetView zoomScale="85" zoomScaleNormal="85" zoomScaleSheetLayoutView="117" workbookViewId="0">
      <pane ySplit="7" topLeftCell="A275" activePane="bottomLeft" state="frozen"/>
      <selection activeCell="P33" sqref="P33"/>
      <selection pane="bottomLeft" activeCell="K13" sqref="K13"/>
    </sheetView>
  </sheetViews>
  <sheetFormatPr defaultColWidth="9.109375" defaultRowHeight="10.199999999999999" x14ac:dyDescent="0.2"/>
  <cols>
    <col min="1" max="1" width="25" style="35" customWidth="1"/>
    <col min="2" max="3" width="13.6640625" style="35" customWidth="1"/>
    <col min="4" max="4" width="12.44140625" style="35" customWidth="1"/>
    <col min="5" max="5" width="13" style="56" customWidth="1"/>
    <col min="6" max="7" width="12" style="35" bestFit="1" customWidth="1"/>
    <col min="8" max="8" width="9.5546875" style="78" customWidth="1"/>
    <col min="9" max="16384" width="9.109375" style="35"/>
  </cols>
  <sheetData>
    <row r="1" spans="1:8" s="26" customFormat="1" ht="9" customHeight="1" x14ac:dyDescent="0.25">
      <c r="A1" s="25"/>
      <c r="F1" s="7"/>
      <c r="G1" s="7"/>
      <c r="H1" s="74"/>
    </row>
    <row r="2" spans="1:8" s="26" customFormat="1" ht="15" x14ac:dyDescent="0.4">
      <c r="A2" s="27" t="s">
        <v>131</v>
      </c>
      <c r="B2" s="28"/>
      <c r="C2" s="28"/>
      <c r="D2" s="28"/>
      <c r="E2" s="28"/>
      <c r="F2" s="28"/>
      <c r="G2" s="28"/>
      <c r="H2" s="74"/>
    </row>
    <row r="3" spans="1:8" s="26" customFormat="1" x14ac:dyDescent="0.2">
      <c r="A3" s="29" t="s">
        <v>132</v>
      </c>
      <c r="B3" s="28"/>
      <c r="C3" s="28"/>
      <c r="D3" s="28"/>
      <c r="E3" s="28"/>
      <c r="F3" s="28"/>
      <c r="G3" s="30"/>
      <c r="H3" s="74"/>
    </row>
    <row r="4" spans="1:8" s="26" customFormat="1" x14ac:dyDescent="0.2">
      <c r="A4" s="31" t="s">
        <v>18</v>
      </c>
      <c r="B4" s="30"/>
      <c r="C4" s="30"/>
      <c r="D4" s="30"/>
      <c r="E4" s="30"/>
      <c r="F4" s="30"/>
      <c r="G4" s="30"/>
      <c r="H4" s="74"/>
    </row>
    <row r="5" spans="1:8" s="32" customFormat="1" ht="6" customHeight="1" x14ac:dyDescent="0.25">
      <c r="A5" s="104" t="s">
        <v>19</v>
      </c>
      <c r="B5" s="8"/>
      <c r="C5" s="89" t="s">
        <v>123</v>
      </c>
      <c r="D5" s="90"/>
      <c r="E5" s="91"/>
      <c r="F5" s="8"/>
      <c r="G5" s="20"/>
      <c r="H5" s="75"/>
    </row>
    <row r="6" spans="1:8" s="32" customFormat="1" ht="12" customHeight="1" x14ac:dyDescent="0.25">
      <c r="A6" s="105"/>
      <c r="B6" s="96" t="s">
        <v>20</v>
      </c>
      <c r="C6" s="92"/>
      <c r="D6" s="93"/>
      <c r="E6" s="94"/>
      <c r="F6" s="98" t="s">
        <v>117</v>
      </c>
      <c r="G6" s="100" t="s">
        <v>21</v>
      </c>
      <c r="H6" s="102" t="s">
        <v>118</v>
      </c>
    </row>
    <row r="7" spans="1:8" s="32" customFormat="1" ht="42.75" customHeight="1" x14ac:dyDescent="0.25">
      <c r="A7" s="106"/>
      <c r="B7" s="97"/>
      <c r="C7" s="33" t="s">
        <v>22</v>
      </c>
      <c r="D7" s="33" t="s">
        <v>23</v>
      </c>
      <c r="E7" s="33" t="s">
        <v>24</v>
      </c>
      <c r="F7" s="99"/>
      <c r="G7" s="101"/>
      <c r="H7" s="103"/>
    </row>
    <row r="8" spans="1:8" x14ac:dyDescent="0.2">
      <c r="A8" s="34"/>
      <c r="B8" s="9"/>
      <c r="C8" s="9"/>
      <c r="D8" s="9"/>
      <c r="E8" s="9"/>
      <c r="F8" s="9"/>
      <c r="G8" s="9"/>
      <c r="H8" s="76"/>
    </row>
    <row r="9" spans="1:8" ht="13.8" x14ac:dyDescent="0.25">
      <c r="A9" s="36" t="s">
        <v>25</v>
      </c>
      <c r="B9" s="17">
        <f t="shared" ref="B9:G9" si="0">B10+B17+B19+B21+B23+B35+B39+B48+B50+B52+B60+B72+B79+B84+B88+B94+B106+B119+B132+B148+B150+B171+B180+B186+B194+B203+B212+B221+B258+B265+B269+B271+B273+B275+B128</f>
        <v>1850558425.02191</v>
      </c>
      <c r="C9" s="17">
        <f t="shared" si="0"/>
        <v>1775707727.3023593</v>
      </c>
      <c r="D9" s="17">
        <f t="shared" si="0"/>
        <v>49964775.112319998</v>
      </c>
      <c r="E9" s="17">
        <f t="shared" si="0"/>
        <v>1825672502.41468</v>
      </c>
      <c r="F9" s="17">
        <f t="shared" si="0"/>
        <v>24885922.607229792</v>
      </c>
      <c r="G9" s="17">
        <f t="shared" si="0"/>
        <v>74850697.719549775</v>
      </c>
      <c r="H9" s="80">
        <f t="shared" ref="H9:H40" si="1">IFERROR(E9/B9*100,"")</f>
        <v>98.655220917603003</v>
      </c>
    </row>
    <row r="10" spans="1:8" ht="11.25" customHeight="1" x14ac:dyDescent="0.2">
      <c r="A10" s="37" t="s">
        <v>26</v>
      </c>
      <c r="B10" s="38">
        <f t="shared" ref="B10:G10" si="2">SUM(B11:B15)</f>
        <v>21415614.164999999</v>
      </c>
      <c r="C10" s="38">
        <f t="shared" si="2"/>
        <v>19198976.423769996</v>
      </c>
      <c r="D10" s="38">
        <f t="shared" si="2"/>
        <v>225429.08452</v>
      </c>
      <c r="E10" s="39">
        <f t="shared" si="2"/>
        <v>19424405.50829</v>
      </c>
      <c r="F10" s="39">
        <f t="shared" si="2"/>
        <v>1991208.6567100009</v>
      </c>
      <c r="G10" s="39">
        <f t="shared" si="2"/>
        <v>2216637.7412300003</v>
      </c>
      <c r="H10" s="81">
        <f t="shared" si="1"/>
        <v>90.702070735079474</v>
      </c>
    </row>
    <row r="11" spans="1:8" ht="11.4" customHeight="1" x14ac:dyDescent="0.2">
      <c r="A11" s="40" t="s">
        <v>133</v>
      </c>
      <c r="B11" s="11">
        <v>6039316.1649999991</v>
      </c>
      <c r="C11" s="11">
        <v>4251814.6843799995</v>
      </c>
      <c r="D11" s="11">
        <v>147150.77030999999</v>
      </c>
      <c r="E11" s="11">
        <f>C11+D11</f>
        <v>4398965.4546899991</v>
      </c>
      <c r="F11" s="11">
        <f>B11-E11</f>
        <v>1640350.71031</v>
      </c>
      <c r="G11" s="11">
        <f>B11-C11</f>
        <v>1787501.4806199996</v>
      </c>
      <c r="H11" s="80">
        <f t="shared" si="1"/>
        <v>72.838800528172044</v>
      </c>
    </row>
    <row r="12" spans="1:8" ht="11.4" customHeight="1" x14ac:dyDescent="0.2">
      <c r="A12" s="40" t="s">
        <v>134</v>
      </c>
      <c r="B12" s="11">
        <v>164312.00000000003</v>
      </c>
      <c r="C12" s="11">
        <v>105143.08104</v>
      </c>
      <c r="D12" s="11">
        <v>174.43139000000002</v>
      </c>
      <c r="E12" s="11">
        <f t="shared" ref="E12:E15" si="3">C12+D12</f>
        <v>105317.51243</v>
      </c>
      <c r="F12" s="11">
        <f>B12-E12</f>
        <v>58994.487570000027</v>
      </c>
      <c r="G12" s="11">
        <f>B12-C12</f>
        <v>59168.918960000025</v>
      </c>
      <c r="H12" s="80">
        <f t="shared" si="1"/>
        <v>64.09605654486586</v>
      </c>
    </row>
    <row r="13" spans="1:8" ht="11.4" customHeight="1" x14ac:dyDescent="0.2">
      <c r="A13" s="40" t="s">
        <v>135</v>
      </c>
      <c r="B13" s="11">
        <v>774658</v>
      </c>
      <c r="C13" s="11">
        <v>469975.26626999996</v>
      </c>
      <c r="D13" s="11">
        <v>15299.68396</v>
      </c>
      <c r="E13" s="11">
        <f t="shared" si="3"/>
        <v>485274.95022999996</v>
      </c>
      <c r="F13" s="11">
        <f>B13-E13</f>
        <v>289383.04977000004</v>
      </c>
      <c r="G13" s="11">
        <f>B13-C13</f>
        <v>304682.73373000004</v>
      </c>
      <c r="H13" s="80">
        <f t="shared" si="1"/>
        <v>62.643766698336556</v>
      </c>
    </row>
    <row r="14" spans="1:8" ht="11.4" customHeight="1" x14ac:dyDescent="0.2">
      <c r="A14" s="40" t="s">
        <v>136</v>
      </c>
      <c r="B14" s="11">
        <v>14321461</v>
      </c>
      <c r="C14" s="11">
        <v>14258901.113159999</v>
      </c>
      <c r="D14" s="11">
        <v>62558.804560000004</v>
      </c>
      <c r="E14" s="11">
        <f t="shared" si="3"/>
        <v>14321459.917719999</v>
      </c>
      <c r="F14" s="11">
        <f>B14-E14</f>
        <v>1.0822800006717443</v>
      </c>
      <c r="G14" s="11">
        <f>B14-C14</f>
        <v>62559.886840000749</v>
      </c>
      <c r="H14" s="80">
        <f t="shared" si="1"/>
        <v>99.999992442949775</v>
      </c>
    </row>
    <row r="15" spans="1:8" ht="11.4" customHeight="1" x14ac:dyDescent="0.2">
      <c r="A15" s="40" t="s">
        <v>137</v>
      </c>
      <c r="B15" s="11">
        <v>115866.99999999999</v>
      </c>
      <c r="C15" s="11">
        <v>113142.27892</v>
      </c>
      <c r="D15" s="11">
        <v>245.39429999999999</v>
      </c>
      <c r="E15" s="11">
        <f t="shared" si="3"/>
        <v>113387.67322</v>
      </c>
      <c r="F15" s="11">
        <f>B15-E15</f>
        <v>2479.3267799999885</v>
      </c>
      <c r="G15" s="11">
        <f>B15-C15</f>
        <v>2724.7210799999884</v>
      </c>
      <c r="H15" s="80">
        <f t="shared" si="1"/>
        <v>97.860195931542208</v>
      </c>
    </row>
    <row r="16" spans="1:8" ht="11.25" customHeight="1" x14ac:dyDescent="0.2">
      <c r="B16" s="11"/>
      <c r="C16" s="13"/>
      <c r="D16" s="13"/>
      <c r="E16" s="13"/>
      <c r="F16" s="13"/>
      <c r="G16" s="13"/>
      <c r="H16" s="80" t="str">
        <f t="shared" si="1"/>
        <v/>
      </c>
    </row>
    <row r="17" spans="1:8" ht="11.25" customHeight="1" x14ac:dyDescent="0.2">
      <c r="A17" s="37" t="s">
        <v>27</v>
      </c>
      <c r="B17" s="11">
        <v>4629060.2039999999</v>
      </c>
      <c r="C17" s="11">
        <v>4275209.40802</v>
      </c>
      <c r="D17" s="11">
        <v>64612.478900000002</v>
      </c>
      <c r="E17" s="11">
        <f t="shared" ref="E17" si="4">C17+D17</f>
        <v>4339821.8869200004</v>
      </c>
      <c r="F17" s="11">
        <f>B17-E17</f>
        <v>289238.31707999948</v>
      </c>
      <c r="G17" s="11">
        <f>B17-C17</f>
        <v>353850.79597999994</v>
      </c>
      <c r="H17" s="80">
        <f t="shared" si="1"/>
        <v>93.751683833576692</v>
      </c>
    </row>
    <row r="18" spans="1:8" ht="11.25" customHeight="1" x14ac:dyDescent="0.2">
      <c r="A18" s="41"/>
      <c r="B18" s="14"/>
      <c r="C18" s="13"/>
      <c r="D18" s="14"/>
      <c r="E18" s="13"/>
      <c r="F18" s="13"/>
      <c r="G18" s="13"/>
      <c r="H18" s="80" t="str">
        <f t="shared" si="1"/>
        <v/>
      </c>
    </row>
    <row r="19" spans="1:8" ht="11.25" customHeight="1" x14ac:dyDescent="0.2">
      <c r="A19" s="37" t="s">
        <v>28</v>
      </c>
      <c r="B19" s="11">
        <v>383231.99600000004</v>
      </c>
      <c r="C19" s="11">
        <v>376767.33348999999</v>
      </c>
      <c r="D19" s="11">
        <v>6251.47325</v>
      </c>
      <c r="E19" s="11">
        <f t="shared" ref="E19" si="5">C19+D19</f>
        <v>383018.80673999997</v>
      </c>
      <c r="F19" s="11">
        <f>B19-E19</f>
        <v>213.18926000007195</v>
      </c>
      <c r="G19" s="11">
        <f>B19-C19</f>
        <v>6464.6625100000529</v>
      </c>
      <c r="H19" s="80">
        <f t="shared" si="1"/>
        <v>99.944370704370925</v>
      </c>
    </row>
    <row r="20" spans="1:8" ht="11.25" customHeight="1" x14ac:dyDescent="0.2">
      <c r="A20" s="41"/>
      <c r="B20" s="14"/>
      <c r="C20" s="13"/>
      <c r="D20" s="14"/>
      <c r="E20" s="13"/>
      <c r="F20" s="13"/>
      <c r="G20" s="13"/>
      <c r="H20" s="80" t="str">
        <f t="shared" si="1"/>
        <v/>
      </c>
    </row>
    <row r="21" spans="1:8" ht="11.25" customHeight="1" x14ac:dyDescent="0.2">
      <c r="A21" s="37" t="s">
        <v>29</v>
      </c>
      <c r="B21" s="11">
        <v>5712906.2185300002</v>
      </c>
      <c r="C21" s="11">
        <v>5143959.8757800004</v>
      </c>
      <c r="D21" s="11">
        <v>263384.82676000003</v>
      </c>
      <c r="E21" s="11">
        <f t="shared" ref="E21" si="6">C21+D21</f>
        <v>5407344.70254</v>
      </c>
      <c r="F21" s="11">
        <f>B21-E21</f>
        <v>305561.51599000022</v>
      </c>
      <c r="G21" s="11">
        <f>B21-C21</f>
        <v>568946.34274999984</v>
      </c>
      <c r="H21" s="80">
        <f t="shared" si="1"/>
        <v>94.651382250965341</v>
      </c>
    </row>
    <row r="22" spans="1:8" ht="11.25" customHeight="1" x14ac:dyDescent="0.2">
      <c r="A22" s="41"/>
      <c r="B22" s="13"/>
      <c r="C22" s="13"/>
      <c r="D22" s="13"/>
      <c r="E22" s="13"/>
      <c r="F22" s="13"/>
      <c r="G22" s="13"/>
      <c r="H22" s="80" t="str">
        <f t="shared" si="1"/>
        <v/>
      </c>
    </row>
    <row r="23" spans="1:8" ht="11.25" customHeight="1" x14ac:dyDescent="0.2">
      <c r="A23" s="37" t="s">
        <v>30</v>
      </c>
      <c r="B23" s="10">
        <f t="shared" ref="B23:G23" si="7">SUM(B24:B33)</f>
        <v>39684929.595249988</v>
      </c>
      <c r="C23" s="10">
        <f t="shared" si="7"/>
        <v>29380758.4309</v>
      </c>
      <c r="D23" s="10">
        <f t="shared" si="7"/>
        <v>2989903.4444800001</v>
      </c>
      <c r="E23" s="21">
        <f t="shared" si="7"/>
        <v>32370661.875380002</v>
      </c>
      <c r="F23" s="21">
        <f t="shared" si="7"/>
        <v>7314267.7198699955</v>
      </c>
      <c r="G23" s="21">
        <f t="shared" si="7"/>
        <v>10304171.164349996</v>
      </c>
      <c r="H23" s="80">
        <f t="shared" si="1"/>
        <v>81.569155358296385</v>
      </c>
    </row>
    <row r="24" spans="1:8" ht="11.25" customHeight="1" x14ac:dyDescent="0.2">
      <c r="A24" s="40" t="s">
        <v>44</v>
      </c>
      <c r="B24" s="11">
        <v>27958549.433519997</v>
      </c>
      <c r="C24" s="11">
        <v>21231085.194189999</v>
      </c>
      <c r="D24" s="11">
        <v>1821277.3893200005</v>
      </c>
      <c r="E24" s="11">
        <f t="shared" ref="E24:E33" si="8">C24+D24</f>
        <v>23052362.58351</v>
      </c>
      <c r="F24" s="11">
        <f t="shared" ref="F24:F33" si="9">B24-E24</f>
        <v>4906186.8500099964</v>
      </c>
      <c r="G24" s="11">
        <f t="shared" ref="G24:G33" si="10">B24-C24</f>
        <v>6727464.2393299975</v>
      </c>
      <c r="H24" s="80">
        <f t="shared" si="1"/>
        <v>82.451926335892509</v>
      </c>
    </row>
    <row r="25" spans="1:8" ht="11.25" customHeight="1" x14ac:dyDescent="0.2">
      <c r="A25" s="40" t="s">
        <v>138</v>
      </c>
      <c r="B25" s="11">
        <v>1464760.9819999998</v>
      </c>
      <c r="C25" s="11">
        <v>1418117.0406900002</v>
      </c>
      <c r="D25" s="11">
        <v>46643.366849999999</v>
      </c>
      <c r="E25" s="11">
        <f t="shared" si="8"/>
        <v>1464760.4075400003</v>
      </c>
      <c r="F25" s="11">
        <f t="shared" si="9"/>
        <v>0.57445999956689775</v>
      </c>
      <c r="G25" s="11">
        <f t="shared" si="10"/>
        <v>46643.941309999675</v>
      </c>
      <c r="H25" s="80">
        <f t="shared" si="1"/>
        <v>99.999960781314726</v>
      </c>
    </row>
    <row r="26" spans="1:8" ht="11.25" customHeight="1" x14ac:dyDescent="0.2">
      <c r="A26" s="40" t="s">
        <v>139</v>
      </c>
      <c r="B26" s="11">
        <v>3754176.5257299999</v>
      </c>
      <c r="C26" s="11">
        <v>3222772.1261999998</v>
      </c>
      <c r="D26" s="11">
        <v>272007.04175999993</v>
      </c>
      <c r="E26" s="11">
        <f t="shared" si="8"/>
        <v>3494779.1679599998</v>
      </c>
      <c r="F26" s="11">
        <f t="shared" si="9"/>
        <v>259397.35777000012</v>
      </c>
      <c r="G26" s="11">
        <f t="shared" si="10"/>
        <v>531404.39953000005</v>
      </c>
      <c r="H26" s="80">
        <f t="shared" si="1"/>
        <v>93.090432589086618</v>
      </c>
    </row>
    <row r="27" spans="1:8" ht="11.25" customHeight="1" x14ac:dyDescent="0.2">
      <c r="A27" s="40" t="s">
        <v>140</v>
      </c>
      <c r="B27" s="11">
        <v>145620.67299999998</v>
      </c>
      <c r="C27" s="11">
        <v>107457.14190999999</v>
      </c>
      <c r="D27" s="11">
        <v>38163.454880000005</v>
      </c>
      <c r="E27" s="11">
        <f t="shared" si="8"/>
        <v>145620.59678999998</v>
      </c>
      <c r="F27" s="11">
        <f t="shared" si="9"/>
        <v>7.6209999999264255E-2</v>
      </c>
      <c r="G27" s="11">
        <f t="shared" si="10"/>
        <v>38163.531089999989</v>
      </c>
      <c r="H27" s="80">
        <f t="shared" si="1"/>
        <v>99.999947665397755</v>
      </c>
    </row>
    <row r="28" spans="1:8" ht="11.25" customHeight="1" x14ac:dyDescent="0.2">
      <c r="A28" s="40" t="s">
        <v>141</v>
      </c>
      <c r="B28" s="11">
        <v>314234.25699999998</v>
      </c>
      <c r="C28" s="11">
        <v>314234.25699999998</v>
      </c>
      <c r="D28" s="11">
        <v>0</v>
      </c>
      <c r="E28" s="11">
        <f t="shared" si="8"/>
        <v>314234.25699999998</v>
      </c>
      <c r="F28" s="11">
        <f t="shared" si="9"/>
        <v>0</v>
      </c>
      <c r="G28" s="11">
        <f t="shared" si="10"/>
        <v>0</v>
      </c>
      <c r="H28" s="80">
        <f t="shared" si="1"/>
        <v>100</v>
      </c>
    </row>
    <row r="29" spans="1:8" ht="11.25" customHeight="1" x14ac:dyDescent="0.2">
      <c r="A29" s="40" t="s">
        <v>142</v>
      </c>
      <c r="B29" s="11">
        <v>266767.28999999998</v>
      </c>
      <c r="C29" s="11">
        <v>258296.34959</v>
      </c>
      <c r="D29" s="11">
        <v>364.15499999999997</v>
      </c>
      <c r="E29" s="11">
        <f t="shared" si="8"/>
        <v>258660.50459</v>
      </c>
      <c r="F29" s="11">
        <f t="shared" si="9"/>
        <v>8106.7854099999822</v>
      </c>
      <c r="G29" s="11">
        <f t="shared" si="10"/>
        <v>8470.9404099999811</v>
      </c>
      <c r="H29" s="80">
        <f t="shared" si="1"/>
        <v>96.961102161363186</v>
      </c>
    </row>
    <row r="30" spans="1:8" ht="11.25" customHeight="1" x14ac:dyDescent="0.2">
      <c r="A30" s="40" t="s">
        <v>143</v>
      </c>
      <c r="B30" s="11">
        <v>459633.88299999997</v>
      </c>
      <c r="C30" s="11">
        <v>449506.93001999997</v>
      </c>
      <c r="D30" s="11">
        <v>9834.3105599999999</v>
      </c>
      <c r="E30" s="11">
        <f t="shared" si="8"/>
        <v>459341.24057999998</v>
      </c>
      <c r="F30" s="11">
        <f t="shared" si="9"/>
        <v>292.64241999998922</v>
      </c>
      <c r="G30" s="11">
        <f t="shared" si="10"/>
        <v>10126.952980000002</v>
      </c>
      <c r="H30" s="80">
        <f t="shared" si="1"/>
        <v>99.936331408361383</v>
      </c>
    </row>
    <row r="31" spans="1:8" ht="11.25" customHeight="1" x14ac:dyDescent="0.2">
      <c r="A31" s="40" t="s">
        <v>144</v>
      </c>
      <c r="B31" s="11">
        <v>4904320.5609999998</v>
      </c>
      <c r="C31" s="11">
        <v>2038456.7439100002</v>
      </c>
      <c r="D31" s="11">
        <v>798581.62303000013</v>
      </c>
      <c r="E31" s="11">
        <f t="shared" si="8"/>
        <v>2837038.3669400001</v>
      </c>
      <c r="F31" s="11">
        <f t="shared" si="9"/>
        <v>2067282.1940599997</v>
      </c>
      <c r="G31" s="11">
        <f t="shared" si="10"/>
        <v>2865863.8170899996</v>
      </c>
      <c r="H31" s="80">
        <f t="shared" si="1"/>
        <v>57.847735107297368</v>
      </c>
    </row>
    <row r="32" spans="1:8" ht="11.25" customHeight="1" x14ac:dyDescent="0.2">
      <c r="A32" s="40" t="s">
        <v>145</v>
      </c>
      <c r="B32" s="11">
        <v>135311.99900000001</v>
      </c>
      <c r="C32" s="11">
        <v>130641.56031</v>
      </c>
      <c r="D32" s="11">
        <v>1300.8023400000002</v>
      </c>
      <c r="E32" s="11">
        <f t="shared" si="8"/>
        <v>131942.36265</v>
      </c>
      <c r="F32" s="11">
        <f t="shared" si="9"/>
        <v>3369.6363500000152</v>
      </c>
      <c r="G32" s="11">
        <f t="shared" si="10"/>
        <v>4670.43869000001</v>
      </c>
      <c r="H32" s="80">
        <f t="shared" si="1"/>
        <v>97.509728350107366</v>
      </c>
    </row>
    <row r="33" spans="1:8" ht="11.25" customHeight="1" x14ac:dyDescent="0.2">
      <c r="A33" s="40" t="s">
        <v>146</v>
      </c>
      <c r="B33" s="11">
        <v>281553.99100000004</v>
      </c>
      <c r="C33" s="11">
        <v>210191.08708000003</v>
      </c>
      <c r="D33" s="11">
        <v>1731.3007399999999</v>
      </c>
      <c r="E33" s="11">
        <f t="shared" si="8"/>
        <v>211922.38782000003</v>
      </c>
      <c r="F33" s="11">
        <f t="shared" si="9"/>
        <v>69631.603180000006</v>
      </c>
      <c r="G33" s="11">
        <f t="shared" si="10"/>
        <v>71362.903920000012</v>
      </c>
      <c r="H33" s="80">
        <f t="shared" si="1"/>
        <v>75.268827505272341</v>
      </c>
    </row>
    <row r="34" spans="1:8" ht="11.25" customHeight="1" x14ac:dyDescent="0.2">
      <c r="A34" s="41"/>
      <c r="B34" s="13"/>
      <c r="C34" s="13"/>
      <c r="D34" s="13"/>
      <c r="E34" s="13"/>
      <c r="F34" s="13"/>
      <c r="G34" s="13"/>
      <c r="H34" s="80" t="str">
        <f t="shared" si="1"/>
        <v/>
      </c>
    </row>
    <row r="35" spans="1:8" ht="11.25" customHeight="1" x14ac:dyDescent="0.2">
      <c r="A35" s="37" t="s">
        <v>147</v>
      </c>
      <c r="B35" s="15">
        <f t="shared" ref="B35:G35" si="11">+B36+B37</f>
        <v>1421803.2319999998</v>
      </c>
      <c r="C35" s="15">
        <f t="shared" si="11"/>
        <v>1318757.18729</v>
      </c>
      <c r="D35" s="15">
        <f t="shared" si="11"/>
        <v>47692.860710000008</v>
      </c>
      <c r="E35" s="17">
        <f t="shared" si="11"/>
        <v>1366450.048</v>
      </c>
      <c r="F35" s="17">
        <f t="shared" si="11"/>
        <v>55353.183999999957</v>
      </c>
      <c r="G35" s="17">
        <f t="shared" si="11"/>
        <v>103046.04470999993</v>
      </c>
      <c r="H35" s="80">
        <f t="shared" si="1"/>
        <v>96.106832313066519</v>
      </c>
    </row>
    <row r="36" spans="1:8" ht="11.25" customHeight="1" x14ac:dyDescent="0.2">
      <c r="A36" s="40" t="s">
        <v>44</v>
      </c>
      <c r="B36" s="11">
        <v>1357199.39</v>
      </c>
      <c r="C36" s="11">
        <v>1263702.58714</v>
      </c>
      <c r="D36" s="11">
        <v>44846.821120000008</v>
      </c>
      <c r="E36" s="11">
        <f t="shared" ref="E36:E37" si="12">C36+D36</f>
        <v>1308549.4082599999</v>
      </c>
      <c r="F36" s="11">
        <f>B36-E36</f>
        <v>48649.981739999959</v>
      </c>
      <c r="G36" s="11">
        <f>B36-C36</f>
        <v>93496.802859999938</v>
      </c>
      <c r="H36" s="80">
        <f t="shared" si="1"/>
        <v>96.415413822135605</v>
      </c>
    </row>
    <row r="37" spans="1:8" ht="11.25" customHeight="1" x14ac:dyDescent="0.2">
      <c r="A37" s="40" t="s">
        <v>148</v>
      </c>
      <c r="B37" s="11">
        <v>64603.841999999997</v>
      </c>
      <c r="C37" s="11">
        <v>55054.600149999998</v>
      </c>
      <c r="D37" s="11">
        <v>2846.0395899999999</v>
      </c>
      <c r="E37" s="11">
        <f t="shared" si="12"/>
        <v>57900.639739999999</v>
      </c>
      <c r="F37" s="11">
        <f>B37-E37</f>
        <v>6703.2022599999982</v>
      </c>
      <c r="G37" s="11">
        <f>B37-C37</f>
        <v>9549.2418499999985</v>
      </c>
      <c r="H37" s="80">
        <f t="shared" si="1"/>
        <v>89.624143003755108</v>
      </c>
    </row>
    <row r="38" spans="1:8" ht="11.25" customHeight="1" x14ac:dyDescent="0.2">
      <c r="A38" s="41"/>
      <c r="B38" s="13"/>
      <c r="C38" s="13"/>
      <c r="D38" s="13"/>
      <c r="E38" s="13"/>
      <c r="F38" s="13"/>
      <c r="G38" s="13"/>
      <c r="H38" s="80" t="str">
        <f t="shared" si="1"/>
        <v/>
      </c>
    </row>
    <row r="39" spans="1:8" ht="11.25" customHeight="1" x14ac:dyDescent="0.2">
      <c r="A39" s="37" t="s">
        <v>31</v>
      </c>
      <c r="B39" s="15">
        <f t="shared" ref="B39:G39" si="13">SUM(B40:B46)</f>
        <v>363716745.32793993</v>
      </c>
      <c r="C39" s="15">
        <f t="shared" si="13"/>
        <v>357768379.01435</v>
      </c>
      <c r="D39" s="15">
        <f t="shared" si="13"/>
        <v>4216919.62182</v>
      </c>
      <c r="E39" s="17">
        <f t="shared" si="13"/>
        <v>361985298.63616997</v>
      </c>
      <c r="F39" s="17">
        <f t="shared" si="13"/>
        <v>1731446.6917698698</v>
      </c>
      <c r="G39" s="17">
        <f t="shared" si="13"/>
        <v>5948366.3135898532</v>
      </c>
      <c r="H39" s="80">
        <f t="shared" si="1"/>
        <v>99.523957388816726</v>
      </c>
    </row>
    <row r="40" spans="1:8" ht="11.25" customHeight="1" x14ac:dyDescent="0.2">
      <c r="A40" s="40" t="s">
        <v>44</v>
      </c>
      <c r="B40" s="11">
        <v>362460257.42893994</v>
      </c>
      <c r="C40" s="11">
        <v>356702545.24045008</v>
      </c>
      <c r="D40" s="11">
        <v>4037530.9538600007</v>
      </c>
      <c r="E40" s="11">
        <f t="shared" ref="E40:E46" si="14">C40+D40</f>
        <v>360740076.19431007</v>
      </c>
      <c r="F40" s="11">
        <f t="shared" ref="F40:F46" si="15">B40-E40</f>
        <v>1720181.2346298695</v>
      </c>
      <c r="G40" s="11">
        <f t="shared" ref="G40:G46" si="16">B40-C40</f>
        <v>5757712.1884898543</v>
      </c>
      <c r="H40" s="80">
        <f t="shared" si="1"/>
        <v>99.52541521466884</v>
      </c>
    </row>
    <row r="41" spans="1:8" ht="11.25" customHeight="1" x14ac:dyDescent="0.2">
      <c r="A41" s="40" t="s">
        <v>149</v>
      </c>
      <c r="B41" s="11">
        <v>143032</v>
      </c>
      <c r="C41" s="11">
        <v>119520.07759999999</v>
      </c>
      <c r="D41" s="11">
        <v>23480.78256</v>
      </c>
      <c r="E41" s="11">
        <f t="shared" si="14"/>
        <v>143000.86015999998</v>
      </c>
      <c r="F41" s="11">
        <f t="shared" si="15"/>
        <v>31.139840000018012</v>
      </c>
      <c r="G41" s="11">
        <f t="shared" si="16"/>
        <v>23511.92240000001</v>
      </c>
      <c r="H41" s="80">
        <f t="shared" ref="H41:H72" si="17">IFERROR(E41/B41*100,"")</f>
        <v>99.978228759997748</v>
      </c>
    </row>
    <row r="42" spans="1:8" ht="11.25" customHeight="1" x14ac:dyDescent="0.2">
      <c r="A42" s="40" t="s">
        <v>150</v>
      </c>
      <c r="B42" s="11">
        <v>150110</v>
      </c>
      <c r="C42" s="11">
        <v>140242.39065000002</v>
      </c>
      <c r="D42" s="11">
        <v>3776.6903700000003</v>
      </c>
      <c r="E42" s="11">
        <f t="shared" si="14"/>
        <v>144019.08102000001</v>
      </c>
      <c r="F42" s="11">
        <f t="shared" si="15"/>
        <v>6090.9189799999876</v>
      </c>
      <c r="G42" s="11">
        <f t="shared" si="16"/>
        <v>9867.6093499999843</v>
      </c>
      <c r="H42" s="80">
        <f t="shared" si="17"/>
        <v>95.942362947172072</v>
      </c>
    </row>
    <row r="43" spans="1:8" ht="11.25" customHeight="1" x14ac:dyDescent="0.2">
      <c r="A43" s="42" t="s">
        <v>151</v>
      </c>
      <c r="B43" s="11">
        <v>107030</v>
      </c>
      <c r="C43" s="11">
        <v>107029.88059999999</v>
      </c>
      <c r="D43" s="11">
        <v>0</v>
      </c>
      <c r="E43" s="11">
        <f t="shared" si="14"/>
        <v>107029.88059999999</v>
      </c>
      <c r="F43" s="11">
        <f t="shared" si="15"/>
        <v>0.11940000001050066</v>
      </c>
      <c r="G43" s="11">
        <f t="shared" si="16"/>
        <v>0.11940000001050066</v>
      </c>
      <c r="H43" s="80">
        <f t="shared" si="17"/>
        <v>99.999888442492747</v>
      </c>
    </row>
    <row r="44" spans="1:8" ht="11.25" customHeight="1" x14ac:dyDescent="0.2">
      <c r="A44" s="42" t="s">
        <v>152</v>
      </c>
      <c r="B44" s="11">
        <v>31577</v>
      </c>
      <c r="C44" s="11">
        <v>26401.78211</v>
      </c>
      <c r="D44" s="11">
        <v>31.950140000000001</v>
      </c>
      <c r="E44" s="11">
        <f t="shared" si="14"/>
        <v>26433.732250000001</v>
      </c>
      <c r="F44" s="11">
        <f t="shared" si="15"/>
        <v>5143.2677499999991</v>
      </c>
      <c r="G44" s="11">
        <f t="shared" si="16"/>
        <v>5175.2178899999999</v>
      </c>
      <c r="H44" s="80">
        <f t="shared" si="17"/>
        <v>83.711981030496887</v>
      </c>
    </row>
    <row r="45" spans="1:8" ht="11.25" customHeight="1" x14ac:dyDescent="0.2">
      <c r="A45" s="40" t="s">
        <v>153</v>
      </c>
      <c r="B45" s="11">
        <v>769806.27300000004</v>
      </c>
      <c r="C45" s="11">
        <v>618064.3830700001</v>
      </c>
      <c r="D45" s="11">
        <v>151741.88987000001</v>
      </c>
      <c r="E45" s="11">
        <f t="shared" si="14"/>
        <v>769806.27294000005</v>
      </c>
      <c r="F45" s="11">
        <f t="shared" si="15"/>
        <v>5.9999991208314896E-5</v>
      </c>
      <c r="G45" s="11">
        <f t="shared" si="16"/>
        <v>151741.88992999995</v>
      </c>
      <c r="H45" s="80">
        <f t="shared" si="17"/>
        <v>99.999999992205829</v>
      </c>
    </row>
    <row r="46" spans="1:8" ht="11.25" customHeight="1" x14ac:dyDescent="0.2">
      <c r="A46" s="40" t="s">
        <v>154</v>
      </c>
      <c r="B46" s="11">
        <v>54932.625999999997</v>
      </c>
      <c r="C46" s="11">
        <v>54575.259869999994</v>
      </c>
      <c r="D46" s="11">
        <v>357.35502000000002</v>
      </c>
      <c r="E46" s="11">
        <f t="shared" si="14"/>
        <v>54932.614889999997</v>
      </c>
      <c r="F46" s="11">
        <f t="shared" si="15"/>
        <v>1.1109999999462161E-2</v>
      </c>
      <c r="G46" s="11">
        <f t="shared" si="16"/>
        <v>357.36613000000216</v>
      </c>
      <c r="H46" s="80">
        <f t="shared" si="17"/>
        <v>99.999979775225029</v>
      </c>
    </row>
    <row r="47" spans="1:8" ht="11.25" customHeight="1" x14ac:dyDescent="0.2">
      <c r="A47" s="41"/>
      <c r="B47" s="12"/>
      <c r="C47" s="12"/>
      <c r="D47" s="12"/>
      <c r="E47" s="12"/>
      <c r="F47" s="12"/>
      <c r="G47" s="12"/>
      <c r="H47" s="80" t="str">
        <f t="shared" si="17"/>
        <v/>
      </c>
    </row>
    <row r="48" spans="1:8" ht="11.25" customHeight="1" x14ac:dyDescent="0.2">
      <c r="A48" s="37" t="s">
        <v>155</v>
      </c>
      <c r="B48" s="11">
        <v>59751099.613999993</v>
      </c>
      <c r="C48" s="11">
        <v>57563449.983159997</v>
      </c>
      <c r="D48" s="11">
        <v>1607827.6548000001</v>
      </c>
      <c r="E48" s="11">
        <f t="shared" ref="E48" si="18">C48+D48</f>
        <v>59171277.637959994</v>
      </c>
      <c r="F48" s="11">
        <f>B48-E48</f>
        <v>579821.97603999823</v>
      </c>
      <c r="G48" s="11">
        <f>B48-C48</f>
        <v>2187649.630839996</v>
      </c>
      <c r="H48" s="80">
        <f t="shared" si="17"/>
        <v>99.029604509731655</v>
      </c>
    </row>
    <row r="49" spans="1:8" ht="11.25" customHeight="1" x14ac:dyDescent="0.2">
      <c r="A49" s="43"/>
      <c r="B49" s="13"/>
      <c r="C49" s="13"/>
      <c r="D49" s="13"/>
      <c r="E49" s="13"/>
      <c r="F49" s="13"/>
      <c r="G49" s="13"/>
      <c r="H49" s="80" t="str">
        <f t="shared" si="17"/>
        <v/>
      </c>
    </row>
    <row r="50" spans="1:8" ht="11.25" customHeight="1" x14ac:dyDescent="0.2">
      <c r="A50" s="37" t="s">
        <v>32</v>
      </c>
      <c r="B50" s="11">
        <v>1216527.9500000002</v>
      </c>
      <c r="C50" s="11">
        <v>905079.24051000003</v>
      </c>
      <c r="D50" s="11">
        <v>34032.8799</v>
      </c>
      <c r="E50" s="11">
        <f t="shared" ref="E50" si="19">C50+D50</f>
        <v>939112.12040999997</v>
      </c>
      <c r="F50" s="11">
        <f>B50-E50</f>
        <v>277415.82959000021</v>
      </c>
      <c r="G50" s="11">
        <f>B50-C50</f>
        <v>311448.70949000015</v>
      </c>
      <c r="H50" s="80">
        <f t="shared" si="17"/>
        <v>77.196098980709806</v>
      </c>
    </row>
    <row r="51" spans="1:8" ht="11.25" customHeight="1" x14ac:dyDescent="0.2">
      <c r="A51" s="41"/>
      <c r="B51" s="13"/>
      <c r="C51" s="13"/>
      <c r="D51" s="13"/>
      <c r="E51" s="13"/>
      <c r="F51" s="13"/>
      <c r="G51" s="13"/>
      <c r="H51" s="80" t="str">
        <f t="shared" si="17"/>
        <v/>
      </c>
    </row>
    <row r="52" spans="1:8" ht="11.25" customHeight="1" x14ac:dyDescent="0.2">
      <c r="A52" s="37" t="s">
        <v>33</v>
      </c>
      <c r="B52" s="15">
        <f t="shared" ref="B52:C52" si="20">SUM(B53:B58)</f>
        <v>11837636.576000003</v>
      </c>
      <c r="C52" s="15">
        <f t="shared" si="20"/>
        <v>10939446.950630002</v>
      </c>
      <c r="D52" s="15">
        <f t="shared" ref="D52:G52" si="21">SUM(D53:D58)</f>
        <v>420042.65136999992</v>
      </c>
      <c r="E52" s="17">
        <f t="shared" si="21"/>
        <v>11359489.602000002</v>
      </c>
      <c r="F52" s="17">
        <f t="shared" si="21"/>
        <v>478146.97399999958</v>
      </c>
      <c r="G52" s="17">
        <f t="shared" si="21"/>
        <v>898189.62536999956</v>
      </c>
      <c r="H52" s="80">
        <f t="shared" si="17"/>
        <v>95.96079022252286</v>
      </c>
    </row>
    <row r="53" spans="1:8" ht="11.25" customHeight="1" x14ac:dyDescent="0.2">
      <c r="A53" s="40" t="s">
        <v>44</v>
      </c>
      <c r="B53" s="11">
        <v>8544255.0220000017</v>
      </c>
      <c r="C53" s="11">
        <v>8050413.6507800017</v>
      </c>
      <c r="D53" s="11">
        <v>208026.82282999999</v>
      </c>
      <c r="E53" s="11">
        <f t="shared" ref="E53:E58" si="22">C53+D53</f>
        <v>8258440.4736100016</v>
      </c>
      <c r="F53" s="11">
        <f t="shared" ref="F53:F58" si="23">B53-E53</f>
        <v>285814.54839000013</v>
      </c>
      <c r="G53" s="11">
        <f t="shared" ref="G53:G58" si="24">B53-C53</f>
        <v>493841.37122000009</v>
      </c>
      <c r="H53" s="80">
        <f t="shared" si="17"/>
        <v>96.654892115765776</v>
      </c>
    </row>
    <row r="54" spans="1:8" ht="11.25" customHeight="1" x14ac:dyDescent="0.2">
      <c r="A54" s="40" t="s">
        <v>156</v>
      </c>
      <c r="B54" s="11">
        <v>1400660.0209999999</v>
      </c>
      <c r="C54" s="11">
        <v>1157405.4206200002</v>
      </c>
      <c r="D54" s="11">
        <v>132739.44177999999</v>
      </c>
      <c r="E54" s="11">
        <f t="shared" si="22"/>
        <v>1290144.8624000002</v>
      </c>
      <c r="F54" s="11">
        <f t="shared" si="23"/>
        <v>110515.15859999973</v>
      </c>
      <c r="G54" s="11">
        <f t="shared" si="24"/>
        <v>243254.60037999973</v>
      </c>
      <c r="H54" s="80">
        <f t="shared" si="17"/>
        <v>92.10977989354636</v>
      </c>
    </row>
    <row r="55" spans="1:8" ht="11.25" customHeight="1" x14ac:dyDescent="0.2">
      <c r="A55" s="40" t="s">
        <v>157</v>
      </c>
      <c r="B55" s="11">
        <v>868995.20599999989</v>
      </c>
      <c r="C55" s="11">
        <v>756920.17722000007</v>
      </c>
      <c r="D55" s="11">
        <v>66887.445919999984</v>
      </c>
      <c r="E55" s="11">
        <f t="shared" si="22"/>
        <v>823807.62314000004</v>
      </c>
      <c r="F55" s="11">
        <f t="shared" si="23"/>
        <v>45187.582859999849</v>
      </c>
      <c r="G55" s="11">
        <f t="shared" si="24"/>
        <v>112075.02877999982</v>
      </c>
      <c r="H55" s="80">
        <f t="shared" si="17"/>
        <v>94.800019315641677</v>
      </c>
    </row>
    <row r="56" spans="1:8" ht="11.25" customHeight="1" x14ac:dyDescent="0.2">
      <c r="A56" s="40" t="s">
        <v>158</v>
      </c>
      <c r="B56" s="11">
        <v>817231.99899999995</v>
      </c>
      <c r="C56" s="11">
        <v>814462.15720000002</v>
      </c>
      <c r="D56" s="11">
        <v>2769.8040599999999</v>
      </c>
      <c r="E56" s="11">
        <f t="shared" si="22"/>
        <v>817231.96126000001</v>
      </c>
      <c r="F56" s="11">
        <f t="shared" si="23"/>
        <v>3.7739999941550195E-2</v>
      </c>
      <c r="G56" s="11">
        <f t="shared" si="24"/>
        <v>2769.8417999999365</v>
      </c>
      <c r="H56" s="80">
        <f t="shared" si="17"/>
        <v>99.999995381972312</v>
      </c>
    </row>
    <row r="57" spans="1:8" ht="11.25" customHeight="1" x14ac:dyDescent="0.2">
      <c r="A57" s="40" t="s">
        <v>159</v>
      </c>
      <c r="B57" s="11">
        <v>122436.19799999999</v>
      </c>
      <c r="C57" s="11">
        <v>101558.51458</v>
      </c>
      <c r="D57" s="11">
        <v>2136.7196899999999</v>
      </c>
      <c r="E57" s="11">
        <f t="shared" si="22"/>
        <v>103695.23427</v>
      </c>
      <c r="F57" s="11">
        <f t="shared" si="23"/>
        <v>18740.963729999989</v>
      </c>
      <c r="G57" s="11">
        <f t="shared" si="24"/>
        <v>20877.683419999987</v>
      </c>
      <c r="H57" s="80">
        <f t="shared" si="17"/>
        <v>84.693281859340331</v>
      </c>
    </row>
    <row r="58" spans="1:8" ht="11.25" customHeight="1" x14ac:dyDescent="0.2">
      <c r="A58" s="40" t="s">
        <v>160</v>
      </c>
      <c r="B58" s="11">
        <v>84058.13</v>
      </c>
      <c r="C58" s="11">
        <v>58687.030230000004</v>
      </c>
      <c r="D58" s="11">
        <v>7482.4170899999999</v>
      </c>
      <c r="E58" s="11">
        <f t="shared" si="22"/>
        <v>66169.447320000007</v>
      </c>
      <c r="F58" s="11">
        <f t="shared" si="23"/>
        <v>17888.682679999998</v>
      </c>
      <c r="G58" s="11">
        <f t="shared" si="24"/>
        <v>25371.099770000001</v>
      </c>
      <c r="H58" s="80">
        <f t="shared" si="17"/>
        <v>78.718676373124168</v>
      </c>
    </row>
    <row r="59" spans="1:8" ht="11.25" customHeight="1" x14ac:dyDescent="0.2">
      <c r="A59" s="41"/>
      <c r="B59" s="13"/>
      <c r="C59" s="13"/>
      <c r="D59" s="13"/>
      <c r="E59" s="13"/>
      <c r="F59" s="13"/>
      <c r="G59" s="13"/>
      <c r="H59" s="80" t="str">
        <f t="shared" si="17"/>
        <v/>
      </c>
    </row>
    <row r="60" spans="1:8" ht="11.25" customHeight="1" x14ac:dyDescent="0.2">
      <c r="A60" s="37" t="s">
        <v>34</v>
      </c>
      <c r="B60" s="15">
        <f t="shared" ref="B60:C60" si="25">SUM(B61:B70)</f>
        <v>47898624.770999968</v>
      </c>
      <c r="C60" s="15">
        <f t="shared" si="25"/>
        <v>46632139.973500066</v>
      </c>
      <c r="D60" s="15">
        <f t="shared" ref="D60:G60" si="26">SUM(D61:D70)</f>
        <v>370504.33935000002</v>
      </c>
      <c r="E60" s="15">
        <f t="shared" si="26"/>
        <v>47002644.312850058</v>
      </c>
      <c r="F60" s="15">
        <f t="shared" si="26"/>
        <v>895980.45814990869</v>
      </c>
      <c r="G60" s="15">
        <f t="shared" si="26"/>
        <v>1266484.7974999072</v>
      </c>
      <c r="H60" s="80">
        <f t="shared" si="17"/>
        <v>98.129423417825606</v>
      </c>
    </row>
    <row r="61" spans="1:8" ht="11.25" customHeight="1" x14ac:dyDescent="0.2">
      <c r="A61" s="40" t="s">
        <v>44</v>
      </c>
      <c r="B61" s="11">
        <v>588840.39899995853</v>
      </c>
      <c r="C61" s="11">
        <v>574779.54261006368</v>
      </c>
      <c r="D61" s="11">
        <v>10041.395529999996</v>
      </c>
      <c r="E61" s="11">
        <f t="shared" ref="E61:E70" si="27">C61+D61</f>
        <v>584820.93814006366</v>
      </c>
      <c r="F61" s="11">
        <f t="shared" ref="F61:F70" si="28">B61-E61</f>
        <v>4019.4608598948689</v>
      </c>
      <c r="G61" s="11">
        <f t="shared" ref="G61:G70" si="29">B61-C61</f>
        <v>14060.856389894849</v>
      </c>
      <c r="H61" s="80">
        <f t="shared" si="17"/>
        <v>99.317393835966215</v>
      </c>
    </row>
    <row r="62" spans="1:8" ht="11.25" customHeight="1" x14ac:dyDescent="0.2">
      <c r="A62" s="40" t="s">
        <v>161</v>
      </c>
      <c r="B62" s="11">
        <v>2746934.8000000003</v>
      </c>
      <c r="C62" s="11">
        <v>2376526.1358600003</v>
      </c>
      <c r="D62" s="11">
        <v>157470.93580000001</v>
      </c>
      <c r="E62" s="11">
        <f t="shared" si="27"/>
        <v>2533997.0716600004</v>
      </c>
      <c r="F62" s="11">
        <f t="shared" si="28"/>
        <v>212937.72833999991</v>
      </c>
      <c r="G62" s="11">
        <f t="shared" si="29"/>
        <v>370408.66414000001</v>
      </c>
      <c r="H62" s="80">
        <f t="shared" si="17"/>
        <v>92.248169547380598</v>
      </c>
    </row>
    <row r="63" spans="1:8" ht="11.25" customHeight="1" x14ac:dyDescent="0.2">
      <c r="A63" s="40" t="s">
        <v>162</v>
      </c>
      <c r="B63" s="11">
        <v>8071804.3400000008</v>
      </c>
      <c r="C63" s="11">
        <v>7577382.6097100014</v>
      </c>
      <c r="D63" s="11">
        <v>127807.44121999999</v>
      </c>
      <c r="E63" s="11">
        <f t="shared" si="27"/>
        <v>7705190.0509300018</v>
      </c>
      <c r="F63" s="11">
        <f t="shared" si="28"/>
        <v>366614.28906999901</v>
      </c>
      <c r="G63" s="11">
        <f t="shared" si="29"/>
        <v>494421.7302899994</v>
      </c>
      <c r="H63" s="80">
        <f t="shared" si="17"/>
        <v>95.458087515163939</v>
      </c>
    </row>
    <row r="64" spans="1:8" ht="11.25" customHeight="1" x14ac:dyDescent="0.2">
      <c r="A64" s="40" t="s">
        <v>163</v>
      </c>
      <c r="B64" s="11">
        <v>225033.807</v>
      </c>
      <c r="C64" s="11">
        <v>174846.40220999997</v>
      </c>
      <c r="D64" s="11">
        <v>40631.256749999993</v>
      </c>
      <c r="E64" s="11">
        <f t="shared" si="27"/>
        <v>215477.65895999997</v>
      </c>
      <c r="F64" s="11">
        <f t="shared" si="28"/>
        <v>9556.1480400000291</v>
      </c>
      <c r="G64" s="11">
        <f t="shared" si="29"/>
        <v>50187.40479000003</v>
      </c>
      <c r="H64" s="80">
        <f t="shared" si="17"/>
        <v>95.753461149950667</v>
      </c>
    </row>
    <row r="65" spans="1:8" ht="11.25" customHeight="1" x14ac:dyDescent="0.2">
      <c r="A65" s="40" t="s">
        <v>164</v>
      </c>
      <c r="B65" s="11">
        <v>35606769.742000006</v>
      </c>
      <c r="C65" s="11">
        <v>35558932.983579993</v>
      </c>
      <c r="D65" s="11">
        <v>16892.023029999997</v>
      </c>
      <c r="E65" s="11">
        <f t="shared" si="27"/>
        <v>35575825.006609991</v>
      </c>
      <c r="F65" s="11">
        <f t="shared" si="28"/>
        <v>30944.735390014946</v>
      </c>
      <c r="G65" s="11">
        <f t="shared" si="29"/>
        <v>47836.758420012891</v>
      </c>
      <c r="H65" s="80">
        <f t="shared" si="17"/>
        <v>99.913093112309156</v>
      </c>
    </row>
    <row r="66" spans="1:8" ht="11.25" customHeight="1" x14ac:dyDescent="0.2">
      <c r="A66" s="40" t="s">
        <v>165</v>
      </c>
      <c r="B66" s="11">
        <v>8788</v>
      </c>
      <c r="C66" s="11">
        <v>8014.9965999999995</v>
      </c>
      <c r="D66" s="11">
        <v>70.056010000000001</v>
      </c>
      <c r="E66" s="11">
        <f t="shared" si="27"/>
        <v>8085.0526099999997</v>
      </c>
      <c r="F66" s="11">
        <f t="shared" si="28"/>
        <v>702.94739000000027</v>
      </c>
      <c r="G66" s="11">
        <f t="shared" si="29"/>
        <v>773.00340000000051</v>
      </c>
      <c r="H66" s="80">
        <f t="shared" si="17"/>
        <v>92.001053823395537</v>
      </c>
    </row>
    <row r="67" spans="1:8" ht="11.25" customHeight="1" x14ac:dyDescent="0.2">
      <c r="A67" s="40" t="s">
        <v>166</v>
      </c>
      <c r="B67" s="11">
        <v>524838.52800000005</v>
      </c>
      <c r="C67" s="11">
        <v>243217.35199</v>
      </c>
      <c r="D67" s="11">
        <v>10416.41295</v>
      </c>
      <c r="E67" s="11">
        <f t="shared" si="27"/>
        <v>253633.76493999999</v>
      </c>
      <c r="F67" s="11">
        <f t="shared" si="28"/>
        <v>271204.76306000003</v>
      </c>
      <c r="G67" s="11">
        <f t="shared" si="29"/>
        <v>281621.17601000005</v>
      </c>
      <c r="H67" s="80">
        <f t="shared" si="17"/>
        <v>48.326056760070777</v>
      </c>
    </row>
    <row r="68" spans="1:8" ht="11.25" customHeight="1" x14ac:dyDescent="0.2">
      <c r="A68" s="40" t="s">
        <v>167</v>
      </c>
      <c r="B68" s="11">
        <v>66891.364000000001</v>
      </c>
      <c r="C68" s="11">
        <v>63749.495520000004</v>
      </c>
      <c r="D68" s="11">
        <v>3141.5108799999998</v>
      </c>
      <c r="E68" s="11">
        <f t="shared" si="27"/>
        <v>66891.006399999998</v>
      </c>
      <c r="F68" s="11">
        <f t="shared" si="28"/>
        <v>0.35760000000300352</v>
      </c>
      <c r="G68" s="11">
        <f t="shared" si="29"/>
        <v>3141.8684799999974</v>
      </c>
      <c r="H68" s="80">
        <f t="shared" si="17"/>
        <v>99.999465401841704</v>
      </c>
    </row>
    <row r="69" spans="1:8" ht="11.25" customHeight="1" x14ac:dyDescent="0.2">
      <c r="A69" s="42" t="s">
        <v>168</v>
      </c>
      <c r="B69" s="11">
        <v>58723.791000000005</v>
      </c>
      <c r="C69" s="11">
        <v>54690.455419999998</v>
      </c>
      <c r="D69" s="11">
        <v>4033.3071800000002</v>
      </c>
      <c r="E69" s="11">
        <f t="shared" si="27"/>
        <v>58723.762600000002</v>
      </c>
      <c r="F69" s="11">
        <f t="shared" si="28"/>
        <v>2.8400000002875458E-2</v>
      </c>
      <c r="G69" s="11">
        <f t="shared" si="29"/>
        <v>4033.3355800000063</v>
      </c>
      <c r="H69" s="80">
        <f t="shared" si="17"/>
        <v>99.999951637999658</v>
      </c>
    </row>
    <row r="70" spans="1:8" ht="11.25" hidden="1" customHeight="1" x14ac:dyDescent="0.2">
      <c r="A70" s="40" t="s">
        <v>169</v>
      </c>
      <c r="B70" s="11">
        <v>0</v>
      </c>
      <c r="C70" s="11">
        <v>0</v>
      </c>
      <c r="D70" s="11">
        <v>0</v>
      </c>
      <c r="E70" s="11">
        <f t="shared" si="27"/>
        <v>0</v>
      </c>
      <c r="F70" s="11">
        <f t="shared" si="28"/>
        <v>0</v>
      </c>
      <c r="G70" s="11">
        <f t="shared" si="29"/>
        <v>0</v>
      </c>
      <c r="H70" s="80" t="str">
        <f t="shared" si="17"/>
        <v/>
      </c>
    </row>
    <row r="71" spans="1:8" ht="11.25" customHeight="1" x14ac:dyDescent="0.2">
      <c r="A71" s="41"/>
      <c r="B71" s="13"/>
      <c r="C71" s="13"/>
      <c r="D71" s="13"/>
      <c r="E71" s="13"/>
      <c r="F71" s="13"/>
      <c r="G71" s="13"/>
      <c r="H71" s="80" t="str">
        <f t="shared" si="17"/>
        <v/>
      </c>
    </row>
    <row r="72" spans="1:8" ht="11.25" customHeight="1" x14ac:dyDescent="0.2">
      <c r="A72" s="37" t="s">
        <v>35</v>
      </c>
      <c r="B72" s="15">
        <f t="shared" ref="B72:G72" si="30">SUM(B73:B77)</f>
        <v>9602518.5719999988</v>
      </c>
      <c r="C72" s="15">
        <f t="shared" si="30"/>
        <v>9583427.8281200007</v>
      </c>
      <c r="D72" s="15">
        <f t="shared" ref="D72" si="31">SUM(D73:D77)</f>
        <v>9233.6393000000025</v>
      </c>
      <c r="E72" s="17">
        <f t="shared" si="30"/>
        <v>9592661.4674200024</v>
      </c>
      <c r="F72" s="17">
        <f t="shared" si="30"/>
        <v>9857.104579998384</v>
      </c>
      <c r="G72" s="17">
        <f t="shared" si="30"/>
        <v>19090.743879998241</v>
      </c>
      <c r="H72" s="80">
        <f t="shared" si="17"/>
        <v>99.897348757973376</v>
      </c>
    </row>
    <row r="73" spans="1:8" ht="11.25" customHeight="1" x14ac:dyDescent="0.2">
      <c r="A73" s="40" t="s">
        <v>44</v>
      </c>
      <c r="B73" s="11">
        <v>9480240.0989999995</v>
      </c>
      <c r="C73" s="11">
        <v>9478194.0355700012</v>
      </c>
      <c r="D73" s="11">
        <v>2045.8585300000011</v>
      </c>
      <c r="E73" s="11">
        <f t="shared" ref="E73:E77" si="32">C73+D73</f>
        <v>9480239.8941000011</v>
      </c>
      <c r="F73" s="11">
        <f>B73-E73</f>
        <v>0.20489999838173389</v>
      </c>
      <c r="G73" s="11">
        <f>B73-C73</f>
        <v>2046.0634299982339</v>
      </c>
      <c r="H73" s="80">
        <f t="shared" ref="H73:H92" si="33">IFERROR(E73/B73*100,"")</f>
        <v>99.999997838662352</v>
      </c>
    </row>
    <row r="74" spans="1:8" ht="11.25" customHeight="1" x14ac:dyDescent="0.2">
      <c r="A74" s="40" t="s">
        <v>170</v>
      </c>
      <c r="B74" s="11">
        <v>73047.100000000006</v>
      </c>
      <c r="C74" s="11">
        <v>63196.060010000001</v>
      </c>
      <c r="D74" s="11">
        <v>6907.83835</v>
      </c>
      <c r="E74" s="11">
        <f t="shared" si="32"/>
        <v>70103.898360000007</v>
      </c>
      <c r="F74" s="11">
        <f>B74-E74</f>
        <v>2943.2016399999993</v>
      </c>
      <c r="G74" s="11">
        <f>B74-C74</f>
        <v>9851.0399900000048</v>
      </c>
      <c r="H74" s="80">
        <f t="shared" si="33"/>
        <v>95.970816582725391</v>
      </c>
    </row>
    <row r="75" spans="1:8" ht="11.25" customHeight="1" x14ac:dyDescent="0.2">
      <c r="A75" s="40" t="s">
        <v>171</v>
      </c>
      <c r="B75" s="11">
        <v>2801.558</v>
      </c>
      <c r="C75" s="11">
        <v>2054.2504599999997</v>
      </c>
      <c r="D75" s="11">
        <v>33.753440000000005</v>
      </c>
      <c r="E75" s="11">
        <f t="shared" si="32"/>
        <v>2088.0038999999997</v>
      </c>
      <c r="F75" s="11">
        <f>B75-E75</f>
        <v>713.55410000000029</v>
      </c>
      <c r="G75" s="11">
        <f>B75-C75</f>
        <v>747.30754000000024</v>
      </c>
      <c r="H75" s="80">
        <f t="shared" si="33"/>
        <v>74.530097181639633</v>
      </c>
    </row>
    <row r="76" spans="1:8" ht="11.25" customHeight="1" x14ac:dyDescent="0.2">
      <c r="A76" s="40" t="s">
        <v>172</v>
      </c>
      <c r="B76" s="11">
        <v>25782.815000000002</v>
      </c>
      <c r="C76" s="11">
        <v>25041.13709</v>
      </c>
      <c r="D76" s="11">
        <v>108.2834</v>
      </c>
      <c r="E76" s="11">
        <f t="shared" si="32"/>
        <v>25149.42049</v>
      </c>
      <c r="F76" s="11">
        <f>B76-E76</f>
        <v>633.3945100000019</v>
      </c>
      <c r="G76" s="11">
        <f>B76-C76</f>
        <v>741.67791000000216</v>
      </c>
      <c r="H76" s="80">
        <f t="shared" si="33"/>
        <v>97.54334617845258</v>
      </c>
    </row>
    <row r="77" spans="1:8" ht="11.25" customHeight="1" x14ac:dyDescent="0.2">
      <c r="A77" s="40" t="s">
        <v>173</v>
      </c>
      <c r="B77" s="11">
        <v>20647</v>
      </c>
      <c r="C77" s="11">
        <v>14942.34499</v>
      </c>
      <c r="D77" s="11">
        <v>137.90557999999999</v>
      </c>
      <c r="E77" s="11">
        <f t="shared" si="32"/>
        <v>15080.25057</v>
      </c>
      <c r="F77" s="11">
        <f>B77-E77</f>
        <v>5566.7494299999998</v>
      </c>
      <c r="G77" s="11">
        <f>B77-C77</f>
        <v>5704.6550100000004</v>
      </c>
      <c r="H77" s="80">
        <f t="shared" si="33"/>
        <v>73.038458710708582</v>
      </c>
    </row>
    <row r="78" spans="1:8" ht="11.25" customHeight="1" x14ac:dyDescent="0.2">
      <c r="A78" s="41"/>
      <c r="B78" s="13"/>
      <c r="C78" s="13"/>
      <c r="D78" s="13"/>
      <c r="E78" s="13"/>
      <c r="F78" s="13"/>
      <c r="G78" s="13"/>
      <c r="H78" s="80" t="str">
        <f t="shared" si="33"/>
        <v/>
      </c>
    </row>
    <row r="79" spans="1:8" ht="11.25" customHeight="1" x14ac:dyDescent="0.2">
      <c r="A79" s="37" t="s">
        <v>36</v>
      </c>
      <c r="B79" s="15">
        <f>SUM(B80:B82)</f>
        <v>110438351.74615002</v>
      </c>
      <c r="C79" s="15">
        <f>SUM(C80:C82)</f>
        <v>104979066.72129999</v>
      </c>
      <c r="D79" s="15">
        <f>SUM(D80:D82)</f>
        <v>4823445.8914100006</v>
      </c>
      <c r="E79" s="17">
        <f t="shared" ref="E79:G79" si="34">SUM(E80:E82)</f>
        <v>109802512.61271</v>
      </c>
      <c r="F79" s="17">
        <f t="shared" si="34"/>
        <v>635839.1334400092</v>
      </c>
      <c r="G79" s="17">
        <f t="shared" si="34"/>
        <v>5459285.0248500165</v>
      </c>
      <c r="H79" s="80">
        <f t="shared" si="33"/>
        <v>99.424258762117773</v>
      </c>
    </row>
    <row r="80" spans="1:8" ht="11.25" customHeight="1" x14ac:dyDescent="0.2">
      <c r="A80" s="40" t="s">
        <v>44</v>
      </c>
      <c r="B80" s="11">
        <v>110259767.64015001</v>
      </c>
      <c r="C80" s="11">
        <v>104805084.61623999</v>
      </c>
      <c r="D80" s="11">
        <v>4820361.0833200002</v>
      </c>
      <c r="E80" s="11">
        <f t="shared" ref="E80:E82" si="35">C80+D80</f>
        <v>109625445.69956</v>
      </c>
      <c r="F80" s="11">
        <f>B80-E80</f>
        <v>634321.94059000909</v>
      </c>
      <c r="G80" s="11">
        <f>B80-C80</f>
        <v>5454683.0239100158</v>
      </c>
      <c r="H80" s="80">
        <f t="shared" si="33"/>
        <v>99.424702269770577</v>
      </c>
    </row>
    <row r="81" spans="1:8" ht="11.25" customHeight="1" x14ac:dyDescent="0.2">
      <c r="A81" s="40" t="s">
        <v>174</v>
      </c>
      <c r="B81" s="11">
        <v>153804.38500000001</v>
      </c>
      <c r="C81" s="11">
        <v>151451.05381000001</v>
      </c>
      <c r="D81" s="11">
        <v>2353</v>
      </c>
      <c r="E81" s="11">
        <f t="shared" si="35"/>
        <v>153804.05381000001</v>
      </c>
      <c r="F81" s="11">
        <f>B81-E81</f>
        <v>0.33118999999715015</v>
      </c>
      <c r="G81" s="11">
        <f>B81-C81</f>
        <v>2353.3311899999972</v>
      </c>
      <c r="H81" s="80">
        <f t="shared" si="33"/>
        <v>99.999784668037918</v>
      </c>
    </row>
    <row r="82" spans="1:8" ht="11.25" customHeight="1" x14ac:dyDescent="0.2">
      <c r="A82" s="40" t="s">
        <v>175</v>
      </c>
      <c r="B82" s="11">
        <v>24779.720999999998</v>
      </c>
      <c r="C82" s="11">
        <v>22531.05125</v>
      </c>
      <c r="D82" s="11">
        <v>731.80808999999999</v>
      </c>
      <c r="E82" s="11">
        <f t="shared" si="35"/>
        <v>23262.859339999999</v>
      </c>
      <c r="F82" s="11">
        <f>B82-E82</f>
        <v>1516.8616599999987</v>
      </c>
      <c r="G82" s="11">
        <f>B82-C82</f>
        <v>2248.6697499999973</v>
      </c>
      <c r="H82" s="80">
        <f t="shared" si="33"/>
        <v>93.878616873854241</v>
      </c>
    </row>
    <row r="83" spans="1:8" ht="11.25" customHeight="1" x14ac:dyDescent="0.2">
      <c r="A83" s="41"/>
      <c r="B83" s="13"/>
      <c r="C83" s="13"/>
      <c r="D83" s="13"/>
      <c r="E83" s="13"/>
      <c r="F83" s="13"/>
      <c r="G83" s="13"/>
      <c r="H83" s="80" t="str">
        <f t="shared" si="33"/>
        <v/>
      </c>
    </row>
    <row r="84" spans="1:8" ht="11.25" customHeight="1" x14ac:dyDescent="0.2">
      <c r="A84" s="37" t="s">
        <v>37</v>
      </c>
      <c r="B84" s="15">
        <f t="shared" ref="B84:G84" si="36">+B85+B86</f>
        <v>1321435.8158400001</v>
      </c>
      <c r="C84" s="15">
        <f t="shared" si="36"/>
        <v>1060321.5463099999</v>
      </c>
      <c r="D84" s="15">
        <f t="shared" si="36"/>
        <v>77086.242709999991</v>
      </c>
      <c r="E84" s="17">
        <f t="shared" si="36"/>
        <v>1137407.78902</v>
      </c>
      <c r="F84" s="17">
        <f t="shared" si="36"/>
        <v>184028.02682000003</v>
      </c>
      <c r="G84" s="17">
        <f t="shared" si="36"/>
        <v>261114.26953000005</v>
      </c>
      <c r="H84" s="80">
        <f t="shared" si="33"/>
        <v>86.073631075072797</v>
      </c>
    </row>
    <row r="85" spans="1:8" ht="11.25" customHeight="1" x14ac:dyDescent="0.2">
      <c r="A85" s="40" t="s">
        <v>44</v>
      </c>
      <c r="B85" s="11">
        <v>994426</v>
      </c>
      <c r="C85" s="11">
        <v>769954.85830999992</v>
      </c>
      <c r="D85" s="11">
        <v>46812.258929999989</v>
      </c>
      <c r="E85" s="11">
        <f t="shared" ref="E85:E86" si="37">C85+D85</f>
        <v>816767.11723999993</v>
      </c>
      <c r="F85" s="11">
        <f>B85-E85</f>
        <v>177658.88276000007</v>
      </c>
      <c r="G85" s="11">
        <f>B85-C85</f>
        <v>224471.14169000008</v>
      </c>
      <c r="H85" s="80">
        <f t="shared" si="33"/>
        <v>82.134529591945494</v>
      </c>
    </row>
    <row r="86" spans="1:8" ht="11.25" customHeight="1" x14ac:dyDescent="0.2">
      <c r="A86" s="40" t="s">
        <v>176</v>
      </c>
      <c r="B86" s="11">
        <v>327009.81584</v>
      </c>
      <c r="C86" s="11">
        <v>290366.68800000002</v>
      </c>
      <c r="D86" s="11">
        <v>30273.983780000006</v>
      </c>
      <c r="E86" s="11">
        <f t="shared" si="37"/>
        <v>320640.67178000003</v>
      </c>
      <c r="F86" s="11">
        <f>B86-E86</f>
        <v>6369.1440599999623</v>
      </c>
      <c r="G86" s="11">
        <f>B86-C86</f>
        <v>36643.127839999972</v>
      </c>
      <c r="H86" s="80">
        <f t="shared" si="33"/>
        <v>98.052307988480607</v>
      </c>
    </row>
    <row r="87" spans="1:8" ht="11.25" customHeight="1" x14ac:dyDescent="0.2">
      <c r="A87" s="41"/>
      <c r="B87" s="13"/>
      <c r="C87" s="13"/>
      <c r="D87" s="13"/>
      <c r="E87" s="13"/>
      <c r="F87" s="13"/>
      <c r="G87" s="13"/>
      <c r="H87" s="80" t="str">
        <f t="shared" si="33"/>
        <v/>
      </c>
    </row>
    <row r="88" spans="1:8" ht="11.25" customHeight="1" x14ac:dyDescent="0.2">
      <c r="A88" s="37" t="s">
        <v>38</v>
      </c>
      <c r="B88" s="15">
        <f t="shared" ref="B88:C88" si="38">SUM(B89:B92)</f>
        <v>4606627.3019999992</v>
      </c>
      <c r="C88" s="15">
        <f t="shared" si="38"/>
        <v>3266394.28254</v>
      </c>
      <c r="D88" s="15">
        <f t="shared" ref="D88:G88" si="39">SUM(D89:D92)</f>
        <v>216218.34539999999</v>
      </c>
      <c r="E88" s="17">
        <f t="shared" si="39"/>
        <v>3482612.6279400005</v>
      </c>
      <c r="F88" s="17">
        <f t="shared" si="39"/>
        <v>1124014.6740599989</v>
      </c>
      <c r="G88" s="17">
        <f t="shared" si="39"/>
        <v>1340233.0194599994</v>
      </c>
      <c r="H88" s="80">
        <f t="shared" si="33"/>
        <v>75.600051830283732</v>
      </c>
    </row>
    <row r="89" spans="1:8" ht="11.25" customHeight="1" x14ac:dyDescent="0.2">
      <c r="A89" s="40" t="s">
        <v>44</v>
      </c>
      <c r="B89" s="11">
        <v>3870891.9849999994</v>
      </c>
      <c r="C89" s="11">
        <v>2653514.92203</v>
      </c>
      <c r="D89" s="11">
        <v>198172.98222999999</v>
      </c>
      <c r="E89" s="11">
        <f t="shared" ref="E89:E92" si="40">C89+D89</f>
        <v>2851687.9042600002</v>
      </c>
      <c r="F89" s="11">
        <f>B89-E89</f>
        <v>1019204.0807399992</v>
      </c>
      <c r="G89" s="11">
        <f>B89-C89</f>
        <v>1217377.0629699994</v>
      </c>
      <c r="H89" s="80">
        <f t="shared" si="33"/>
        <v>73.670045956087321</v>
      </c>
    </row>
    <row r="90" spans="1:8" ht="11.25" customHeight="1" x14ac:dyDescent="0.2">
      <c r="A90" s="40" t="s">
        <v>177</v>
      </c>
      <c r="B90" s="11">
        <v>247556.47</v>
      </c>
      <c r="C90" s="11">
        <v>144203.83931000001</v>
      </c>
      <c r="D90" s="11">
        <v>3370.3229300000003</v>
      </c>
      <c r="E90" s="11">
        <f t="shared" si="40"/>
        <v>147574.16224000001</v>
      </c>
      <c r="F90" s="11">
        <f>B90-E90</f>
        <v>99982.307759999996</v>
      </c>
      <c r="G90" s="11">
        <f>B90-C90</f>
        <v>103352.63068999999</v>
      </c>
      <c r="H90" s="80">
        <f t="shared" si="33"/>
        <v>59.612322893439227</v>
      </c>
    </row>
    <row r="91" spans="1:8" ht="11.25" customHeight="1" x14ac:dyDescent="0.2">
      <c r="A91" s="40" t="s">
        <v>178</v>
      </c>
      <c r="B91" s="11">
        <v>182090.03199999998</v>
      </c>
      <c r="C91" s="11">
        <v>182007.40085000001</v>
      </c>
      <c r="D91" s="11">
        <v>82.104129999999998</v>
      </c>
      <c r="E91" s="11">
        <f t="shared" si="40"/>
        <v>182089.50498</v>
      </c>
      <c r="F91" s="11">
        <f>B91-E91</f>
        <v>0.52701999997952953</v>
      </c>
      <c r="G91" s="11">
        <f>B91-C91</f>
        <v>82.631149999971967</v>
      </c>
      <c r="H91" s="80">
        <f t="shared" si="33"/>
        <v>99.999710571746192</v>
      </c>
    </row>
    <row r="92" spans="1:8" ht="11.25" customHeight="1" x14ac:dyDescent="0.2">
      <c r="A92" s="40" t="s">
        <v>179</v>
      </c>
      <c r="B92" s="11">
        <v>306088.81499999994</v>
      </c>
      <c r="C92" s="11">
        <v>286668.12035000004</v>
      </c>
      <c r="D92" s="11">
        <v>14592.936110000002</v>
      </c>
      <c r="E92" s="11">
        <f t="shared" si="40"/>
        <v>301261.05646000005</v>
      </c>
      <c r="F92" s="11">
        <f>B92-E92</f>
        <v>4827.7585399998934</v>
      </c>
      <c r="G92" s="11">
        <f>B92-C92</f>
        <v>19420.694649999903</v>
      </c>
      <c r="H92" s="80">
        <f t="shared" si="33"/>
        <v>98.422758917211695</v>
      </c>
    </row>
    <row r="93" spans="1:8" ht="11.25" customHeight="1" x14ac:dyDescent="0.25">
      <c r="A93" s="16"/>
      <c r="B93" s="11"/>
      <c r="C93" s="12"/>
      <c r="D93" s="11"/>
      <c r="E93" s="12"/>
      <c r="F93" s="12"/>
      <c r="G93" s="12"/>
      <c r="H93" s="82"/>
    </row>
    <row r="94" spans="1:8" ht="11.25" customHeight="1" x14ac:dyDescent="0.2">
      <c r="A94" s="37" t="s">
        <v>39</v>
      </c>
      <c r="B94" s="15">
        <f t="shared" ref="B94:G94" si="41">SUM(B95:B104)</f>
        <v>156766584.44784001</v>
      </c>
      <c r="C94" s="15">
        <f t="shared" si="41"/>
        <v>149761867.26333001</v>
      </c>
      <c r="D94" s="15">
        <f t="shared" si="41"/>
        <v>6056443.2669699993</v>
      </c>
      <c r="E94" s="17">
        <f t="shared" si="41"/>
        <v>155818310.53029999</v>
      </c>
      <c r="F94" s="17">
        <f t="shared" si="41"/>
        <v>948273.91753998562</v>
      </c>
      <c r="G94" s="17">
        <f t="shared" si="41"/>
        <v>7004717.1845099889</v>
      </c>
      <c r="H94" s="80">
        <f t="shared" ref="H94:H126" si="42">IFERROR(E94/B94*100,"")</f>
        <v>99.395104562059572</v>
      </c>
    </row>
    <row r="95" spans="1:8" ht="11.25" customHeight="1" x14ac:dyDescent="0.2">
      <c r="A95" s="40" t="s">
        <v>44</v>
      </c>
      <c r="B95" s="11">
        <v>3712205.8149999995</v>
      </c>
      <c r="C95" s="11">
        <v>3247093.6951300013</v>
      </c>
      <c r="D95" s="11">
        <v>43267.511660000011</v>
      </c>
      <c r="E95" s="11">
        <f t="shared" ref="E95:E104" si="43">C95+D95</f>
        <v>3290361.2067900011</v>
      </c>
      <c r="F95" s="11">
        <f t="shared" ref="F95:F104" si="44">B95-E95</f>
        <v>421844.60820999835</v>
      </c>
      <c r="G95" s="11">
        <f t="shared" ref="G95:G104" si="45">B95-C95</f>
        <v>465112.11986999819</v>
      </c>
      <c r="H95" s="80">
        <f t="shared" si="42"/>
        <v>88.63628178951069</v>
      </c>
    </row>
    <row r="96" spans="1:8" ht="11.25" customHeight="1" x14ac:dyDescent="0.2">
      <c r="A96" s="40" t="s">
        <v>180</v>
      </c>
      <c r="B96" s="11">
        <v>16609733.610999998</v>
      </c>
      <c r="C96" s="11">
        <v>16521806.84534</v>
      </c>
      <c r="D96" s="11">
        <v>82780.668260000006</v>
      </c>
      <c r="E96" s="11">
        <f t="shared" si="43"/>
        <v>16604587.513600001</v>
      </c>
      <c r="F96" s="11">
        <f t="shared" si="44"/>
        <v>5146.0973999965936</v>
      </c>
      <c r="G96" s="11">
        <f t="shared" si="45"/>
        <v>87926.76565999724</v>
      </c>
      <c r="H96" s="80">
        <f t="shared" si="42"/>
        <v>99.969017580170046</v>
      </c>
    </row>
    <row r="97" spans="1:8" ht="11.25" customHeight="1" x14ac:dyDescent="0.2">
      <c r="A97" s="40" t="s">
        <v>181</v>
      </c>
      <c r="B97" s="11">
        <v>12766819.78284</v>
      </c>
      <c r="C97" s="11">
        <v>12641704.071450001</v>
      </c>
      <c r="D97" s="11">
        <v>59897.516069999998</v>
      </c>
      <c r="E97" s="11">
        <f t="shared" si="43"/>
        <v>12701601.587520001</v>
      </c>
      <c r="F97" s="11">
        <f t="shared" si="44"/>
        <v>65218.195319999009</v>
      </c>
      <c r="G97" s="11">
        <f t="shared" si="45"/>
        <v>125115.71138999984</v>
      </c>
      <c r="H97" s="80">
        <f t="shared" si="42"/>
        <v>99.489158643817788</v>
      </c>
    </row>
    <row r="98" spans="1:8" ht="11.25" customHeight="1" x14ac:dyDescent="0.2">
      <c r="A98" s="40" t="s">
        <v>182</v>
      </c>
      <c r="B98" s="11">
        <v>324846.592</v>
      </c>
      <c r="C98" s="11">
        <v>280004.97149000003</v>
      </c>
      <c r="D98" s="11">
        <v>43870.527829999999</v>
      </c>
      <c r="E98" s="11">
        <f t="shared" si="43"/>
        <v>323875.49932</v>
      </c>
      <c r="F98" s="11">
        <f t="shared" si="44"/>
        <v>971.09268000000156</v>
      </c>
      <c r="G98" s="11">
        <f t="shared" si="45"/>
        <v>44841.620509999979</v>
      </c>
      <c r="H98" s="80">
        <f t="shared" si="42"/>
        <v>99.701061145810016</v>
      </c>
    </row>
    <row r="99" spans="1:8" ht="11.25" customHeight="1" x14ac:dyDescent="0.2">
      <c r="A99" s="40" t="s">
        <v>183</v>
      </c>
      <c r="B99" s="11">
        <v>650345.97499999998</v>
      </c>
      <c r="C99" s="11">
        <v>645883.25796000008</v>
      </c>
      <c r="D99" s="11">
        <v>4462.3666399999993</v>
      </c>
      <c r="E99" s="11">
        <f t="shared" si="43"/>
        <v>650345.6246000001</v>
      </c>
      <c r="F99" s="11">
        <f t="shared" si="44"/>
        <v>0.35039999987930059</v>
      </c>
      <c r="G99" s="11">
        <f t="shared" si="45"/>
        <v>4462.7170399999013</v>
      </c>
      <c r="H99" s="80">
        <f t="shared" si="42"/>
        <v>99.999946120985854</v>
      </c>
    </row>
    <row r="100" spans="1:8" ht="11.25" customHeight="1" x14ac:dyDescent="0.2">
      <c r="A100" s="40" t="s">
        <v>184</v>
      </c>
      <c r="B100" s="11">
        <v>2911359.3990000002</v>
      </c>
      <c r="C100" s="11">
        <v>2492437.5393999997</v>
      </c>
      <c r="D100" s="11">
        <v>36617.786850000004</v>
      </c>
      <c r="E100" s="11">
        <f t="shared" si="43"/>
        <v>2529055.3262499995</v>
      </c>
      <c r="F100" s="11">
        <f t="shared" si="44"/>
        <v>382304.07275000075</v>
      </c>
      <c r="G100" s="11">
        <f t="shared" si="45"/>
        <v>418921.85960000055</v>
      </c>
      <c r="H100" s="80">
        <f t="shared" si="42"/>
        <v>86.868537327225368</v>
      </c>
    </row>
    <row r="101" spans="1:8" ht="11.25" customHeight="1" x14ac:dyDescent="0.2">
      <c r="A101" s="40" t="s">
        <v>185</v>
      </c>
      <c r="B101" s="11">
        <v>147904.29800000004</v>
      </c>
      <c r="C101" s="11">
        <v>93199.967380000002</v>
      </c>
      <c r="D101" s="11">
        <v>1802.8342600000001</v>
      </c>
      <c r="E101" s="11">
        <f t="shared" si="43"/>
        <v>95002.801640000005</v>
      </c>
      <c r="F101" s="11">
        <f t="shared" si="44"/>
        <v>52901.496360000034</v>
      </c>
      <c r="G101" s="11">
        <f t="shared" si="45"/>
        <v>54704.330620000037</v>
      </c>
      <c r="H101" s="80">
        <f t="shared" si="42"/>
        <v>64.232617256328808</v>
      </c>
    </row>
    <row r="102" spans="1:8" ht="11.25" customHeight="1" x14ac:dyDescent="0.2">
      <c r="A102" s="40" t="s">
        <v>186</v>
      </c>
      <c r="B102" s="11">
        <v>84189.80799999999</v>
      </c>
      <c r="C102" s="11">
        <v>69203.86112999999</v>
      </c>
      <c r="D102" s="11">
        <v>7792.8572199999999</v>
      </c>
      <c r="E102" s="11">
        <f t="shared" si="43"/>
        <v>76996.718349999996</v>
      </c>
      <c r="F102" s="11">
        <f t="shared" si="44"/>
        <v>7193.0896499999944</v>
      </c>
      <c r="G102" s="11">
        <f t="shared" si="45"/>
        <v>14985.94687</v>
      </c>
      <c r="H102" s="80">
        <f t="shared" si="42"/>
        <v>91.45610398588866</v>
      </c>
    </row>
    <row r="103" spans="1:8" ht="11.25" customHeight="1" x14ac:dyDescent="0.2">
      <c r="A103" s="40" t="s">
        <v>187</v>
      </c>
      <c r="B103" s="11">
        <v>119064538.542</v>
      </c>
      <c r="C103" s="11">
        <v>113298794.81948</v>
      </c>
      <c r="D103" s="11">
        <v>5765186.4932099991</v>
      </c>
      <c r="E103" s="11">
        <f t="shared" si="43"/>
        <v>119063981.31269</v>
      </c>
      <c r="F103" s="11">
        <f t="shared" si="44"/>
        <v>557.22930999100208</v>
      </c>
      <c r="G103" s="11">
        <f t="shared" si="45"/>
        <v>5765743.7225199938</v>
      </c>
      <c r="H103" s="80">
        <f t="shared" si="42"/>
        <v>99.999531993894379</v>
      </c>
    </row>
    <row r="104" spans="1:8" ht="11.25" customHeight="1" x14ac:dyDescent="0.2">
      <c r="A104" s="40" t="s">
        <v>188</v>
      </c>
      <c r="B104" s="11">
        <v>494640.625</v>
      </c>
      <c r="C104" s="11">
        <v>471738.23456999997</v>
      </c>
      <c r="D104" s="11">
        <v>10764.704970000001</v>
      </c>
      <c r="E104" s="11">
        <f t="shared" si="43"/>
        <v>482502.93953999999</v>
      </c>
      <c r="F104" s="11">
        <f t="shared" si="44"/>
        <v>12137.685460000008</v>
      </c>
      <c r="G104" s="11">
        <f t="shared" si="45"/>
        <v>22902.390430000029</v>
      </c>
      <c r="H104" s="80">
        <f t="shared" si="42"/>
        <v>97.546160819281667</v>
      </c>
    </row>
    <row r="105" spans="1:8" ht="11.25" customHeight="1" x14ac:dyDescent="0.2">
      <c r="A105" s="41"/>
      <c r="B105" s="11"/>
      <c r="C105" s="12"/>
      <c r="D105" s="11"/>
      <c r="E105" s="12"/>
      <c r="F105" s="12"/>
      <c r="G105" s="12"/>
      <c r="H105" s="80" t="str">
        <f t="shared" si="42"/>
        <v/>
      </c>
    </row>
    <row r="106" spans="1:8" ht="11.25" customHeight="1" x14ac:dyDescent="0.2">
      <c r="A106" s="37" t="s">
        <v>40</v>
      </c>
      <c r="B106" s="17">
        <f t="shared" ref="B106:G106" si="46">SUM(B107:B117)</f>
        <v>19649747.313000001</v>
      </c>
      <c r="C106" s="17">
        <f t="shared" si="46"/>
        <v>17844251.397520002</v>
      </c>
      <c r="D106" s="17">
        <f t="shared" si="46"/>
        <v>581812.57372999983</v>
      </c>
      <c r="E106" s="17">
        <f t="shared" si="46"/>
        <v>18426063.971250001</v>
      </c>
      <c r="F106" s="17">
        <f t="shared" si="46"/>
        <v>1223683.3417499985</v>
      </c>
      <c r="G106" s="17">
        <f t="shared" si="46"/>
        <v>1805495.9154799986</v>
      </c>
      <c r="H106" s="80">
        <f t="shared" si="42"/>
        <v>93.772523777237438</v>
      </c>
    </row>
    <row r="107" spans="1:8" ht="11.25" customHeight="1" x14ac:dyDescent="0.2">
      <c r="A107" s="40" t="s">
        <v>44</v>
      </c>
      <c r="B107" s="11">
        <v>7072039.1919999998</v>
      </c>
      <c r="C107" s="11">
        <v>6322384.8137700008</v>
      </c>
      <c r="D107" s="11">
        <v>239942.37034999998</v>
      </c>
      <c r="E107" s="11">
        <f t="shared" ref="E107:E117" si="47">C107+D107</f>
        <v>6562327.1841200013</v>
      </c>
      <c r="F107" s="11">
        <f t="shared" ref="F107:F117" si="48">B107-E107</f>
        <v>509712.00787999853</v>
      </c>
      <c r="G107" s="11">
        <f t="shared" ref="G107:G117" si="49">B107-C107</f>
        <v>749654.37822999898</v>
      </c>
      <c r="H107" s="80">
        <f t="shared" si="42"/>
        <v>92.792573767738844</v>
      </c>
    </row>
    <row r="108" spans="1:8" ht="11.25" customHeight="1" x14ac:dyDescent="0.2">
      <c r="A108" s="40" t="s">
        <v>189</v>
      </c>
      <c r="B108" s="11">
        <v>3680412.352</v>
      </c>
      <c r="C108" s="11">
        <v>3631280.5030700001</v>
      </c>
      <c r="D108" s="11">
        <v>44513.959699999999</v>
      </c>
      <c r="E108" s="11">
        <f t="shared" si="47"/>
        <v>3675794.4627700001</v>
      </c>
      <c r="F108" s="11">
        <f t="shared" si="48"/>
        <v>4617.8892299998552</v>
      </c>
      <c r="G108" s="11">
        <f t="shared" si="49"/>
        <v>49131.848929999862</v>
      </c>
      <c r="H108" s="80">
        <f t="shared" si="42"/>
        <v>99.874527939036767</v>
      </c>
    </row>
    <row r="109" spans="1:8" ht="11.25" customHeight="1" x14ac:dyDescent="0.2">
      <c r="A109" s="40" t="s">
        <v>190</v>
      </c>
      <c r="B109" s="11">
        <v>1380283.334</v>
      </c>
      <c r="C109" s="11">
        <v>1103124.35494</v>
      </c>
      <c r="D109" s="11">
        <v>4299.3103799999999</v>
      </c>
      <c r="E109" s="11">
        <f t="shared" si="47"/>
        <v>1107423.6653199999</v>
      </c>
      <c r="F109" s="11">
        <f t="shared" si="48"/>
        <v>272859.66868000012</v>
      </c>
      <c r="G109" s="11">
        <f t="shared" si="49"/>
        <v>277158.97906000004</v>
      </c>
      <c r="H109" s="80">
        <f t="shared" si="42"/>
        <v>80.231618975702261</v>
      </c>
    </row>
    <row r="110" spans="1:8" ht="11.25" customHeight="1" x14ac:dyDescent="0.2">
      <c r="A110" s="40" t="s">
        <v>191</v>
      </c>
      <c r="B110" s="11">
        <v>1080619.676</v>
      </c>
      <c r="C110" s="11">
        <v>851638.89499000006</v>
      </c>
      <c r="D110" s="11">
        <v>200914.57441</v>
      </c>
      <c r="E110" s="11">
        <f t="shared" si="47"/>
        <v>1052553.4694000001</v>
      </c>
      <c r="F110" s="11">
        <f t="shared" si="48"/>
        <v>28066.206599999918</v>
      </c>
      <c r="G110" s="11">
        <f t="shared" si="49"/>
        <v>228980.78100999992</v>
      </c>
      <c r="H110" s="80">
        <f t="shared" si="42"/>
        <v>97.402767391401824</v>
      </c>
    </row>
    <row r="111" spans="1:8" ht="11.25" customHeight="1" x14ac:dyDescent="0.2">
      <c r="A111" s="40" t="s">
        <v>192</v>
      </c>
      <c r="B111" s="11">
        <v>1436664.2459999998</v>
      </c>
      <c r="C111" s="11">
        <v>1084183.5335899999</v>
      </c>
      <c r="D111" s="11">
        <v>499.59460999999999</v>
      </c>
      <c r="E111" s="11">
        <f t="shared" si="47"/>
        <v>1084683.1281999999</v>
      </c>
      <c r="F111" s="11">
        <f t="shared" si="48"/>
        <v>351981.11779999989</v>
      </c>
      <c r="G111" s="11">
        <f t="shared" si="49"/>
        <v>352480.71240999992</v>
      </c>
      <c r="H111" s="80">
        <f t="shared" si="42"/>
        <v>75.500112933136919</v>
      </c>
    </row>
    <row r="112" spans="1:8" ht="11.25" customHeight="1" x14ac:dyDescent="0.2">
      <c r="A112" s="40" t="s">
        <v>193</v>
      </c>
      <c r="B112" s="11">
        <v>57231.866000000002</v>
      </c>
      <c r="C112" s="11">
        <v>57218.0481</v>
      </c>
      <c r="D112" s="11">
        <v>10.331160000000001</v>
      </c>
      <c r="E112" s="11">
        <f t="shared" si="47"/>
        <v>57228.379260000002</v>
      </c>
      <c r="F112" s="11">
        <f t="shared" si="48"/>
        <v>3.4867400000002817</v>
      </c>
      <c r="G112" s="11">
        <f t="shared" si="49"/>
        <v>13.817900000001828</v>
      </c>
      <c r="H112" s="80">
        <f t="shared" si="42"/>
        <v>99.99390769470979</v>
      </c>
    </row>
    <row r="113" spans="1:8" ht="11.25" customHeight="1" x14ac:dyDescent="0.2">
      <c r="A113" s="40" t="s">
        <v>194</v>
      </c>
      <c r="B113" s="11">
        <v>163920.54300000001</v>
      </c>
      <c r="C113" s="11">
        <v>158299.85793999999</v>
      </c>
      <c r="D113" s="11">
        <v>298.59416999999996</v>
      </c>
      <c r="E113" s="11">
        <f t="shared" si="47"/>
        <v>158598.45210999998</v>
      </c>
      <c r="F113" s="11">
        <f t="shared" si="48"/>
        <v>5322.0908900000213</v>
      </c>
      <c r="G113" s="11">
        <f t="shared" si="49"/>
        <v>5620.685060000018</v>
      </c>
      <c r="H113" s="80">
        <f t="shared" si="42"/>
        <v>96.753249597275897</v>
      </c>
    </row>
    <row r="114" spans="1:8" ht="11.25" customHeight="1" x14ac:dyDescent="0.2">
      <c r="A114" s="40" t="s">
        <v>195</v>
      </c>
      <c r="B114" s="11">
        <v>1102982.2439999999</v>
      </c>
      <c r="C114" s="11">
        <v>1007813.27024</v>
      </c>
      <c r="D114" s="11">
        <v>73523.331989999991</v>
      </c>
      <c r="E114" s="11">
        <f t="shared" si="47"/>
        <v>1081336.6022300001</v>
      </c>
      <c r="F114" s="11">
        <f t="shared" si="48"/>
        <v>21645.641769999871</v>
      </c>
      <c r="G114" s="11">
        <f t="shared" si="49"/>
        <v>95168.973759999964</v>
      </c>
      <c r="H114" s="80">
        <f t="shared" si="42"/>
        <v>98.037534884378445</v>
      </c>
    </row>
    <row r="115" spans="1:8" ht="11.25" customHeight="1" x14ac:dyDescent="0.2">
      <c r="A115" s="40" t="s">
        <v>196</v>
      </c>
      <c r="B115" s="11">
        <v>553507.24000000011</v>
      </c>
      <c r="C115" s="11">
        <v>508160.29679000011</v>
      </c>
      <c r="D115" s="11">
        <v>15884.10174</v>
      </c>
      <c r="E115" s="11">
        <f t="shared" si="47"/>
        <v>524044.39853000012</v>
      </c>
      <c r="F115" s="11">
        <f t="shared" si="48"/>
        <v>29462.841469999985</v>
      </c>
      <c r="G115" s="11">
        <f t="shared" si="49"/>
        <v>45346.943209999998</v>
      </c>
      <c r="H115" s="80">
        <f t="shared" si="42"/>
        <v>94.677063037151967</v>
      </c>
    </row>
    <row r="116" spans="1:8" ht="11.25" customHeight="1" x14ac:dyDescent="0.2">
      <c r="A116" s="40" t="s">
        <v>197</v>
      </c>
      <c r="B116" s="11">
        <v>113892.629</v>
      </c>
      <c r="C116" s="11">
        <v>112512.16034</v>
      </c>
      <c r="D116" s="11">
        <v>1368.0779700000001</v>
      </c>
      <c r="E116" s="11">
        <f t="shared" si="47"/>
        <v>113880.23831</v>
      </c>
      <c r="F116" s="11">
        <f t="shared" si="48"/>
        <v>12.390690000000177</v>
      </c>
      <c r="G116" s="11">
        <f t="shared" si="49"/>
        <v>1380.4686599999986</v>
      </c>
      <c r="H116" s="80">
        <f t="shared" si="42"/>
        <v>99.98912072703142</v>
      </c>
    </row>
    <row r="117" spans="1:8" ht="11.25" customHeight="1" x14ac:dyDescent="0.2">
      <c r="A117" s="40" t="s">
        <v>198</v>
      </c>
      <c r="B117" s="11">
        <v>3008193.9909999999</v>
      </c>
      <c r="C117" s="11">
        <v>3007635.6637499998</v>
      </c>
      <c r="D117" s="11">
        <v>558.32725000000005</v>
      </c>
      <c r="E117" s="11">
        <f t="shared" si="47"/>
        <v>3008193.9909999999</v>
      </c>
      <c r="F117" s="11">
        <f t="shared" si="48"/>
        <v>0</v>
      </c>
      <c r="G117" s="11">
        <f t="shared" si="49"/>
        <v>558.32725000008941</v>
      </c>
      <c r="H117" s="80">
        <f t="shared" si="42"/>
        <v>100</v>
      </c>
    </row>
    <row r="118" spans="1:8" ht="11.25" customHeight="1" x14ac:dyDescent="0.2">
      <c r="A118" s="41"/>
      <c r="B118" s="11"/>
      <c r="C118" s="12"/>
      <c r="D118" s="11"/>
      <c r="E118" s="12"/>
      <c r="F118" s="12"/>
      <c r="G118" s="12"/>
      <c r="H118" s="80" t="str">
        <f t="shared" si="42"/>
        <v/>
      </c>
    </row>
    <row r="119" spans="1:8" ht="11.25" customHeight="1" x14ac:dyDescent="0.2">
      <c r="A119" s="37" t="s">
        <v>41</v>
      </c>
      <c r="B119" s="17">
        <f>SUM(B120:B126)</f>
        <v>25165352.462889999</v>
      </c>
      <c r="C119" s="17">
        <f>SUM(C120:C126)</f>
        <v>23747441.390550002</v>
      </c>
      <c r="D119" s="17">
        <f t="shared" ref="D119:G119" si="50">SUM(D120:D126)</f>
        <v>1311933.3668499999</v>
      </c>
      <c r="E119" s="17">
        <f t="shared" si="50"/>
        <v>25059374.757399999</v>
      </c>
      <c r="F119" s="17">
        <f t="shared" si="50"/>
        <v>105977.70548999787</v>
      </c>
      <c r="G119" s="17">
        <f t="shared" si="50"/>
        <v>1417911.0723399979</v>
      </c>
      <c r="H119" s="80">
        <f t="shared" si="42"/>
        <v>99.578874543298042</v>
      </c>
    </row>
    <row r="120" spans="1:8" ht="11.25" customHeight="1" x14ac:dyDescent="0.2">
      <c r="A120" s="40" t="s">
        <v>44</v>
      </c>
      <c r="B120" s="11">
        <v>13537676.643999999</v>
      </c>
      <c r="C120" s="11">
        <v>12912667.87741</v>
      </c>
      <c r="D120" s="11">
        <v>625008.76572000002</v>
      </c>
      <c r="E120" s="11">
        <f t="shared" ref="E120:E126" si="51">C120+D120</f>
        <v>13537676.643130001</v>
      </c>
      <c r="F120" s="11">
        <f t="shared" ref="F120:F126" si="52">B120-E120</f>
        <v>8.6999870836734772E-4</v>
      </c>
      <c r="G120" s="11">
        <f t="shared" ref="G120:G126" si="53">B120-C120</f>
        <v>625008.7665899992</v>
      </c>
      <c r="H120" s="80">
        <f t="shared" si="42"/>
        <v>99.999999993573496</v>
      </c>
    </row>
    <row r="121" spans="1:8" ht="11.25" customHeight="1" x14ac:dyDescent="0.2">
      <c r="A121" s="40" t="s">
        <v>199</v>
      </c>
      <c r="B121" s="11">
        <v>46696</v>
      </c>
      <c r="C121" s="11">
        <v>44017.282650000001</v>
      </c>
      <c r="D121" s="11">
        <v>828.40301999999997</v>
      </c>
      <c r="E121" s="11">
        <f t="shared" si="51"/>
        <v>44845.685669999999</v>
      </c>
      <c r="F121" s="11">
        <f t="shared" si="52"/>
        <v>1850.3143300000011</v>
      </c>
      <c r="G121" s="11">
        <f t="shared" si="53"/>
        <v>2678.717349999999</v>
      </c>
      <c r="H121" s="80">
        <f t="shared" si="42"/>
        <v>96.037531415967109</v>
      </c>
    </row>
    <row r="122" spans="1:8" ht="11.25" customHeight="1" x14ac:dyDescent="0.2">
      <c r="A122" s="40" t="s">
        <v>200</v>
      </c>
      <c r="B122" s="11">
        <v>178179.177</v>
      </c>
      <c r="C122" s="11">
        <v>153953.82551</v>
      </c>
      <c r="D122" s="11">
        <v>22762.399450000001</v>
      </c>
      <c r="E122" s="11">
        <f t="shared" si="51"/>
        <v>176716.22495999999</v>
      </c>
      <c r="F122" s="11">
        <f t="shared" si="52"/>
        <v>1462.9520400000038</v>
      </c>
      <c r="G122" s="11">
        <f t="shared" si="53"/>
        <v>24225.351490000001</v>
      </c>
      <c r="H122" s="80">
        <f t="shared" si="42"/>
        <v>99.178943317265407</v>
      </c>
    </row>
    <row r="123" spans="1:8" ht="11.25" customHeight="1" x14ac:dyDescent="0.2">
      <c r="A123" s="40" t="s">
        <v>201</v>
      </c>
      <c r="B123" s="11">
        <v>1063043.172</v>
      </c>
      <c r="C123" s="11">
        <v>992962.4585200001</v>
      </c>
      <c r="D123" s="11">
        <v>66190.157680000004</v>
      </c>
      <c r="E123" s="11">
        <f t="shared" si="51"/>
        <v>1059152.6162</v>
      </c>
      <c r="F123" s="11">
        <f t="shared" si="52"/>
        <v>3890.5557999999728</v>
      </c>
      <c r="G123" s="11">
        <f t="shared" si="53"/>
        <v>70080.713479999918</v>
      </c>
      <c r="H123" s="80">
        <f t="shared" si="42"/>
        <v>99.634017140368783</v>
      </c>
    </row>
    <row r="124" spans="1:8" ht="11.25" customHeight="1" x14ac:dyDescent="0.2">
      <c r="A124" s="40" t="s">
        <v>202</v>
      </c>
      <c r="B124" s="11">
        <v>195333.02099999998</v>
      </c>
      <c r="C124" s="11">
        <v>179252.42327999996</v>
      </c>
      <c r="D124" s="11">
        <v>16070.392629999995</v>
      </c>
      <c r="E124" s="11">
        <f t="shared" si="51"/>
        <v>195322.81590999995</v>
      </c>
      <c r="F124" s="11">
        <f t="shared" si="52"/>
        <v>10.205090000032214</v>
      </c>
      <c r="G124" s="11">
        <f t="shared" si="53"/>
        <v>16080.59772000002</v>
      </c>
      <c r="H124" s="80">
        <f t="shared" si="42"/>
        <v>99.994775542840742</v>
      </c>
    </row>
    <row r="125" spans="1:8" ht="11.25" customHeight="1" x14ac:dyDescent="0.2">
      <c r="A125" s="40" t="s">
        <v>203</v>
      </c>
      <c r="B125" s="11">
        <v>1565694.4840000002</v>
      </c>
      <c r="C125" s="11">
        <v>1474892.8775999998</v>
      </c>
      <c r="D125" s="11">
        <v>20377.643709999997</v>
      </c>
      <c r="E125" s="11">
        <f t="shared" si="51"/>
        <v>1495270.5213099997</v>
      </c>
      <c r="F125" s="11">
        <f t="shared" si="52"/>
        <v>70423.962690000422</v>
      </c>
      <c r="G125" s="11">
        <f t="shared" si="53"/>
        <v>90801.606400000397</v>
      </c>
      <c r="H125" s="80">
        <f t="shared" si="42"/>
        <v>95.502062285479667</v>
      </c>
    </row>
    <row r="126" spans="1:8" ht="11.25" customHeight="1" x14ac:dyDescent="0.2">
      <c r="A126" s="40" t="s">
        <v>204</v>
      </c>
      <c r="B126" s="11">
        <v>8578729.9648899976</v>
      </c>
      <c r="C126" s="11">
        <v>7989694.6455799993</v>
      </c>
      <c r="D126" s="11">
        <v>560695.60463999992</v>
      </c>
      <c r="E126" s="11">
        <f t="shared" si="51"/>
        <v>8550390.2502199989</v>
      </c>
      <c r="F126" s="11">
        <f t="shared" si="52"/>
        <v>28339.714669998735</v>
      </c>
      <c r="G126" s="11">
        <f t="shared" si="53"/>
        <v>589035.3193099983</v>
      </c>
      <c r="H126" s="80">
        <f t="shared" si="42"/>
        <v>99.669651396115938</v>
      </c>
    </row>
    <row r="127" spans="1:8" ht="11.25" customHeight="1" x14ac:dyDescent="0.2">
      <c r="A127" s="41"/>
      <c r="B127" s="11"/>
      <c r="C127" s="11"/>
      <c r="D127" s="11"/>
      <c r="E127" s="11"/>
      <c r="F127" s="11"/>
      <c r="G127" s="11"/>
      <c r="H127" s="83"/>
    </row>
    <row r="128" spans="1:8" ht="11.25" customHeight="1" x14ac:dyDescent="0.2">
      <c r="A128" s="37" t="s">
        <v>119</v>
      </c>
      <c r="B128" s="17">
        <f>SUM(B129:B130)</f>
        <v>4627752.0410000002</v>
      </c>
      <c r="C128" s="17">
        <f>SUM(C129:C130)</f>
        <v>4377174.2790600006</v>
      </c>
      <c r="D128" s="17">
        <f>SUM(D129:D130)</f>
        <v>240014.66306999998</v>
      </c>
      <c r="E128" s="17">
        <f t="shared" ref="E128:G128" si="54">SUM(E129:E130)</f>
        <v>4617188.9421300003</v>
      </c>
      <c r="F128" s="17">
        <f t="shared" si="54"/>
        <v>10563.098869999871</v>
      </c>
      <c r="G128" s="17">
        <f t="shared" si="54"/>
        <v>250577.76193999988</v>
      </c>
      <c r="H128" s="80">
        <f>IFERROR(E128/B128*100,"")</f>
        <v>99.771744493300091</v>
      </c>
    </row>
    <row r="129" spans="1:8" ht="11.25" customHeight="1" x14ac:dyDescent="0.2">
      <c r="A129" s="40" t="s">
        <v>44</v>
      </c>
      <c r="B129" s="11">
        <v>2853368.9580000001</v>
      </c>
      <c r="C129" s="11">
        <v>2764990.3726000004</v>
      </c>
      <c r="D129" s="11">
        <v>77815.525939999992</v>
      </c>
      <c r="E129" s="11">
        <f t="shared" ref="E129:E130" si="55">C129+D129</f>
        <v>2842805.8985400004</v>
      </c>
      <c r="F129" s="11">
        <f>B129-E129</f>
        <v>10563.059459999669</v>
      </c>
      <c r="G129" s="11">
        <f>B129-C129</f>
        <v>88378.585399999749</v>
      </c>
      <c r="H129" s="80">
        <f>IFERROR(E129/B129*100,"")</f>
        <v>99.629803939992271</v>
      </c>
    </row>
    <row r="130" spans="1:8" ht="11.25" customHeight="1" x14ac:dyDescent="0.2">
      <c r="A130" s="40" t="s">
        <v>120</v>
      </c>
      <c r="B130" s="11">
        <v>1774383.0830000001</v>
      </c>
      <c r="C130" s="11">
        <v>1612183.90646</v>
      </c>
      <c r="D130" s="11">
        <v>162199.13712999999</v>
      </c>
      <c r="E130" s="11">
        <f t="shared" si="55"/>
        <v>1774383.0435899999</v>
      </c>
      <c r="F130" s="11">
        <f>B130-E130</f>
        <v>3.9410000201314688E-2</v>
      </c>
      <c r="G130" s="11">
        <f>B130-C130</f>
        <v>162199.17654000013</v>
      </c>
      <c r="H130" s="80">
        <f>IFERROR(E130/B130*100,"")</f>
        <v>99.999997778946351</v>
      </c>
    </row>
    <row r="131" spans="1:8" ht="11.25" customHeight="1" x14ac:dyDescent="0.2">
      <c r="A131" s="41"/>
      <c r="B131" s="11"/>
      <c r="C131" s="11"/>
      <c r="D131" s="11"/>
      <c r="E131" s="11"/>
      <c r="F131" s="11"/>
      <c r="G131" s="11"/>
      <c r="H131" s="83"/>
    </row>
    <row r="132" spans="1:8" ht="11.25" customHeight="1" x14ac:dyDescent="0.2">
      <c r="A132" s="37" t="s">
        <v>42</v>
      </c>
      <c r="B132" s="17">
        <f t="shared" ref="B132:G132" si="56">+B133+B141</f>
        <v>154523862.28099999</v>
      </c>
      <c r="C132" s="17">
        <f t="shared" si="56"/>
        <v>151561105.62254</v>
      </c>
      <c r="D132" s="17">
        <f t="shared" si="56"/>
        <v>2088196.7492399998</v>
      </c>
      <c r="E132" s="17">
        <f t="shared" si="56"/>
        <v>153649302.37178001</v>
      </c>
      <c r="F132" s="17">
        <f t="shared" si="56"/>
        <v>874559.90921997954</v>
      </c>
      <c r="G132" s="17">
        <f t="shared" si="56"/>
        <v>2962756.6584599754</v>
      </c>
      <c r="H132" s="80">
        <f t="shared" ref="H132:H163" si="57">IFERROR(E132/B132*100,"")</f>
        <v>99.434029219623312</v>
      </c>
    </row>
    <row r="133" spans="1:8" ht="22.5" customHeight="1" x14ac:dyDescent="0.2">
      <c r="A133" s="44" t="s">
        <v>43</v>
      </c>
      <c r="B133" s="17">
        <f t="shared" ref="B133:C133" si="58">SUM(B134:B138)</f>
        <v>9360636.2379999999</v>
      </c>
      <c r="C133" s="17">
        <f t="shared" si="58"/>
        <v>8799505.8374800012</v>
      </c>
      <c r="D133" s="17">
        <f t="shared" ref="D133:G133" si="59">SUM(D134:D138)</f>
        <v>140792.02560999998</v>
      </c>
      <c r="E133" s="17">
        <f t="shared" si="59"/>
        <v>8940297.863090001</v>
      </c>
      <c r="F133" s="17">
        <f t="shared" si="59"/>
        <v>420338.37491000001</v>
      </c>
      <c r="G133" s="17">
        <f t="shared" si="59"/>
        <v>561130.40051999991</v>
      </c>
      <c r="H133" s="80">
        <f t="shared" si="57"/>
        <v>95.509510633437372</v>
      </c>
    </row>
    <row r="134" spans="1:8" ht="11.25" customHeight="1" x14ac:dyDescent="0.2">
      <c r="A134" s="40" t="s">
        <v>44</v>
      </c>
      <c r="B134" s="11">
        <v>494262.16399999999</v>
      </c>
      <c r="C134" s="11">
        <v>485582.91808999999</v>
      </c>
      <c r="D134" s="11">
        <v>8650.148439999999</v>
      </c>
      <c r="E134" s="11">
        <f t="shared" ref="E134:E137" si="60">C134+D134</f>
        <v>494233.06653000001</v>
      </c>
      <c r="F134" s="11">
        <f t="shared" ref="F134:F140" si="61">B134-E134</f>
        <v>29.097469999978784</v>
      </c>
      <c r="G134" s="11">
        <f t="shared" ref="G134:G140" si="62">B134-C134</f>
        <v>8679.2459099999978</v>
      </c>
      <c r="H134" s="80">
        <f t="shared" si="57"/>
        <v>99.994112948123629</v>
      </c>
    </row>
    <row r="135" spans="1:8" ht="11.25" customHeight="1" x14ac:dyDescent="0.2">
      <c r="A135" s="40" t="s">
        <v>45</v>
      </c>
      <c r="B135" s="11">
        <v>796228.50800000003</v>
      </c>
      <c r="C135" s="11">
        <v>712911.24265000003</v>
      </c>
      <c r="D135" s="11">
        <v>29127.91347</v>
      </c>
      <c r="E135" s="11">
        <f t="shared" si="60"/>
        <v>742039.15612000006</v>
      </c>
      <c r="F135" s="11">
        <f t="shared" si="61"/>
        <v>54189.351879999973</v>
      </c>
      <c r="G135" s="11">
        <f t="shared" si="62"/>
        <v>83317.265350000001</v>
      </c>
      <c r="H135" s="80">
        <f t="shared" si="57"/>
        <v>93.194246207522127</v>
      </c>
    </row>
    <row r="136" spans="1:8" ht="11.25" customHeight="1" x14ac:dyDescent="0.2">
      <c r="A136" s="40" t="s">
        <v>46</v>
      </c>
      <c r="B136" s="11">
        <v>92993.052000000011</v>
      </c>
      <c r="C136" s="11">
        <v>91929.709719999999</v>
      </c>
      <c r="D136" s="11">
        <v>718.68061</v>
      </c>
      <c r="E136" s="11">
        <f t="shared" si="60"/>
        <v>92648.390329999995</v>
      </c>
      <c r="F136" s="11">
        <f t="shared" si="61"/>
        <v>344.66167000001587</v>
      </c>
      <c r="G136" s="11">
        <f t="shared" si="62"/>
        <v>1063.3422800000117</v>
      </c>
      <c r="H136" s="80">
        <f t="shared" si="57"/>
        <v>99.62936836399345</v>
      </c>
    </row>
    <row r="137" spans="1:8" ht="11.4" x14ac:dyDescent="0.2">
      <c r="A137" s="40" t="s">
        <v>47</v>
      </c>
      <c r="B137" s="11">
        <v>1016174.8350000001</v>
      </c>
      <c r="C137" s="11">
        <v>1014137.90779</v>
      </c>
      <c r="D137" s="11">
        <v>2002.1659999999999</v>
      </c>
      <c r="E137" s="11">
        <f t="shared" si="60"/>
        <v>1016140.0737899999</v>
      </c>
      <c r="F137" s="11">
        <f t="shared" si="61"/>
        <v>34.761210000142455</v>
      </c>
      <c r="G137" s="11">
        <f t="shared" si="62"/>
        <v>2036.9272100001108</v>
      </c>
      <c r="H137" s="80">
        <f t="shared" si="57"/>
        <v>99.996579209718362</v>
      </c>
    </row>
    <row r="138" spans="1:8" ht="11.25" customHeight="1" x14ac:dyDescent="0.2">
      <c r="A138" s="44" t="s">
        <v>48</v>
      </c>
      <c r="B138" s="17">
        <f>SUM(B139:B140)</f>
        <v>6960977.6790000005</v>
      </c>
      <c r="C138" s="17">
        <f>SUM(C139:C140)</f>
        <v>6494944.0592300007</v>
      </c>
      <c r="D138" s="17">
        <f>SUM(D139:D140)</f>
        <v>100293.11708999999</v>
      </c>
      <c r="E138" s="17">
        <f>SUM(E139:E140)</f>
        <v>6595237.1763200006</v>
      </c>
      <c r="F138" s="17">
        <f t="shared" si="61"/>
        <v>365740.50267999992</v>
      </c>
      <c r="G138" s="17">
        <f t="shared" si="62"/>
        <v>466033.61976999976</v>
      </c>
      <c r="H138" s="80">
        <f t="shared" si="57"/>
        <v>94.745845777046924</v>
      </c>
    </row>
    <row r="139" spans="1:8" ht="11.25" customHeight="1" x14ac:dyDescent="0.2">
      <c r="A139" s="45" t="s">
        <v>205</v>
      </c>
      <c r="B139" s="11">
        <v>5459690.3660000004</v>
      </c>
      <c r="C139" s="11">
        <v>5343854.5663400004</v>
      </c>
      <c r="D139" s="11">
        <v>88302.230159999992</v>
      </c>
      <c r="E139" s="11">
        <f t="shared" ref="E139:E140" si="63">C139+D139</f>
        <v>5432156.7965000002</v>
      </c>
      <c r="F139" s="11">
        <f t="shared" si="61"/>
        <v>27533.569500000216</v>
      </c>
      <c r="G139" s="11">
        <f t="shared" si="62"/>
        <v>115835.79966000002</v>
      </c>
      <c r="H139" s="80">
        <f t="shared" si="57"/>
        <v>99.495693571352234</v>
      </c>
    </row>
    <row r="140" spans="1:8" ht="11.25" customHeight="1" x14ac:dyDescent="0.2">
      <c r="A140" s="45" t="s">
        <v>49</v>
      </c>
      <c r="B140" s="11">
        <v>1501287.3130000001</v>
      </c>
      <c r="C140" s="11">
        <v>1151089.4928900001</v>
      </c>
      <c r="D140" s="11">
        <v>11990.886930000001</v>
      </c>
      <c r="E140" s="11">
        <f t="shared" si="63"/>
        <v>1163080.3798200001</v>
      </c>
      <c r="F140" s="11">
        <f t="shared" si="61"/>
        <v>338206.93317999993</v>
      </c>
      <c r="G140" s="11">
        <f t="shared" si="62"/>
        <v>350197.82010999997</v>
      </c>
      <c r="H140" s="80">
        <f t="shared" si="57"/>
        <v>77.472204670525997</v>
      </c>
    </row>
    <row r="141" spans="1:8" ht="11.25" customHeight="1" x14ac:dyDescent="0.2">
      <c r="A141" s="44" t="s">
        <v>50</v>
      </c>
      <c r="B141" s="17">
        <f t="shared" ref="B141:G141" si="64">SUM(B142:B145)</f>
        <v>145163226.04299998</v>
      </c>
      <c r="C141" s="17">
        <f t="shared" si="64"/>
        <v>142761599.78505999</v>
      </c>
      <c r="D141" s="17">
        <f t="shared" ref="D141" si="65">SUM(D142:D145)</f>
        <v>1947404.7236299999</v>
      </c>
      <c r="E141" s="17">
        <f t="shared" si="64"/>
        <v>144709004.50869</v>
      </c>
      <c r="F141" s="17">
        <f t="shared" si="64"/>
        <v>454221.53430997953</v>
      </c>
      <c r="G141" s="17">
        <f t="shared" si="64"/>
        <v>2401626.2579399757</v>
      </c>
      <c r="H141" s="80">
        <f t="shared" si="57"/>
        <v>99.687096004482953</v>
      </c>
    </row>
    <row r="142" spans="1:8" ht="11.25" customHeight="1" x14ac:dyDescent="0.2">
      <c r="A142" s="45" t="s">
        <v>51</v>
      </c>
      <c r="B142" s="11">
        <v>60659782.483999975</v>
      </c>
      <c r="C142" s="11">
        <v>60040483.575900018</v>
      </c>
      <c r="D142" s="11">
        <v>619298.7301599998</v>
      </c>
      <c r="E142" s="11">
        <f t="shared" ref="E142:E144" si="66">C142+D142</f>
        <v>60659782.306060016</v>
      </c>
      <c r="F142" s="11">
        <f>B142-E142</f>
        <v>0.17793995887041092</v>
      </c>
      <c r="G142" s="11">
        <f>B142-C142</f>
        <v>619298.90809995681</v>
      </c>
      <c r="H142" s="80">
        <f t="shared" si="57"/>
        <v>99.999999706659096</v>
      </c>
    </row>
    <row r="143" spans="1:8" ht="11.25" customHeight="1" x14ac:dyDescent="0.2">
      <c r="A143" s="45" t="s">
        <v>52</v>
      </c>
      <c r="B143" s="11">
        <v>19877409.620250002</v>
      </c>
      <c r="C143" s="11">
        <v>19676926.159169998</v>
      </c>
      <c r="D143" s="11">
        <v>200480.96108000001</v>
      </c>
      <c r="E143" s="11">
        <f t="shared" si="66"/>
        <v>19877407.120249998</v>
      </c>
      <c r="F143" s="11">
        <f>B143-E143</f>
        <v>2.5000000037252903</v>
      </c>
      <c r="G143" s="11">
        <f>B143-C143</f>
        <v>200483.46108000353</v>
      </c>
      <c r="H143" s="80">
        <f t="shared" si="57"/>
        <v>99.999987422908461</v>
      </c>
    </row>
    <row r="144" spans="1:8" ht="11.25" customHeight="1" x14ac:dyDescent="0.2">
      <c r="A144" s="45" t="s">
        <v>53</v>
      </c>
      <c r="B144" s="11">
        <v>20117523.36465</v>
      </c>
      <c r="C144" s="11">
        <v>19235624.959620003</v>
      </c>
      <c r="D144" s="11">
        <v>818679.35401000001</v>
      </c>
      <c r="E144" s="11">
        <f t="shared" si="66"/>
        <v>20054304.313630003</v>
      </c>
      <c r="F144" s="11">
        <f>B144-E144</f>
        <v>63219.051019996405</v>
      </c>
      <c r="G144" s="11">
        <f>B144-C144</f>
        <v>881898.40502999723</v>
      </c>
      <c r="H144" s="80">
        <f t="shared" si="57"/>
        <v>99.685751322992957</v>
      </c>
    </row>
    <row r="145" spans="1:8" ht="22.5" customHeight="1" x14ac:dyDescent="0.2">
      <c r="A145" s="46" t="s">
        <v>54</v>
      </c>
      <c r="B145" s="15">
        <f t="shared" ref="B145:G145" si="67">SUM(B146)</f>
        <v>44508510.574100003</v>
      </c>
      <c r="C145" s="15">
        <f t="shared" si="67"/>
        <v>43808565.090369985</v>
      </c>
      <c r="D145" s="15">
        <f t="shared" si="67"/>
        <v>308945.67838000006</v>
      </c>
      <c r="E145" s="17">
        <f t="shared" si="67"/>
        <v>44117510.768749982</v>
      </c>
      <c r="F145" s="17">
        <f t="shared" si="67"/>
        <v>390999.80535002053</v>
      </c>
      <c r="G145" s="17">
        <f t="shared" si="67"/>
        <v>699945.48373001814</v>
      </c>
      <c r="H145" s="80">
        <f t="shared" si="57"/>
        <v>99.12151676093707</v>
      </c>
    </row>
    <row r="146" spans="1:8" ht="11.25" customHeight="1" x14ac:dyDescent="0.2">
      <c r="A146" s="45" t="s">
        <v>55</v>
      </c>
      <c r="B146" s="11">
        <v>44508510.574100003</v>
      </c>
      <c r="C146" s="11">
        <v>43808565.090369985</v>
      </c>
      <c r="D146" s="11">
        <v>308945.67838000006</v>
      </c>
      <c r="E146" s="11">
        <f t="shared" ref="E146" si="68">C146+D146</f>
        <v>44117510.768749982</v>
      </c>
      <c r="F146" s="11">
        <f>B146-E146</f>
        <v>390999.80535002053</v>
      </c>
      <c r="G146" s="11">
        <f>B146-C146</f>
        <v>699945.48373001814</v>
      </c>
      <c r="H146" s="80">
        <f t="shared" si="57"/>
        <v>99.12151676093707</v>
      </c>
    </row>
    <row r="147" spans="1:8" ht="11.25" customHeight="1" x14ac:dyDescent="0.2">
      <c r="A147" s="43"/>
      <c r="B147" s="14"/>
      <c r="C147" s="13"/>
      <c r="D147" s="14"/>
      <c r="E147" s="13"/>
      <c r="F147" s="13"/>
      <c r="G147" s="13"/>
      <c r="H147" s="80" t="str">
        <f t="shared" si="57"/>
        <v/>
      </c>
    </row>
    <row r="148" spans="1:8" ht="11.25" customHeight="1" x14ac:dyDescent="0.2">
      <c r="A148" s="37" t="s">
        <v>56</v>
      </c>
      <c r="B148" s="11">
        <v>508749514.93628001</v>
      </c>
      <c r="C148" s="11">
        <v>488515022.56535</v>
      </c>
      <c r="D148" s="11">
        <v>16888304.2689</v>
      </c>
      <c r="E148" s="11">
        <f t="shared" ref="E148" si="69">C148+D148</f>
        <v>505403326.83424997</v>
      </c>
      <c r="F148" s="11">
        <f>B148-E148</f>
        <v>3346188.1020300388</v>
      </c>
      <c r="G148" s="11">
        <f>B148-C148</f>
        <v>20234492.370930016</v>
      </c>
      <c r="H148" s="80">
        <f t="shared" si="57"/>
        <v>99.342271981831928</v>
      </c>
    </row>
    <row r="149" spans="1:8" ht="11.25" customHeight="1" x14ac:dyDescent="0.2">
      <c r="A149" s="43"/>
      <c r="B149" s="11"/>
      <c r="C149" s="11"/>
      <c r="D149" s="11"/>
      <c r="E149" s="11"/>
      <c r="F149" s="11"/>
      <c r="G149" s="11"/>
      <c r="H149" s="80" t="str">
        <f t="shared" si="57"/>
        <v/>
      </c>
    </row>
    <row r="150" spans="1:8" ht="11.25" customHeight="1" x14ac:dyDescent="0.2">
      <c r="A150" s="37" t="s">
        <v>57</v>
      </c>
      <c r="B150" s="17">
        <f t="shared" ref="B150:C150" si="70">SUM(B151:B169)</f>
        <v>14007290.665200004</v>
      </c>
      <c r="C150" s="17">
        <f t="shared" si="70"/>
        <v>12980197.272490004</v>
      </c>
      <c r="D150" s="17">
        <f t="shared" ref="D150:G150" si="71">SUM(D151:D169)</f>
        <v>678232.12930000026</v>
      </c>
      <c r="E150" s="17">
        <f t="shared" si="71"/>
        <v>13658429.401790004</v>
      </c>
      <c r="F150" s="17">
        <f t="shared" si="71"/>
        <v>348861.26340999792</v>
      </c>
      <c r="G150" s="17">
        <f t="shared" si="71"/>
        <v>1027093.3927099981</v>
      </c>
      <c r="H150" s="80">
        <f t="shared" si="57"/>
        <v>97.50943082607175</v>
      </c>
    </row>
    <row r="151" spans="1:8" ht="11.25" customHeight="1" x14ac:dyDescent="0.2">
      <c r="A151" s="40" t="s">
        <v>44</v>
      </c>
      <c r="B151" s="11">
        <v>3872706.3520000014</v>
      </c>
      <c r="C151" s="11">
        <v>3486022.8102900037</v>
      </c>
      <c r="D151" s="11">
        <v>259046.57528000022</v>
      </c>
      <c r="E151" s="11">
        <f t="shared" ref="E151:E169" si="72">C151+D151</f>
        <v>3745069.3855700037</v>
      </c>
      <c r="F151" s="11">
        <f t="shared" ref="F151:F169" si="73">B151-E151</f>
        <v>127636.9664299977</v>
      </c>
      <c r="G151" s="11">
        <f t="shared" ref="G151:G169" si="74">B151-C151</f>
        <v>386683.54170999769</v>
      </c>
      <c r="H151" s="80">
        <f t="shared" si="57"/>
        <v>96.704191982847306</v>
      </c>
    </row>
    <row r="152" spans="1:8" ht="11.25" customHeight="1" x14ac:dyDescent="0.2">
      <c r="A152" s="40" t="s">
        <v>206</v>
      </c>
      <c r="B152" s="11">
        <v>142526</v>
      </c>
      <c r="C152" s="11">
        <v>142526</v>
      </c>
      <c r="D152" s="11">
        <v>0</v>
      </c>
      <c r="E152" s="11">
        <f t="shared" si="72"/>
        <v>142526</v>
      </c>
      <c r="F152" s="11">
        <f t="shared" si="73"/>
        <v>0</v>
      </c>
      <c r="G152" s="11">
        <f t="shared" si="74"/>
        <v>0</v>
      </c>
      <c r="H152" s="80">
        <f t="shared" si="57"/>
        <v>100</v>
      </c>
    </row>
    <row r="153" spans="1:8" ht="11.25" customHeight="1" x14ac:dyDescent="0.2">
      <c r="A153" s="40" t="s">
        <v>207</v>
      </c>
      <c r="B153" s="11">
        <v>324513</v>
      </c>
      <c r="C153" s="11">
        <v>207439.65974999999</v>
      </c>
      <c r="D153" s="11">
        <v>6204.3333000000002</v>
      </c>
      <c r="E153" s="11">
        <f t="shared" si="72"/>
        <v>213643.99304999999</v>
      </c>
      <c r="F153" s="11">
        <f t="shared" si="73"/>
        <v>110869.00695000001</v>
      </c>
      <c r="G153" s="11">
        <f t="shared" si="74"/>
        <v>117073.34025000001</v>
      </c>
      <c r="H153" s="80">
        <f t="shared" si="57"/>
        <v>65.835264858418611</v>
      </c>
    </row>
    <row r="154" spans="1:8" ht="11.25" customHeight="1" x14ac:dyDescent="0.2">
      <c r="A154" s="40" t="s">
        <v>208</v>
      </c>
      <c r="B154" s="11">
        <v>116329.16099999999</v>
      </c>
      <c r="C154" s="11">
        <v>116114.57840000001</v>
      </c>
      <c r="D154" s="11">
        <v>213.88091</v>
      </c>
      <c r="E154" s="11">
        <f t="shared" si="72"/>
        <v>116328.45931000002</v>
      </c>
      <c r="F154" s="11">
        <f t="shared" si="73"/>
        <v>0.70168999997258652</v>
      </c>
      <c r="G154" s="11">
        <f t="shared" si="74"/>
        <v>214.58259999997972</v>
      </c>
      <c r="H154" s="80">
        <f t="shared" si="57"/>
        <v>99.999396806446512</v>
      </c>
    </row>
    <row r="155" spans="1:8" ht="11.25" customHeight="1" x14ac:dyDescent="0.2">
      <c r="A155" s="40" t="s">
        <v>209</v>
      </c>
      <c r="B155" s="11">
        <v>255321</v>
      </c>
      <c r="C155" s="11">
        <v>239652.35205000002</v>
      </c>
      <c r="D155" s="11">
        <v>14456.314179999999</v>
      </c>
      <c r="E155" s="11">
        <f t="shared" si="72"/>
        <v>254108.66623</v>
      </c>
      <c r="F155" s="11">
        <f t="shared" si="73"/>
        <v>1212.3337699999975</v>
      </c>
      <c r="G155" s="11">
        <f t="shared" si="74"/>
        <v>15668.647949999984</v>
      </c>
      <c r="H155" s="80">
        <f t="shared" si="57"/>
        <v>99.525172715914479</v>
      </c>
    </row>
    <row r="156" spans="1:8" ht="11.25" customHeight="1" x14ac:dyDescent="0.2">
      <c r="A156" s="40" t="s">
        <v>210</v>
      </c>
      <c r="B156" s="11">
        <v>146597</v>
      </c>
      <c r="C156" s="11">
        <v>145623.58072999999</v>
      </c>
      <c r="D156" s="11">
        <v>972.46816000000001</v>
      </c>
      <c r="E156" s="11">
        <f t="shared" si="72"/>
        <v>146596.04888999998</v>
      </c>
      <c r="F156" s="11">
        <f t="shared" si="73"/>
        <v>0.95111000002361834</v>
      </c>
      <c r="G156" s="11">
        <f t="shared" si="74"/>
        <v>973.41927000001306</v>
      </c>
      <c r="H156" s="80">
        <f t="shared" si="57"/>
        <v>99.999351207732744</v>
      </c>
    </row>
    <row r="157" spans="1:8" ht="11.25" customHeight="1" x14ac:dyDescent="0.2">
      <c r="A157" s="40" t="s">
        <v>211</v>
      </c>
      <c r="B157" s="11">
        <v>57618</v>
      </c>
      <c r="C157" s="11">
        <v>51513.830829999999</v>
      </c>
      <c r="D157" s="11">
        <v>2333.83601</v>
      </c>
      <c r="E157" s="11">
        <f t="shared" si="72"/>
        <v>53847.666839999998</v>
      </c>
      <c r="F157" s="11">
        <f t="shared" si="73"/>
        <v>3770.333160000002</v>
      </c>
      <c r="G157" s="11">
        <f t="shared" si="74"/>
        <v>6104.169170000001</v>
      </c>
      <c r="H157" s="80">
        <f t="shared" si="57"/>
        <v>93.456327605956474</v>
      </c>
    </row>
    <row r="158" spans="1:8" ht="11.25" customHeight="1" x14ac:dyDescent="0.2">
      <c r="A158" s="40" t="s">
        <v>212</v>
      </c>
      <c r="B158" s="11">
        <v>140393.85399999999</v>
      </c>
      <c r="C158" s="11">
        <v>106609.83383</v>
      </c>
      <c r="D158" s="11">
        <v>14358.977449999998</v>
      </c>
      <c r="E158" s="11">
        <f t="shared" si="72"/>
        <v>120968.81127999999</v>
      </c>
      <c r="F158" s="11">
        <f t="shared" si="73"/>
        <v>19425.042719999998</v>
      </c>
      <c r="G158" s="11">
        <f t="shared" si="74"/>
        <v>33784.020169999989</v>
      </c>
      <c r="H158" s="80">
        <f t="shared" si="57"/>
        <v>86.163893812616607</v>
      </c>
    </row>
    <row r="159" spans="1:8" ht="11.25" customHeight="1" x14ac:dyDescent="0.2">
      <c r="A159" s="40" t="s">
        <v>213</v>
      </c>
      <c r="B159" s="11">
        <v>745346.245</v>
      </c>
      <c r="C159" s="11">
        <v>744406.32607000007</v>
      </c>
      <c r="D159" s="11">
        <v>939.84564999999998</v>
      </c>
      <c r="E159" s="11">
        <f t="shared" si="72"/>
        <v>745346.1717200001</v>
      </c>
      <c r="F159" s="11">
        <f t="shared" si="73"/>
        <v>7.3279999895021319E-2</v>
      </c>
      <c r="G159" s="11">
        <f t="shared" si="74"/>
        <v>939.91892999992706</v>
      </c>
      <c r="H159" s="80">
        <f t="shared" si="57"/>
        <v>99.999990168327756</v>
      </c>
    </row>
    <row r="160" spans="1:8" ht="11.25" customHeight="1" x14ac:dyDescent="0.2">
      <c r="A160" s="40" t="s">
        <v>214</v>
      </c>
      <c r="B160" s="11">
        <v>823122</v>
      </c>
      <c r="C160" s="11">
        <v>731801.84704999998</v>
      </c>
      <c r="D160" s="11">
        <v>91114.108790000013</v>
      </c>
      <c r="E160" s="11">
        <f t="shared" si="72"/>
        <v>822915.95583999995</v>
      </c>
      <c r="F160" s="11">
        <f t="shared" si="73"/>
        <v>206.04416000004858</v>
      </c>
      <c r="G160" s="11">
        <f t="shared" si="74"/>
        <v>91320.152950000018</v>
      </c>
      <c r="H160" s="80">
        <f t="shared" si="57"/>
        <v>99.974967968296312</v>
      </c>
    </row>
    <row r="161" spans="1:8" ht="11.25" customHeight="1" x14ac:dyDescent="0.2">
      <c r="A161" s="40" t="s">
        <v>215</v>
      </c>
      <c r="B161" s="11">
        <v>527717</v>
      </c>
      <c r="C161" s="11">
        <v>385352.66602999996</v>
      </c>
      <c r="D161" s="11">
        <v>122716.43381</v>
      </c>
      <c r="E161" s="11">
        <f t="shared" si="72"/>
        <v>508069.09983999998</v>
      </c>
      <c r="F161" s="11">
        <f t="shared" si="73"/>
        <v>19647.900160000019</v>
      </c>
      <c r="G161" s="11">
        <f t="shared" si="74"/>
        <v>142364.33397000004</v>
      </c>
      <c r="H161" s="80">
        <f t="shared" si="57"/>
        <v>96.276811215102029</v>
      </c>
    </row>
    <row r="162" spans="1:8" ht="11.25" customHeight="1" x14ac:dyDescent="0.2">
      <c r="A162" s="40" t="s">
        <v>216</v>
      </c>
      <c r="B162" s="11">
        <v>607761</v>
      </c>
      <c r="C162" s="11">
        <v>522354.44273000001</v>
      </c>
      <c r="D162" s="11">
        <v>85406.525110000002</v>
      </c>
      <c r="E162" s="11">
        <f t="shared" si="72"/>
        <v>607760.96784000006</v>
      </c>
      <c r="F162" s="11">
        <f t="shared" si="73"/>
        <v>3.2159999944269657E-2</v>
      </c>
      <c r="G162" s="11">
        <f t="shared" si="74"/>
        <v>85406.55726999999</v>
      </c>
      <c r="H162" s="80">
        <f t="shared" si="57"/>
        <v>99.999994708446266</v>
      </c>
    </row>
    <row r="163" spans="1:8" ht="11.25" customHeight="1" x14ac:dyDescent="0.2">
      <c r="A163" s="40" t="s">
        <v>217</v>
      </c>
      <c r="B163" s="11">
        <v>326685.32020000002</v>
      </c>
      <c r="C163" s="11">
        <v>296894.19611000002</v>
      </c>
      <c r="D163" s="11">
        <v>14110.880509999999</v>
      </c>
      <c r="E163" s="11">
        <f t="shared" si="72"/>
        <v>311005.07662000001</v>
      </c>
      <c r="F163" s="11">
        <f t="shared" si="73"/>
        <v>15680.243580000009</v>
      </c>
      <c r="G163" s="11">
        <f t="shared" si="74"/>
        <v>29791.124089999998</v>
      </c>
      <c r="H163" s="80">
        <f t="shared" si="57"/>
        <v>95.200199516035681</v>
      </c>
    </row>
    <row r="164" spans="1:8" ht="11.25" customHeight="1" x14ac:dyDescent="0.2">
      <c r="A164" s="40" t="s">
        <v>218</v>
      </c>
      <c r="B164" s="11">
        <v>217406.05600000001</v>
      </c>
      <c r="C164" s="11">
        <v>207960.75053000002</v>
      </c>
      <c r="D164" s="11">
        <v>9333.6435500000007</v>
      </c>
      <c r="E164" s="11">
        <f t="shared" si="72"/>
        <v>217294.39408000003</v>
      </c>
      <c r="F164" s="11">
        <f t="shared" si="73"/>
        <v>111.66191999998409</v>
      </c>
      <c r="G164" s="11">
        <f t="shared" si="74"/>
        <v>9445.3054699999921</v>
      </c>
      <c r="H164" s="80">
        <f t="shared" ref="H164:H195" si="75">IFERROR(E164/B164*100,"")</f>
        <v>99.948639002034071</v>
      </c>
    </row>
    <row r="165" spans="1:8" ht="11.25" customHeight="1" x14ac:dyDescent="0.2">
      <c r="A165" s="40" t="s">
        <v>219</v>
      </c>
      <c r="B165" s="11">
        <v>1336723.2160000002</v>
      </c>
      <c r="C165" s="11">
        <v>1256544.30853</v>
      </c>
      <c r="D165" s="11">
        <v>31307.977820000004</v>
      </c>
      <c r="E165" s="11">
        <f t="shared" si="72"/>
        <v>1287852.28635</v>
      </c>
      <c r="F165" s="11">
        <f t="shared" si="73"/>
        <v>48870.929650000297</v>
      </c>
      <c r="G165" s="11">
        <f t="shared" si="74"/>
        <v>80178.907470000209</v>
      </c>
      <c r="H165" s="80">
        <f t="shared" si="75"/>
        <v>96.343975397072754</v>
      </c>
    </row>
    <row r="166" spans="1:8" ht="11.25" customHeight="1" x14ac:dyDescent="0.2">
      <c r="A166" s="40" t="s">
        <v>220</v>
      </c>
      <c r="B166" s="11">
        <v>117347.731</v>
      </c>
      <c r="C166" s="11">
        <v>116337.21298000001</v>
      </c>
      <c r="D166" s="11">
        <v>1009.9843100000001</v>
      </c>
      <c r="E166" s="11">
        <f t="shared" si="72"/>
        <v>117347.19729000001</v>
      </c>
      <c r="F166" s="11">
        <f t="shared" si="73"/>
        <v>0.53370999998878688</v>
      </c>
      <c r="G166" s="11">
        <f t="shared" si="74"/>
        <v>1010.5180199999886</v>
      </c>
      <c r="H166" s="80">
        <f t="shared" si="75"/>
        <v>99.999545189331357</v>
      </c>
    </row>
    <row r="167" spans="1:8" ht="11.25" customHeight="1" x14ac:dyDescent="0.2">
      <c r="A167" s="40" t="s">
        <v>221</v>
      </c>
      <c r="B167" s="11">
        <v>4043506</v>
      </c>
      <c r="C167" s="11">
        <v>4036869.8394299997</v>
      </c>
      <c r="D167" s="11">
        <v>6594.6558499999992</v>
      </c>
      <c r="E167" s="11">
        <f t="shared" si="72"/>
        <v>4043464.4952799999</v>
      </c>
      <c r="F167" s="11">
        <f t="shared" si="73"/>
        <v>41.50472000008449</v>
      </c>
      <c r="G167" s="11">
        <f t="shared" si="74"/>
        <v>6636.1605700002983</v>
      </c>
      <c r="H167" s="80">
        <f t="shared" si="75"/>
        <v>99.998973546224491</v>
      </c>
    </row>
    <row r="168" spans="1:8" ht="11.25" customHeight="1" x14ac:dyDescent="0.2">
      <c r="A168" s="40" t="s">
        <v>222</v>
      </c>
      <c r="B168" s="11">
        <v>72546.73</v>
      </c>
      <c r="C168" s="11">
        <v>67717.119860000006</v>
      </c>
      <c r="D168" s="11">
        <v>4828.8495400000002</v>
      </c>
      <c r="E168" s="11">
        <f t="shared" si="72"/>
        <v>72545.969400000002</v>
      </c>
      <c r="F168" s="11">
        <f t="shared" si="73"/>
        <v>0.76059999999415595</v>
      </c>
      <c r="G168" s="11">
        <f t="shared" si="74"/>
        <v>4829.6101399999898</v>
      </c>
      <c r="H168" s="80">
        <f t="shared" si="75"/>
        <v>99.998951572317608</v>
      </c>
    </row>
    <row r="169" spans="1:8" ht="11.25" customHeight="1" x14ac:dyDescent="0.2">
      <c r="A169" s="40" t="s">
        <v>223</v>
      </c>
      <c r="B169" s="11">
        <v>133125</v>
      </c>
      <c r="C169" s="11">
        <v>118455.91729000001</v>
      </c>
      <c r="D169" s="11">
        <v>13282.83907</v>
      </c>
      <c r="E169" s="11">
        <f t="shared" si="72"/>
        <v>131738.75636</v>
      </c>
      <c r="F169" s="11">
        <f t="shared" si="73"/>
        <v>1386.2436400000006</v>
      </c>
      <c r="G169" s="11">
        <f t="shared" si="74"/>
        <v>14669.082709999988</v>
      </c>
      <c r="H169" s="80">
        <f t="shared" si="75"/>
        <v>98.958690223474179</v>
      </c>
    </row>
    <row r="170" spans="1:8" ht="11.25" customHeight="1" x14ac:dyDescent="0.2">
      <c r="A170" s="43"/>
      <c r="B170" s="11"/>
      <c r="C170" s="12"/>
      <c r="D170" s="11"/>
      <c r="E170" s="12"/>
      <c r="F170" s="12"/>
      <c r="G170" s="12"/>
      <c r="H170" s="80" t="str">
        <f t="shared" si="75"/>
        <v/>
      </c>
    </row>
    <row r="171" spans="1:8" ht="11.25" customHeight="1" x14ac:dyDescent="0.2">
      <c r="A171" s="37" t="s">
        <v>58</v>
      </c>
      <c r="B171" s="17">
        <f t="shared" ref="B171:G171" si="76">SUM(B172:B178)</f>
        <v>146767329.19299996</v>
      </c>
      <c r="C171" s="17">
        <f t="shared" si="76"/>
        <v>143725261.83612996</v>
      </c>
      <c r="D171" s="17">
        <f t="shared" si="76"/>
        <v>2891517.15222</v>
      </c>
      <c r="E171" s="17">
        <f t="shared" si="76"/>
        <v>146616778.98834994</v>
      </c>
      <c r="F171" s="17">
        <f t="shared" si="76"/>
        <v>150550.20465002194</v>
      </c>
      <c r="G171" s="17">
        <f t="shared" si="76"/>
        <v>3042067.356870024</v>
      </c>
      <c r="H171" s="80">
        <f t="shared" si="75"/>
        <v>99.897422535738826</v>
      </c>
    </row>
    <row r="172" spans="1:8" ht="11.25" customHeight="1" x14ac:dyDescent="0.2">
      <c r="A172" s="40" t="s">
        <v>44</v>
      </c>
      <c r="B172" s="11">
        <v>145846005.52299997</v>
      </c>
      <c r="C172" s="11">
        <v>142908043.46440995</v>
      </c>
      <c r="D172" s="11">
        <v>2866415.8277099999</v>
      </c>
      <c r="E172" s="11">
        <f t="shared" ref="E172:E178" si="77">C172+D172</f>
        <v>145774459.29211995</v>
      </c>
      <c r="F172" s="11">
        <f t="shared" ref="F172:F178" si="78">B172-E172</f>
        <v>71546.230880022049</v>
      </c>
      <c r="G172" s="11">
        <f t="shared" ref="G172:G178" si="79">B172-C172</f>
        <v>2937962.0585900247</v>
      </c>
      <c r="H172" s="80">
        <f t="shared" si="75"/>
        <v>99.950943990119271</v>
      </c>
    </row>
    <row r="173" spans="1:8" ht="11.25" customHeight="1" x14ac:dyDescent="0.2">
      <c r="A173" s="40" t="s">
        <v>224</v>
      </c>
      <c r="B173" s="11">
        <v>87279.801999999996</v>
      </c>
      <c r="C173" s="11">
        <v>85679.619630000001</v>
      </c>
      <c r="D173" s="11">
        <v>52.91798</v>
      </c>
      <c r="E173" s="11">
        <f t="shared" si="77"/>
        <v>85732.537609999999</v>
      </c>
      <c r="F173" s="11">
        <f t="shared" si="78"/>
        <v>1547.2643899999966</v>
      </c>
      <c r="G173" s="11">
        <f t="shared" si="79"/>
        <v>1600.182369999995</v>
      </c>
      <c r="H173" s="80">
        <f t="shared" si="75"/>
        <v>98.227236594785126</v>
      </c>
    </row>
    <row r="174" spans="1:8" ht="11.25" customHeight="1" x14ac:dyDescent="0.2">
      <c r="A174" s="40" t="s">
        <v>225</v>
      </c>
      <c r="B174" s="11">
        <v>96320.808000000005</v>
      </c>
      <c r="C174" s="11">
        <v>84986.45809</v>
      </c>
      <c r="D174" s="11">
        <v>493.45645999999999</v>
      </c>
      <c r="E174" s="11">
        <f t="shared" si="77"/>
        <v>85479.914550000001</v>
      </c>
      <c r="F174" s="11">
        <f t="shared" si="78"/>
        <v>10840.893450000003</v>
      </c>
      <c r="G174" s="11">
        <f t="shared" si="79"/>
        <v>11334.349910000004</v>
      </c>
      <c r="H174" s="80">
        <f t="shared" si="75"/>
        <v>88.745014005696461</v>
      </c>
    </row>
    <row r="175" spans="1:8" ht="11.25" customHeight="1" x14ac:dyDescent="0.2">
      <c r="A175" s="40" t="s">
        <v>226</v>
      </c>
      <c r="B175" s="11">
        <v>179510.99999999997</v>
      </c>
      <c r="C175" s="11">
        <v>178774.97287999999</v>
      </c>
      <c r="D175" s="11">
        <v>327.97603999999995</v>
      </c>
      <c r="E175" s="11">
        <f t="shared" si="77"/>
        <v>179102.94892</v>
      </c>
      <c r="F175" s="11">
        <f t="shared" si="78"/>
        <v>408.05107999997563</v>
      </c>
      <c r="G175" s="11">
        <f t="shared" si="79"/>
        <v>736.02711999998428</v>
      </c>
      <c r="H175" s="80">
        <f t="shared" si="75"/>
        <v>99.772687423054876</v>
      </c>
    </row>
    <row r="176" spans="1:8" ht="11.25" customHeight="1" x14ac:dyDescent="0.2">
      <c r="A176" s="40" t="s">
        <v>227</v>
      </c>
      <c r="B176" s="11">
        <v>398132.07799999992</v>
      </c>
      <c r="C176" s="11">
        <v>339823.21648</v>
      </c>
      <c r="D176" s="11">
        <v>7186.5221500000007</v>
      </c>
      <c r="E176" s="11">
        <f t="shared" si="77"/>
        <v>347009.73862999998</v>
      </c>
      <c r="F176" s="11">
        <f t="shared" si="78"/>
        <v>51122.339369999943</v>
      </c>
      <c r="G176" s="11">
        <f t="shared" si="79"/>
        <v>58308.861519999919</v>
      </c>
      <c r="H176" s="80">
        <f t="shared" si="75"/>
        <v>87.159452303664935</v>
      </c>
    </row>
    <row r="177" spans="1:8" ht="11.25" customHeight="1" x14ac:dyDescent="0.2">
      <c r="A177" s="40" t="s">
        <v>228</v>
      </c>
      <c r="B177" s="11">
        <v>48008.729999999996</v>
      </c>
      <c r="C177" s="11">
        <v>32785.563199999997</v>
      </c>
      <c r="D177" s="11">
        <v>150.85785999999999</v>
      </c>
      <c r="E177" s="11">
        <f t="shared" si="77"/>
        <v>32936.421059999993</v>
      </c>
      <c r="F177" s="11">
        <f t="shared" si="78"/>
        <v>15072.308940000003</v>
      </c>
      <c r="G177" s="11">
        <f t="shared" si="79"/>
        <v>15223.166799999999</v>
      </c>
      <c r="H177" s="80">
        <f t="shared" si="75"/>
        <v>68.605066328561477</v>
      </c>
    </row>
    <row r="178" spans="1:8" ht="11.25" customHeight="1" x14ac:dyDescent="0.2">
      <c r="A178" s="40" t="s">
        <v>229</v>
      </c>
      <c r="B178" s="11">
        <v>112071.25199999999</v>
      </c>
      <c r="C178" s="11">
        <v>95168.541440000001</v>
      </c>
      <c r="D178" s="11">
        <v>16889.59402</v>
      </c>
      <c r="E178" s="11">
        <f t="shared" si="77"/>
        <v>112058.13546</v>
      </c>
      <c r="F178" s="11">
        <f t="shared" si="78"/>
        <v>13.116539999988163</v>
      </c>
      <c r="G178" s="11">
        <f t="shared" si="79"/>
        <v>16902.710559999992</v>
      </c>
      <c r="H178" s="80">
        <f t="shared" si="75"/>
        <v>99.988296249246872</v>
      </c>
    </row>
    <row r="179" spans="1:8" ht="11.25" customHeight="1" x14ac:dyDescent="0.2">
      <c r="A179" s="43"/>
      <c r="B179" s="14"/>
      <c r="C179" s="13"/>
      <c r="D179" s="14"/>
      <c r="E179" s="13"/>
      <c r="F179" s="13"/>
      <c r="G179" s="13"/>
      <c r="H179" s="80" t="str">
        <f t="shared" si="75"/>
        <v/>
      </c>
    </row>
    <row r="180" spans="1:8" ht="11.25" customHeight="1" x14ac:dyDescent="0.2">
      <c r="A180" s="37" t="s">
        <v>59</v>
      </c>
      <c r="B180" s="17">
        <f>SUM(B181:B184)</f>
        <v>1804561.334</v>
      </c>
      <c r="C180" s="17">
        <f>SUM(C181:C184)</f>
        <v>1713107.6372199997</v>
      </c>
      <c r="D180" s="17">
        <f t="shared" ref="D180:G180" si="80">SUM(D181:D184)</f>
        <v>83726.819309999992</v>
      </c>
      <c r="E180" s="17">
        <f t="shared" si="80"/>
        <v>1796834.4565299999</v>
      </c>
      <c r="F180" s="17">
        <f t="shared" si="80"/>
        <v>7726.877470000225</v>
      </c>
      <c r="G180" s="17">
        <f t="shared" si="80"/>
        <v>91453.696780000086</v>
      </c>
      <c r="H180" s="80">
        <f t="shared" si="75"/>
        <v>99.571814084430557</v>
      </c>
    </row>
    <row r="181" spans="1:8" ht="11.25" customHeight="1" x14ac:dyDescent="0.2">
      <c r="A181" s="40" t="s">
        <v>44</v>
      </c>
      <c r="B181" s="11">
        <v>1551886.105</v>
      </c>
      <c r="C181" s="11">
        <v>1490173.1651299999</v>
      </c>
      <c r="D181" s="11">
        <v>54189.786799999994</v>
      </c>
      <c r="E181" s="11">
        <f t="shared" ref="E181:E184" si="81">C181+D181</f>
        <v>1544362.9519299997</v>
      </c>
      <c r="F181" s="11">
        <f>B181-E181</f>
        <v>7523.1530700002331</v>
      </c>
      <c r="G181" s="11">
        <f>B181-C181</f>
        <v>61712.939870000118</v>
      </c>
      <c r="H181" s="80">
        <f t="shared" si="75"/>
        <v>99.515225180136511</v>
      </c>
    </row>
    <row r="182" spans="1:8" ht="11.4" customHeight="1" x14ac:dyDescent="0.2">
      <c r="A182" s="40" t="s">
        <v>230</v>
      </c>
      <c r="B182" s="11">
        <v>68399.175000000003</v>
      </c>
      <c r="C182" s="11">
        <v>68213.26443000001</v>
      </c>
      <c r="D182" s="11">
        <v>181.72537</v>
      </c>
      <c r="E182" s="11">
        <f t="shared" si="81"/>
        <v>68394.98980000001</v>
      </c>
      <c r="F182" s="11">
        <f>B182-E182</f>
        <v>4.1851999999926193</v>
      </c>
      <c r="G182" s="11">
        <f>B182-C182</f>
        <v>185.91056999999273</v>
      </c>
      <c r="H182" s="80">
        <f t="shared" si="75"/>
        <v>99.993881212748562</v>
      </c>
    </row>
    <row r="183" spans="1:8" ht="11.25" customHeight="1" x14ac:dyDescent="0.2">
      <c r="A183" s="40" t="s">
        <v>231</v>
      </c>
      <c r="B183" s="11">
        <v>165034.06099999999</v>
      </c>
      <c r="C183" s="11">
        <v>136000.31243000002</v>
      </c>
      <c r="D183" s="11">
        <v>29033.74857</v>
      </c>
      <c r="E183" s="11">
        <f t="shared" si="81"/>
        <v>165034.06100000002</v>
      </c>
      <c r="F183" s="11">
        <f>B183-E183</f>
        <v>0</v>
      </c>
      <c r="G183" s="11">
        <f>B183-C183</f>
        <v>29033.748569999967</v>
      </c>
      <c r="H183" s="80">
        <f t="shared" si="75"/>
        <v>100.00000000000003</v>
      </c>
    </row>
    <row r="184" spans="1:8" ht="11.25" customHeight="1" x14ac:dyDescent="0.2">
      <c r="A184" s="40" t="s">
        <v>121</v>
      </c>
      <c r="B184" s="11">
        <v>19241.993000000002</v>
      </c>
      <c r="C184" s="11">
        <v>18720.895230000002</v>
      </c>
      <c r="D184" s="11">
        <v>321.55857000000003</v>
      </c>
      <c r="E184" s="11">
        <f t="shared" si="81"/>
        <v>19042.453800000003</v>
      </c>
      <c r="F184" s="11">
        <f>B184-E184</f>
        <v>199.53919999999925</v>
      </c>
      <c r="G184" s="11">
        <f>B184-C184</f>
        <v>521.09777000000031</v>
      </c>
      <c r="H184" s="80">
        <f t="shared" si="75"/>
        <v>98.963001389720915</v>
      </c>
    </row>
    <row r="185" spans="1:8" ht="11.25" customHeight="1" x14ac:dyDescent="0.2">
      <c r="A185" s="43" t="s">
        <v>60</v>
      </c>
      <c r="B185" s="13"/>
      <c r="C185" s="13"/>
      <c r="D185" s="13"/>
      <c r="E185" s="13"/>
      <c r="F185" s="13"/>
      <c r="G185" s="13"/>
      <c r="H185" s="80" t="str">
        <f t="shared" si="75"/>
        <v/>
      </c>
    </row>
    <row r="186" spans="1:8" ht="11.25" customHeight="1" x14ac:dyDescent="0.2">
      <c r="A186" s="37" t="s">
        <v>61</v>
      </c>
      <c r="B186" s="15">
        <f t="shared" ref="B186:G186" si="82">SUM(B187:B192)</f>
        <v>3921500.8854999994</v>
      </c>
      <c r="C186" s="15">
        <f t="shared" si="82"/>
        <v>3691075.8833699995</v>
      </c>
      <c r="D186" s="15">
        <f t="shared" si="82"/>
        <v>122443.49127999999</v>
      </c>
      <c r="E186" s="17">
        <f t="shared" si="82"/>
        <v>3813519.3746499997</v>
      </c>
      <c r="F186" s="17">
        <f t="shared" si="82"/>
        <v>107981.51085000008</v>
      </c>
      <c r="G186" s="17">
        <f t="shared" si="82"/>
        <v>230425.00212999998</v>
      </c>
      <c r="H186" s="80">
        <f t="shared" si="75"/>
        <v>97.246423907507747</v>
      </c>
    </row>
    <row r="187" spans="1:8" ht="11.25" customHeight="1" x14ac:dyDescent="0.2">
      <c r="A187" s="40" t="s">
        <v>44</v>
      </c>
      <c r="B187" s="11">
        <v>2855921.9114999999</v>
      </c>
      <c r="C187" s="11">
        <v>2805772.5035199998</v>
      </c>
      <c r="D187" s="11">
        <v>38641.113919999996</v>
      </c>
      <c r="E187" s="11">
        <f t="shared" ref="E187:E192" si="83">C187+D187</f>
        <v>2844413.6174399997</v>
      </c>
      <c r="F187" s="11">
        <f t="shared" ref="F187:F192" si="84">B187-E187</f>
        <v>11508.294060000218</v>
      </c>
      <c r="G187" s="11">
        <f t="shared" ref="G187:G192" si="85">B187-C187</f>
        <v>50149.407980000135</v>
      </c>
      <c r="H187" s="80">
        <f t="shared" si="75"/>
        <v>99.597037509546055</v>
      </c>
    </row>
    <row r="188" spans="1:8" ht="11.25" customHeight="1" x14ac:dyDescent="0.2">
      <c r="A188" s="40" t="s">
        <v>232</v>
      </c>
      <c r="B188" s="11">
        <v>234558.88999999998</v>
      </c>
      <c r="C188" s="11">
        <v>229073.78644</v>
      </c>
      <c r="D188" s="11">
        <v>3777.6561200000001</v>
      </c>
      <c r="E188" s="11">
        <f t="shared" si="83"/>
        <v>232851.44256</v>
      </c>
      <c r="F188" s="11">
        <f t="shared" si="84"/>
        <v>1707.447439999989</v>
      </c>
      <c r="G188" s="11">
        <f t="shared" si="85"/>
        <v>5485.1035599999886</v>
      </c>
      <c r="H188" s="80">
        <f t="shared" si="75"/>
        <v>99.27206023186757</v>
      </c>
    </row>
    <row r="189" spans="1:8" ht="11.25" customHeight="1" x14ac:dyDescent="0.2">
      <c r="A189" s="40" t="s">
        <v>233</v>
      </c>
      <c r="B189" s="11">
        <v>93407.656000000003</v>
      </c>
      <c r="C189" s="11">
        <v>83098.891250000001</v>
      </c>
      <c r="D189" s="11">
        <v>4792.78647</v>
      </c>
      <c r="E189" s="11">
        <f t="shared" si="83"/>
        <v>87891.677720000007</v>
      </c>
      <c r="F189" s="11">
        <f t="shared" si="84"/>
        <v>5515.9782799999957</v>
      </c>
      <c r="G189" s="11">
        <f t="shared" si="85"/>
        <v>10308.764750000002</v>
      </c>
      <c r="H189" s="80">
        <f t="shared" si="75"/>
        <v>94.094725725694261</v>
      </c>
    </row>
    <row r="190" spans="1:8" ht="11.4" x14ac:dyDescent="0.2">
      <c r="A190" s="40" t="s">
        <v>234</v>
      </c>
      <c r="B190" s="11">
        <v>616500.20499999984</v>
      </c>
      <c r="C190" s="11">
        <v>454862.10834999999</v>
      </c>
      <c r="D190" s="11">
        <v>72389.122719999999</v>
      </c>
      <c r="E190" s="11">
        <f t="shared" si="83"/>
        <v>527251.23106999998</v>
      </c>
      <c r="F190" s="11">
        <f t="shared" si="84"/>
        <v>89248.973929999862</v>
      </c>
      <c r="G190" s="11">
        <f t="shared" si="85"/>
        <v>161638.09664999985</v>
      </c>
      <c r="H190" s="80">
        <f t="shared" si="75"/>
        <v>85.523285603773658</v>
      </c>
    </row>
    <row r="191" spans="1:8" ht="11.25" customHeight="1" x14ac:dyDescent="0.2">
      <c r="A191" s="40" t="s">
        <v>235</v>
      </c>
      <c r="B191" s="11">
        <v>78705.948000000004</v>
      </c>
      <c r="C191" s="11">
        <v>78705.193209999998</v>
      </c>
      <c r="D191" s="11">
        <v>0</v>
      </c>
      <c r="E191" s="11">
        <f t="shared" si="83"/>
        <v>78705.193209999998</v>
      </c>
      <c r="F191" s="11">
        <f t="shared" si="84"/>
        <v>0.75479000000632368</v>
      </c>
      <c r="G191" s="11">
        <f t="shared" si="85"/>
        <v>0.75479000000632368</v>
      </c>
      <c r="H191" s="80">
        <f t="shared" si="75"/>
        <v>99.999041000052486</v>
      </c>
    </row>
    <row r="192" spans="1:8" ht="11.25" customHeight="1" x14ac:dyDescent="0.2">
      <c r="A192" s="40" t="s">
        <v>236</v>
      </c>
      <c r="B192" s="11">
        <v>42406.275000000001</v>
      </c>
      <c r="C192" s="11">
        <v>39563.400600000001</v>
      </c>
      <c r="D192" s="11">
        <v>2842.81205</v>
      </c>
      <c r="E192" s="11">
        <f t="shared" si="83"/>
        <v>42406.212650000001</v>
      </c>
      <c r="F192" s="11">
        <f t="shared" si="84"/>
        <v>6.235000000015134E-2</v>
      </c>
      <c r="G192" s="11">
        <f t="shared" si="85"/>
        <v>2842.8744000000006</v>
      </c>
      <c r="H192" s="80">
        <f t="shared" si="75"/>
        <v>99.999852969872975</v>
      </c>
    </row>
    <row r="193" spans="1:8" ht="11.4" x14ac:dyDescent="0.2">
      <c r="A193" s="47"/>
      <c r="B193" s="13"/>
      <c r="C193" s="13"/>
      <c r="D193" s="13"/>
      <c r="E193" s="13"/>
      <c r="F193" s="13"/>
      <c r="G193" s="13"/>
      <c r="H193" s="80" t="str">
        <f t="shared" si="75"/>
        <v/>
      </c>
    </row>
    <row r="194" spans="1:8" ht="11.25" customHeight="1" x14ac:dyDescent="0.2">
      <c r="A194" s="37" t="s">
        <v>62</v>
      </c>
      <c r="B194" s="18">
        <f t="shared" ref="B194:C194" si="86">SUM(B195:B201)</f>
        <v>31918355.895</v>
      </c>
      <c r="C194" s="18">
        <f t="shared" si="86"/>
        <v>30831584.137500003</v>
      </c>
      <c r="D194" s="18">
        <f t="shared" ref="D194:G194" si="87">SUM(D195:D201)</f>
        <v>550874.76760999998</v>
      </c>
      <c r="E194" s="22">
        <f t="shared" si="87"/>
        <v>31382458.905110002</v>
      </c>
      <c r="F194" s="22">
        <f t="shared" si="87"/>
        <v>535896.98989000276</v>
      </c>
      <c r="G194" s="22">
        <f t="shared" si="87"/>
        <v>1086771.757500001</v>
      </c>
      <c r="H194" s="80">
        <f t="shared" si="75"/>
        <v>98.321038240024308</v>
      </c>
    </row>
    <row r="195" spans="1:8" ht="11.25" customHeight="1" x14ac:dyDescent="0.2">
      <c r="A195" s="40" t="s">
        <v>44</v>
      </c>
      <c r="B195" s="11">
        <v>17765624.634000003</v>
      </c>
      <c r="C195" s="11">
        <v>16930038.106540002</v>
      </c>
      <c r="D195" s="11">
        <v>433321.07148000004</v>
      </c>
      <c r="E195" s="11">
        <f t="shared" ref="E195:E201" si="88">C195+D195</f>
        <v>17363359.17802</v>
      </c>
      <c r="F195" s="11">
        <f t="shared" ref="F195:F201" si="89">B195-E195</f>
        <v>402265.45598000288</v>
      </c>
      <c r="G195" s="11">
        <f t="shared" ref="G195:G201" si="90">B195-C195</f>
        <v>835586.52746000141</v>
      </c>
      <c r="H195" s="80">
        <f t="shared" si="75"/>
        <v>97.735708908257905</v>
      </c>
    </row>
    <row r="196" spans="1:8" ht="11.25" customHeight="1" x14ac:dyDescent="0.2">
      <c r="A196" s="40" t="s">
        <v>237</v>
      </c>
      <c r="B196" s="11">
        <v>122591.56299999999</v>
      </c>
      <c r="C196" s="11">
        <v>121018.8134</v>
      </c>
      <c r="D196" s="11">
        <v>1571.7449299999998</v>
      </c>
      <c r="E196" s="11">
        <f t="shared" si="88"/>
        <v>122590.55833</v>
      </c>
      <c r="F196" s="11">
        <f t="shared" si="89"/>
        <v>1.0046699999948032</v>
      </c>
      <c r="G196" s="11">
        <f t="shared" si="90"/>
        <v>1572.7495999999956</v>
      </c>
      <c r="H196" s="80">
        <f t="shared" ref="H196:H227" si="91">IFERROR(E196/B196*100,"")</f>
        <v>99.999180473781877</v>
      </c>
    </row>
    <row r="197" spans="1:8" ht="11.25" customHeight="1" x14ac:dyDescent="0.2">
      <c r="A197" s="40" t="s">
        <v>238</v>
      </c>
      <c r="B197" s="11">
        <v>592711.95000000007</v>
      </c>
      <c r="C197" s="11">
        <v>521288.21884999995</v>
      </c>
      <c r="D197" s="11">
        <v>71420.633039999986</v>
      </c>
      <c r="E197" s="11">
        <f t="shared" si="88"/>
        <v>592708.85188999993</v>
      </c>
      <c r="F197" s="11">
        <f t="shared" si="89"/>
        <v>3.0981100001372397</v>
      </c>
      <c r="G197" s="11">
        <f t="shared" si="90"/>
        <v>71423.731150000123</v>
      </c>
      <c r="H197" s="80">
        <f t="shared" si="91"/>
        <v>99.999477299217574</v>
      </c>
    </row>
    <row r="198" spans="1:8" ht="11.25" customHeight="1" x14ac:dyDescent="0.2">
      <c r="A198" s="40" t="s">
        <v>239</v>
      </c>
      <c r="B198" s="11">
        <v>19280.580000000002</v>
      </c>
      <c r="C198" s="11">
        <v>19280.580000000002</v>
      </c>
      <c r="D198" s="11">
        <v>0</v>
      </c>
      <c r="E198" s="11">
        <f t="shared" si="88"/>
        <v>19280.580000000002</v>
      </c>
      <c r="F198" s="11">
        <f t="shared" si="89"/>
        <v>0</v>
      </c>
      <c r="G198" s="11">
        <f t="shared" si="90"/>
        <v>0</v>
      </c>
      <c r="H198" s="80">
        <f t="shared" si="91"/>
        <v>100</v>
      </c>
    </row>
    <row r="199" spans="1:8" ht="11.25" customHeight="1" x14ac:dyDescent="0.2">
      <c r="A199" s="40" t="s">
        <v>240</v>
      </c>
      <c r="B199" s="11">
        <v>770731.92599999998</v>
      </c>
      <c r="C199" s="11">
        <v>654958.29656999989</v>
      </c>
      <c r="D199" s="11">
        <v>23429.868460000002</v>
      </c>
      <c r="E199" s="11">
        <f t="shared" si="88"/>
        <v>678388.16502999992</v>
      </c>
      <c r="F199" s="11">
        <f t="shared" si="89"/>
        <v>92343.760970000061</v>
      </c>
      <c r="G199" s="11">
        <f t="shared" si="90"/>
        <v>115773.62943000009</v>
      </c>
      <c r="H199" s="80">
        <f t="shared" si="91"/>
        <v>88.018692640740554</v>
      </c>
    </row>
    <row r="200" spans="1:8" ht="11.25" customHeight="1" x14ac:dyDescent="0.2">
      <c r="A200" s="40" t="s">
        <v>241</v>
      </c>
      <c r="B200" s="11">
        <v>12576085.556</v>
      </c>
      <c r="C200" s="11">
        <v>12556890.179260001</v>
      </c>
      <c r="D200" s="11">
        <v>19192.252639999995</v>
      </c>
      <c r="E200" s="11">
        <f t="shared" si="88"/>
        <v>12576082.4319</v>
      </c>
      <c r="F200" s="11">
        <f t="shared" si="89"/>
        <v>3.124099999666214</v>
      </c>
      <c r="G200" s="11">
        <f t="shared" si="90"/>
        <v>19195.376739999279</v>
      </c>
      <c r="H200" s="80">
        <f t="shared" si="91"/>
        <v>99.999975158406912</v>
      </c>
    </row>
    <row r="201" spans="1:8" ht="11.25" customHeight="1" x14ac:dyDescent="0.2">
      <c r="A201" s="40" t="s">
        <v>242</v>
      </c>
      <c r="B201" s="11">
        <v>71329.686000000016</v>
      </c>
      <c r="C201" s="11">
        <v>28109.942879999999</v>
      </c>
      <c r="D201" s="11">
        <v>1939.19706</v>
      </c>
      <c r="E201" s="11">
        <f t="shared" si="88"/>
        <v>30049.139939999997</v>
      </c>
      <c r="F201" s="11">
        <f t="shared" si="89"/>
        <v>41280.546060000022</v>
      </c>
      <c r="G201" s="11">
        <f t="shared" si="90"/>
        <v>43219.743120000014</v>
      </c>
      <c r="H201" s="80">
        <f t="shared" si="91"/>
        <v>42.127116527612344</v>
      </c>
    </row>
    <row r="202" spans="1:8" ht="11.25" customHeight="1" x14ac:dyDescent="0.2">
      <c r="A202" s="43"/>
      <c r="B202" s="13"/>
      <c r="C202" s="13"/>
      <c r="D202" s="13"/>
      <c r="E202" s="13"/>
      <c r="F202" s="13"/>
      <c r="G202" s="13"/>
      <c r="H202" s="80" t="str">
        <f t="shared" si="91"/>
        <v/>
      </c>
    </row>
    <row r="203" spans="1:8" ht="11.25" customHeight="1" x14ac:dyDescent="0.2">
      <c r="A203" s="37" t="s">
        <v>63</v>
      </c>
      <c r="B203" s="19">
        <f t="shared" ref="B203:G203" si="92">SUM(B204:B210)</f>
        <v>5837279.1334900009</v>
      </c>
      <c r="C203" s="19">
        <f t="shared" si="92"/>
        <v>5366888.8316200012</v>
      </c>
      <c r="D203" s="19">
        <f t="shared" si="92"/>
        <v>264733.28216</v>
      </c>
      <c r="E203" s="19">
        <f t="shared" si="92"/>
        <v>5631622.1137800002</v>
      </c>
      <c r="F203" s="19">
        <f t="shared" si="92"/>
        <v>205657.01970999932</v>
      </c>
      <c r="G203" s="19">
        <f t="shared" si="92"/>
        <v>470390.30186999962</v>
      </c>
      <c r="H203" s="80">
        <f t="shared" si="91"/>
        <v>96.476834240629472</v>
      </c>
    </row>
    <row r="204" spans="1:8" ht="11.25" customHeight="1" x14ac:dyDescent="0.2">
      <c r="A204" s="40" t="s">
        <v>44</v>
      </c>
      <c r="B204" s="11">
        <v>1437570.3394900004</v>
      </c>
      <c r="C204" s="11">
        <v>1247663.9894600005</v>
      </c>
      <c r="D204" s="11">
        <v>66474.56938999999</v>
      </c>
      <c r="E204" s="11">
        <f t="shared" ref="E204:E210" si="93">C204+D204</f>
        <v>1314138.5588500006</v>
      </c>
      <c r="F204" s="11">
        <f t="shared" ref="F204:F210" si="94">B204-E204</f>
        <v>123431.78063999978</v>
      </c>
      <c r="G204" s="11">
        <f t="shared" ref="G204:G210" si="95">B204-C204</f>
        <v>189906.35002999986</v>
      </c>
      <c r="H204" s="80">
        <f t="shared" si="91"/>
        <v>91.413861482159604</v>
      </c>
    </row>
    <row r="205" spans="1:8" ht="11.25" customHeight="1" x14ac:dyDescent="0.2">
      <c r="A205" s="40" t="s">
        <v>243</v>
      </c>
      <c r="B205" s="11">
        <v>262812.88199999998</v>
      </c>
      <c r="C205" s="11">
        <v>244069.87551999997</v>
      </c>
      <c r="D205" s="11">
        <v>9224.0742199999986</v>
      </c>
      <c r="E205" s="11">
        <f t="shared" si="93"/>
        <v>253293.94973999998</v>
      </c>
      <c r="F205" s="11">
        <f t="shared" si="94"/>
        <v>9518.9322600000014</v>
      </c>
      <c r="G205" s="11">
        <f t="shared" si="95"/>
        <v>18743.006480000011</v>
      </c>
      <c r="H205" s="80">
        <f t="shared" si="91"/>
        <v>96.378057198885699</v>
      </c>
    </row>
    <row r="206" spans="1:8" ht="11.25" customHeight="1" x14ac:dyDescent="0.2">
      <c r="A206" s="40" t="s">
        <v>244</v>
      </c>
      <c r="B206" s="11">
        <v>16450.120999999999</v>
      </c>
      <c r="C206" s="11">
        <v>15679.587</v>
      </c>
      <c r="D206" s="11">
        <v>769.76112000000001</v>
      </c>
      <c r="E206" s="11">
        <f t="shared" si="93"/>
        <v>16449.348119999999</v>
      </c>
      <c r="F206" s="11">
        <f t="shared" si="94"/>
        <v>0.77288000000044121</v>
      </c>
      <c r="G206" s="11">
        <f t="shared" si="95"/>
        <v>770.53399999999965</v>
      </c>
      <c r="H206" s="80">
        <f t="shared" si="91"/>
        <v>99.995301675896485</v>
      </c>
    </row>
    <row r="207" spans="1:8" ht="11.25" customHeight="1" x14ac:dyDescent="0.2">
      <c r="A207" s="40" t="s">
        <v>245</v>
      </c>
      <c r="B207" s="11">
        <v>136716.66900000002</v>
      </c>
      <c r="C207" s="11">
        <v>136258.01862000002</v>
      </c>
      <c r="D207" s="11">
        <v>458.06495000000001</v>
      </c>
      <c r="E207" s="11">
        <f t="shared" si="93"/>
        <v>136716.08357000002</v>
      </c>
      <c r="F207" s="11">
        <f t="shared" si="94"/>
        <v>0.58543000000645407</v>
      </c>
      <c r="G207" s="11">
        <f t="shared" si="95"/>
        <v>458.65038000000641</v>
      </c>
      <c r="H207" s="80">
        <f t="shared" si="91"/>
        <v>99.999571793253665</v>
      </c>
    </row>
    <row r="208" spans="1:8" ht="11.25" customHeight="1" x14ac:dyDescent="0.2">
      <c r="A208" s="40" t="s">
        <v>246</v>
      </c>
      <c r="B208" s="11">
        <v>53906.899000000005</v>
      </c>
      <c r="C208" s="11">
        <v>48625.397779999999</v>
      </c>
      <c r="D208" s="11">
        <v>2215.13096</v>
      </c>
      <c r="E208" s="11">
        <f t="shared" si="93"/>
        <v>50840.528740000002</v>
      </c>
      <c r="F208" s="11">
        <f t="shared" si="94"/>
        <v>3066.3702600000033</v>
      </c>
      <c r="G208" s="11">
        <f t="shared" si="95"/>
        <v>5281.5012200000056</v>
      </c>
      <c r="H208" s="80">
        <f t="shared" si="91"/>
        <v>94.311729450436388</v>
      </c>
    </row>
    <row r="209" spans="1:8" ht="11.25" customHeight="1" x14ac:dyDescent="0.2">
      <c r="A209" s="40" t="s">
        <v>247</v>
      </c>
      <c r="B209" s="11">
        <v>3870849.3169999998</v>
      </c>
      <c r="C209" s="11">
        <v>3625039.8975200001</v>
      </c>
      <c r="D209" s="11">
        <v>176181.13395000002</v>
      </c>
      <c r="E209" s="11">
        <f t="shared" si="93"/>
        <v>3801221.0314700003</v>
      </c>
      <c r="F209" s="11">
        <f t="shared" si="94"/>
        <v>69628.285529999528</v>
      </c>
      <c r="G209" s="11">
        <f t="shared" si="95"/>
        <v>245809.41947999969</v>
      </c>
      <c r="H209" s="80">
        <f t="shared" si="91"/>
        <v>98.201214260027996</v>
      </c>
    </row>
    <row r="210" spans="1:8" ht="11.25" customHeight="1" x14ac:dyDescent="0.2">
      <c r="A210" s="40" t="s">
        <v>248</v>
      </c>
      <c r="B210" s="11">
        <v>58972.906000000003</v>
      </c>
      <c r="C210" s="11">
        <v>49552.065719999999</v>
      </c>
      <c r="D210" s="11">
        <v>9410.5475700000006</v>
      </c>
      <c r="E210" s="11">
        <f t="shared" si="93"/>
        <v>58962.613290000001</v>
      </c>
      <c r="F210" s="11">
        <f t="shared" si="94"/>
        <v>10.292710000001534</v>
      </c>
      <c r="G210" s="11">
        <f t="shared" si="95"/>
        <v>9420.840280000004</v>
      </c>
      <c r="H210" s="80">
        <f t="shared" si="91"/>
        <v>99.982546713909599</v>
      </c>
    </row>
    <row r="211" spans="1:8" ht="11.25" customHeight="1" x14ac:dyDescent="0.2">
      <c r="A211" s="43"/>
      <c r="B211" s="13"/>
      <c r="C211" s="13"/>
      <c r="D211" s="13"/>
      <c r="E211" s="13"/>
      <c r="F211" s="13"/>
      <c r="G211" s="13"/>
      <c r="H211" s="80" t="str">
        <f t="shared" si="91"/>
        <v/>
      </c>
    </row>
    <row r="212" spans="1:8" ht="11.25" customHeight="1" x14ac:dyDescent="0.2">
      <c r="A212" s="37" t="s">
        <v>128</v>
      </c>
      <c r="B212" s="18">
        <f t="shared" ref="B212:G212" si="96">SUM(B213:B219)</f>
        <v>1140445.0240000002</v>
      </c>
      <c r="C212" s="18">
        <f t="shared" si="96"/>
        <v>1002092.8523200003</v>
      </c>
      <c r="D212" s="18">
        <f t="shared" si="96"/>
        <v>23658.947049999995</v>
      </c>
      <c r="E212" s="18">
        <f t="shared" si="96"/>
        <v>1025751.7993700003</v>
      </c>
      <c r="F212" s="18">
        <f t="shared" si="96"/>
        <v>114693.22462999998</v>
      </c>
      <c r="G212" s="18">
        <f t="shared" si="96"/>
        <v>138352.17167999997</v>
      </c>
      <c r="H212" s="80">
        <f t="shared" si="91"/>
        <v>89.943116746853377</v>
      </c>
    </row>
    <row r="213" spans="1:8" ht="11.25" customHeight="1" x14ac:dyDescent="0.2">
      <c r="A213" s="40" t="s">
        <v>249</v>
      </c>
      <c r="B213" s="11">
        <v>351412.66000000015</v>
      </c>
      <c r="C213" s="11">
        <v>311671.11410000024</v>
      </c>
      <c r="D213" s="11">
        <v>9285.7309800000003</v>
      </c>
      <c r="E213" s="11">
        <f t="shared" ref="E213:E219" si="97">C213+D213</f>
        <v>320956.84508000023</v>
      </c>
      <c r="F213" s="11">
        <f t="shared" ref="F213:F219" si="98">B213-E213</f>
        <v>30455.814919999917</v>
      </c>
      <c r="G213" s="11">
        <f t="shared" ref="G213:G219" si="99">B213-C213</f>
        <v>39741.54589999991</v>
      </c>
      <c r="H213" s="80">
        <f t="shared" si="91"/>
        <v>91.333318805304316</v>
      </c>
    </row>
    <row r="214" spans="1:8" ht="11.25" customHeight="1" x14ac:dyDescent="0.2">
      <c r="A214" s="40" t="s">
        <v>250</v>
      </c>
      <c r="B214" s="11">
        <v>45105</v>
      </c>
      <c r="C214" s="11">
        <v>42724.008679999999</v>
      </c>
      <c r="D214" s="11">
        <v>2371.2071000000001</v>
      </c>
      <c r="E214" s="11">
        <f t="shared" si="97"/>
        <v>45095.215779999999</v>
      </c>
      <c r="F214" s="11">
        <f t="shared" si="98"/>
        <v>9.784220000001369</v>
      </c>
      <c r="G214" s="11">
        <f t="shared" si="99"/>
        <v>2380.991320000001</v>
      </c>
      <c r="H214" s="80">
        <f t="shared" si="91"/>
        <v>99.978307903780063</v>
      </c>
    </row>
    <row r="215" spans="1:8" ht="11.25" customHeight="1" x14ac:dyDescent="0.2">
      <c r="A215" s="40" t="s">
        <v>251</v>
      </c>
      <c r="B215" s="11">
        <v>4682.7740000000003</v>
      </c>
      <c r="C215" s="11">
        <v>0</v>
      </c>
      <c r="D215" s="11">
        <v>0</v>
      </c>
      <c r="E215" s="11">
        <f t="shared" si="97"/>
        <v>0</v>
      </c>
      <c r="F215" s="11">
        <f t="shared" si="98"/>
        <v>4682.7740000000003</v>
      </c>
      <c r="G215" s="11">
        <f t="shared" si="99"/>
        <v>4682.7740000000003</v>
      </c>
      <c r="H215" s="80">
        <f t="shared" si="91"/>
        <v>0</v>
      </c>
    </row>
    <row r="216" spans="1:8" ht="11.25" customHeight="1" x14ac:dyDescent="0.2">
      <c r="A216" s="40" t="s">
        <v>252</v>
      </c>
      <c r="B216" s="11">
        <v>74147.062000000005</v>
      </c>
      <c r="C216" s="11">
        <v>74146.014290000006</v>
      </c>
      <c r="D216" s="11">
        <v>0</v>
      </c>
      <c r="E216" s="11">
        <f t="shared" si="97"/>
        <v>74146.014290000006</v>
      </c>
      <c r="F216" s="11">
        <f t="shared" si="98"/>
        <v>1.047709999998915</v>
      </c>
      <c r="G216" s="11">
        <f t="shared" si="99"/>
        <v>1.047709999998915</v>
      </c>
      <c r="H216" s="80">
        <f t="shared" si="91"/>
        <v>99.998586983797139</v>
      </c>
    </row>
    <row r="217" spans="1:8" ht="11.25" customHeight="1" x14ac:dyDescent="0.2">
      <c r="A217" s="40" t="s">
        <v>253</v>
      </c>
      <c r="B217" s="11">
        <v>244515.42500000002</v>
      </c>
      <c r="C217" s="11">
        <v>218264.21640999999</v>
      </c>
      <c r="D217" s="11">
        <v>11546.780359999999</v>
      </c>
      <c r="E217" s="11">
        <f t="shared" si="97"/>
        <v>229810.99677</v>
      </c>
      <c r="F217" s="11">
        <f t="shared" si="98"/>
        <v>14704.42823000002</v>
      </c>
      <c r="G217" s="11">
        <f t="shared" si="99"/>
        <v>26251.208590000024</v>
      </c>
      <c r="H217" s="80">
        <f t="shared" si="91"/>
        <v>93.986298316353654</v>
      </c>
    </row>
    <row r="218" spans="1:8" ht="11.25" customHeight="1" x14ac:dyDescent="0.2">
      <c r="A218" s="40" t="s">
        <v>254</v>
      </c>
      <c r="B218" s="11">
        <v>264881.11500000005</v>
      </c>
      <c r="C218" s="11">
        <v>249903.28594</v>
      </c>
      <c r="D218" s="11">
        <v>421.97861</v>
      </c>
      <c r="E218" s="11">
        <f t="shared" si="97"/>
        <v>250325.26454999999</v>
      </c>
      <c r="F218" s="11">
        <f t="shared" si="98"/>
        <v>14555.850450000056</v>
      </c>
      <c r="G218" s="11">
        <f t="shared" si="99"/>
        <v>14977.829060000047</v>
      </c>
      <c r="H218" s="80">
        <f t="shared" si="91"/>
        <v>94.504760956627635</v>
      </c>
    </row>
    <row r="219" spans="1:8" ht="11.25" customHeight="1" x14ac:dyDescent="0.2">
      <c r="A219" s="40" t="s">
        <v>129</v>
      </c>
      <c r="B219" s="11">
        <v>155700.98800000001</v>
      </c>
      <c r="C219" s="11">
        <v>105384.21290000001</v>
      </c>
      <c r="D219" s="11">
        <v>33.25</v>
      </c>
      <c r="E219" s="11">
        <f t="shared" si="97"/>
        <v>105417.46290000001</v>
      </c>
      <c r="F219" s="11">
        <f t="shared" si="98"/>
        <v>50283.525099999999</v>
      </c>
      <c r="G219" s="11">
        <f t="shared" si="99"/>
        <v>50316.775099999999</v>
      </c>
      <c r="H219" s="80">
        <f t="shared" si="91"/>
        <v>67.705069989665063</v>
      </c>
    </row>
    <row r="220" spans="1:8" ht="11.25" customHeight="1" x14ac:dyDescent="0.2">
      <c r="A220" s="43"/>
      <c r="B220" s="11"/>
      <c r="C220" s="12"/>
      <c r="D220" s="11"/>
      <c r="E220" s="12"/>
      <c r="F220" s="12"/>
      <c r="G220" s="12"/>
      <c r="H220" s="80" t="str">
        <f t="shared" si="91"/>
        <v/>
      </c>
    </row>
    <row r="221" spans="1:8" ht="11.25" customHeight="1" x14ac:dyDescent="0.2">
      <c r="A221" s="37" t="s">
        <v>64</v>
      </c>
      <c r="B221" s="19">
        <f t="shared" ref="B221:G221" si="100">SUM(B222:B237)+SUM(B242:B256)</f>
        <v>27248992.842</v>
      </c>
      <c r="C221" s="19">
        <f t="shared" si="100"/>
        <v>24442901.327440009</v>
      </c>
      <c r="D221" s="19">
        <f t="shared" si="100"/>
        <v>1807465.0888</v>
      </c>
      <c r="E221" s="19">
        <f t="shared" si="100"/>
        <v>26250366.416240003</v>
      </c>
      <c r="F221" s="19">
        <f t="shared" si="100"/>
        <v>998626.42575999605</v>
      </c>
      <c r="G221" s="19">
        <f t="shared" si="100"/>
        <v>2806091.5145599958</v>
      </c>
      <c r="H221" s="80">
        <f t="shared" si="91"/>
        <v>96.335180417307853</v>
      </c>
    </row>
    <row r="222" spans="1:8" ht="11.25" customHeight="1" x14ac:dyDescent="0.2">
      <c r="A222" s="40" t="s">
        <v>255</v>
      </c>
      <c r="B222" s="11">
        <v>115871.618</v>
      </c>
      <c r="C222" s="11">
        <v>98884.632239999992</v>
      </c>
      <c r="D222" s="11">
        <v>150.97647000000001</v>
      </c>
      <c r="E222" s="11">
        <f t="shared" ref="E222:E236" si="101">C222+D222</f>
        <v>99035.608709999986</v>
      </c>
      <c r="F222" s="11">
        <f t="shared" ref="F222:F236" si="102">B222-E222</f>
        <v>16836.009290000016</v>
      </c>
      <c r="G222" s="11">
        <f t="shared" ref="G222:G236" si="103">B222-C222</f>
        <v>16986.98576000001</v>
      </c>
      <c r="H222" s="80">
        <f t="shared" si="91"/>
        <v>85.470118066358566</v>
      </c>
    </row>
    <row r="223" spans="1:8" ht="11.25" customHeight="1" x14ac:dyDescent="0.2">
      <c r="A223" s="40" t="s">
        <v>256</v>
      </c>
      <c r="B223" s="11">
        <v>202553.98</v>
      </c>
      <c r="C223" s="11">
        <v>202553.84252999999</v>
      </c>
      <c r="D223" s="11">
        <v>0</v>
      </c>
      <c r="E223" s="11">
        <f t="shared" si="101"/>
        <v>202553.84252999999</v>
      </c>
      <c r="F223" s="11">
        <f t="shared" si="102"/>
        <v>0.13747000001603737</v>
      </c>
      <c r="G223" s="11">
        <f t="shared" si="103"/>
        <v>0.13747000001603737</v>
      </c>
      <c r="H223" s="80">
        <f t="shared" si="91"/>
        <v>99.999932131671756</v>
      </c>
    </row>
    <row r="224" spans="1:8" ht="11.25" customHeight="1" x14ac:dyDescent="0.2">
      <c r="A224" s="40" t="s">
        <v>257</v>
      </c>
      <c r="B224" s="11">
        <v>99878.940000000017</v>
      </c>
      <c r="C224" s="11">
        <v>78733.51569</v>
      </c>
      <c r="D224" s="11">
        <v>0</v>
      </c>
      <c r="E224" s="11">
        <f t="shared" si="101"/>
        <v>78733.51569</v>
      </c>
      <c r="F224" s="11">
        <f t="shared" si="102"/>
        <v>21145.424310000017</v>
      </c>
      <c r="G224" s="11">
        <f t="shared" si="103"/>
        <v>21145.424310000017</v>
      </c>
      <c r="H224" s="80">
        <f t="shared" si="91"/>
        <v>78.828946012042167</v>
      </c>
    </row>
    <row r="225" spans="1:8" ht="11.25" customHeight="1" x14ac:dyDescent="0.2">
      <c r="A225" s="40" t="s">
        <v>258</v>
      </c>
      <c r="B225" s="11">
        <v>127104.34000000001</v>
      </c>
      <c r="C225" s="11">
        <v>92147.886329999994</v>
      </c>
      <c r="D225" s="11">
        <v>14604.49598</v>
      </c>
      <c r="E225" s="11">
        <f t="shared" si="101"/>
        <v>106752.38230999999</v>
      </c>
      <c r="F225" s="11">
        <f t="shared" si="102"/>
        <v>20351.957690000025</v>
      </c>
      <c r="G225" s="11">
        <f t="shared" si="103"/>
        <v>34956.453670000017</v>
      </c>
      <c r="H225" s="80">
        <f t="shared" si="91"/>
        <v>83.987991527275923</v>
      </c>
    </row>
    <row r="226" spans="1:8" ht="11.25" customHeight="1" x14ac:dyDescent="0.2">
      <c r="A226" s="40" t="s">
        <v>259</v>
      </c>
      <c r="B226" s="11">
        <v>13356529.057000002</v>
      </c>
      <c r="C226" s="11">
        <v>12455039.664330006</v>
      </c>
      <c r="D226" s="11">
        <v>850801.26111000008</v>
      </c>
      <c r="E226" s="11">
        <f t="shared" si="101"/>
        <v>13305840.925440006</v>
      </c>
      <c r="F226" s="11">
        <f t="shared" si="102"/>
        <v>50688.131559995934</v>
      </c>
      <c r="G226" s="11">
        <f t="shared" si="103"/>
        <v>901489.39266999625</v>
      </c>
      <c r="H226" s="80">
        <f t="shared" si="91"/>
        <v>99.620499222936729</v>
      </c>
    </row>
    <row r="227" spans="1:8" ht="11.25" customHeight="1" x14ac:dyDescent="0.2">
      <c r="A227" s="40" t="s">
        <v>260</v>
      </c>
      <c r="B227" s="11">
        <v>44808.608999999997</v>
      </c>
      <c r="C227" s="11">
        <v>41988.956420000002</v>
      </c>
      <c r="D227" s="11">
        <v>169.80429999999998</v>
      </c>
      <c r="E227" s="11">
        <f t="shared" si="101"/>
        <v>42158.760720000006</v>
      </c>
      <c r="F227" s="11">
        <f t="shared" si="102"/>
        <v>2649.8482799999911</v>
      </c>
      <c r="G227" s="11">
        <f t="shared" si="103"/>
        <v>2819.6525799999945</v>
      </c>
      <c r="H227" s="80">
        <f t="shared" si="91"/>
        <v>94.086296497175368</v>
      </c>
    </row>
    <row r="228" spans="1:8" ht="11.25" customHeight="1" x14ac:dyDescent="0.2">
      <c r="A228" s="40" t="s">
        <v>261</v>
      </c>
      <c r="B228" s="11">
        <v>154660.08299999998</v>
      </c>
      <c r="C228" s="11">
        <v>154659.49612</v>
      </c>
      <c r="D228" s="11">
        <v>0</v>
      </c>
      <c r="E228" s="11">
        <f t="shared" si="101"/>
        <v>154659.49612</v>
      </c>
      <c r="F228" s="11">
        <f t="shared" si="102"/>
        <v>0.58687999998801388</v>
      </c>
      <c r="G228" s="11">
        <f t="shared" si="103"/>
        <v>0.58687999998801388</v>
      </c>
      <c r="H228" s="80">
        <f t="shared" ref="H228:H259" si="104">IFERROR(E228/B228*100,"")</f>
        <v>99.999620535571552</v>
      </c>
    </row>
    <row r="229" spans="1:8" ht="11.25" customHeight="1" x14ac:dyDescent="0.2">
      <c r="A229" s="40" t="s">
        <v>262</v>
      </c>
      <c r="B229" s="11">
        <v>391710.97399999999</v>
      </c>
      <c r="C229" s="11">
        <v>360577.15244999999</v>
      </c>
      <c r="D229" s="11">
        <v>26309.953089999999</v>
      </c>
      <c r="E229" s="11">
        <f t="shared" si="101"/>
        <v>386887.10554000002</v>
      </c>
      <c r="F229" s="11">
        <f t="shared" si="102"/>
        <v>4823.8684599999688</v>
      </c>
      <c r="G229" s="11">
        <f t="shared" si="103"/>
        <v>31133.821549999993</v>
      </c>
      <c r="H229" s="80">
        <f t="shared" si="104"/>
        <v>98.768513322274202</v>
      </c>
    </row>
    <row r="230" spans="1:8" ht="11.25" customHeight="1" x14ac:dyDescent="0.2">
      <c r="A230" s="40" t="s">
        <v>263</v>
      </c>
      <c r="B230" s="11">
        <v>167373.82499999998</v>
      </c>
      <c r="C230" s="11">
        <v>152446.37231999999</v>
      </c>
      <c r="D230" s="11">
        <v>12501.339669999999</v>
      </c>
      <c r="E230" s="11">
        <f t="shared" si="101"/>
        <v>164947.71198999998</v>
      </c>
      <c r="F230" s="11">
        <f t="shared" si="102"/>
        <v>2426.1130100000009</v>
      </c>
      <c r="G230" s="11">
        <f t="shared" si="103"/>
        <v>14927.452679999988</v>
      </c>
      <c r="H230" s="80">
        <f t="shared" si="104"/>
        <v>98.550482424596552</v>
      </c>
    </row>
    <row r="231" spans="1:8" ht="11.25" customHeight="1" x14ac:dyDescent="0.2">
      <c r="A231" s="40" t="s">
        <v>264</v>
      </c>
      <c r="B231" s="11">
        <v>69624</v>
      </c>
      <c r="C231" s="11">
        <v>62779.386290000002</v>
      </c>
      <c r="D231" s="11">
        <v>3763.8846000000003</v>
      </c>
      <c r="E231" s="11">
        <f t="shared" si="101"/>
        <v>66543.27089</v>
      </c>
      <c r="F231" s="11">
        <f t="shared" si="102"/>
        <v>3080.7291100000002</v>
      </c>
      <c r="G231" s="11">
        <f t="shared" si="103"/>
        <v>6844.6137099999978</v>
      </c>
      <c r="H231" s="80">
        <f t="shared" si="104"/>
        <v>95.575190868091468</v>
      </c>
    </row>
    <row r="232" spans="1:8" ht="11.25" customHeight="1" x14ac:dyDescent="0.2">
      <c r="A232" s="40" t="s">
        <v>265</v>
      </c>
      <c r="B232" s="11">
        <v>192216.79300000001</v>
      </c>
      <c r="C232" s="11">
        <v>192149.91012000002</v>
      </c>
      <c r="D232" s="11">
        <v>64.501109999999997</v>
      </c>
      <c r="E232" s="11">
        <f t="shared" si="101"/>
        <v>192214.41123000003</v>
      </c>
      <c r="F232" s="11">
        <f t="shared" si="102"/>
        <v>2.3817699999781325</v>
      </c>
      <c r="G232" s="11">
        <f t="shared" si="103"/>
        <v>66.882879999990109</v>
      </c>
      <c r="H232" s="80">
        <f t="shared" si="104"/>
        <v>99.998760893903807</v>
      </c>
    </row>
    <row r="233" spans="1:8" ht="11.25" customHeight="1" x14ac:dyDescent="0.2">
      <c r="A233" s="40" t="s">
        <v>266</v>
      </c>
      <c r="B233" s="11">
        <v>1298889.9519999998</v>
      </c>
      <c r="C233" s="11">
        <v>1274280.4567</v>
      </c>
      <c r="D233" s="11">
        <v>398.50696000000005</v>
      </c>
      <c r="E233" s="11">
        <f t="shared" si="101"/>
        <v>1274678.9636599999</v>
      </c>
      <c r="F233" s="11">
        <f t="shared" si="102"/>
        <v>24210.988339999923</v>
      </c>
      <c r="G233" s="11">
        <f t="shared" si="103"/>
        <v>24609.495299999835</v>
      </c>
      <c r="H233" s="80">
        <f t="shared" si="104"/>
        <v>98.136024664543726</v>
      </c>
    </row>
    <row r="234" spans="1:8" ht="11.25" customHeight="1" x14ac:dyDescent="0.2">
      <c r="A234" s="40" t="s">
        <v>267</v>
      </c>
      <c r="B234" s="11">
        <v>142781.03400000001</v>
      </c>
      <c r="C234" s="11">
        <v>142135.63543999998</v>
      </c>
      <c r="D234" s="11">
        <v>645.14942000000008</v>
      </c>
      <c r="E234" s="11">
        <f t="shared" si="101"/>
        <v>142780.78485999999</v>
      </c>
      <c r="F234" s="11">
        <f t="shared" si="102"/>
        <v>0.24914000002900138</v>
      </c>
      <c r="G234" s="11">
        <f t="shared" si="103"/>
        <v>645.39856000003056</v>
      </c>
      <c r="H234" s="80">
        <f t="shared" si="104"/>
        <v>99.999825509037819</v>
      </c>
    </row>
    <row r="235" spans="1:8" ht="11.25" customHeight="1" x14ac:dyDescent="0.2">
      <c r="A235" s="40" t="s">
        <v>268</v>
      </c>
      <c r="B235" s="11">
        <v>86361.85</v>
      </c>
      <c r="C235" s="11">
        <v>66619.482949999991</v>
      </c>
      <c r="D235" s="11">
        <v>9040.832699999999</v>
      </c>
      <c r="E235" s="11">
        <f t="shared" si="101"/>
        <v>75660.31564999999</v>
      </c>
      <c r="F235" s="11">
        <f t="shared" si="102"/>
        <v>10701.534350000016</v>
      </c>
      <c r="G235" s="11">
        <f t="shared" si="103"/>
        <v>19742.367050000015</v>
      </c>
      <c r="H235" s="80">
        <f t="shared" si="104"/>
        <v>87.608493391468556</v>
      </c>
    </row>
    <row r="236" spans="1:8" ht="11.25" customHeight="1" x14ac:dyDescent="0.2">
      <c r="A236" s="40" t="s">
        <v>269</v>
      </c>
      <c r="B236" s="11">
        <v>58492.379000000001</v>
      </c>
      <c r="C236" s="11">
        <v>57368.548969999996</v>
      </c>
      <c r="D236" s="11">
        <v>1121.1048000000001</v>
      </c>
      <c r="E236" s="11">
        <f t="shared" si="101"/>
        <v>58489.653769999997</v>
      </c>
      <c r="F236" s="11">
        <f t="shared" si="102"/>
        <v>2.7252300000036485</v>
      </c>
      <c r="G236" s="11">
        <f t="shared" si="103"/>
        <v>1123.8300300000046</v>
      </c>
      <c r="H236" s="80">
        <f t="shared" si="104"/>
        <v>99.995340880219615</v>
      </c>
    </row>
    <row r="237" spans="1:8" ht="11.25" customHeight="1" x14ac:dyDescent="0.2">
      <c r="A237" s="40" t="s">
        <v>270</v>
      </c>
      <c r="B237" s="17">
        <f t="shared" ref="B237:G237" si="105">SUM(B238:B241)</f>
        <v>838176.73600000003</v>
      </c>
      <c r="C237" s="17">
        <f t="shared" si="105"/>
        <v>716577.29795999988</v>
      </c>
      <c r="D237" s="17">
        <f t="shared" si="105"/>
        <v>14623.62643</v>
      </c>
      <c r="E237" s="17">
        <f t="shared" si="105"/>
        <v>731200.92438999994</v>
      </c>
      <c r="F237" s="17">
        <f t="shared" si="105"/>
        <v>106975.81161000006</v>
      </c>
      <c r="G237" s="17">
        <f t="shared" si="105"/>
        <v>121599.43804000004</v>
      </c>
      <c r="H237" s="80">
        <f t="shared" si="104"/>
        <v>87.237081749546419</v>
      </c>
    </row>
    <row r="238" spans="1:8" ht="11.25" customHeight="1" x14ac:dyDescent="0.2">
      <c r="A238" s="45" t="s">
        <v>271</v>
      </c>
      <c r="B238" s="11">
        <v>306933.14900000003</v>
      </c>
      <c r="C238" s="11">
        <v>267689.61244</v>
      </c>
      <c r="D238" s="11">
        <v>3740.7296399999996</v>
      </c>
      <c r="E238" s="11">
        <f t="shared" ref="E238:E256" si="106">C238+D238</f>
        <v>271430.34207999997</v>
      </c>
      <c r="F238" s="11">
        <f t="shared" ref="F238:F256" si="107">B238-E238</f>
        <v>35502.806920000061</v>
      </c>
      <c r="G238" s="11">
        <f t="shared" ref="G238:G256" si="108">B238-C238</f>
        <v>39243.536560000037</v>
      </c>
      <c r="H238" s="80">
        <f t="shared" si="104"/>
        <v>88.433049008987936</v>
      </c>
    </row>
    <row r="239" spans="1:8" ht="11.25" customHeight="1" x14ac:dyDescent="0.2">
      <c r="A239" s="45" t="s">
        <v>272</v>
      </c>
      <c r="B239" s="11">
        <v>170000.31599999999</v>
      </c>
      <c r="C239" s="11">
        <v>163011.92471000002</v>
      </c>
      <c r="D239" s="11">
        <v>40.360510000000005</v>
      </c>
      <c r="E239" s="11">
        <f t="shared" si="106"/>
        <v>163052.28522000002</v>
      </c>
      <c r="F239" s="11">
        <f t="shared" si="107"/>
        <v>6948.0307799999719</v>
      </c>
      <c r="G239" s="11">
        <f t="shared" si="108"/>
        <v>6988.3912899999705</v>
      </c>
      <c r="H239" s="80">
        <f t="shared" si="104"/>
        <v>95.912930667728887</v>
      </c>
    </row>
    <row r="240" spans="1:8" ht="11.25" customHeight="1" x14ac:dyDescent="0.2">
      <c r="A240" s="45" t="s">
        <v>273</v>
      </c>
      <c r="B240" s="11">
        <v>192071.948</v>
      </c>
      <c r="C240" s="11">
        <v>125688.18635999999</v>
      </c>
      <c r="D240" s="11">
        <v>10794.731760000001</v>
      </c>
      <c r="E240" s="11">
        <f t="shared" si="106"/>
        <v>136482.91811999999</v>
      </c>
      <c r="F240" s="11">
        <f t="shared" si="107"/>
        <v>55589.029880000016</v>
      </c>
      <c r="G240" s="11">
        <f t="shared" si="108"/>
        <v>66383.761640000012</v>
      </c>
      <c r="H240" s="80">
        <f t="shared" si="104"/>
        <v>71.058225597836895</v>
      </c>
    </row>
    <row r="241" spans="1:8" ht="11.25" customHeight="1" x14ac:dyDescent="0.2">
      <c r="A241" s="45" t="s">
        <v>274</v>
      </c>
      <c r="B241" s="11">
        <v>169171.323</v>
      </c>
      <c r="C241" s="11">
        <v>160187.57444999999</v>
      </c>
      <c r="D241" s="11">
        <v>47.804519999999997</v>
      </c>
      <c r="E241" s="11">
        <f t="shared" si="106"/>
        <v>160235.37896999999</v>
      </c>
      <c r="F241" s="11">
        <f t="shared" si="107"/>
        <v>8935.9440300000133</v>
      </c>
      <c r="G241" s="11">
        <f t="shared" si="108"/>
        <v>8983.7485500000184</v>
      </c>
      <c r="H241" s="80">
        <f t="shared" si="104"/>
        <v>94.717813946516216</v>
      </c>
    </row>
    <row r="242" spans="1:8" ht="11.25" customHeight="1" x14ac:dyDescent="0.2">
      <c r="A242" s="40" t="s">
        <v>275</v>
      </c>
      <c r="B242" s="11">
        <v>1748273.9999999998</v>
      </c>
      <c r="C242" s="11">
        <v>884826.41229999997</v>
      </c>
      <c r="D242" s="11">
        <v>489937.43437000003</v>
      </c>
      <c r="E242" s="11">
        <f t="shared" si="106"/>
        <v>1374763.8466699999</v>
      </c>
      <c r="F242" s="11">
        <f t="shared" si="107"/>
        <v>373510.15332999988</v>
      </c>
      <c r="G242" s="11">
        <f t="shared" si="108"/>
        <v>863447.5876999998</v>
      </c>
      <c r="H242" s="80">
        <f t="shared" si="104"/>
        <v>78.635491156992558</v>
      </c>
    </row>
    <row r="243" spans="1:8" ht="11.25" customHeight="1" x14ac:dyDescent="0.2">
      <c r="A243" s="40" t="s">
        <v>276</v>
      </c>
      <c r="B243" s="11">
        <v>656140.73099999991</v>
      </c>
      <c r="C243" s="11">
        <v>633576.47707000002</v>
      </c>
      <c r="D243" s="11">
        <v>9896.4656499999983</v>
      </c>
      <c r="E243" s="11">
        <f t="shared" si="106"/>
        <v>643472.94272000005</v>
      </c>
      <c r="F243" s="11">
        <f t="shared" si="107"/>
        <v>12667.788279999862</v>
      </c>
      <c r="G243" s="11">
        <f t="shared" si="108"/>
        <v>22564.25392999989</v>
      </c>
      <c r="H243" s="80">
        <f t="shared" si="104"/>
        <v>98.069348893995141</v>
      </c>
    </row>
    <row r="244" spans="1:8" ht="11.25" customHeight="1" x14ac:dyDescent="0.2">
      <c r="A244" s="40" t="s">
        <v>277</v>
      </c>
      <c r="B244" s="11">
        <v>1597589.2750000001</v>
      </c>
      <c r="C244" s="11">
        <v>1508575.2728800001</v>
      </c>
      <c r="D244" s="11">
        <v>88441.811109999995</v>
      </c>
      <c r="E244" s="11">
        <f t="shared" si="106"/>
        <v>1597017.08399</v>
      </c>
      <c r="F244" s="11">
        <f t="shared" si="107"/>
        <v>572.19101000018418</v>
      </c>
      <c r="G244" s="11">
        <f t="shared" si="108"/>
        <v>89014.002120000077</v>
      </c>
      <c r="H244" s="80">
        <f t="shared" si="104"/>
        <v>99.964184097943431</v>
      </c>
    </row>
    <row r="245" spans="1:8" ht="11.25" customHeight="1" x14ac:dyDescent="0.2">
      <c r="A245" s="40" t="s">
        <v>278</v>
      </c>
      <c r="B245" s="11">
        <v>412609.88099999999</v>
      </c>
      <c r="C245" s="11">
        <v>342792.28495999996</v>
      </c>
      <c r="D245" s="11">
        <v>11138.68901</v>
      </c>
      <c r="E245" s="11">
        <f t="shared" si="106"/>
        <v>353930.97396999993</v>
      </c>
      <c r="F245" s="11">
        <f t="shared" si="107"/>
        <v>58678.90703000006</v>
      </c>
      <c r="G245" s="11">
        <f t="shared" si="108"/>
        <v>69817.596040000033</v>
      </c>
      <c r="H245" s="80">
        <f t="shared" si="104"/>
        <v>85.778598687994076</v>
      </c>
    </row>
    <row r="246" spans="1:8" ht="11.25" customHeight="1" x14ac:dyDescent="0.2">
      <c r="A246" s="40" t="s">
        <v>279</v>
      </c>
      <c r="B246" s="11">
        <v>1350561.1140000003</v>
      </c>
      <c r="C246" s="11">
        <v>1293978.7436600002</v>
      </c>
      <c r="D246" s="11">
        <v>55856.051369999994</v>
      </c>
      <c r="E246" s="11">
        <f t="shared" si="106"/>
        <v>1349834.7950300002</v>
      </c>
      <c r="F246" s="11">
        <f t="shared" si="107"/>
        <v>726.31897000013851</v>
      </c>
      <c r="G246" s="11">
        <f t="shared" si="108"/>
        <v>56582.37034000014</v>
      </c>
      <c r="H246" s="80">
        <f t="shared" si="104"/>
        <v>99.946220947540169</v>
      </c>
    </row>
    <row r="247" spans="1:8" ht="11.25" customHeight="1" x14ac:dyDescent="0.2">
      <c r="A247" s="40" t="s">
        <v>280</v>
      </c>
      <c r="B247" s="11">
        <v>27474.638999999999</v>
      </c>
      <c r="C247" s="11">
        <v>25460.196179999999</v>
      </c>
      <c r="D247" s="11">
        <v>457.31753000000003</v>
      </c>
      <c r="E247" s="11">
        <f t="shared" si="106"/>
        <v>25917.513709999999</v>
      </c>
      <c r="F247" s="11">
        <f t="shared" si="107"/>
        <v>1557.1252899999999</v>
      </c>
      <c r="G247" s="11">
        <f t="shared" si="108"/>
        <v>2014.4428200000002</v>
      </c>
      <c r="H247" s="80">
        <f t="shared" si="104"/>
        <v>94.332499546217875</v>
      </c>
    </row>
    <row r="248" spans="1:8" ht="11.25" customHeight="1" x14ac:dyDescent="0.2">
      <c r="A248" s="48" t="s">
        <v>143</v>
      </c>
      <c r="B248" s="11">
        <v>221202</v>
      </c>
      <c r="C248" s="11">
        <v>189919.53505000001</v>
      </c>
      <c r="D248" s="11">
        <v>25264.443760000002</v>
      </c>
      <c r="E248" s="11">
        <f t="shared" si="106"/>
        <v>215183.97881</v>
      </c>
      <c r="F248" s="11">
        <f t="shared" si="107"/>
        <v>6018.0211899999995</v>
      </c>
      <c r="G248" s="11">
        <f t="shared" si="108"/>
        <v>31282.464949999994</v>
      </c>
      <c r="H248" s="80">
        <f t="shared" si="104"/>
        <v>97.27940019077586</v>
      </c>
    </row>
    <row r="249" spans="1:8" ht="11.25" customHeight="1" x14ac:dyDescent="0.2">
      <c r="A249" s="48" t="s">
        <v>281</v>
      </c>
      <c r="B249" s="11">
        <v>2302803.0979999998</v>
      </c>
      <c r="C249" s="11">
        <v>2087033.75743</v>
      </c>
      <c r="D249" s="11">
        <v>56653.64215</v>
      </c>
      <c r="E249" s="11">
        <f t="shared" si="106"/>
        <v>2143687.39958</v>
      </c>
      <c r="F249" s="11">
        <f t="shared" si="107"/>
        <v>159115.6984199998</v>
      </c>
      <c r="G249" s="11">
        <f t="shared" si="108"/>
        <v>215769.34056999977</v>
      </c>
      <c r="H249" s="80">
        <f t="shared" si="104"/>
        <v>93.090347213871965</v>
      </c>
    </row>
    <row r="250" spans="1:8" ht="11.25" customHeight="1" x14ac:dyDescent="0.2">
      <c r="A250" s="48" t="s">
        <v>282</v>
      </c>
      <c r="B250" s="11">
        <v>78920</v>
      </c>
      <c r="C250" s="11">
        <v>68363.125620000006</v>
      </c>
      <c r="D250" s="11">
        <v>10556.04724</v>
      </c>
      <c r="E250" s="11">
        <f t="shared" si="106"/>
        <v>78919.172860000006</v>
      </c>
      <c r="F250" s="11">
        <f t="shared" si="107"/>
        <v>0.82713999999396037</v>
      </c>
      <c r="G250" s="11">
        <f t="shared" si="108"/>
        <v>10556.874379999994</v>
      </c>
      <c r="H250" s="80">
        <f t="shared" si="104"/>
        <v>99.998951926001027</v>
      </c>
    </row>
    <row r="251" spans="1:8" ht="11.25" customHeight="1" x14ac:dyDescent="0.2">
      <c r="A251" s="48" t="s">
        <v>283</v>
      </c>
      <c r="B251" s="11">
        <v>202751.00000000003</v>
      </c>
      <c r="C251" s="11">
        <v>198027.68455999999</v>
      </c>
      <c r="D251" s="11">
        <v>4723.1589599999998</v>
      </c>
      <c r="E251" s="11">
        <f t="shared" si="106"/>
        <v>202750.84351999999</v>
      </c>
      <c r="F251" s="11">
        <f t="shared" si="107"/>
        <v>0.15648000003420748</v>
      </c>
      <c r="G251" s="11">
        <f t="shared" si="108"/>
        <v>4723.3154400000349</v>
      </c>
      <c r="H251" s="80">
        <f t="shared" si="104"/>
        <v>99.999922821589024</v>
      </c>
    </row>
    <row r="252" spans="1:8" ht="11.25" customHeight="1" x14ac:dyDescent="0.2">
      <c r="A252" s="48" t="s">
        <v>284</v>
      </c>
      <c r="B252" s="11">
        <v>770307.05100000009</v>
      </c>
      <c r="C252" s="11">
        <v>603584.87342999992</v>
      </c>
      <c r="D252" s="11">
        <v>85108.376699999993</v>
      </c>
      <c r="E252" s="11">
        <f t="shared" si="106"/>
        <v>688693.25012999994</v>
      </c>
      <c r="F252" s="11">
        <f t="shared" si="107"/>
        <v>81613.800870000152</v>
      </c>
      <c r="G252" s="11">
        <f t="shared" si="108"/>
        <v>166722.17757000017</v>
      </c>
      <c r="H252" s="80">
        <f t="shared" si="104"/>
        <v>89.405030011856894</v>
      </c>
    </row>
    <row r="253" spans="1:8" ht="11.25" customHeight="1" x14ac:dyDescent="0.2">
      <c r="A253" s="48" t="s">
        <v>285</v>
      </c>
      <c r="B253" s="11">
        <v>66391.999999999985</v>
      </c>
      <c r="C253" s="11">
        <v>48558.55474</v>
      </c>
      <c r="D253" s="11">
        <v>3016.63283</v>
      </c>
      <c r="E253" s="11">
        <f t="shared" si="106"/>
        <v>51575.187570000002</v>
      </c>
      <c r="F253" s="11">
        <f t="shared" si="107"/>
        <v>14816.812429999984</v>
      </c>
      <c r="G253" s="11">
        <f t="shared" si="108"/>
        <v>17833.445259999986</v>
      </c>
      <c r="H253" s="80">
        <f t="shared" si="104"/>
        <v>77.682834633690817</v>
      </c>
    </row>
    <row r="254" spans="1:8" ht="11.25" customHeight="1" x14ac:dyDescent="0.2">
      <c r="A254" s="48" t="s">
        <v>286</v>
      </c>
      <c r="B254" s="11">
        <v>463650.859</v>
      </c>
      <c r="C254" s="11">
        <v>406228.09271</v>
      </c>
      <c r="D254" s="11">
        <v>32219.581480000001</v>
      </c>
      <c r="E254" s="11">
        <f t="shared" si="106"/>
        <v>438447.67418999999</v>
      </c>
      <c r="F254" s="11">
        <f t="shared" si="107"/>
        <v>25203.184810000006</v>
      </c>
      <c r="G254" s="11">
        <f t="shared" si="108"/>
        <v>57422.76629</v>
      </c>
      <c r="H254" s="80">
        <f t="shared" si="104"/>
        <v>94.564188910518126</v>
      </c>
    </row>
    <row r="255" spans="1:8" ht="11.25" hidden="1" customHeight="1" x14ac:dyDescent="0.2">
      <c r="A255" s="48" t="s">
        <v>287</v>
      </c>
      <c r="B255" s="11">
        <v>0</v>
      </c>
      <c r="C255" s="11">
        <v>0</v>
      </c>
      <c r="D255" s="11">
        <v>0</v>
      </c>
      <c r="E255" s="11">
        <f t="shared" si="106"/>
        <v>0</v>
      </c>
      <c r="F255" s="11">
        <f t="shared" si="107"/>
        <v>0</v>
      </c>
      <c r="G255" s="11">
        <f t="shared" si="108"/>
        <v>0</v>
      </c>
      <c r="H255" s="80" t="str">
        <f t="shared" si="104"/>
        <v/>
      </c>
    </row>
    <row r="256" spans="1:8" ht="11.25" customHeight="1" x14ac:dyDescent="0.2">
      <c r="A256" s="48" t="s">
        <v>288</v>
      </c>
      <c r="B256" s="11">
        <v>3283.0239999999999</v>
      </c>
      <c r="C256" s="11">
        <v>3034.0799900000002</v>
      </c>
      <c r="D256" s="11">
        <v>0</v>
      </c>
      <c r="E256" s="11">
        <f t="shared" si="106"/>
        <v>3034.0799900000002</v>
      </c>
      <c r="F256" s="11">
        <f t="shared" si="107"/>
        <v>248.94400999999971</v>
      </c>
      <c r="G256" s="11">
        <f t="shared" si="108"/>
        <v>248.94400999999971</v>
      </c>
      <c r="H256" s="80">
        <f t="shared" si="104"/>
        <v>92.417234537426481</v>
      </c>
    </row>
    <row r="257" spans="1:8" ht="11.25" customHeight="1" x14ac:dyDescent="0.2">
      <c r="A257" s="43"/>
      <c r="B257" s="11"/>
      <c r="C257" s="12"/>
      <c r="D257" s="11"/>
      <c r="E257" s="12"/>
      <c r="F257" s="12"/>
      <c r="G257" s="12"/>
      <c r="H257" s="80" t="str">
        <f t="shared" si="104"/>
        <v/>
      </c>
    </row>
    <row r="258" spans="1:8" ht="11.25" customHeight="1" x14ac:dyDescent="0.2">
      <c r="A258" s="37" t="s">
        <v>65</v>
      </c>
      <c r="B258" s="17">
        <f t="shared" ref="B258:C258" si="109">SUM(B259:B263)</f>
        <v>31499225.999999996</v>
      </c>
      <c r="C258" s="17">
        <f t="shared" si="109"/>
        <v>30741078.146439999</v>
      </c>
      <c r="D258" s="17">
        <f t="shared" ref="D258:G258" si="110">SUM(D259:D263)</f>
        <v>737846.58833000017</v>
      </c>
      <c r="E258" s="17">
        <f t="shared" si="110"/>
        <v>31478924.73477</v>
      </c>
      <c r="F258" s="17">
        <f t="shared" si="110"/>
        <v>20301.265229994911</v>
      </c>
      <c r="G258" s="17">
        <f t="shared" si="110"/>
        <v>758147.85355999589</v>
      </c>
      <c r="H258" s="80">
        <f t="shared" si="104"/>
        <v>99.935549955322728</v>
      </c>
    </row>
    <row r="259" spans="1:8" ht="11.25" customHeight="1" x14ac:dyDescent="0.2">
      <c r="A259" s="48" t="s">
        <v>289</v>
      </c>
      <c r="B259" s="11">
        <v>26979036.999999996</v>
      </c>
      <c r="C259" s="11">
        <v>26265948.36552</v>
      </c>
      <c r="D259" s="11">
        <v>712173.26040000014</v>
      </c>
      <c r="E259" s="11">
        <f t="shared" ref="E259:E263" si="111">C259+D259</f>
        <v>26978121.625920001</v>
      </c>
      <c r="F259" s="11">
        <f>B259-E259</f>
        <v>915.37407999485731</v>
      </c>
      <c r="G259" s="11">
        <f>B259-C259</f>
        <v>713088.63447999582</v>
      </c>
      <c r="H259" s="80">
        <f t="shared" si="104"/>
        <v>99.996607091350242</v>
      </c>
    </row>
    <row r="260" spans="1:8" ht="11.25" customHeight="1" x14ac:dyDescent="0.2">
      <c r="A260" s="48" t="s">
        <v>290</v>
      </c>
      <c r="B260" s="11">
        <v>79712</v>
      </c>
      <c r="C260" s="11">
        <v>78500.331780000008</v>
      </c>
      <c r="D260" s="11">
        <v>1180.0668600000001</v>
      </c>
      <c r="E260" s="11">
        <f t="shared" si="111"/>
        <v>79680.398640000014</v>
      </c>
      <c r="F260" s="11">
        <f>B260-E260</f>
        <v>31.601359999986016</v>
      </c>
      <c r="G260" s="11">
        <f>B260-C260</f>
        <v>1211.6682199999923</v>
      </c>
      <c r="H260" s="80">
        <f t="shared" ref="H260:H277" si="112">IFERROR(E260/B260*100,"")</f>
        <v>99.960355580088333</v>
      </c>
    </row>
    <row r="261" spans="1:8" ht="11.25" customHeight="1" x14ac:dyDescent="0.2">
      <c r="A261" s="48" t="s">
        <v>291</v>
      </c>
      <c r="B261" s="11">
        <v>1199415</v>
      </c>
      <c r="C261" s="11">
        <v>1169070.77409</v>
      </c>
      <c r="D261" s="11">
        <v>10999.797259999999</v>
      </c>
      <c r="E261" s="11">
        <f t="shared" si="111"/>
        <v>1180070.5713499999</v>
      </c>
      <c r="F261" s="11">
        <f>B261-E261</f>
        <v>19344.428650000133</v>
      </c>
      <c r="G261" s="11">
        <f>B261-C261</f>
        <v>30344.225910000037</v>
      </c>
      <c r="H261" s="80">
        <f t="shared" si="112"/>
        <v>98.387178028455523</v>
      </c>
    </row>
    <row r="262" spans="1:8" ht="11.25" customHeight="1" x14ac:dyDescent="0.2">
      <c r="A262" s="48" t="s">
        <v>135</v>
      </c>
      <c r="B262" s="11">
        <v>2713874</v>
      </c>
      <c r="C262" s="11">
        <v>2701905.3511999999</v>
      </c>
      <c r="D262" s="11">
        <v>11968.648800000001</v>
      </c>
      <c r="E262" s="11">
        <f t="shared" si="111"/>
        <v>2713874</v>
      </c>
      <c r="F262" s="11">
        <f>B262-E262</f>
        <v>0</v>
      </c>
      <c r="G262" s="11">
        <f>B262-C262</f>
        <v>11968.648800000083</v>
      </c>
      <c r="H262" s="80">
        <f t="shared" si="112"/>
        <v>100</v>
      </c>
    </row>
    <row r="263" spans="1:8" ht="11.25" customHeight="1" x14ac:dyDescent="0.2">
      <c r="A263" s="48" t="s">
        <v>292</v>
      </c>
      <c r="B263" s="11">
        <v>527188</v>
      </c>
      <c r="C263" s="11">
        <v>525653.32385000004</v>
      </c>
      <c r="D263" s="11">
        <v>1524.81501</v>
      </c>
      <c r="E263" s="11">
        <f t="shared" si="111"/>
        <v>527178.13886000006</v>
      </c>
      <c r="F263" s="11">
        <f>B263-E263</f>
        <v>9.8611399999354035</v>
      </c>
      <c r="G263" s="11">
        <f>B263-C263</f>
        <v>1534.6761499999557</v>
      </c>
      <c r="H263" s="80">
        <f t="shared" si="112"/>
        <v>99.998129483220424</v>
      </c>
    </row>
    <row r="264" spans="1:8" ht="11.25" customHeight="1" x14ac:dyDescent="0.2">
      <c r="A264" s="43"/>
      <c r="B264" s="11"/>
      <c r="C264" s="12"/>
      <c r="D264" s="11"/>
      <c r="E264" s="12"/>
      <c r="F264" s="12"/>
      <c r="G264" s="12"/>
      <c r="H264" s="80" t="str">
        <f t="shared" si="112"/>
        <v/>
      </c>
    </row>
    <row r="265" spans="1:8" ht="11.25" customHeight="1" x14ac:dyDescent="0.2">
      <c r="A265" s="37" t="s">
        <v>66</v>
      </c>
      <c r="B265" s="15">
        <f t="shared" ref="B265:G265" si="113">+B266+B267</f>
        <v>1399344.5859999999</v>
      </c>
      <c r="C265" s="15">
        <f t="shared" si="113"/>
        <v>1389217.39161</v>
      </c>
      <c r="D265" s="15">
        <f t="shared" si="113"/>
        <v>10125.73717</v>
      </c>
      <c r="E265" s="17">
        <f t="shared" si="113"/>
        <v>1399343.1287800001</v>
      </c>
      <c r="F265" s="17">
        <f t="shared" si="113"/>
        <v>1.4572199999674922</v>
      </c>
      <c r="G265" s="17">
        <f t="shared" si="113"/>
        <v>10127.194390000033</v>
      </c>
      <c r="H265" s="80">
        <f t="shared" si="112"/>
        <v>99.999895864105653</v>
      </c>
    </row>
    <row r="266" spans="1:8" ht="11.25" customHeight="1" x14ac:dyDescent="0.2">
      <c r="A266" s="48" t="s">
        <v>66</v>
      </c>
      <c r="B266" s="11">
        <v>1348856</v>
      </c>
      <c r="C266" s="11">
        <v>1343498.88952</v>
      </c>
      <c r="D266" s="11">
        <v>5356.2040199999992</v>
      </c>
      <c r="E266" s="11">
        <f t="shared" ref="E266:E267" si="114">C266+D266</f>
        <v>1348855.09354</v>
      </c>
      <c r="F266" s="11">
        <f>B266-E266</f>
        <v>0.9064599999692291</v>
      </c>
      <c r="G266" s="11">
        <f>B266-C266</f>
        <v>5357.1104800000321</v>
      </c>
      <c r="H266" s="80">
        <f t="shared" si="112"/>
        <v>99.999932797867231</v>
      </c>
    </row>
    <row r="267" spans="1:8" ht="11.25" customHeight="1" x14ac:dyDescent="0.2">
      <c r="A267" s="48" t="s">
        <v>293</v>
      </c>
      <c r="B267" s="11">
        <v>50488.586000000003</v>
      </c>
      <c r="C267" s="11">
        <v>45718.502090000002</v>
      </c>
      <c r="D267" s="11">
        <v>4769.5331500000002</v>
      </c>
      <c r="E267" s="11">
        <f t="shared" si="114"/>
        <v>50488.035240000005</v>
      </c>
      <c r="F267" s="11">
        <f>B267-E267</f>
        <v>0.55075999999826308</v>
      </c>
      <c r="G267" s="11">
        <f>B267-C267</f>
        <v>4770.0839100000012</v>
      </c>
      <c r="H267" s="80">
        <f t="shared" si="112"/>
        <v>99.998909139582565</v>
      </c>
    </row>
    <row r="268" spans="1:8" ht="11.4" x14ac:dyDescent="0.2">
      <c r="A268" s="43"/>
      <c r="B268" s="13"/>
      <c r="C268" s="13"/>
      <c r="D268" s="13"/>
      <c r="E268" s="13"/>
      <c r="F268" s="13"/>
      <c r="G268" s="13"/>
      <c r="H268" s="80" t="str">
        <f t="shared" si="112"/>
        <v/>
      </c>
    </row>
    <row r="269" spans="1:8" ht="11.25" customHeight="1" x14ac:dyDescent="0.2">
      <c r="A269" s="49" t="s">
        <v>67</v>
      </c>
      <c r="B269" s="11">
        <v>7069619.6790000005</v>
      </c>
      <c r="C269" s="11">
        <v>7046569.9789300002</v>
      </c>
      <c r="D269" s="11">
        <v>15622.47309</v>
      </c>
      <c r="E269" s="11">
        <f t="shared" ref="E269" si="115">C269+D269</f>
        <v>7062192.4520200007</v>
      </c>
      <c r="F269" s="11">
        <f>B269-E269</f>
        <v>7427.226979999803</v>
      </c>
      <c r="G269" s="11">
        <f>B269-C269</f>
        <v>23049.700070000254</v>
      </c>
      <c r="H269" s="80">
        <f t="shared" si="112"/>
        <v>99.894941633111301</v>
      </c>
    </row>
    <row r="270" spans="1:8" ht="11.25" customHeight="1" x14ac:dyDescent="0.2">
      <c r="A270" s="43"/>
      <c r="B270" s="13"/>
      <c r="C270" s="13"/>
      <c r="D270" s="13"/>
      <c r="E270" s="13"/>
      <c r="F270" s="13"/>
      <c r="G270" s="13"/>
      <c r="H270" s="80" t="str">
        <f t="shared" si="112"/>
        <v/>
      </c>
    </row>
    <row r="271" spans="1:8" ht="11.25" customHeight="1" x14ac:dyDescent="0.2">
      <c r="A271" s="37" t="s">
        <v>68</v>
      </c>
      <c r="B271" s="11">
        <v>21527996.993000001</v>
      </c>
      <c r="C271" s="11">
        <v>21297300.569630001</v>
      </c>
      <c r="D271" s="11">
        <v>230696.42337</v>
      </c>
      <c r="E271" s="11">
        <f t="shared" ref="E271" si="116">C271+D271</f>
        <v>21527996.993000001</v>
      </c>
      <c r="F271" s="11">
        <f>B271-E271</f>
        <v>0</v>
      </c>
      <c r="G271" s="11">
        <f>B271-C271</f>
        <v>230696.42336999997</v>
      </c>
      <c r="H271" s="80">
        <f t="shared" si="112"/>
        <v>100</v>
      </c>
    </row>
    <row r="272" spans="1:8" ht="11.25" customHeight="1" x14ac:dyDescent="0.2">
      <c r="A272" s="43"/>
      <c r="B272" s="13"/>
      <c r="C272" s="13"/>
      <c r="D272" s="13"/>
      <c r="E272" s="13"/>
      <c r="F272" s="13"/>
      <c r="G272" s="13"/>
      <c r="H272" s="80" t="str">
        <f t="shared" si="112"/>
        <v/>
      </c>
    </row>
    <row r="273" spans="1:8" ht="11.25" customHeight="1" x14ac:dyDescent="0.2">
      <c r="A273" s="37" t="s">
        <v>69</v>
      </c>
      <c r="B273" s="11">
        <v>2702192</v>
      </c>
      <c r="C273" s="11">
        <v>2699495.8126599998</v>
      </c>
      <c r="D273" s="11">
        <v>2696.1873399999999</v>
      </c>
      <c r="E273" s="11">
        <f t="shared" ref="E273" si="117">C273+D273</f>
        <v>2702192</v>
      </c>
      <c r="F273" s="11">
        <f>B273-E273</f>
        <v>0</v>
      </c>
      <c r="G273" s="11">
        <f>B273-C273</f>
        <v>2696.1873400001787</v>
      </c>
      <c r="H273" s="80">
        <f t="shared" si="112"/>
        <v>100</v>
      </c>
    </row>
    <row r="274" spans="1:8" ht="11.25" customHeight="1" x14ac:dyDescent="0.2">
      <c r="A274" s="43"/>
      <c r="B274" s="11"/>
      <c r="C274" s="11"/>
      <c r="D274" s="11"/>
      <c r="E274" s="11"/>
      <c r="F274" s="11"/>
      <c r="G274" s="11"/>
      <c r="H274" s="80" t="str">
        <f t="shared" si="112"/>
        <v/>
      </c>
    </row>
    <row r="275" spans="1:8" ht="11.25" customHeight="1" x14ac:dyDescent="0.2">
      <c r="A275" s="37" t="s">
        <v>70</v>
      </c>
      <c r="B275" s="17">
        <f t="shared" ref="B275:G275" si="118">+B276+B277</f>
        <v>594364.22399999993</v>
      </c>
      <c r="C275" s="17">
        <f t="shared" si="118"/>
        <v>581958.90697999997</v>
      </c>
      <c r="D275" s="17">
        <f t="shared" si="118"/>
        <v>5845.7018499999995</v>
      </c>
      <c r="E275" s="17">
        <f t="shared" si="118"/>
        <v>587804.60883000004</v>
      </c>
      <c r="F275" s="17">
        <f t="shared" si="118"/>
        <v>6559.6151699998809</v>
      </c>
      <c r="G275" s="17">
        <f t="shared" si="118"/>
        <v>12405.317019999919</v>
      </c>
      <c r="H275" s="80">
        <f t="shared" si="112"/>
        <v>98.896364399954223</v>
      </c>
    </row>
    <row r="276" spans="1:8" ht="11.25" customHeight="1" x14ac:dyDescent="0.2">
      <c r="A276" s="40" t="s">
        <v>70</v>
      </c>
      <c r="B276" s="11">
        <v>565488.84399999992</v>
      </c>
      <c r="C276" s="11">
        <v>559659.62575000001</v>
      </c>
      <c r="D276" s="11">
        <v>5827.8358199999993</v>
      </c>
      <c r="E276" s="11">
        <f t="shared" ref="E276:E277" si="119">C276+D276</f>
        <v>565487.46157000004</v>
      </c>
      <c r="F276" s="11">
        <f>B276-E276</f>
        <v>1.382429999881424</v>
      </c>
      <c r="G276" s="11">
        <f>B276-C276</f>
        <v>5829.218249999918</v>
      </c>
      <c r="H276" s="80">
        <f t="shared" si="112"/>
        <v>99.999755533638805</v>
      </c>
    </row>
    <row r="277" spans="1:8" ht="11.25" customHeight="1" x14ac:dyDescent="0.2">
      <c r="A277" s="40" t="s">
        <v>294</v>
      </c>
      <c r="B277" s="11">
        <v>28875.38</v>
      </c>
      <c r="C277" s="11">
        <v>22299.281230000001</v>
      </c>
      <c r="D277" s="11">
        <v>17.866029999999999</v>
      </c>
      <c r="E277" s="11">
        <f t="shared" si="119"/>
        <v>22317.147260000002</v>
      </c>
      <c r="F277" s="11">
        <f>B277-E277</f>
        <v>6558.2327399999995</v>
      </c>
      <c r="G277" s="11">
        <f>B277-C277</f>
        <v>6576.0987700000005</v>
      </c>
      <c r="H277" s="80">
        <f t="shared" si="112"/>
        <v>77.287804558762517</v>
      </c>
    </row>
    <row r="278" spans="1:8" ht="12" customHeight="1" x14ac:dyDescent="0.2">
      <c r="B278" s="14"/>
      <c r="C278" s="14"/>
      <c r="D278" s="14"/>
      <c r="E278" s="14"/>
      <c r="F278" s="14"/>
      <c r="H278" s="24"/>
    </row>
    <row r="279" spans="1:8" ht="11.25" customHeight="1" x14ac:dyDescent="0.2">
      <c r="A279" s="36" t="s">
        <v>71</v>
      </c>
      <c r="B279" s="23">
        <f t="shared" ref="B279:G279" si="120">B280+B282</f>
        <v>639266675.07656002</v>
      </c>
      <c r="C279" s="23">
        <f t="shared" si="120"/>
        <v>637205168.50389993</v>
      </c>
      <c r="D279" s="23">
        <f t="shared" si="120"/>
        <v>583980.89416000003</v>
      </c>
      <c r="E279" s="23">
        <f t="shared" si="120"/>
        <v>637789149.39805984</v>
      </c>
      <c r="F279" s="23">
        <f t="shared" si="120"/>
        <v>1477525.6785000695</v>
      </c>
      <c r="G279" s="23">
        <f t="shared" si="120"/>
        <v>2061506.572660089</v>
      </c>
      <c r="H279" s="80">
        <f t="shared" ref="H279:H286" si="121">IFERROR(E279/B279*100,"")</f>
        <v>99.768871781354278</v>
      </c>
    </row>
    <row r="280" spans="1:8" ht="11.25" customHeight="1" x14ac:dyDescent="0.2">
      <c r="A280" s="41" t="s">
        <v>72</v>
      </c>
      <c r="B280" s="11">
        <v>63217006.846560001</v>
      </c>
      <c r="C280" s="11">
        <v>62825796.338519998</v>
      </c>
      <c r="D280" s="11">
        <v>178157.84542999999</v>
      </c>
      <c r="E280" s="11">
        <f t="shared" ref="E280" si="122">C280+D280</f>
        <v>63003954.18395</v>
      </c>
      <c r="F280" s="11">
        <f>B280-E280</f>
        <v>213052.66261000186</v>
      </c>
      <c r="G280" s="11">
        <f>B280-C280</f>
        <v>391210.50804000348</v>
      </c>
      <c r="H280" s="80">
        <f t="shared" si="121"/>
        <v>99.662982046702837</v>
      </c>
    </row>
    <row r="281" spans="1:8" ht="11.25" customHeight="1" x14ac:dyDescent="0.2">
      <c r="A281" s="50"/>
      <c r="B281" s="12"/>
      <c r="C281" s="12"/>
      <c r="D281" s="12"/>
      <c r="E281" s="12"/>
      <c r="F281" s="12"/>
      <c r="G281" s="12"/>
      <c r="H281" s="80" t="str">
        <f t="shared" si="121"/>
        <v/>
      </c>
    </row>
    <row r="282" spans="1:8" ht="11.25" customHeight="1" x14ac:dyDescent="0.2">
      <c r="A282" s="41" t="s">
        <v>73</v>
      </c>
      <c r="B282" s="17">
        <f t="shared" ref="B282:G282" si="123">SUM(B283:B284)</f>
        <v>576049668.23000002</v>
      </c>
      <c r="C282" s="17">
        <f t="shared" si="123"/>
        <v>574379372.16537988</v>
      </c>
      <c r="D282" s="17">
        <f t="shared" ref="D282" si="124">SUM(D283:D284)</f>
        <v>405823.04873000004</v>
      </c>
      <c r="E282" s="17">
        <f t="shared" si="123"/>
        <v>574785195.2141099</v>
      </c>
      <c r="F282" s="17">
        <f t="shared" si="123"/>
        <v>1264473.0158900677</v>
      </c>
      <c r="G282" s="17">
        <f t="shared" si="123"/>
        <v>1670296.0646200855</v>
      </c>
      <c r="H282" s="80">
        <f t="shared" si="121"/>
        <v>99.780492362789587</v>
      </c>
    </row>
    <row r="283" spans="1:8" ht="11.4" x14ac:dyDescent="0.2">
      <c r="A283" s="40" t="s">
        <v>295</v>
      </c>
      <c r="B283" s="11">
        <v>574031036.69400001</v>
      </c>
      <c r="C283" s="11">
        <v>572549991.34017992</v>
      </c>
      <c r="D283" s="11">
        <v>216572.41390000001</v>
      </c>
      <c r="E283" s="11">
        <f t="shared" ref="E283:E284" si="125">C283+D283</f>
        <v>572766563.75407994</v>
      </c>
      <c r="F283" s="11">
        <f>B283-E283</f>
        <v>1264472.9399200678</v>
      </c>
      <c r="G283" s="11">
        <f>B283-C283</f>
        <v>1481045.3538200855</v>
      </c>
      <c r="H283" s="80">
        <f t="shared" si="121"/>
        <v>99.779720457764356</v>
      </c>
    </row>
    <row r="284" spans="1:8" ht="11.25" customHeight="1" x14ac:dyDescent="0.2">
      <c r="A284" s="40" t="s">
        <v>296</v>
      </c>
      <c r="B284" s="11">
        <v>2018631.5360000001</v>
      </c>
      <c r="C284" s="11">
        <v>1829380.8252000001</v>
      </c>
      <c r="D284" s="11">
        <v>189250.63483000002</v>
      </c>
      <c r="E284" s="11">
        <f t="shared" si="125"/>
        <v>2018631.4600300002</v>
      </c>
      <c r="F284" s="11">
        <f>B284-E284</f>
        <v>7.5969999888911843E-2</v>
      </c>
      <c r="G284" s="11">
        <f>B284-C284</f>
        <v>189250.7108</v>
      </c>
      <c r="H284" s="80">
        <f t="shared" si="121"/>
        <v>99.99999623655934</v>
      </c>
    </row>
    <row r="285" spans="1:8" ht="11.25" customHeight="1" x14ac:dyDescent="0.2">
      <c r="A285" s="52"/>
      <c r="B285" s="12"/>
      <c r="C285" s="12"/>
      <c r="D285" s="12"/>
      <c r="E285" s="12"/>
      <c r="F285" s="12"/>
      <c r="G285" s="12"/>
      <c r="H285" s="80" t="str">
        <f t="shared" si="121"/>
        <v/>
      </c>
    </row>
    <row r="286" spans="1:8" s="51" customFormat="1" ht="13.2" customHeight="1" thickBot="1" x14ac:dyDescent="0.3">
      <c r="A286" s="53" t="s">
        <v>74</v>
      </c>
      <c r="B286" s="54">
        <f>+B279+B9</f>
        <v>2489825100.0984697</v>
      </c>
      <c r="C286" s="54">
        <f t="shared" ref="C286:G286" si="126">+C279+C9</f>
        <v>2412912895.8062592</v>
      </c>
      <c r="D286" s="54">
        <f t="shared" si="126"/>
        <v>50548756.006480001</v>
      </c>
      <c r="E286" s="55">
        <f t="shared" si="126"/>
        <v>2463461651.8127398</v>
      </c>
      <c r="F286" s="54">
        <f t="shared" si="126"/>
        <v>26363448.285729863</v>
      </c>
      <c r="G286" s="54">
        <f t="shared" si="126"/>
        <v>76912204.292209864</v>
      </c>
      <c r="H286" s="81">
        <f t="shared" si="121"/>
        <v>98.941152602056775</v>
      </c>
    </row>
    <row r="287" spans="1:8" ht="11.25" customHeight="1" thickTop="1" x14ac:dyDescent="0.2">
      <c r="A287" s="41"/>
      <c r="B287" s="12"/>
      <c r="C287" s="13"/>
      <c r="D287" s="12"/>
      <c r="E287" s="13"/>
      <c r="F287" s="13"/>
      <c r="G287" s="13"/>
      <c r="H287" s="77"/>
    </row>
    <row r="288" spans="1:8" s="51" customFormat="1" ht="12.6" customHeight="1" x14ac:dyDescent="0.25">
      <c r="A288" s="51" t="s">
        <v>297</v>
      </c>
      <c r="C288" s="57"/>
      <c r="H288" s="79"/>
    </row>
    <row r="289" spans="1:8" s="51" customFormat="1" ht="12.6" customHeight="1" x14ac:dyDescent="0.25">
      <c r="A289" s="51" t="s">
        <v>75</v>
      </c>
      <c r="C289" s="57"/>
      <c r="H289" s="79"/>
    </row>
    <row r="290" spans="1:8" s="51" customFormat="1" ht="25.8" customHeight="1" x14ac:dyDescent="0.25">
      <c r="A290" s="95" t="s">
        <v>299</v>
      </c>
      <c r="B290" s="95"/>
      <c r="C290" s="95"/>
      <c r="D290" s="95"/>
      <c r="E290" s="95"/>
      <c r="F290" s="95"/>
      <c r="G290" s="95"/>
      <c r="H290" s="95"/>
    </row>
    <row r="291" spans="1:8" s="51" customFormat="1" ht="12.6" customHeight="1" x14ac:dyDescent="0.25">
      <c r="A291" s="51" t="s">
        <v>76</v>
      </c>
      <c r="C291" s="57"/>
      <c r="H291" s="79"/>
    </row>
    <row r="292" spans="1:8" s="51" customFormat="1" ht="12.6" customHeight="1" x14ac:dyDescent="0.25">
      <c r="A292" s="51" t="s">
        <v>122</v>
      </c>
      <c r="C292" s="57"/>
      <c r="H292" s="79"/>
    </row>
    <row r="293" spans="1:8" s="51" customFormat="1" ht="12.6" customHeight="1" x14ac:dyDescent="0.25">
      <c r="A293" s="51" t="s">
        <v>298</v>
      </c>
      <c r="C293" s="57"/>
      <c r="H293" s="79"/>
    </row>
    <row r="294" spans="1:8" s="51" customFormat="1" ht="12.6" customHeight="1" x14ac:dyDescent="0.25">
      <c r="A294" s="51" t="s">
        <v>77</v>
      </c>
      <c r="C294" s="57"/>
      <c r="H294" s="79"/>
    </row>
    <row r="295" spans="1:8" x14ac:dyDescent="0.2">
      <c r="E295" s="35"/>
      <c r="G295" s="56"/>
    </row>
    <row r="296" spans="1:8" x14ac:dyDescent="0.2">
      <c r="E296" s="35"/>
      <c r="G296" s="56"/>
    </row>
    <row r="297" spans="1:8" x14ac:dyDescent="0.2">
      <c r="E297" s="35"/>
      <c r="G297" s="56"/>
    </row>
    <row r="298" spans="1:8" x14ac:dyDescent="0.2">
      <c r="E298" s="35"/>
      <c r="G298" s="56"/>
    </row>
    <row r="299" spans="1:8" x14ac:dyDescent="0.2">
      <c r="E299" s="35"/>
      <c r="G299" s="56"/>
    </row>
    <row r="300" spans="1:8" x14ac:dyDescent="0.2">
      <c r="E300" s="35"/>
      <c r="G300" s="56"/>
    </row>
    <row r="301" spans="1:8" x14ac:dyDescent="0.2">
      <c r="E301" s="35"/>
      <c r="G301" s="56"/>
    </row>
    <row r="302" spans="1:8" x14ac:dyDescent="0.2">
      <c r="E302" s="35"/>
      <c r="G302" s="56"/>
    </row>
    <row r="303" spans="1:8" x14ac:dyDescent="0.2">
      <c r="E303" s="35"/>
      <c r="G303" s="56"/>
    </row>
    <row r="304" spans="1:8" x14ac:dyDescent="0.2">
      <c r="E304" s="35"/>
      <c r="G304" s="56"/>
    </row>
    <row r="305" spans="5:7" x14ac:dyDescent="0.2">
      <c r="E305" s="35"/>
      <c r="G305" s="56"/>
    </row>
    <row r="306" spans="5:7" x14ac:dyDescent="0.2">
      <c r="E306" s="35"/>
      <c r="G306" s="56"/>
    </row>
    <row r="307" spans="5:7" x14ac:dyDescent="0.2">
      <c r="E307" s="35"/>
      <c r="G307" s="56"/>
    </row>
    <row r="308" spans="5:7" x14ac:dyDescent="0.2">
      <c r="E308" s="35"/>
      <c r="G308" s="56"/>
    </row>
    <row r="309" spans="5:7" x14ac:dyDescent="0.2">
      <c r="E309" s="35"/>
      <c r="G309" s="56"/>
    </row>
    <row r="310" spans="5:7" x14ac:dyDescent="0.2">
      <c r="E310" s="35"/>
      <c r="G310" s="56"/>
    </row>
    <row r="311" spans="5:7" x14ac:dyDescent="0.2">
      <c r="E311" s="35"/>
      <c r="G311" s="56"/>
    </row>
    <row r="312" spans="5:7" x14ac:dyDescent="0.2">
      <c r="E312" s="35"/>
      <c r="G312" s="56"/>
    </row>
    <row r="313" spans="5:7" x14ac:dyDescent="0.2">
      <c r="E313" s="35"/>
      <c r="G313" s="56"/>
    </row>
    <row r="314" spans="5:7" x14ac:dyDescent="0.2">
      <c r="E314" s="35"/>
      <c r="G314" s="56"/>
    </row>
    <row r="315" spans="5:7" x14ac:dyDescent="0.2">
      <c r="E315" s="35"/>
      <c r="G315" s="56"/>
    </row>
    <row r="316" spans="5:7" x14ac:dyDescent="0.2">
      <c r="E316" s="35"/>
      <c r="G316" s="56"/>
    </row>
    <row r="317" spans="5:7" x14ac:dyDescent="0.2">
      <c r="E317" s="35"/>
      <c r="G317" s="56"/>
    </row>
    <row r="318" spans="5:7" x14ac:dyDescent="0.2">
      <c r="E318" s="35"/>
      <c r="G318" s="56"/>
    </row>
    <row r="319" spans="5:7" x14ac:dyDescent="0.2">
      <c r="E319" s="35"/>
      <c r="G319" s="56"/>
    </row>
    <row r="320" spans="5:7" x14ac:dyDescent="0.2">
      <c r="E320" s="35"/>
      <c r="G320" s="56"/>
    </row>
    <row r="321" spans="5:7" x14ac:dyDescent="0.2">
      <c r="E321" s="35"/>
      <c r="G321" s="56"/>
    </row>
    <row r="322" spans="5:7" x14ac:dyDescent="0.2">
      <c r="E322" s="35"/>
      <c r="G322" s="56"/>
    </row>
    <row r="323" spans="5:7" x14ac:dyDescent="0.2">
      <c r="E323" s="35"/>
      <c r="G323" s="56"/>
    </row>
    <row r="324" spans="5:7" x14ac:dyDescent="0.2">
      <c r="E324" s="35"/>
      <c r="G324" s="56"/>
    </row>
    <row r="325" spans="5:7" x14ac:dyDescent="0.2">
      <c r="E325" s="35"/>
      <c r="G325" s="56"/>
    </row>
    <row r="326" spans="5:7" x14ac:dyDescent="0.2">
      <c r="E326" s="35"/>
      <c r="G326" s="56"/>
    </row>
    <row r="327" spans="5:7" x14ac:dyDescent="0.2">
      <c r="E327" s="35"/>
      <c r="G327" s="56"/>
    </row>
  </sheetData>
  <mergeCells count="7">
    <mergeCell ref="C5:E6"/>
    <mergeCell ref="A290:H290"/>
    <mergeCell ref="B6:B7"/>
    <mergeCell ref="F6:F7"/>
    <mergeCell ref="G6:G7"/>
    <mergeCell ref="H6:H7"/>
    <mergeCell ref="A5:A7"/>
  </mergeCells>
  <printOptions horizontalCentered="1"/>
  <pageMargins left="0.35" right="0.35" top="0.3" bottom="0.25" header="0.2" footer="0.2"/>
  <pageSetup paperSize="9" scale="82" orientation="portrait" r:id="rId1"/>
  <headerFooter alignWithMargins="0">
    <oddFooter>Page &amp;P of &amp;N</oddFooter>
  </headerFooter>
  <rowBreaks count="3" manualBreakCount="3">
    <brk id="86" max="9" man="1"/>
    <brk id="164" max="7" man="1"/>
    <brk id="2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6869-AAA3-44AE-BF0D-FDEED4C4E1E9}">
  <dimension ref="A1:O8"/>
  <sheetViews>
    <sheetView view="pageBreakPreview" topLeftCell="A26" zoomScale="70" zoomScaleNormal="70" zoomScaleSheetLayoutView="70" workbookViewId="0">
      <selection activeCell="N22" sqref="N22"/>
    </sheetView>
  </sheetViews>
  <sheetFormatPr defaultRowHeight="13.2" x14ac:dyDescent="0.25"/>
  <cols>
    <col min="1" max="1" width="38.6640625" customWidth="1"/>
    <col min="2" max="7" width="10.6640625" customWidth="1"/>
    <col min="8" max="8" width="10.88671875" customWidth="1"/>
    <col min="9" max="9" width="11.109375" customWidth="1"/>
    <col min="10" max="10" width="10.33203125" bestFit="1" customWidth="1"/>
    <col min="11" max="11" width="11" customWidth="1"/>
    <col min="12" max="12" width="10.6640625" customWidth="1"/>
    <col min="13" max="13" width="11.33203125" customWidth="1"/>
    <col min="14" max="15" width="11" customWidth="1"/>
  </cols>
  <sheetData>
    <row r="1" spans="1:15" x14ac:dyDescent="0.25">
      <c r="A1" s="5" t="s">
        <v>130</v>
      </c>
    </row>
    <row r="2" spans="1:15" x14ac:dyDescent="0.25">
      <c r="A2" t="s">
        <v>0</v>
      </c>
      <c r="D2">
        <v>1000</v>
      </c>
    </row>
    <row r="3" spans="1:15" x14ac:dyDescent="0.25">
      <c r="A3" t="s">
        <v>1</v>
      </c>
      <c r="J3" t="s">
        <v>2</v>
      </c>
    </row>
    <row r="4" spans="1:15" x14ac:dyDescent="0.25">
      <c r="B4" s="6" t="s">
        <v>13</v>
      </c>
      <c r="C4" s="6" t="s">
        <v>14</v>
      </c>
      <c r="D4" s="6" t="s">
        <v>15</v>
      </c>
      <c r="E4" s="6" t="s">
        <v>16</v>
      </c>
      <c r="F4" s="6" t="s">
        <v>9</v>
      </c>
      <c r="G4" s="6" t="s">
        <v>10</v>
      </c>
      <c r="H4" s="6" t="s">
        <v>11</v>
      </c>
      <c r="I4" s="1"/>
      <c r="J4" s="1" t="s">
        <v>3</v>
      </c>
      <c r="K4" s="1" t="s">
        <v>4</v>
      </c>
      <c r="L4" s="1" t="s">
        <v>5</v>
      </c>
      <c r="M4" s="1" t="s">
        <v>6</v>
      </c>
      <c r="N4" s="1" t="s">
        <v>9</v>
      </c>
      <c r="O4" s="1" t="s">
        <v>10</v>
      </c>
    </row>
    <row r="5" spans="1:15" x14ac:dyDescent="0.25">
      <c r="A5" t="s">
        <v>7</v>
      </c>
      <c r="B5" s="4">
        <v>300669.563372</v>
      </c>
      <c r="C5" s="4">
        <v>410185.82866440993</v>
      </c>
      <c r="D5" s="4">
        <v>419563.99308520992</v>
      </c>
      <c r="E5" s="4">
        <v>495583.65943107003</v>
      </c>
      <c r="F5" s="4">
        <v>488445.70345938002</v>
      </c>
      <c r="G5" s="4">
        <v>375376.35208494001</v>
      </c>
      <c r="H5" s="2">
        <f>SUM(B5:G5)</f>
        <v>2489825.1000970099</v>
      </c>
      <c r="I5" s="2"/>
      <c r="J5" s="2">
        <f>B5</f>
        <v>300669.563372</v>
      </c>
      <c r="K5" s="2">
        <f t="shared" ref="K5:M6" si="0">+J5+C5</f>
        <v>710855.39203640993</v>
      </c>
      <c r="L5" s="2">
        <f t="shared" si="0"/>
        <v>1130419.3851216198</v>
      </c>
      <c r="M5" s="2">
        <f t="shared" si="0"/>
        <v>1626003.0445526899</v>
      </c>
      <c r="N5" s="2">
        <f t="shared" ref="N5:O5" si="1">+M5+F5</f>
        <v>2114448.7480120701</v>
      </c>
      <c r="O5" s="2">
        <f t="shared" si="1"/>
        <v>2489825.1000970099</v>
      </c>
    </row>
    <row r="6" spans="1:15" x14ac:dyDescent="0.25">
      <c r="A6" t="s">
        <v>8</v>
      </c>
      <c r="B6" s="4">
        <v>233799.19613668002</v>
      </c>
      <c r="C6" s="4">
        <v>352859.85046981997</v>
      </c>
      <c r="D6" s="4">
        <v>535187.37982967985</v>
      </c>
      <c r="E6" s="4">
        <v>371750.87489442999</v>
      </c>
      <c r="F6" s="4">
        <v>484625.41369788995</v>
      </c>
      <c r="G6" s="4">
        <v>485238.93696404016</v>
      </c>
      <c r="H6" s="2">
        <f>SUM(B6:G6)</f>
        <v>2463461.6519925399</v>
      </c>
      <c r="I6" s="2"/>
      <c r="J6" s="2">
        <f>B6</f>
        <v>233799.19613668002</v>
      </c>
      <c r="K6" s="2">
        <f t="shared" si="0"/>
        <v>586659.04660649993</v>
      </c>
      <c r="L6" s="2">
        <f t="shared" si="0"/>
        <v>1121846.4264361798</v>
      </c>
      <c r="M6" s="2">
        <f t="shared" si="0"/>
        <v>1493597.3013306097</v>
      </c>
      <c r="N6" s="2">
        <f t="shared" ref="N6:O6" si="2">+M6+F6</f>
        <v>1978222.7150284997</v>
      </c>
      <c r="O6" s="2">
        <f t="shared" si="2"/>
        <v>2463461.6519925399</v>
      </c>
    </row>
    <row r="7" spans="1:15" hidden="1" x14ac:dyDescent="0.25">
      <c r="A7" t="s">
        <v>17</v>
      </c>
      <c r="B7" s="4">
        <f t="shared" ref="B7:H7" si="3">+B6/B5*100</f>
        <v>77.759515633916891</v>
      </c>
      <c r="C7" s="4">
        <f t="shared" si="3"/>
        <v>86.024388414088605</v>
      </c>
      <c r="D7" s="4">
        <f t="shared" si="3"/>
        <v>127.55798606411579</v>
      </c>
      <c r="E7" s="4">
        <f t="shared" si="3"/>
        <v>75.012738580041145</v>
      </c>
      <c r="F7" s="4">
        <f t="shared" ref="F7" si="4">+F6/F5*100</f>
        <v>99.217868079413293</v>
      </c>
      <c r="G7" s="4">
        <f t="shared" si="3"/>
        <v>129.26731645957295</v>
      </c>
      <c r="H7" s="4">
        <f t="shared" si="3"/>
        <v>98.941152609336186</v>
      </c>
      <c r="I7" s="3"/>
      <c r="J7" s="3"/>
      <c r="K7" s="3"/>
      <c r="L7" s="3"/>
      <c r="M7" s="3"/>
      <c r="N7" s="3"/>
      <c r="O7" s="3"/>
    </row>
    <row r="8" spans="1:15" x14ac:dyDescent="0.25">
      <c r="A8" t="s">
        <v>12</v>
      </c>
      <c r="B8" s="4">
        <f t="shared" ref="B8:G8" si="5">J8</f>
        <v>77.759515633916891</v>
      </c>
      <c r="C8" s="4">
        <f t="shared" si="5"/>
        <v>82.528606124218769</v>
      </c>
      <c r="D8" s="4">
        <f t="shared" si="5"/>
        <v>99.241612555634148</v>
      </c>
      <c r="E8" s="4">
        <f t="shared" si="5"/>
        <v>91.856980608636889</v>
      </c>
      <c r="F8" s="4">
        <f t="shared" si="5"/>
        <v>93.557373612784644</v>
      </c>
      <c r="G8" s="4">
        <f t="shared" si="5"/>
        <v>98.941152609336186</v>
      </c>
      <c r="H8" s="4"/>
      <c r="I8" s="3"/>
      <c r="J8" s="4">
        <f>+J6/J5*100</f>
        <v>77.759515633916891</v>
      </c>
      <c r="K8" s="4">
        <f t="shared" ref="K8:O8" si="6">+K6/K5*100</f>
        <v>82.528606124218769</v>
      </c>
      <c r="L8" s="4">
        <f t="shared" si="6"/>
        <v>99.241612555634148</v>
      </c>
      <c r="M8" s="4">
        <f t="shared" si="6"/>
        <v>91.856980608636889</v>
      </c>
      <c r="N8" s="4">
        <f t="shared" ref="N8" si="7">+N6/N5*100</f>
        <v>93.557373612784644</v>
      </c>
      <c r="O8" s="4">
        <f t="shared" si="6"/>
        <v>98.941152609336186</v>
      </c>
    </row>
  </sheetData>
  <printOptions horizontalCentered="1"/>
  <pageMargins left="0.35433070866141736" right="0.35433070866141736" top="0.6692913385826772" bottom="0.4724409448818898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By Department</vt:lpstr>
      <vt:lpstr>By Agency</vt:lpstr>
      <vt:lpstr>Graph </vt:lpstr>
      <vt:lpstr>'By Agency'!Print_Area</vt:lpstr>
      <vt:lpstr>'By Department'!Print_Area</vt:lpstr>
      <vt:lpstr>'Graph '!Print_Area</vt:lpstr>
      <vt:lpstr>'By Agency'!Print_Titles</vt:lpstr>
    </vt:vector>
  </TitlesOfParts>
  <Company>ICTSS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Joyce Marasigan</dc:creator>
  <cp:lastModifiedBy>Ainah Pauline B. Rogano</cp:lastModifiedBy>
  <cp:lastPrinted>2025-07-18T01:46:05Z</cp:lastPrinted>
  <dcterms:created xsi:type="dcterms:W3CDTF">2014-06-18T02:22:11Z</dcterms:created>
  <dcterms:modified xsi:type="dcterms:W3CDTF">2025-07-18T06:48:36Z</dcterms:modified>
</cp:coreProperties>
</file>