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2.197.8\BTB_Cash_Programming_Division\Bank Report\2025\04_April\For posting\"/>
    </mc:Choice>
  </mc:AlternateContent>
  <xr:revisionPtr revIDLastSave="0" documentId="13_ncr:1_{0A1F6443-6CA3-4AB9-9629-8F0BB15057D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y Department" sheetId="8" r:id="rId1"/>
    <sheet name="By Agency" sheetId="10" r:id="rId2"/>
    <sheet name="Graph" sheetId="3" r:id="rId3"/>
  </sheets>
  <definedNames>
    <definedName name="_xlnm._FilterDatabase" localSheetId="1" hidden="1">'By Agency'!#REF!</definedName>
    <definedName name="_xlnm.Print_Area" localSheetId="1">'By Agency'!$A$1:$H$295</definedName>
    <definedName name="_xlnm.Print_Area" localSheetId="0">'By Department'!$A$1:$F$60</definedName>
    <definedName name="_xlnm.Print_Area" localSheetId="2">Graph!$A$12:$I$51</definedName>
    <definedName name="_xlnm.Print_Titles" localSheetId="1">'By Agency'!$1:$8</definedName>
    <definedName name="Z_081E09AD_AB62_433B_A53E_F457872E493D_.wvu.PrintArea" localSheetId="1" hidden="1">'By Agency'!$A$1:$F$289</definedName>
    <definedName name="Z_081E09AD_AB62_433B_A53E_F457872E493D_.wvu.PrintTitles" localSheetId="1" hidden="1">'By Agency'!$1:$8</definedName>
    <definedName name="Z_081E09AD_AB62_433B_A53E_F457872E493D_.wvu.Rows" localSheetId="1" hidden="1">'By Agency'!$134:$134,'By Agency'!$191:$192</definedName>
    <definedName name="Z_0A72D1F9_6F9D_1548_A9BD_D2852F16C0D3_.wvu.PrintArea" localSheetId="1" hidden="1">'By Agency'!$A$1:$F$289</definedName>
    <definedName name="Z_0A72D1F9_6F9D_1548_A9BD_D2852F16C0D3_.wvu.PrintTitles" localSheetId="1" hidden="1">'By Agency'!$1:$8</definedName>
    <definedName name="Z_0A72D1F9_6F9D_1548_A9BD_D2852F16C0D3_.wvu.Rows" localSheetId="1" hidden="1">'By Agency'!$134:$134,'By Agency'!$191:$192</definedName>
    <definedName name="Z_149BABA1_3CBB_4AB5_8307_CDFFE2416884_.wvu.Cols" localSheetId="1" hidden="1">'By Agency'!#REF!</definedName>
    <definedName name="Z_149BABA1_3CBB_4AB5_8307_CDFFE2416884_.wvu.PrintArea" localSheetId="1" hidden="1">'By Agency'!$A$1:$F$289</definedName>
    <definedName name="Z_149BABA1_3CBB_4AB5_8307_CDFFE2416884_.wvu.PrintTitles" localSheetId="1" hidden="1">'By Agency'!$1:$8</definedName>
    <definedName name="Z_149BABA1_3CBB_4AB5_8307_CDFFE2416884_.wvu.Rows" localSheetId="1" hidden="1">'By Agency'!$134:$134,'By Agency'!$191:$192,'By Agency'!$277:$279,'By Agency'!$280:$281,'By Agency'!$282:$285</definedName>
    <definedName name="Z_32FD75DB_C2F2_4294_8471_7CD68BDD134B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63CE5467_86C0_4816_A6C7_6C3632652BD9_.wvu.PrintArea" localSheetId="1" hidden="1">'By Agency'!$A$1:$H$293</definedName>
    <definedName name="Z_63CE5467_86C0_4816_A6C7_6C3632652BD9_.wvu.PrintTitles" localSheetId="1" hidden="1">'By Agency'!$1:$8</definedName>
    <definedName name="Z_92A72121_270A_4D07_961C_15515D7CE906_.wvu.Cols" localSheetId="1" hidden="1">'By Agency'!#REF!,'By Agency'!#REF!,'By Agency'!#REF!,'By Agency'!#REF!,'By Agency'!#REF!</definedName>
    <definedName name="Z_92A72121_270A_4D07_961C_15515D7CE906_.wvu.PrintArea" localSheetId="1" hidden="1">'By Agency'!#REF!</definedName>
    <definedName name="Z_92A72121_270A_4D07_961C_15515D7CE906_.wvu.PrintTitles" localSheetId="1" hidden="1">'By Agency'!#REF!</definedName>
    <definedName name="Z_92A72121_270A_4D07_961C_15515D7CE906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97AE4AC2_2269_476F_89AE_42BE1A190109_.wvu.Cols" localSheetId="1" hidden="1">'By Agency'!#REF!</definedName>
    <definedName name="Z_97AE4AC2_2269_476F_89AE_42BE1A190109_.wvu.PrintArea" localSheetId="1" hidden="1">'By Agency'!$A$1:$H$289</definedName>
    <definedName name="Z_97AE4AC2_2269_476F_89AE_42BE1A190109_.wvu.PrintTitles" localSheetId="1" hidden="1">'By Agency'!$1:$8</definedName>
    <definedName name="Z_97AE4AC2_2269_476F_89AE_42BE1A190109_.wvu.Rows" localSheetId="1" hidden="1">'By Agency'!$134:$134,'By Agency'!$191:$192,'By Agency'!$275:$279,'By Agency'!$280:$281,'By Agency'!$282:$285</definedName>
    <definedName name="Z_A36966C3_2B91_49EA_8368_0F103F951C33_.wvu.Cols" localSheetId="1" hidden="1">'By Agency'!#REF!,'By Agency'!#REF!,'By Agency'!#REF!,'By Agency'!#REF!</definedName>
    <definedName name="Z_A36966C3_2B91_49EA_8368_0F103F951C33_.wvu.PrintArea" localSheetId="1" hidden="1">'By Agency'!#REF!</definedName>
    <definedName name="Z_A36966C3_2B91_49EA_8368_0F103F951C33_.wvu.PrintTitles" localSheetId="1" hidden="1">'By Agency'!#REF!</definedName>
    <definedName name="Z_A36966C3_2B91_49EA_8368_0F103F951C33_.wvu.Rows" localSheetId="1" hidden="1">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Agency'!#REF!,'By Agency'!#REF!</definedName>
    <definedName name="Z_D5067B77_BADA_4D46_9CA2_CCC5AFBA88BD_.wvu.PrintArea" localSheetId="1" hidden="1">'By Agency'!$A$1:$H$293</definedName>
    <definedName name="Z_D5067B77_BADA_4D46_9CA2_CCC5AFBA88BD_.wvu.PrintTitles" localSheetId="1" hidden="1">'By Agency'!$1:$8</definedName>
    <definedName name="Z_D5067B77_BADA_4D46_9CA2_CCC5AFBA88BD_.wvu.Rows" localSheetId="1" hidden="1">'By Agency'!$191:$191</definedName>
    <definedName name="Z_E72949E6_F470_4685_A8B8_FC40C2B684D5_.wvu.PrintArea" localSheetId="1" hidden="1">'By Agency'!$A$1:$F$289</definedName>
    <definedName name="Z_E72949E6_F470_4685_A8B8_FC40C2B684D5_.wvu.PrintTitles" localSheetId="1" hidden="1">'By Agency'!$1:$8</definedName>
    <definedName name="Z_E72949E6_F470_4685_A8B8_FC40C2B684D5_.wvu.Rows" localSheetId="1" hidden="1">'By Agency'!$134:$134,'By Agency'!$191:$192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8" l="1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C282" i="10"/>
  <c r="C279" i="10" s="1"/>
  <c r="C275" i="10"/>
  <c r="C265" i="10"/>
  <c r="C258" i="10"/>
  <c r="C237" i="10"/>
  <c r="C221" i="10" s="1"/>
  <c r="C212" i="10"/>
  <c r="C203" i="10"/>
  <c r="C194" i="10"/>
  <c r="C186" i="10"/>
  <c r="C180" i="10"/>
  <c r="C171" i="10"/>
  <c r="C150" i="10"/>
  <c r="C145" i="10"/>
  <c r="C141" i="10" s="1"/>
  <c r="C138" i="10"/>
  <c r="C133" i="10" s="1"/>
  <c r="C128" i="10"/>
  <c r="C119" i="10"/>
  <c r="C106" i="10"/>
  <c r="C94" i="10"/>
  <c r="C88" i="10"/>
  <c r="C84" i="10"/>
  <c r="C79" i="10"/>
  <c r="C72" i="10"/>
  <c r="C60" i="10"/>
  <c r="C52" i="10"/>
  <c r="C39" i="10"/>
  <c r="C35" i="10"/>
  <c r="C23" i="10"/>
  <c r="H285" i="10"/>
  <c r="D282" i="10"/>
  <c r="D279" i="10" s="1"/>
  <c r="H281" i="10"/>
  <c r="D275" i="10"/>
  <c r="H274" i="10"/>
  <c r="H272" i="10"/>
  <c r="G271" i="10"/>
  <c r="H270" i="10"/>
  <c r="H268" i="10"/>
  <c r="D265" i="10"/>
  <c r="B265" i="10"/>
  <c r="H264" i="10"/>
  <c r="G263" i="10"/>
  <c r="B258" i="10"/>
  <c r="G259" i="10"/>
  <c r="H257" i="10"/>
  <c r="D237" i="10"/>
  <c r="D221" i="10" s="1"/>
  <c r="H220" i="10"/>
  <c r="D212" i="10"/>
  <c r="H211" i="10"/>
  <c r="G207" i="10"/>
  <c r="H202" i="10"/>
  <c r="G198" i="10"/>
  <c r="D194" i="10"/>
  <c r="H193" i="10"/>
  <c r="G190" i="10"/>
  <c r="D186" i="10"/>
  <c r="B186" i="10"/>
  <c r="H185" i="10"/>
  <c r="G182" i="10"/>
  <c r="D180" i="10"/>
  <c r="B180" i="10"/>
  <c r="H179" i="10"/>
  <c r="G178" i="10"/>
  <c r="G174" i="10"/>
  <c r="H170" i="10"/>
  <c r="G166" i="10"/>
  <c r="G164" i="10"/>
  <c r="G162" i="10"/>
  <c r="G161" i="10"/>
  <c r="G157" i="10"/>
  <c r="E153" i="10"/>
  <c r="G153" i="10"/>
  <c r="D150" i="10"/>
  <c r="H149" i="10"/>
  <c r="H147" i="10"/>
  <c r="G146" i="10"/>
  <c r="D145" i="10"/>
  <c r="D141" i="10" s="1"/>
  <c r="B145" i="10"/>
  <c r="B141" i="10" s="1"/>
  <c r="G142" i="10"/>
  <c r="G134" i="10"/>
  <c r="B128" i="10"/>
  <c r="G126" i="10"/>
  <c r="G122" i="10"/>
  <c r="D119" i="10"/>
  <c r="H118" i="10"/>
  <c r="G114" i="10"/>
  <c r="G110" i="10"/>
  <c r="D106" i="10"/>
  <c r="B106" i="10"/>
  <c r="H105" i="10"/>
  <c r="G102" i="10"/>
  <c r="G98" i="10"/>
  <c r="D94" i="10"/>
  <c r="B94" i="10"/>
  <c r="H87" i="10"/>
  <c r="H83" i="10"/>
  <c r="G82" i="10"/>
  <c r="D79" i="10"/>
  <c r="B79" i="10"/>
  <c r="H78" i="10"/>
  <c r="H71" i="10"/>
  <c r="D60" i="10"/>
  <c r="B60" i="10"/>
  <c r="H59" i="10"/>
  <c r="D52" i="10"/>
  <c r="B52" i="10"/>
  <c r="H51" i="10"/>
  <c r="H49" i="10"/>
  <c r="H47" i="10"/>
  <c r="D39" i="10"/>
  <c r="B39" i="10"/>
  <c r="H38" i="10"/>
  <c r="D35" i="10"/>
  <c r="B35" i="10"/>
  <c r="H34" i="10"/>
  <c r="D23" i="10"/>
  <c r="H22" i="10"/>
  <c r="H20" i="10"/>
  <c r="H18" i="10"/>
  <c r="H16" i="10"/>
  <c r="D10" i="10"/>
  <c r="B10" i="10"/>
  <c r="C132" i="10" l="1"/>
  <c r="E161" i="10"/>
  <c r="H161" i="10" s="1"/>
  <c r="E283" i="10"/>
  <c r="H283" i="10" s="1"/>
  <c r="E157" i="10"/>
  <c r="H157" i="10" s="1"/>
  <c r="E30" i="10"/>
  <c r="G28" i="10"/>
  <c r="E29" i="10"/>
  <c r="E28" i="10"/>
  <c r="B23" i="10"/>
  <c r="E48" i="10"/>
  <c r="F48" i="10" s="1"/>
  <c r="E76" i="10"/>
  <c r="G76" i="10"/>
  <c r="G108" i="10"/>
  <c r="E108" i="10"/>
  <c r="F30" i="10"/>
  <c r="E75" i="10"/>
  <c r="D72" i="10"/>
  <c r="G53" i="10"/>
  <c r="E74" i="10"/>
  <c r="G29" i="10"/>
  <c r="G30" i="10"/>
  <c r="E56" i="10"/>
  <c r="E68" i="10"/>
  <c r="F28" i="10"/>
  <c r="G32" i="10"/>
  <c r="E64" i="10"/>
  <c r="F64" i="10" s="1"/>
  <c r="G74" i="10"/>
  <c r="G75" i="10"/>
  <c r="E96" i="10"/>
  <c r="F96" i="10" s="1"/>
  <c r="G112" i="10"/>
  <c r="E112" i="10"/>
  <c r="F112" i="10" s="1"/>
  <c r="D84" i="10"/>
  <c r="G100" i="10"/>
  <c r="E100" i="10"/>
  <c r="F100" i="10" s="1"/>
  <c r="G116" i="10"/>
  <c r="E116" i="10"/>
  <c r="F116" i="10" s="1"/>
  <c r="G104" i="10"/>
  <c r="E104" i="10"/>
  <c r="G48" i="10"/>
  <c r="G56" i="10"/>
  <c r="G64" i="10"/>
  <c r="G68" i="10"/>
  <c r="G107" i="10"/>
  <c r="B72" i="10"/>
  <c r="E82" i="10"/>
  <c r="B88" i="10"/>
  <c r="G77" i="10"/>
  <c r="G120" i="10"/>
  <c r="E120" i="10"/>
  <c r="F120" i="10" s="1"/>
  <c r="F75" i="10"/>
  <c r="G81" i="10"/>
  <c r="B84" i="10"/>
  <c r="G124" i="10"/>
  <c r="E124" i="10"/>
  <c r="G90" i="10"/>
  <c r="F153" i="10"/>
  <c r="D88" i="10"/>
  <c r="G130" i="10"/>
  <c r="G151" i="10"/>
  <c r="G154" i="10"/>
  <c r="G155" i="10"/>
  <c r="F104" i="10"/>
  <c r="B119" i="10"/>
  <c r="F124" i="10"/>
  <c r="E142" i="10"/>
  <c r="G158" i="10"/>
  <c r="G159" i="10"/>
  <c r="E164" i="10"/>
  <c r="G96" i="10"/>
  <c r="G145" i="10"/>
  <c r="G135" i="10"/>
  <c r="H153" i="10"/>
  <c r="E154" i="10"/>
  <c r="F154" i="10" s="1"/>
  <c r="G95" i="10"/>
  <c r="E98" i="10"/>
  <c r="F98" i="10" s="1"/>
  <c r="E102" i="10"/>
  <c r="G103" i="10"/>
  <c r="E110" i="10"/>
  <c r="E114" i="10"/>
  <c r="G115" i="10"/>
  <c r="E122" i="10"/>
  <c r="E126" i="10"/>
  <c r="F126" i="10" s="1"/>
  <c r="G129" i="10"/>
  <c r="E129" i="10"/>
  <c r="G139" i="10"/>
  <c r="E158" i="10"/>
  <c r="F158" i="10" s="1"/>
  <c r="F161" i="10"/>
  <c r="E90" i="10"/>
  <c r="G91" i="10"/>
  <c r="D128" i="10"/>
  <c r="E134" i="10"/>
  <c r="E146" i="10"/>
  <c r="F146" i="10" s="1"/>
  <c r="E162" i="10"/>
  <c r="F162" i="10" s="1"/>
  <c r="D138" i="10"/>
  <c r="G181" i="10"/>
  <c r="G196" i="10"/>
  <c r="E196" i="10"/>
  <c r="F196" i="10" s="1"/>
  <c r="B171" i="10"/>
  <c r="G177" i="10"/>
  <c r="G200" i="10"/>
  <c r="E200" i="10"/>
  <c r="F166" i="10"/>
  <c r="E174" i="10"/>
  <c r="F174" i="10" s="1"/>
  <c r="G188" i="10"/>
  <c r="E188" i="10"/>
  <c r="F188" i="10" s="1"/>
  <c r="E168" i="10"/>
  <c r="F168" i="10" s="1"/>
  <c r="G192" i="10"/>
  <c r="E192" i="10"/>
  <c r="B138" i="10"/>
  <c r="B150" i="10"/>
  <c r="E172" i="10"/>
  <c r="E176" i="10"/>
  <c r="F176" i="10" s="1"/>
  <c r="G184" i="10"/>
  <c r="E184" i="10"/>
  <c r="F184" i="10" s="1"/>
  <c r="G205" i="10"/>
  <c r="G137" i="10"/>
  <c r="E166" i="10"/>
  <c r="G168" i="10"/>
  <c r="D171" i="10"/>
  <c r="G173" i="10"/>
  <c r="G172" i="10"/>
  <c r="G189" i="10"/>
  <c r="E201" i="10"/>
  <c r="G201" i="10"/>
  <c r="E205" i="10"/>
  <c r="F205" i="10" s="1"/>
  <c r="B194" i="10"/>
  <c r="E207" i="10"/>
  <c r="G239" i="10"/>
  <c r="B237" i="10"/>
  <c r="B221" i="10" s="1"/>
  <c r="E261" i="10"/>
  <c r="F261" i="10" s="1"/>
  <c r="D203" i="10"/>
  <c r="G225" i="10"/>
  <c r="E243" i="10"/>
  <c r="G243" i="10"/>
  <c r="E251" i="10"/>
  <c r="F251" i="10" s="1"/>
  <c r="G251" i="10"/>
  <c r="F192" i="10"/>
  <c r="F200" i="10"/>
  <c r="B212" i="10"/>
  <c r="G176" i="10"/>
  <c r="G204" i="10"/>
  <c r="G233" i="10"/>
  <c r="G206" i="10"/>
  <c r="E178" i="10"/>
  <c r="F178" i="10" s="1"/>
  <c r="E182" i="10"/>
  <c r="F182" i="10" s="1"/>
  <c r="G183" i="10"/>
  <c r="E190" i="10"/>
  <c r="G191" i="10"/>
  <c r="E198" i="10"/>
  <c r="B203" i="10"/>
  <c r="G209" i="10"/>
  <c r="G210" i="10"/>
  <c r="G213" i="10"/>
  <c r="G214" i="10"/>
  <c r="G229" i="10"/>
  <c r="E245" i="10"/>
  <c r="F245" i="10" s="1"/>
  <c r="E253" i="10"/>
  <c r="E273" i="10"/>
  <c r="F243" i="10"/>
  <c r="G246" i="10"/>
  <c r="E255" i="10"/>
  <c r="G283" i="10"/>
  <c r="F283" i="10"/>
  <c r="B282" i="10"/>
  <c r="G222" i="10"/>
  <c r="G230" i="10"/>
  <c r="E239" i="10"/>
  <c r="F239" i="10" s="1"/>
  <c r="E241" i="10"/>
  <c r="G249" i="10"/>
  <c r="G255" i="10"/>
  <c r="E277" i="10"/>
  <c r="F277" i="10" s="1"/>
  <c r="G244" i="10"/>
  <c r="E247" i="10"/>
  <c r="G262" i="10"/>
  <c r="G245" i="10"/>
  <c r="G253" i="10"/>
  <c r="F253" i="10"/>
  <c r="E263" i="10"/>
  <c r="E269" i="10"/>
  <c r="F269" i="10" s="1"/>
  <c r="E271" i="10"/>
  <c r="G208" i="10"/>
  <c r="G228" i="10"/>
  <c r="G241" i="10"/>
  <c r="G242" i="10"/>
  <c r="G247" i="10"/>
  <c r="E249" i="10"/>
  <c r="G254" i="10"/>
  <c r="E259" i="10"/>
  <c r="F259" i="10" s="1"/>
  <c r="B275" i="10"/>
  <c r="G280" i="10"/>
  <c r="G284" i="10"/>
  <c r="D258" i="10"/>
  <c r="G261" i="10"/>
  <c r="G269" i="10"/>
  <c r="G273" i="10"/>
  <c r="G277" i="10"/>
  <c r="G248" i="10"/>
  <c r="G252" i="10"/>
  <c r="G256" i="10"/>
  <c r="G260" i="10"/>
  <c r="E280" i="10"/>
  <c r="E284" i="10"/>
  <c r="E282" i="10" s="1"/>
  <c r="F157" i="10" l="1"/>
  <c r="G258" i="10"/>
  <c r="E236" i="10"/>
  <c r="E250" i="10"/>
  <c r="H255" i="10"/>
  <c r="E199" i="10"/>
  <c r="E85" i="10"/>
  <c r="E41" i="10"/>
  <c r="G41" i="10"/>
  <c r="H56" i="10"/>
  <c r="E276" i="10"/>
  <c r="E267" i="10"/>
  <c r="G267" i="10"/>
  <c r="E232" i="10"/>
  <c r="E262" i="10"/>
  <c r="E240" i="10"/>
  <c r="E215" i="10"/>
  <c r="G215" i="10"/>
  <c r="B279" i="10"/>
  <c r="H198" i="10"/>
  <c r="E175" i="10"/>
  <c r="H207" i="10"/>
  <c r="F207" i="10"/>
  <c r="E167" i="10"/>
  <c r="E169" i="10"/>
  <c r="H200" i="10"/>
  <c r="H134" i="10"/>
  <c r="F134" i="10"/>
  <c r="G180" i="10"/>
  <c r="E123" i="10"/>
  <c r="H102" i="10"/>
  <c r="H154" i="10"/>
  <c r="E163" i="10"/>
  <c r="E151" i="10"/>
  <c r="E55" i="10"/>
  <c r="G92" i="10"/>
  <c r="E92" i="10"/>
  <c r="E32" i="10"/>
  <c r="E17" i="10"/>
  <c r="G17" i="10"/>
  <c r="E279" i="10"/>
  <c r="H280" i="10"/>
  <c r="F280" i="10"/>
  <c r="H269" i="10"/>
  <c r="E137" i="10"/>
  <c r="D133" i="10"/>
  <c r="E97" i="10"/>
  <c r="E57" i="10"/>
  <c r="E260" i="10"/>
  <c r="H249" i="10"/>
  <c r="E228" i="10"/>
  <c r="F263" i="10"/>
  <c r="H263" i="10"/>
  <c r="H277" i="10"/>
  <c r="E234" i="10"/>
  <c r="E246" i="10"/>
  <c r="H253" i="10"/>
  <c r="E213" i="10"/>
  <c r="E195" i="10"/>
  <c r="H243" i="10"/>
  <c r="B133" i="10"/>
  <c r="E160" i="10"/>
  <c r="G160" i="10"/>
  <c r="H196" i="10"/>
  <c r="H122" i="10"/>
  <c r="E99" i="10"/>
  <c r="E143" i="10"/>
  <c r="G143" i="10"/>
  <c r="G97" i="10"/>
  <c r="E54" i="10"/>
  <c r="G54" i="10"/>
  <c r="E44" i="10"/>
  <c r="G44" i="10"/>
  <c r="E40" i="10"/>
  <c r="G40" i="10"/>
  <c r="E86" i="10"/>
  <c r="G86" i="10"/>
  <c r="E61" i="10"/>
  <c r="H74" i="10"/>
  <c r="G12" i="10"/>
  <c r="E12" i="10"/>
  <c r="G55" i="10"/>
  <c r="H29" i="10"/>
  <c r="H178" i="10"/>
  <c r="H205" i="10"/>
  <c r="G85" i="10"/>
  <c r="E45" i="10"/>
  <c r="G45" i="10"/>
  <c r="E19" i="10"/>
  <c r="G19" i="10"/>
  <c r="H108" i="10"/>
  <c r="E256" i="10"/>
  <c r="H282" i="10"/>
  <c r="E224" i="10"/>
  <c r="E238" i="10"/>
  <c r="E230" i="10"/>
  <c r="G282" i="10"/>
  <c r="E191" i="10"/>
  <c r="E206" i="10"/>
  <c r="E233" i="10"/>
  <c r="G236" i="10"/>
  <c r="H201" i="10"/>
  <c r="F201" i="10"/>
  <c r="E210" i="10"/>
  <c r="H176" i="10"/>
  <c r="E156" i="10"/>
  <c r="G156" i="10"/>
  <c r="H188" i="10"/>
  <c r="G175" i="10"/>
  <c r="E115" i="10"/>
  <c r="H98" i="10"/>
  <c r="F164" i="10"/>
  <c r="H164" i="10"/>
  <c r="E101" i="10"/>
  <c r="G113" i="10"/>
  <c r="E113" i="10"/>
  <c r="E70" i="10"/>
  <c r="G70" i="10"/>
  <c r="E50" i="10"/>
  <c r="G50" i="10"/>
  <c r="G123" i="10"/>
  <c r="F122" i="10"/>
  <c r="H96" i="10"/>
  <c r="G73" i="10"/>
  <c r="E73" i="10"/>
  <c r="E27" i="10"/>
  <c r="G27" i="10"/>
  <c r="E81" i="10"/>
  <c r="F29" i="10"/>
  <c r="E219" i="10"/>
  <c r="G219" i="10"/>
  <c r="G63" i="10"/>
  <c r="E63" i="10"/>
  <c r="H48" i="10"/>
  <c r="G250" i="10"/>
  <c r="E235" i="10"/>
  <c r="G235" i="10"/>
  <c r="H241" i="10"/>
  <c r="E226" i="10"/>
  <c r="G276" i="10"/>
  <c r="H273" i="10"/>
  <c r="G226" i="10"/>
  <c r="H190" i="10"/>
  <c r="E217" i="10"/>
  <c r="H261" i="10"/>
  <c r="H192" i="10"/>
  <c r="E152" i="10"/>
  <c r="G152" i="10"/>
  <c r="E177" i="10"/>
  <c r="H162" i="10"/>
  <c r="H129" i="10"/>
  <c r="F129" i="10"/>
  <c r="H114" i="10"/>
  <c r="E95" i="10"/>
  <c r="H142" i="10"/>
  <c r="F142" i="10"/>
  <c r="F108" i="10"/>
  <c r="E80" i="10"/>
  <c r="G80" i="10"/>
  <c r="G125" i="10"/>
  <c r="E125" i="10"/>
  <c r="E43" i="10"/>
  <c r="G43" i="10"/>
  <c r="G121" i="10"/>
  <c r="E121" i="10"/>
  <c r="H116" i="10"/>
  <c r="H68" i="10"/>
  <c r="E26" i="10"/>
  <c r="G26" i="10"/>
  <c r="E15" i="10"/>
  <c r="G15" i="10"/>
  <c r="E11" i="10"/>
  <c r="C10" i="10"/>
  <c r="G11" i="10"/>
  <c r="H75" i="10"/>
  <c r="H76" i="10"/>
  <c r="F76" i="10"/>
  <c r="H28" i="10"/>
  <c r="G171" i="10"/>
  <c r="H126" i="10"/>
  <c r="G117" i="10"/>
  <c r="E117" i="10"/>
  <c r="E33" i="10"/>
  <c r="E208" i="10"/>
  <c r="F241" i="10"/>
  <c r="H247" i="10"/>
  <c r="E231" i="10"/>
  <c r="G231" i="10"/>
  <c r="E266" i="10"/>
  <c r="H245" i="10"/>
  <c r="E209" i="10"/>
  <c r="E187" i="10"/>
  <c r="G232" i="10"/>
  <c r="G203" i="10"/>
  <c r="E225" i="10"/>
  <c r="E214" i="10"/>
  <c r="F190" i="10"/>
  <c r="G199" i="10"/>
  <c r="G167" i="10"/>
  <c r="F198" i="10"/>
  <c r="E148" i="10"/>
  <c r="G148" i="10"/>
  <c r="H158" i="10"/>
  <c r="E111" i="10"/>
  <c r="G163" i="10"/>
  <c r="E155" i="10"/>
  <c r="H124" i="10"/>
  <c r="F102" i="10"/>
  <c r="E77" i="10"/>
  <c r="F114" i="10"/>
  <c r="E66" i="10"/>
  <c r="G66" i="10"/>
  <c r="F56" i="10"/>
  <c r="E36" i="10"/>
  <c r="G36" i="10"/>
  <c r="E25" i="10"/>
  <c r="G25" i="10"/>
  <c r="F74" i="10"/>
  <c r="E254" i="10"/>
  <c r="H184" i="10"/>
  <c r="E136" i="10"/>
  <c r="G136" i="10"/>
  <c r="E103" i="10"/>
  <c r="E53" i="10"/>
  <c r="E13" i="10"/>
  <c r="G13" i="10"/>
  <c r="E216" i="10"/>
  <c r="E248" i="10"/>
  <c r="E242" i="10"/>
  <c r="H259" i="10"/>
  <c r="F271" i="10"/>
  <c r="H271" i="10"/>
  <c r="E227" i="10"/>
  <c r="G227" i="10"/>
  <c r="F249" i="10"/>
  <c r="F247" i="10"/>
  <c r="E222" i="10"/>
  <c r="G238" i="10"/>
  <c r="G266" i="10"/>
  <c r="E183" i="10"/>
  <c r="E204" i="10"/>
  <c r="G216" i="10"/>
  <c r="F255" i="10"/>
  <c r="G234" i="10"/>
  <c r="E197" i="10"/>
  <c r="H166" i="10"/>
  <c r="G197" i="10"/>
  <c r="H172" i="10"/>
  <c r="E144" i="10"/>
  <c r="G144" i="10"/>
  <c r="H174" i="10"/>
  <c r="F145" i="10"/>
  <c r="E181" i="10"/>
  <c r="E165" i="10"/>
  <c r="H146" i="10"/>
  <c r="E145" i="10"/>
  <c r="E91" i="10"/>
  <c r="G128" i="10"/>
  <c r="H110" i="10"/>
  <c r="E135" i="10"/>
  <c r="E159" i="10"/>
  <c r="E89" i="10"/>
  <c r="H120" i="10"/>
  <c r="G101" i="10"/>
  <c r="G111" i="10"/>
  <c r="G89" i="10"/>
  <c r="F110" i="10"/>
  <c r="E46" i="10"/>
  <c r="G46" i="10"/>
  <c r="E42" i="10"/>
  <c r="G42" i="10"/>
  <c r="E37" i="10"/>
  <c r="G37" i="10"/>
  <c r="E189" i="10"/>
  <c r="G65" i="10"/>
  <c r="E65" i="10"/>
  <c r="E24" i="10"/>
  <c r="G24" i="10"/>
  <c r="G14" i="10"/>
  <c r="E14" i="10"/>
  <c r="G69" i="10"/>
  <c r="E69" i="10"/>
  <c r="G33" i="10"/>
  <c r="H30" i="10"/>
  <c r="E173" i="10"/>
  <c r="H168" i="10"/>
  <c r="E58" i="10"/>
  <c r="G58" i="10"/>
  <c r="H112" i="10"/>
  <c r="E252" i="10"/>
  <c r="H284" i="10"/>
  <c r="F284" i="10"/>
  <c r="F273" i="10"/>
  <c r="E244" i="10"/>
  <c r="E223" i="10"/>
  <c r="G223" i="10"/>
  <c r="G240" i="10"/>
  <c r="H239" i="10"/>
  <c r="E218" i="10"/>
  <c r="E229" i="10"/>
  <c r="G218" i="10"/>
  <c r="H182" i="10"/>
  <c r="H251" i="10"/>
  <c r="G224" i="10"/>
  <c r="G187" i="10"/>
  <c r="G195" i="10"/>
  <c r="G169" i="10"/>
  <c r="E140" i="10"/>
  <c r="G140" i="10"/>
  <c r="G217" i="10"/>
  <c r="F172" i="10"/>
  <c r="H90" i="10"/>
  <c r="F90" i="10"/>
  <c r="E139" i="10"/>
  <c r="E107" i="10"/>
  <c r="E130" i="10"/>
  <c r="G165" i="10"/>
  <c r="G99" i="10"/>
  <c r="G67" i="10"/>
  <c r="E67" i="10"/>
  <c r="E109" i="10"/>
  <c r="H82" i="10"/>
  <c r="F82" i="10"/>
  <c r="G109" i="10"/>
  <c r="E62" i="10"/>
  <c r="G62" i="10"/>
  <c r="H104" i="10"/>
  <c r="F68" i="10"/>
  <c r="H100" i="10"/>
  <c r="H64" i="10"/>
  <c r="E31" i="10"/>
  <c r="G31" i="10"/>
  <c r="G61" i="10"/>
  <c r="E21" i="10"/>
  <c r="G21" i="10"/>
  <c r="G57" i="10"/>
  <c r="E258" i="10" l="1"/>
  <c r="G119" i="10"/>
  <c r="E119" i="10"/>
  <c r="H119" i="10" s="1"/>
  <c r="G237" i="10"/>
  <c r="H224" i="10"/>
  <c r="F224" i="10"/>
  <c r="H21" i="10"/>
  <c r="F21" i="10"/>
  <c r="H218" i="10"/>
  <c r="F218" i="10"/>
  <c r="H244" i="10"/>
  <c r="F244" i="10"/>
  <c r="H242" i="10"/>
  <c r="F242" i="10"/>
  <c r="H77" i="10"/>
  <c r="F77" i="10"/>
  <c r="E10" i="10"/>
  <c r="H11" i="10"/>
  <c r="F11" i="10"/>
  <c r="E94" i="10"/>
  <c r="H95" i="10"/>
  <c r="F95" i="10"/>
  <c r="H219" i="10"/>
  <c r="F219" i="10"/>
  <c r="F156" i="10"/>
  <c r="H156" i="10"/>
  <c r="H233" i="10"/>
  <c r="F233" i="10"/>
  <c r="H230" i="10"/>
  <c r="F230" i="10"/>
  <c r="G141" i="10"/>
  <c r="B132" i="10"/>
  <c r="E194" i="10"/>
  <c r="H195" i="10"/>
  <c r="F195" i="10"/>
  <c r="H246" i="10"/>
  <c r="F246" i="10"/>
  <c r="H163" i="10"/>
  <c r="F163" i="10"/>
  <c r="H169" i="10"/>
  <c r="F169" i="10"/>
  <c r="H240" i="10"/>
  <c r="F240" i="10"/>
  <c r="G52" i="10"/>
  <c r="H139" i="10"/>
  <c r="E138" i="10"/>
  <c r="E133" i="10" s="1"/>
  <c r="F139" i="10"/>
  <c r="H46" i="10"/>
  <c r="F46" i="10"/>
  <c r="G84" i="10"/>
  <c r="H130" i="10"/>
  <c r="F130" i="10"/>
  <c r="H58" i="10"/>
  <c r="F58" i="10"/>
  <c r="H65" i="10"/>
  <c r="F65" i="10"/>
  <c r="H37" i="10"/>
  <c r="F37" i="10"/>
  <c r="H165" i="10"/>
  <c r="F165" i="10"/>
  <c r="E203" i="10"/>
  <c r="H204" i="10"/>
  <c r="F204" i="10"/>
  <c r="H222" i="10"/>
  <c r="F222" i="10"/>
  <c r="H13" i="10"/>
  <c r="F13" i="10"/>
  <c r="F136" i="10"/>
  <c r="H136" i="10"/>
  <c r="G35" i="10"/>
  <c r="H214" i="10"/>
  <c r="F214" i="10"/>
  <c r="G72" i="10"/>
  <c r="H143" i="10"/>
  <c r="F143" i="10"/>
  <c r="H260" i="10"/>
  <c r="F260" i="10"/>
  <c r="H55" i="10"/>
  <c r="F55" i="10"/>
  <c r="F267" i="10"/>
  <c r="H267" i="10"/>
  <c r="G94" i="10"/>
  <c r="F140" i="10"/>
  <c r="H140" i="10"/>
  <c r="H173" i="10"/>
  <c r="F173" i="10"/>
  <c r="G60" i="10"/>
  <c r="H109" i="10"/>
  <c r="F109" i="10"/>
  <c r="H252" i="10"/>
  <c r="F252" i="10"/>
  <c r="H14" i="10"/>
  <c r="F14" i="10"/>
  <c r="G88" i="10"/>
  <c r="H159" i="10"/>
  <c r="F159" i="10"/>
  <c r="H248" i="10"/>
  <c r="F248" i="10"/>
  <c r="E186" i="10"/>
  <c r="H187" i="10"/>
  <c r="F187" i="10"/>
  <c r="H266" i="10"/>
  <c r="F266" i="10"/>
  <c r="E265" i="10"/>
  <c r="H113" i="10"/>
  <c r="F113" i="10"/>
  <c r="H115" i="10"/>
  <c r="F115" i="10"/>
  <c r="H206" i="10"/>
  <c r="F206" i="10"/>
  <c r="H19" i="10"/>
  <c r="F19" i="10"/>
  <c r="H44" i="10"/>
  <c r="F44" i="10"/>
  <c r="G138" i="10"/>
  <c r="D132" i="10"/>
  <c r="H279" i="10"/>
  <c r="H167" i="10"/>
  <c r="F167" i="10"/>
  <c r="H262" i="10"/>
  <c r="F262" i="10"/>
  <c r="E84" i="10"/>
  <c r="H85" i="10"/>
  <c r="F85" i="10"/>
  <c r="H250" i="10"/>
  <c r="F250" i="10"/>
  <c r="G279" i="10"/>
  <c r="H91" i="10"/>
  <c r="F91" i="10"/>
  <c r="E35" i="10"/>
  <c r="H36" i="10"/>
  <c r="F36" i="10"/>
  <c r="F148" i="10"/>
  <c r="H148" i="10"/>
  <c r="H225" i="10"/>
  <c r="F225" i="10"/>
  <c r="H208" i="10"/>
  <c r="F208" i="10"/>
  <c r="H15" i="10"/>
  <c r="F15" i="10"/>
  <c r="H177" i="10"/>
  <c r="F177" i="10"/>
  <c r="H235" i="10"/>
  <c r="F235" i="10"/>
  <c r="H63" i="10"/>
  <c r="F63" i="10"/>
  <c r="H81" i="10"/>
  <c r="F81" i="10"/>
  <c r="H50" i="10"/>
  <c r="F50" i="10"/>
  <c r="H86" i="10"/>
  <c r="F86" i="10"/>
  <c r="E212" i="10"/>
  <c r="H213" i="10"/>
  <c r="F213" i="10"/>
  <c r="F282" i="10"/>
  <c r="H228" i="10"/>
  <c r="F228" i="10"/>
  <c r="H57" i="10"/>
  <c r="F57" i="10"/>
  <c r="H17" i="10"/>
  <c r="F17" i="10"/>
  <c r="G212" i="10"/>
  <c r="H41" i="10"/>
  <c r="F41" i="10"/>
  <c r="E23" i="10"/>
  <c r="H24" i="10"/>
  <c r="F24" i="10"/>
  <c r="H73" i="10"/>
  <c r="F73" i="10"/>
  <c r="E72" i="10"/>
  <c r="E39" i="10"/>
  <c r="H40" i="10"/>
  <c r="F40" i="10"/>
  <c r="E106" i="10"/>
  <c r="H107" i="10"/>
  <c r="F107" i="10"/>
  <c r="H181" i="10"/>
  <c r="F181" i="10"/>
  <c r="E180" i="10"/>
  <c r="H62" i="10"/>
  <c r="F62" i="10"/>
  <c r="G150" i="10"/>
  <c r="H69" i="10"/>
  <c r="F69" i="10"/>
  <c r="H189" i="10"/>
  <c r="F189" i="10"/>
  <c r="H42" i="10"/>
  <c r="F42" i="10"/>
  <c r="F144" i="10"/>
  <c r="F141" i="10" s="1"/>
  <c r="H144" i="10"/>
  <c r="H197" i="10"/>
  <c r="F197" i="10"/>
  <c r="H216" i="10"/>
  <c r="F216" i="10"/>
  <c r="H53" i="10"/>
  <c r="F53" i="10"/>
  <c r="E52" i="10"/>
  <c r="H111" i="10"/>
  <c r="F111" i="10"/>
  <c r="H33" i="10"/>
  <c r="F33" i="10"/>
  <c r="H43" i="10"/>
  <c r="F43" i="10"/>
  <c r="E141" i="10"/>
  <c r="H27" i="10"/>
  <c r="F27" i="10"/>
  <c r="H191" i="10"/>
  <c r="F191" i="10"/>
  <c r="H238" i="10"/>
  <c r="E237" i="10"/>
  <c r="E221" i="10" s="1"/>
  <c r="F238" i="10"/>
  <c r="H12" i="10"/>
  <c r="F12" i="10"/>
  <c r="H234" i="10"/>
  <c r="F234" i="10"/>
  <c r="H137" i="10"/>
  <c r="F137" i="10"/>
  <c r="H151" i="10"/>
  <c r="E150" i="10"/>
  <c r="F151" i="10"/>
  <c r="H232" i="10"/>
  <c r="F232" i="10"/>
  <c r="E275" i="10"/>
  <c r="H276" i="10"/>
  <c r="F276" i="10"/>
  <c r="H31" i="10"/>
  <c r="F31" i="10"/>
  <c r="H67" i="10"/>
  <c r="F67" i="10"/>
  <c r="G186" i="10"/>
  <c r="E88" i="10"/>
  <c r="H89" i="10"/>
  <c r="F89" i="10"/>
  <c r="H135" i="10"/>
  <c r="F135" i="10"/>
  <c r="H145" i="10"/>
  <c r="H183" i="10"/>
  <c r="F183" i="10"/>
  <c r="H258" i="10"/>
  <c r="H254" i="10"/>
  <c r="F254" i="10"/>
  <c r="H25" i="10"/>
  <c r="F25" i="10"/>
  <c r="H66" i="10"/>
  <c r="F66" i="10"/>
  <c r="H155" i="10"/>
  <c r="F155" i="10"/>
  <c r="H209" i="10"/>
  <c r="F209" i="10"/>
  <c r="H231" i="10"/>
  <c r="F231" i="10"/>
  <c r="G79" i="10"/>
  <c r="E128" i="10"/>
  <c r="G275" i="10"/>
  <c r="H101" i="10"/>
  <c r="F101" i="10"/>
  <c r="H256" i="10"/>
  <c r="F256" i="10"/>
  <c r="H45" i="10"/>
  <c r="F45" i="10"/>
  <c r="G39" i="10"/>
  <c r="H54" i="10"/>
  <c r="F54" i="10"/>
  <c r="H99" i="10"/>
  <c r="F99" i="10"/>
  <c r="H32" i="10"/>
  <c r="F32" i="10"/>
  <c r="H92" i="10"/>
  <c r="F92" i="10"/>
  <c r="G106" i="10"/>
  <c r="H236" i="10"/>
  <c r="F236" i="10"/>
  <c r="E171" i="10"/>
  <c r="H97" i="10"/>
  <c r="F97" i="10"/>
  <c r="H123" i="10"/>
  <c r="F123" i="10"/>
  <c r="G194" i="10"/>
  <c r="H229" i="10"/>
  <c r="F229" i="10"/>
  <c r="H223" i="10"/>
  <c r="F223" i="10"/>
  <c r="G23" i="10"/>
  <c r="G265" i="10"/>
  <c r="H227" i="10"/>
  <c r="F227" i="10"/>
  <c r="H103" i="10"/>
  <c r="F103" i="10"/>
  <c r="H117" i="10"/>
  <c r="F117" i="10"/>
  <c r="G10" i="10"/>
  <c r="H26" i="10"/>
  <c r="F26" i="10"/>
  <c r="H121" i="10"/>
  <c r="F121" i="10"/>
  <c r="H125" i="10"/>
  <c r="F125" i="10"/>
  <c r="H80" i="10"/>
  <c r="E79" i="10"/>
  <c r="F80" i="10"/>
  <c r="F128" i="10"/>
  <c r="F152" i="10"/>
  <c r="H152" i="10"/>
  <c r="H217" i="10"/>
  <c r="F217" i="10"/>
  <c r="H226" i="10"/>
  <c r="F226" i="10"/>
  <c r="H70" i="10"/>
  <c r="F70" i="10"/>
  <c r="H210" i="10"/>
  <c r="F210" i="10"/>
  <c r="H61" i="10"/>
  <c r="F61" i="10"/>
  <c r="E60" i="10"/>
  <c r="F160" i="10"/>
  <c r="H160" i="10"/>
  <c r="H175" i="10"/>
  <c r="F175" i="10"/>
  <c r="H215" i="10"/>
  <c r="F215" i="10"/>
  <c r="H199" i="10"/>
  <c r="F199" i="10"/>
  <c r="E132" i="10" l="1"/>
  <c r="H133" i="10"/>
  <c r="H221" i="10"/>
  <c r="F60" i="10"/>
  <c r="H128" i="10"/>
  <c r="F106" i="10"/>
  <c r="H39" i="10"/>
  <c r="H23" i="10"/>
  <c r="F265" i="10"/>
  <c r="H275" i="10"/>
  <c r="H72" i="10"/>
  <c r="H194" i="10"/>
  <c r="H94" i="10"/>
  <c r="H141" i="10"/>
  <c r="F35" i="10"/>
  <c r="F88" i="10"/>
  <c r="F171" i="10"/>
  <c r="H52" i="10"/>
  <c r="F72" i="10"/>
  <c r="H35" i="10"/>
  <c r="D9" i="10"/>
  <c r="D286" i="10" s="1"/>
  <c r="B9" i="10"/>
  <c r="B286" i="10" s="1"/>
  <c r="F10" i="10"/>
  <c r="F237" i="10"/>
  <c r="F52" i="10"/>
  <c r="H106" i="10"/>
  <c r="G133" i="10"/>
  <c r="F186" i="10"/>
  <c r="F203" i="10"/>
  <c r="F279" i="10"/>
  <c r="H265" i="10"/>
  <c r="H171" i="10"/>
  <c r="H88" i="10"/>
  <c r="H237" i="10"/>
  <c r="H180" i="10"/>
  <c r="F212" i="10"/>
  <c r="F84" i="10"/>
  <c r="F119" i="10"/>
  <c r="F79" i="10"/>
  <c r="G221" i="10"/>
  <c r="H79" i="10"/>
  <c r="F150" i="10"/>
  <c r="F180" i="10"/>
  <c r="F39" i="10"/>
  <c r="F23" i="10"/>
  <c r="F258" i="10"/>
  <c r="E9" i="10"/>
  <c r="H10" i="10"/>
  <c r="H60" i="10"/>
  <c r="F275" i="10"/>
  <c r="H150" i="10"/>
  <c r="H212" i="10"/>
  <c r="H84" i="10"/>
  <c r="H186" i="10"/>
  <c r="H203" i="10"/>
  <c r="H138" i="10"/>
  <c r="F138" i="10"/>
  <c r="F133" i="10" s="1"/>
  <c r="F194" i="10"/>
  <c r="F94" i="10"/>
  <c r="G132" i="10" l="1"/>
  <c r="F221" i="10"/>
  <c r="F132" i="10"/>
  <c r="C9" i="10"/>
  <c r="C286" i="10" s="1"/>
  <c r="H9" i="10"/>
  <c r="E286" i="10"/>
  <c r="F9" i="10"/>
  <c r="F286" i="10" s="1"/>
  <c r="H132" i="10"/>
  <c r="G9" i="10" l="1"/>
  <c r="G286" i="10" s="1"/>
  <c r="H286" i="10"/>
  <c r="E53" i="8" l="1"/>
  <c r="F53" i="8"/>
  <c r="F52" i="8"/>
  <c r="E52" i="8"/>
  <c r="F50" i="8"/>
  <c r="E50" i="8"/>
  <c r="D48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D10" i="8"/>
  <c r="E48" i="8" l="1"/>
  <c r="D8" i="8"/>
  <c r="E10" i="8"/>
  <c r="E8" i="8" s="1"/>
  <c r="C10" i="8"/>
  <c r="C48" i="8"/>
  <c r="F48" i="8" s="1"/>
  <c r="C8" i="8" l="1"/>
  <c r="F8" i="8" s="1"/>
  <c r="F10" i="8"/>
  <c r="E7" i="3" l="1"/>
  <c r="D7" i="3"/>
  <c r="C7" i="3"/>
  <c r="B7" i="3"/>
  <c r="H6" i="3"/>
  <c r="F6" i="3"/>
  <c r="H5" i="3"/>
  <c r="I5" i="3" s="1"/>
  <c r="J5" i="3" s="1"/>
  <c r="K5" i="3" s="1"/>
  <c r="F5" i="3"/>
  <c r="H8" i="3" l="1"/>
  <c r="B8" i="3" s="1"/>
  <c r="F7" i="3"/>
  <c r="I6" i="3"/>
  <c r="I8" i="3" s="1"/>
  <c r="C8" i="3" l="1"/>
  <c r="J6" i="3"/>
  <c r="J8" i="3" l="1"/>
  <c r="D8" i="3" s="1"/>
  <c r="K6" i="3"/>
  <c r="K8" i="3" l="1"/>
  <c r="E8" i="3" s="1"/>
</calcChain>
</file>

<file path=xl/sharedStrings.xml><?xml version="1.0" encoding="utf-8"?>
<sst xmlns="http://schemas.openxmlformats.org/spreadsheetml/2006/main" count="338" uniqueCount="312">
  <si>
    <t>DEPARTMENT</t>
  </si>
  <si>
    <t xml:space="preserve">UNUSED NCAs </t>
  </si>
  <si>
    <t>APRIL</t>
  </si>
  <si>
    <t>TOTAL</t>
  </si>
  <si>
    <t>DEPARTMENTS</t>
  </si>
  <si>
    <t>Congress of the Philippines</t>
  </si>
  <si>
    <t>Office of the President</t>
  </si>
  <si>
    <t>Office of the Vice-President</t>
  </si>
  <si>
    <t>Department of Agrarian Reform</t>
  </si>
  <si>
    <t>Department of Agriculture</t>
  </si>
  <si>
    <t>Department of Budget and Management</t>
  </si>
  <si>
    <t>Department of Education</t>
  </si>
  <si>
    <t>State Universities and Colleges</t>
  </si>
  <si>
    <t>Department of Energy</t>
  </si>
  <si>
    <t>Department of Environment and Natural Resources</t>
  </si>
  <si>
    <t>Department of Finance</t>
  </si>
  <si>
    <t>Department of Foreign Affairs</t>
  </si>
  <si>
    <t>Department of Health</t>
  </si>
  <si>
    <t>Department of Interior and Local Government</t>
  </si>
  <si>
    <t>Department of Justice</t>
  </si>
  <si>
    <t>Department of Labor and Employment</t>
  </si>
  <si>
    <t>Department of National Defense</t>
  </si>
  <si>
    <t>Department of Public Works and Highways</t>
  </si>
  <si>
    <t>Department of Science and Technology</t>
  </si>
  <si>
    <t>Department of Tourism</t>
  </si>
  <si>
    <t>Department of Trade and Industry</t>
  </si>
  <si>
    <t xml:space="preserve">Department of Transportation </t>
  </si>
  <si>
    <t>National Economic and Development Authority</t>
  </si>
  <si>
    <t>Other Executive Offices</t>
  </si>
  <si>
    <t>The Judiciary</t>
  </si>
  <si>
    <t>Civil Service Commission</t>
  </si>
  <si>
    <t>Commission on Audit</t>
  </si>
  <si>
    <t>Commission on Elections</t>
  </si>
  <si>
    <t>Office of the Ombudsman</t>
  </si>
  <si>
    <t>Commission on Human Rights</t>
  </si>
  <si>
    <t>OTHERS</t>
  </si>
  <si>
    <t xml:space="preserve">Budgetary Support to Government </t>
  </si>
  <si>
    <t>/1</t>
  </si>
  <si>
    <t>/2</t>
  </si>
  <si>
    <t>/3</t>
  </si>
  <si>
    <t>/4</t>
  </si>
  <si>
    <t>Percent of NCAs utilized over NCA releases</t>
  </si>
  <si>
    <t>In Thousand Pesos</t>
  </si>
  <si>
    <t>PARTICULARS</t>
  </si>
  <si>
    <r>
      <t xml:space="preserve">NCA RELEASES </t>
    </r>
    <r>
      <rPr>
        <b/>
        <vertAlign val="superscript"/>
        <sz val="8.5"/>
        <rFont val="Arial"/>
        <family val="2"/>
      </rPr>
      <t>/1</t>
    </r>
  </si>
  <si>
    <r>
      <t xml:space="preserve">BANK BALANCE </t>
    </r>
    <r>
      <rPr>
        <b/>
        <vertAlign val="superscript"/>
        <sz val="8"/>
        <rFont val="Arial"/>
        <family val="2"/>
      </rPr>
      <t>/6</t>
    </r>
  </si>
  <si>
    <r>
      <t xml:space="preserve">CASH DISBURSEMENT </t>
    </r>
    <r>
      <rPr>
        <b/>
        <vertAlign val="superscript"/>
        <sz val="8"/>
        <rFont val="Arial"/>
        <family val="2"/>
      </rPr>
      <t>/3</t>
    </r>
  </si>
  <si>
    <r>
      <t xml:space="preserve">OUTSTANDING CHECKS </t>
    </r>
    <r>
      <rPr>
        <b/>
        <vertAlign val="superscript"/>
        <sz val="8"/>
        <rFont val="Arial"/>
        <family val="2"/>
      </rPr>
      <t>/4</t>
    </r>
  </si>
  <si>
    <r>
      <t>DEPARTMENTS</t>
    </r>
    <r>
      <rPr>
        <b/>
        <sz val="9"/>
        <rFont val="Arial"/>
        <family val="2"/>
      </rPr>
      <t xml:space="preserve"> </t>
    </r>
    <r>
      <rPr>
        <vertAlign val="superscript"/>
        <sz val="9"/>
        <rFont val="Arial"/>
        <family val="2"/>
      </rPr>
      <t>/7</t>
    </r>
  </si>
  <si>
    <t>CONGRESS</t>
  </si>
  <si>
    <t>OP</t>
  </si>
  <si>
    <t>OVP</t>
  </si>
  <si>
    <t>DAR</t>
  </si>
  <si>
    <t>DA</t>
  </si>
  <si>
    <t>DepEd</t>
  </si>
  <si>
    <t>DOE</t>
  </si>
  <si>
    <t>DENR</t>
  </si>
  <si>
    <t>DOF</t>
  </si>
  <si>
    <t>DFA</t>
  </si>
  <si>
    <t>DOH</t>
  </si>
  <si>
    <t>DHSUD</t>
  </si>
  <si>
    <t>DICT</t>
  </si>
  <si>
    <t>DILG</t>
  </si>
  <si>
    <t>DOJ</t>
  </si>
  <si>
    <t>DOLE</t>
  </si>
  <si>
    <t>DND</t>
  </si>
  <si>
    <t>DND-Level Central Adm. &amp;  Support</t>
  </si>
  <si>
    <t>OSEC</t>
  </si>
  <si>
    <t>GA</t>
  </si>
  <si>
    <t>NDCP</t>
  </si>
  <si>
    <t>OCD</t>
  </si>
  <si>
    <t>PVAO</t>
  </si>
  <si>
    <t>VMMC</t>
  </si>
  <si>
    <t>AFP</t>
  </si>
  <si>
    <t>PA</t>
  </si>
  <si>
    <t>PAF</t>
  </si>
  <si>
    <t>PN</t>
  </si>
  <si>
    <t>Joint Level Central Adm. &amp; Support</t>
  </si>
  <si>
    <t>GHQ</t>
  </si>
  <si>
    <t>DPWH</t>
  </si>
  <si>
    <t>DOST</t>
  </si>
  <si>
    <t>DSWD</t>
  </si>
  <si>
    <t>DOT</t>
  </si>
  <si>
    <t xml:space="preserve"> </t>
  </si>
  <si>
    <t>DTI</t>
  </si>
  <si>
    <t>DOTr</t>
  </si>
  <si>
    <t>NEDA</t>
  </si>
  <si>
    <t>OEOs</t>
  </si>
  <si>
    <t>JUDICIARY</t>
  </si>
  <si>
    <t>CSC</t>
  </si>
  <si>
    <t>COA</t>
  </si>
  <si>
    <t>COMELEC</t>
  </si>
  <si>
    <t>OMBUDSMAN</t>
  </si>
  <si>
    <t>CHR</t>
  </si>
  <si>
    <t>Special Purpose Funds (SPFs)</t>
  </si>
  <si>
    <t xml:space="preserve">BSGC   </t>
  </si>
  <si>
    <t>ALGU</t>
  </si>
  <si>
    <t>TOTAL (Departments &amp; SPFs)</t>
  </si>
  <si>
    <r>
      <rPr>
        <vertAlign val="superscript"/>
        <sz val="8"/>
        <rFont val="Arial"/>
        <family val="2"/>
      </rPr>
      <t>/2</t>
    </r>
    <r>
      <rPr>
        <sz val="8"/>
        <rFont val="Arial"/>
        <family val="2"/>
      </rPr>
      <t xml:space="preserve"> NCA Utilization refers to agency issuance of checks or Advice to Debit Account (ADA) against the NCAs issued.</t>
    </r>
  </si>
  <si>
    <r>
      <rPr>
        <vertAlign val="superscript"/>
        <sz val="8"/>
        <rFont val="Arial"/>
        <family val="2"/>
      </rPr>
      <t>/4</t>
    </r>
    <r>
      <rPr>
        <sz val="8"/>
        <rFont val="Arial"/>
        <family val="2"/>
      </rPr>
      <t xml:space="preserve"> Outstanding Checks refer to those checks issued by the agency but not yet encashed at the banks by the creditor/payee.</t>
    </r>
  </si>
  <si>
    <r>
      <rPr>
        <vertAlign val="superscript"/>
        <sz val="8"/>
        <rFont val="Arial"/>
        <family val="2"/>
      </rPr>
      <t>/7</t>
    </r>
    <r>
      <rPr>
        <sz val="8"/>
        <rFont val="Arial"/>
        <family val="2"/>
      </rPr>
      <t xml:space="preserve"> Amounts presented for Departments/Agencies include transfers from SPFs.</t>
    </r>
  </si>
  <si>
    <t>All Departments</t>
  </si>
  <si>
    <t>in millions</t>
  </si>
  <si>
    <t>CUMULATIVE</t>
  </si>
  <si>
    <t>JANUARY</t>
  </si>
  <si>
    <t>FEBRUARY</t>
  </si>
  <si>
    <t>MARCH</t>
  </si>
  <si>
    <t>AS OF APR</t>
  </si>
  <si>
    <t>JAN</t>
  </si>
  <si>
    <t>FEB</t>
  </si>
  <si>
    <t>MAR</t>
  </si>
  <si>
    <t>APR</t>
  </si>
  <si>
    <t>Monthly NCA Credited</t>
  </si>
  <si>
    <t>Monthly NCA Utilized</t>
  </si>
  <si>
    <t>NCA Utilized / NCAs Credited - Flow</t>
  </si>
  <si>
    <t>NCA Utilized / NCAs Credited - Cumulative</t>
  </si>
  <si>
    <t>Department of Migrant Workers</t>
  </si>
  <si>
    <r>
      <t xml:space="preserve">UNUSED NCAs
</t>
    </r>
    <r>
      <rPr>
        <b/>
        <vertAlign val="superscript"/>
        <sz val="8"/>
        <rFont val="Arial"/>
        <family val="2"/>
      </rPr>
      <t xml:space="preserve">/5 </t>
    </r>
  </si>
  <si>
    <t>% of NCA UTILIZATION</t>
  </si>
  <si>
    <t>DMW</t>
  </si>
  <si>
    <t>OWWA</t>
  </si>
  <si>
    <t>PCSSD</t>
  </si>
  <si>
    <r>
      <rPr>
        <vertAlign val="superscript"/>
        <sz val="8"/>
        <rFont val="Arial"/>
        <family val="2"/>
      </rPr>
      <t>/5</t>
    </r>
    <r>
      <rPr>
        <sz val="8"/>
        <rFont val="Arial"/>
        <family val="2"/>
      </rPr>
      <t xml:space="preserve"> NCAs which remain unutilized or the NCA balances for which no checks/ADA has been charged.</t>
    </r>
  </si>
  <si>
    <t>Department of Information and Communications Technology</t>
  </si>
  <si>
    <t>Department of Social Welfare and Development</t>
  </si>
  <si>
    <t>Presidential Communications Office</t>
  </si>
  <si>
    <r>
      <t xml:space="preserve">NCAs UTILIZED </t>
    </r>
    <r>
      <rPr>
        <b/>
        <vertAlign val="superscript"/>
        <sz val="8"/>
        <rFont val="Arial"/>
        <family val="2"/>
      </rPr>
      <t>/2</t>
    </r>
  </si>
  <si>
    <t>PCO</t>
  </si>
  <si>
    <t>PBS (RTVM)</t>
  </si>
  <si>
    <t>Department of Human Settlement and Urban Development</t>
  </si>
  <si>
    <t>NCAs CREDITED VS NCA UTILIZATION, JANUARY-APRIL 2025</t>
  </si>
  <si>
    <t>Based on Report of Authorized Government Servicing Banks (AGSB)</t>
  </si>
  <si>
    <t>(in Thousand Pesos)</t>
  </si>
  <si>
    <r>
      <t>NCA RELEASES</t>
    </r>
    <r>
      <rPr>
        <vertAlign val="superscript"/>
        <sz val="10"/>
        <color theme="1"/>
        <rFont val="Arial"/>
        <family val="2"/>
      </rPr>
      <t>/1</t>
    </r>
  </si>
  <si>
    <r>
      <t xml:space="preserve">NCAs UTILIZED </t>
    </r>
    <r>
      <rPr>
        <vertAlign val="superscript"/>
        <sz val="10"/>
        <color theme="1"/>
        <rFont val="Arial"/>
        <family val="2"/>
      </rPr>
      <t>/2</t>
    </r>
  </si>
  <si>
    <r>
      <t xml:space="preserve">% of NCA UTILIZATION </t>
    </r>
    <r>
      <rPr>
        <vertAlign val="superscript"/>
        <sz val="10"/>
        <color theme="1"/>
        <rFont val="Arial"/>
        <family val="2"/>
      </rPr>
      <t>/3</t>
    </r>
  </si>
  <si>
    <t xml:space="preserve">     Owned and Controlled Corporations</t>
  </si>
  <si>
    <r>
      <t xml:space="preserve">Allocations to Local Government Units </t>
    </r>
    <r>
      <rPr>
        <vertAlign val="superscript"/>
        <sz val="10"/>
        <color theme="1"/>
        <rFont val="Arial"/>
        <family val="2"/>
      </rPr>
      <t>/4</t>
    </r>
  </si>
  <si>
    <t>o.w.     Metropolitan Manila Development</t>
  </si>
  <si>
    <t xml:space="preserve">            Authority (Fund 101)</t>
  </si>
  <si>
    <t>Refers to checks issued/Advice to Debit Account (ADA) from NCAs credited</t>
  </si>
  <si>
    <t>ALGU: inclusive of National Tax Allotment (NTA), special shares for LGUs, MMDA, BARMM and other transfers to LGUs</t>
  </si>
  <si>
    <t>STATUS OF NCA UTILIZATION (Net of  Trust), as of April 30, 2025</t>
  </si>
  <si>
    <t>NCA Releases refer to cash authority issued by the DBM credited to the MDS sub-accounts of the agencies, inclusive of lapsed NCA</t>
  </si>
  <si>
    <t>Senate</t>
  </si>
  <si>
    <t>SET</t>
  </si>
  <si>
    <t>CA</t>
  </si>
  <si>
    <t>HOR</t>
  </si>
  <si>
    <t>HET</t>
  </si>
  <si>
    <t>ACPC</t>
  </si>
  <si>
    <t>BFAR</t>
  </si>
  <si>
    <t>FPA</t>
  </si>
  <si>
    <t>NFRDI</t>
  </si>
  <si>
    <t>NMIS</t>
  </si>
  <si>
    <t>PCC</t>
  </si>
  <si>
    <t>PHILMECH</t>
  </si>
  <si>
    <t>PCAF</t>
  </si>
  <si>
    <t>PFIDA</t>
  </si>
  <si>
    <t>DBM</t>
  </si>
  <si>
    <t>GPPB-TSO</t>
  </si>
  <si>
    <t>ECCDC</t>
  </si>
  <si>
    <t>NAS</t>
  </si>
  <si>
    <t>NBDB</t>
  </si>
  <si>
    <t>NCCT</t>
  </si>
  <si>
    <t>NM</t>
  </si>
  <si>
    <t>PHSA</t>
  </si>
  <si>
    <t>SUCS</t>
  </si>
  <si>
    <t>EMB</t>
  </si>
  <si>
    <t>MGB</t>
  </si>
  <si>
    <t>NAMRIA</t>
  </si>
  <si>
    <t>NWRB</t>
  </si>
  <si>
    <t>PCSDS</t>
  </si>
  <si>
    <t>BOC</t>
  </si>
  <si>
    <t>BIR</t>
  </si>
  <si>
    <t>BLGF</t>
  </si>
  <si>
    <t>BTR</t>
  </si>
  <si>
    <t>CBAA</t>
  </si>
  <si>
    <t>IC</t>
  </si>
  <si>
    <t>NTRC</t>
  </si>
  <si>
    <t>PMO</t>
  </si>
  <si>
    <t>SEC</t>
  </si>
  <si>
    <t>FSI</t>
  </si>
  <si>
    <t>TCCP</t>
  </si>
  <si>
    <t>UNESCO</t>
  </si>
  <si>
    <t>PCVF</t>
  </si>
  <si>
    <t>NNC</t>
  </si>
  <si>
    <t>PNAC</t>
  </si>
  <si>
    <t>HSAC</t>
  </si>
  <si>
    <t>CICC</t>
  </si>
  <si>
    <t>NPC</t>
  </si>
  <si>
    <t>NTC</t>
  </si>
  <si>
    <t>BFP</t>
  </si>
  <si>
    <t>BJMP</t>
  </si>
  <si>
    <t>LGA</t>
  </si>
  <si>
    <t>NCMF</t>
  </si>
  <si>
    <t>NAPOLCOM</t>
  </si>
  <si>
    <t>NYC</t>
  </si>
  <si>
    <t>PCW</t>
  </si>
  <si>
    <t>PNP</t>
  </si>
  <si>
    <t>PPSC</t>
  </si>
  <si>
    <t>BC</t>
  </si>
  <si>
    <t>BI</t>
  </si>
  <si>
    <t>LRA</t>
  </si>
  <si>
    <t>NBI</t>
  </si>
  <si>
    <t>OADR</t>
  </si>
  <si>
    <t>OGCC</t>
  </si>
  <si>
    <t>OSG</t>
  </si>
  <si>
    <t>PPA</t>
  </si>
  <si>
    <t>PCGG</t>
  </si>
  <si>
    <t>PAO</t>
  </si>
  <si>
    <t>ILS</t>
  </si>
  <si>
    <t>NCMB</t>
  </si>
  <si>
    <t>NLRC</t>
  </si>
  <si>
    <t>NWPC</t>
  </si>
  <si>
    <t>PRC</t>
  </si>
  <si>
    <t>TESDA</t>
  </si>
  <si>
    <t>PVAO-Proper</t>
  </si>
  <si>
    <t>ASTI</t>
  </si>
  <si>
    <t>FNRI</t>
  </si>
  <si>
    <t>FPRDI</t>
  </si>
  <si>
    <t>ITDI</t>
  </si>
  <si>
    <t>MIRDC</t>
  </si>
  <si>
    <t>NAST</t>
  </si>
  <si>
    <t>NRCP</t>
  </si>
  <si>
    <t>PAGASA</t>
  </si>
  <si>
    <t>PCAANRRD</t>
  </si>
  <si>
    <t>PCHRD</t>
  </si>
  <si>
    <t>PCIEETRD</t>
  </si>
  <si>
    <t>PIVS</t>
  </si>
  <si>
    <t>PNRI</t>
  </si>
  <si>
    <t>PSHS</t>
  </si>
  <si>
    <t>PTRI</t>
  </si>
  <si>
    <t>SEI</t>
  </si>
  <si>
    <t>STII</t>
  </si>
  <si>
    <t>TAPI</t>
  </si>
  <si>
    <t>CWC</t>
  </si>
  <si>
    <t>JJWC</t>
  </si>
  <si>
    <t>NAPC</t>
  </si>
  <si>
    <t>NACC</t>
  </si>
  <si>
    <t>NCDA</t>
  </si>
  <si>
    <t>PCUP</t>
  </si>
  <si>
    <t>IA</t>
  </si>
  <si>
    <t>NPDC</t>
  </si>
  <si>
    <t>BOI</t>
  </si>
  <si>
    <t>CIAP</t>
  </si>
  <si>
    <t>CDA</t>
  </si>
  <si>
    <t>DCP</t>
  </si>
  <si>
    <t>PTTC</t>
  </si>
  <si>
    <t>CAB</t>
  </si>
  <si>
    <t>MARINA</t>
  </si>
  <si>
    <t>OTC</t>
  </si>
  <si>
    <t>OTS</t>
  </si>
  <si>
    <t>PCG</t>
  </si>
  <si>
    <t>TRB</t>
  </si>
  <si>
    <t>CPD</t>
  </si>
  <si>
    <t>PNVSCA</t>
  </si>
  <si>
    <t>PPPCP</t>
  </si>
  <si>
    <t>PSRTI</t>
  </si>
  <si>
    <t>PSA</t>
  </si>
  <si>
    <t>TARIFF</t>
  </si>
  <si>
    <t>PCO-Proper</t>
  </si>
  <si>
    <t>BCS</t>
  </si>
  <si>
    <t>NPO</t>
  </si>
  <si>
    <t>NIB</t>
  </si>
  <si>
    <t>PIA</t>
  </si>
  <si>
    <t>PBS-BBS</t>
  </si>
  <si>
    <t>AMLC</t>
  </si>
  <si>
    <t>ARTA</t>
  </si>
  <si>
    <t>CCC</t>
  </si>
  <si>
    <t>CFO</t>
  </si>
  <si>
    <t>CHED</t>
  </si>
  <si>
    <t>CFL</t>
  </si>
  <si>
    <t>DDB</t>
  </si>
  <si>
    <t>ERC</t>
  </si>
  <si>
    <t>FDCP</t>
  </si>
  <si>
    <t>GAB</t>
  </si>
  <si>
    <t>GCGOCC</t>
  </si>
  <si>
    <t>MCB</t>
  </si>
  <si>
    <t>MDA</t>
  </si>
  <si>
    <t>MTRCB</t>
  </si>
  <si>
    <t>NAC</t>
  </si>
  <si>
    <t>NCCA</t>
  </si>
  <si>
    <t>NCCA-Proper</t>
  </si>
  <si>
    <t>NAP</t>
  </si>
  <si>
    <t>NHCP</t>
  </si>
  <si>
    <t>NLP</t>
  </si>
  <si>
    <t>NCSC</t>
  </si>
  <si>
    <t>NCIP</t>
  </si>
  <si>
    <t>NICA</t>
  </si>
  <si>
    <t>NSC</t>
  </si>
  <si>
    <t>OPAPRU</t>
  </si>
  <si>
    <t>OMB</t>
  </si>
  <si>
    <t>PDEA</t>
  </si>
  <si>
    <t>PHILRACOM</t>
  </si>
  <si>
    <t>PHILSA</t>
  </si>
  <si>
    <t>PSC</t>
  </si>
  <si>
    <t>PLLO</t>
  </si>
  <si>
    <t>PMS</t>
  </si>
  <si>
    <t>MDDA</t>
  </si>
  <si>
    <t>MBLISTTDA</t>
  </si>
  <si>
    <t>SCPLC</t>
  </si>
  <si>
    <t>PET</t>
  </si>
  <si>
    <t>SB</t>
  </si>
  <si>
    <t>CTA</t>
  </si>
  <si>
    <t>CESB</t>
  </si>
  <si>
    <t>HRVVMC</t>
  </si>
  <si>
    <t>LGUs</t>
  </si>
  <si>
    <t>MMDA (Fund 101)</t>
  </si>
  <si>
    <r>
      <rPr>
        <vertAlign val="superscript"/>
        <sz val="8"/>
        <rFont val="Arial"/>
        <family val="2"/>
      </rPr>
      <t>/3</t>
    </r>
    <r>
      <rPr>
        <sz val="8"/>
        <rFont val="Arial"/>
        <family val="2"/>
      </rPr>
      <t xml:space="preserve"> Cash Disbursement refers to negotiated checks (checks presented for encashment at the banks) and to the ADA credited by the AGSBs to the bank accounts of
   the agency's creditors/payees.</t>
    </r>
  </si>
  <si>
    <r>
      <rPr>
        <vertAlign val="superscript"/>
        <sz val="8"/>
        <rFont val="Arial"/>
        <family val="2"/>
      </rPr>
      <t>/6</t>
    </r>
    <r>
      <rPr>
        <sz val="8"/>
        <rFont val="Arial"/>
        <family val="2"/>
      </rPr>
      <t xml:space="preserve"> Bank Balance refers to the difference between the NCAs credited by the AGSBs to the agency's MDS sub-accounts and the cash disbursement.</t>
    </r>
  </si>
  <si>
    <r>
      <rPr>
        <vertAlign val="superscript"/>
        <sz val="8"/>
        <rFont val="Arial"/>
        <family val="2"/>
      </rPr>
      <t>/1</t>
    </r>
    <r>
      <rPr>
        <sz val="8"/>
        <rFont val="Arial"/>
        <family val="2"/>
      </rPr>
      <t xml:space="preserve"> NCA Releases refer to cash authority issued by the DBM credited to the MDS sub-accounts of the agencies, inclusive of lapsed NCAs.</t>
    </r>
  </si>
  <si>
    <t>Consolidated status of NCA utlization as of March 31, 2025, for your review. Thank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</si>
</sst>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00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name val="Arial Black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8.5"/>
      <name val="Arial"/>
      <family val="2"/>
    </font>
    <font>
      <b/>
      <vertAlign val="superscript"/>
      <sz val="8.5"/>
      <name val="Arial"/>
      <family val="2"/>
    </font>
    <font>
      <b/>
      <sz val="7"/>
      <name val="Arial"/>
      <family val="2"/>
    </font>
    <font>
      <vertAlign val="superscript"/>
      <sz val="9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sz val="6"/>
      <color rgb="FF22222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164" fontId="3" fillId="2" borderId="0" xfId="1" applyNumberFormat="1" applyFont="1" applyFill="1" applyBorder="1"/>
    <xf numFmtId="164" fontId="5" fillId="3" borderId="3" xfId="1" applyNumberFormat="1" applyFont="1" applyFill="1" applyBorder="1" applyAlignment="1">
      <alignment horizontal="center" vertical="center"/>
    </xf>
    <xf numFmtId="164" fontId="3" fillId="0" borderId="0" xfId="1" applyNumberFormat="1" applyFont="1" applyBorder="1"/>
    <xf numFmtId="164" fontId="12" fillId="0" borderId="2" xfId="1" applyNumberFormat="1" applyFont="1" applyBorder="1" applyAlignment="1">
      <alignment horizontal="right"/>
    </xf>
    <xf numFmtId="164" fontId="13" fillId="0" borderId="0" xfId="1" applyNumberFormat="1" applyFont="1" applyBorder="1" applyAlignment="1"/>
    <xf numFmtId="164" fontId="12" fillId="0" borderId="0" xfId="1" applyNumberFormat="1" applyFont="1" applyFill="1"/>
    <xf numFmtId="164" fontId="12" fillId="0" borderId="0" xfId="1" applyNumberFormat="1" applyFont="1" applyBorder="1"/>
    <xf numFmtId="164" fontId="12" fillId="0" borderId="0" xfId="1" applyNumberFormat="1" applyFont="1" applyFill="1" applyBorder="1"/>
    <xf numFmtId="164" fontId="12" fillId="0" borderId="2" xfId="1" applyNumberFormat="1" applyFont="1" applyBorder="1"/>
    <xf numFmtId="164" fontId="12" fillId="0" borderId="0" xfId="1" applyNumberFormat="1" applyFont="1"/>
    <xf numFmtId="0" fontId="1" fillId="0" borderId="0" xfId="2" applyAlignment="1">
      <alignment horizontal="left" indent="2"/>
    </xf>
    <xf numFmtId="164" fontId="12" fillId="0" borderId="2" xfId="1" applyNumberFormat="1" applyFont="1" applyFill="1" applyBorder="1"/>
    <xf numFmtId="164" fontId="12" fillId="0" borderId="2" xfId="1" applyNumberFormat="1" applyFont="1" applyBorder="1" applyAlignment="1"/>
    <xf numFmtId="164" fontId="12" fillId="0" borderId="2" xfId="1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41" fontId="0" fillId="0" borderId="0" xfId="0" applyNumberFormat="1"/>
    <xf numFmtId="165" fontId="0" fillId="0" borderId="0" xfId="0" applyNumberFormat="1"/>
    <xf numFmtId="164" fontId="5" fillId="3" borderId="5" xfId="1" applyNumberFormat="1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right"/>
    </xf>
    <xf numFmtId="164" fontId="12" fillId="0" borderId="2" xfId="1" applyNumberFormat="1" applyFont="1" applyFill="1" applyBorder="1" applyAlignment="1"/>
    <xf numFmtId="164" fontId="12" fillId="0" borderId="2" xfId="1" applyNumberFormat="1" applyFont="1" applyBorder="1" applyAlignment="1">
      <alignment horizontal="right" vertical="top"/>
    </xf>
    <xf numFmtId="0" fontId="19" fillId="0" borderId="0" xfId="2" applyFont="1"/>
    <xf numFmtId="0" fontId="18" fillId="0" borderId="0" xfId="2" applyFont="1"/>
    <xf numFmtId="164" fontId="18" fillId="0" borderId="0" xfId="3" applyNumberFormat="1" applyFont="1"/>
    <xf numFmtId="0" fontId="18" fillId="0" borderId="0" xfId="2" applyFont="1" applyAlignment="1">
      <alignment horizontal="center" wrapText="1"/>
    </xf>
    <xf numFmtId="0" fontId="18" fillId="0" borderId="0" xfId="2" applyFont="1" applyAlignment="1">
      <alignment horizontal="center"/>
    </xf>
    <xf numFmtId="41" fontId="18" fillId="0" borderId="0" xfId="2" applyNumberFormat="1" applyFont="1"/>
    <xf numFmtId="41" fontId="19" fillId="0" borderId="0" xfId="2" applyNumberFormat="1" applyFont="1"/>
    <xf numFmtId="164" fontId="21" fillId="0" borderId="0" xfId="3" applyNumberFormat="1" applyFont="1"/>
    <xf numFmtId="164" fontId="22" fillId="0" borderId="0" xfId="3" applyNumberFormat="1" applyFont="1"/>
    <xf numFmtId="41" fontId="23" fillId="0" borderId="0" xfId="2" applyNumberFormat="1" applyFont="1"/>
    <xf numFmtId="0" fontId="18" fillId="0" borderId="0" xfId="3" applyNumberFormat="1" applyFont="1"/>
    <xf numFmtId="0" fontId="18" fillId="0" borderId="2" xfId="2" applyFont="1" applyBorder="1"/>
    <xf numFmtId="41" fontId="18" fillId="0" borderId="2" xfId="2" applyNumberFormat="1" applyFont="1" applyBorder="1"/>
    <xf numFmtId="164" fontId="18" fillId="0" borderId="2" xfId="3" applyNumberFormat="1" applyFont="1" applyBorder="1"/>
    <xf numFmtId="164" fontId="18" fillId="0" borderId="0" xfId="3" applyNumberFormat="1" applyFont="1" applyBorder="1"/>
    <xf numFmtId="0" fontId="20" fillId="0" borderId="0" xfId="2" applyFont="1"/>
    <xf numFmtId="0" fontId="2" fillId="2" borderId="0" xfId="2" applyFont="1" applyFill="1"/>
    <xf numFmtId="0" fontId="3" fillId="2" borderId="0" xfId="2" applyFont="1" applyFill="1"/>
    <xf numFmtId="0" fontId="4" fillId="4" borderId="0" xfId="2" applyFont="1" applyFill="1" applyAlignment="1">
      <alignment horizontal="left"/>
    </xf>
    <xf numFmtId="41" fontId="3" fillId="2" borderId="0" xfId="2" applyNumberFormat="1" applyFont="1" applyFill="1" applyAlignment="1">
      <alignment horizontal="left"/>
    </xf>
    <xf numFmtId="0" fontId="5" fillId="2" borderId="0" xfId="2" applyFont="1" applyFill="1" applyAlignment="1">
      <alignment horizontal="left"/>
    </xf>
    <xf numFmtId="41" fontId="3" fillId="2" borderId="0" xfId="2" applyNumberFormat="1" applyFont="1" applyFill="1"/>
    <xf numFmtId="0" fontId="5" fillId="2" borderId="0" xfId="2" applyFont="1" applyFill="1"/>
    <xf numFmtId="0" fontId="3" fillId="0" borderId="0" xfId="2" applyFont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0" xfId="2" applyFont="1"/>
    <xf numFmtId="0" fontId="5" fillId="0" borderId="0" xfId="2" applyFont="1" applyAlignment="1">
      <alignment horizontal="left"/>
    </xf>
    <xf numFmtId="0" fontId="11" fillId="0" borderId="0" xfId="2" applyFont="1" applyAlignment="1">
      <alignment horizontal="left" indent="1"/>
    </xf>
    <xf numFmtId="164" fontId="12" fillId="0" borderId="2" xfId="1" applyNumberFormat="1" applyFont="1" applyBorder="1" applyAlignment="1">
      <alignment horizontal="right" vertical="center"/>
    </xf>
    <xf numFmtId="164" fontId="12" fillId="0" borderId="2" xfId="1" applyNumberFormat="1" applyFont="1" applyFill="1" applyBorder="1" applyAlignment="1">
      <alignment horizontal="right" vertical="center"/>
    </xf>
    <xf numFmtId="43" fontId="3" fillId="0" borderId="0" xfId="2" applyNumberFormat="1" applyFont="1"/>
    <xf numFmtId="0" fontId="3" fillId="0" borderId="0" xfId="2" applyFont="1" applyAlignment="1">
      <alignment horizontal="left" indent="2"/>
    </xf>
    <xf numFmtId="0" fontId="3" fillId="0" borderId="0" xfId="2" applyFont="1" applyAlignment="1">
      <alignment horizontal="left" indent="1"/>
    </xf>
    <xf numFmtId="0" fontId="3" fillId="0" borderId="0" xfId="2" quotePrefix="1" applyFont="1" applyAlignment="1">
      <alignment horizontal="left" indent="2"/>
    </xf>
    <xf numFmtId="0" fontId="14" fillId="0" borderId="0" xfId="2" applyFont="1" applyAlignment="1">
      <alignment horizontal="left" indent="1"/>
    </xf>
    <xf numFmtId="0" fontId="3" fillId="0" borderId="0" xfId="2" applyFont="1" applyAlignment="1">
      <alignment horizontal="left" wrapText="1" indent="2"/>
    </xf>
    <xf numFmtId="0" fontId="3" fillId="0" borderId="0" xfId="2" applyFont="1" applyAlignment="1">
      <alignment horizontal="left" indent="3"/>
    </xf>
    <xf numFmtId="0" fontId="3" fillId="0" borderId="0" xfId="2" applyFont="1" applyAlignment="1">
      <alignment horizontal="left" wrapText="1" indent="3"/>
    </xf>
    <xf numFmtId="0" fontId="14" fillId="0" borderId="0" xfId="2" applyFont="1" applyAlignment="1">
      <alignment horizontal="left" indent="2"/>
    </xf>
    <xf numFmtId="0" fontId="15" fillId="0" borderId="0" xfId="2" applyFont="1" applyAlignment="1">
      <alignment horizontal="left" indent="2"/>
    </xf>
    <xf numFmtId="0" fontId="11" fillId="0" borderId="0" xfId="2" applyFont="1" applyAlignment="1">
      <alignment horizontal="left" vertical="top" indent="1"/>
    </xf>
    <xf numFmtId="0" fontId="5" fillId="0" borderId="0" xfId="2" applyFont="1" applyAlignment="1">
      <alignment horizontal="left" inden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center"/>
    </xf>
    <xf numFmtId="164" fontId="2" fillId="0" borderId="13" xfId="2" applyNumberFormat="1" applyFont="1" applyBorder="1" applyAlignment="1">
      <alignment vertical="center"/>
    </xf>
    <xf numFmtId="164" fontId="16" fillId="0" borderId="13" xfId="2" applyNumberFormat="1" applyFont="1" applyBorder="1" applyAlignment="1">
      <alignment vertical="center"/>
    </xf>
    <xf numFmtId="166" fontId="3" fillId="0" borderId="0" xfId="2" applyNumberFormat="1" applyFont="1" applyAlignment="1">
      <alignment vertical="center"/>
    </xf>
    <xf numFmtId="0" fontId="3" fillId="0" borderId="0" xfId="2" applyFont="1" applyAlignment="1">
      <alignment vertical="top"/>
    </xf>
    <xf numFmtId="0" fontId="14" fillId="0" borderId="0" xfId="2" applyFont="1"/>
    <xf numFmtId="164" fontId="0" fillId="0" borderId="0" xfId="1" applyNumberFormat="1" applyFont="1"/>
    <xf numFmtId="164" fontId="12" fillId="0" borderId="2" xfId="1" applyNumberFormat="1" applyFont="1" applyFill="1" applyBorder="1" applyAlignment="1">
      <alignment vertical="center"/>
    </xf>
    <xf numFmtId="0" fontId="24" fillId="0" borderId="0" xfId="0" applyFont="1"/>
    <xf numFmtId="165" fontId="13" fillId="0" borderId="0" xfId="1" applyNumberFormat="1" applyFont="1" applyBorder="1" applyAlignment="1">
      <alignment vertical="center"/>
    </xf>
    <xf numFmtId="165" fontId="13" fillId="0" borderId="0" xfId="1" applyNumberFormat="1" applyFont="1" applyBorder="1" applyAlignment="1"/>
    <xf numFmtId="0" fontId="18" fillId="0" borderId="1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164" fontId="18" fillId="0" borderId="3" xfId="3" applyNumberFormat="1" applyFont="1" applyBorder="1" applyAlignment="1">
      <alignment horizontal="center" vertical="center" wrapText="1"/>
    </xf>
    <xf numFmtId="164" fontId="18" fillId="0" borderId="10" xfId="3" applyNumberFormat="1" applyFont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64" fontId="5" fillId="3" borderId="5" xfId="1" applyNumberFormat="1" applyFont="1" applyFill="1" applyBorder="1" applyAlignment="1">
      <alignment horizontal="center" vertical="center"/>
    </xf>
    <xf numFmtId="164" fontId="5" fillId="3" borderId="1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7" fillId="3" borderId="6" xfId="2" applyFont="1" applyFill="1" applyBorder="1" applyAlignment="1">
      <alignment horizontal="center" vertical="center" wrapText="1"/>
    </xf>
    <xf numFmtId="0" fontId="1" fillId="0" borderId="10" xfId="2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164" fontId="9" fillId="3" borderId="7" xfId="1" applyNumberFormat="1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</cellXfs>
  <cellStyles count="5">
    <cellStyle name="Comma" xfId="1" builtinId="3"/>
    <cellStyle name="Comma 2" xfId="3" xr:uid="{E53B0F56-3204-4CE8-9B96-2255E649A85F}"/>
    <cellStyle name="Normal" xfId="0" builtinId="0"/>
    <cellStyle name="Normal 3" xfId="2" xr:uid="{00000000-0005-0000-0000-000002000000}"/>
    <cellStyle name="Percent 2" xfId="4" xr:uid="{31F28106-E267-4BAC-B4E9-D18728F839A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NCAs CREDITED VS NCA UTILIZATION </a:t>
            </a:r>
          </a:p>
          <a:p>
            <a:pPr>
              <a:defRPr sz="1000"/>
            </a:pPr>
            <a:r>
              <a:rPr lang="en-P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JANUARY-APRIL 2025</a:t>
            </a:r>
            <a:endParaRPr lang="en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/>
            </a:pPr>
            <a:endParaRPr lang="en-PH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9738068065761986"/>
          <c:y val="3.9217704154296026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98681313790948"/>
          <c:y val="0.1597544639173866"/>
          <c:w val="0.61401757304289017"/>
          <c:h val="0.5832240031268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Graph!$A$5</c:f>
              <c:strCache>
                <c:ptCount val="1"/>
                <c:pt idx="0">
                  <c:v>Monthly NCA Credited</c:v>
                </c:pt>
              </c:strCache>
            </c:strRef>
          </c:tx>
          <c:spPr>
            <a:solidFill>
              <a:schemeClr val="accent2">
                <a:shade val="53000"/>
              </a:schemeClr>
            </a:solidFill>
            <a:ln>
              <a:solidFill>
                <a:srgbClr val="F4D35A"/>
              </a:solidFill>
            </a:ln>
            <a:effectLst/>
          </c:spPr>
          <c:invertIfNegative val="0"/>
          <c:cat>
            <c:strRef>
              <c:f>Graph!$B$4:$E$4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Graph!$B$5:$E$5</c:f>
              <c:numCache>
                <c:formatCode>_(* #,##0_);_(* \(#,##0\);_(* "-"??_);_(@_)</c:formatCode>
                <c:ptCount val="4"/>
                <c:pt idx="0">
                  <c:v>300669.563372</c:v>
                </c:pt>
                <c:pt idx="1">
                  <c:v>410185.82866440993</c:v>
                </c:pt>
                <c:pt idx="2">
                  <c:v>419563.99308520992</c:v>
                </c:pt>
                <c:pt idx="3">
                  <c:v>495583.65943107003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69A-848D-8B06C62FD854}"/>
            </c:ext>
          </c:extLst>
        </c:ser>
        <c:ser>
          <c:idx val="2"/>
          <c:order val="1"/>
          <c:tx>
            <c:strRef>
              <c:f>Graph!$A$6</c:f>
              <c:strCache>
                <c:ptCount val="1"/>
                <c:pt idx="0">
                  <c:v>Monthly NCA Utilized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Graph!$B$4:$E$4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Graph!$B$6:$E$6</c:f>
              <c:numCache>
                <c:formatCode>_(* #,##0_);_(* \(#,##0\);_(* "-"??_);_(@_)</c:formatCode>
                <c:ptCount val="4"/>
                <c:pt idx="0">
                  <c:v>233799.19613668002</c:v>
                </c:pt>
                <c:pt idx="1">
                  <c:v>352859.85046981997</c:v>
                </c:pt>
                <c:pt idx="2">
                  <c:v>535187.37982967985</c:v>
                </c:pt>
                <c:pt idx="3">
                  <c:v>371750.87489442999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69A-848D-8B06C62FD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92672"/>
        <c:axId val="148255712"/>
      </c:barChart>
      <c:lineChart>
        <c:grouping val="standard"/>
        <c:varyColors val="0"/>
        <c:ser>
          <c:idx val="4"/>
          <c:order val="2"/>
          <c:tx>
            <c:strRef>
              <c:f>Graph!$A$8</c:f>
              <c:strCache>
                <c:ptCount val="1"/>
                <c:pt idx="0">
                  <c:v>NCA Utilized / NCAs Credited - Cumulative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triangle"/>
            <c:size val="9"/>
            <c:spPr>
              <a:solidFill>
                <a:schemeClr val="tx1"/>
              </a:solidFill>
              <a:ln w="6350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cat>
            <c:strRef>
              <c:f>Graph!$B$4:$E$4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Graph!$B$8:$E$8</c:f>
              <c:numCache>
                <c:formatCode>_(* #,##0_);_(* \(#,##0\);_(* "-"??_);_(@_)</c:formatCode>
                <c:ptCount val="4"/>
                <c:pt idx="0">
                  <c:v>77.759515633916891</c:v>
                </c:pt>
                <c:pt idx="1">
                  <c:v>82.528606124218769</c:v>
                </c:pt>
                <c:pt idx="2">
                  <c:v>99.241612555634148</c:v>
                </c:pt>
                <c:pt idx="3">
                  <c:v>91.856980608636889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66-469A-848D-8B06C62FD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56272"/>
        <c:axId val="148256832"/>
      </c:lineChart>
      <c:catAx>
        <c:axId val="102692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MONTHLY FLOW</a:t>
                </a:r>
              </a:p>
            </c:rich>
          </c:tx>
          <c:layout>
            <c:manualLayout>
              <c:xMode val="edge"/>
              <c:yMode val="edge"/>
              <c:x val="0.47680279997674224"/>
              <c:y val="0.9249765901179156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2557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8255712"/>
        <c:scaling>
          <c:orientation val="minMax"/>
          <c:max val="550000"/>
          <c:min val="0"/>
        </c:scaling>
        <c:delete val="0"/>
        <c:axPos val="l"/>
        <c:min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LEVELS (P MIllion)</a:t>
                </a:r>
              </a:p>
            </c:rich>
          </c:tx>
          <c:layout>
            <c:manualLayout>
              <c:xMode val="edge"/>
              <c:yMode val="edge"/>
              <c:x val="0.153521182872808"/>
              <c:y val="0.3390665405105663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cross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92672"/>
        <c:crosses val="autoZero"/>
        <c:crossBetween val="between"/>
        <c:majorUnit val="50000"/>
        <c:minorUnit val="10000"/>
      </c:valAx>
      <c:catAx>
        <c:axId val="14825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256832"/>
        <c:crossesAt val="85"/>
        <c:auto val="0"/>
        <c:lblAlgn val="ctr"/>
        <c:lblOffset val="100"/>
        <c:noMultiLvlLbl val="0"/>
      </c:catAx>
      <c:valAx>
        <c:axId val="14825683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 algn="ctr"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PH"/>
                  <a:t>NCA UTILIZATION RATES (%)</a:t>
                </a:r>
              </a:p>
            </c:rich>
          </c:tx>
          <c:layout>
            <c:manualLayout>
              <c:xMode val="edge"/>
              <c:yMode val="edge"/>
              <c:x val="0.96456816913633825"/>
              <c:y val="0.27957037628360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 algn="ctr">
                <a:defRPr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256272"/>
        <c:crosses val="max"/>
        <c:crossBetween val="between"/>
        <c:majorUnit val="10"/>
        <c:minorUnit val="1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rgbClr val="000000"/>
                </a:solidFill>
                <a:latin typeface="Cambria"/>
                <a:ea typeface="Cambria"/>
                <a:cs typeface="Cambria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287269</xdr:colOff>
      <xdr:row>12</xdr:row>
      <xdr:rowOff>20016</xdr:rowOff>
    </xdr:from>
    <xdr:to>
      <xdr:col>8</xdr:col>
      <xdr:colOff>482600</xdr:colOff>
      <xdr:row>50</xdr:row>
      <xdr:rowOff>67641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421E3A-E44B-43AA-A318-D4894DDA9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32C44-2AF2-41F5-860B-B196A708E7C6}">
  <sheetPr>
    <pageSetUpPr fitToPage="1"/>
  </sheetPr>
  <dimension ref="A1:J64"/>
  <sheetViews>
    <sheetView view="pageBreakPreview" zoomScale="85" zoomScaleNormal="10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48" sqref="C48"/>
    </sheetView>
  </sheetViews>
  <sheetFormatPr defaultColWidth="9.109375" defaultRowHeight="13.2" x14ac:dyDescent="0.25"/>
  <cols>
    <col min="1" max="1" width="2.109375" style="26" customWidth="1"/>
    <col min="2" max="2" width="50.33203125" style="26" customWidth="1"/>
    <col min="3" max="5" width="15.88671875" style="26" customWidth="1"/>
    <col min="6" max="6" width="14.33203125" style="27" customWidth="1"/>
    <col min="7" max="7" width="9.109375" style="26"/>
    <col min="8" max="9" width="13.21875" style="26" customWidth="1"/>
    <col min="10" max="16384" width="9.109375" style="26"/>
  </cols>
  <sheetData>
    <row r="1" spans="1:10" x14ac:dyDescent="0.25">
      <c r="A1" s="25" t="s">
        <v>142</v>
      </c>
      <c r="F1" s="26"/>
    </row>
    <row r="2" spans="1:10" x14ac:dyDescent="0.25">
      <c r="A2" s="26" t="s">
        <v>131</v>
      </c>
      <c r="F2" s="26"/>
    </row>
    <row r="3" spans="1:10" x14ac:dyDescent="0.25">
      <c r="A3" s="26" t="s">
        <v>132</v>
      </c>
    </row>
    <row r="5" spans="1:10" s="28" customFormat="1" ht="18" customHeight="1" x14ac:dyDescent="0.25">
      <c r="A5" s="81" t="s">
        <v>0</v>
      </c>
      <c r="B5" s="81"/>
      <c r="C5" s="82" t="s">
        <v>133</v>
      </c>
      <c r="D5" s="82" t="s">
        <v>134</v>
      </c>
      <c r="E5" s="82" t="s">
        <v>1</v>
      </c>
      <c r="F5" s="84" t="s">
        <v>135</v>
      </c>
    </row>
    <row r="6" spans="1:10" s="28" customFormat="1" ht="18" customHeight="1" x14ac:dyDescent="0.25">
      <c r="A6" s="81"/>
      <c r="B6" s="81"/>
      <c r="C6" s="83"/>
      <c r="D6" s="83"/>
      <c r="E6" s="83"/>
      <c r="F6" s="85"/>
    </row>
    <row r="7" spans="1:10" x14ac:dyDescent="0.25">
      <c r="A7" s="29"/>
      <c r="B7" s="29"/>
      <c r="C7" s="30"/>
      <c r="D7" s="30"/>
      <c r="E7" s="30"/>
    </row>
    <row r="8" spans="1:10" s="25" customFormat="1" x14ac:dyDescent="0.25">
      <c r="A8" s="25" t="s">
        <v>3</v>
      </c>
      <c r="C8" s="31">
        <f>+C10+C48</f>
        <v>1626003044.55269</v>
      </c>
      <c r="D8" s="31">
        <f>+D10+D48</f>
        <v>1493597301.3306098</v>
      </c>
      <c r="E8" s="31">
        <f>+E10+E48</f>
        <v>132405743.22207999</v>
      </c>
      <c r="F8" s="32">
        <f>+D8/C8*100</f>
        <v>91.856980608636889</v>
      </c>
    </row>
    <row r="9" spans="1:10" x14ac:dyDescent="0.25">
      <c r="C9" s="30"/>
      <c r="D9" s="30"/>
      <c r="E9" s="30"/>
      <c r="F9" s="33"/>
      <c r="H9" s="25"/>
      <c r="I9" s="25"/>
      <c r="J9" s="25"/>
    </row>
    <row r="10" spans="1:10" ht="15" x14ac:dyDescent="0.4">
      <c r="A10" s="26" t="s">
        <v>4</v>
      </c>
      <c r="C10" s="34">
        <f>SUM(C12:C46)</f>
        <v>1194829987.67869</v>
      </c>
      <c r="D10" s="34">
        <f>SUM(D12:D46)</f>
        <v>1065420487.7664299</v>
      </c>
      <c r="E10" s="34">
        <f>SUM(E12:E46)</f>
        <v>129409499.91225998</v>
      </c>
      <c r="F10" s="33">
        <f>+D10/C10*100</f>
        <v>89.169212252223744</v>
      </c>
      <c r="H10" s="25"/>
      <c r="I10" s="25"/>
      <c r="J10" s="25"/>
    </row>
    <row r="11" spans="1:10" x14ac:dyDescent="0.25">
      <c r="C11" s="30"/>
      <c r="D11" s="30"/>
      <c r="E11" s="30"/>
      <c r="F11" s="33"/>
      <c r="H11" s="25"/>
      <c r="I11" s="25"/>
      <c r="J11" s="25"/>
    </row>
    <row r="12" spans="1:10" x14ac:dyDescent="0.25">
      <c r="B12" s="35" t="s">
        <v>5</v>
      </c>
      <c r="C12" s="30">
        <v>10726837</v>
      </c>
      <c r="D12" s="30">
        <v>7506182.8514</v>
      </c>
      <c r="E12" s="30">
        <f t="shared" ref="E12:E46" si="0">+C12-D12</f>
        <v>3220654.1486</v>
      </c>
      <c r="F12" s="33">
        <f t="shared" ref="F12:F46" si="1">+D12/C12*100</f>
        <v>69.975733307031689</v>
      </c>
      <c r="H12" s="25"/>
      <c r="I12" s="25"/>
      <c r="J12" s="25"/>
    </row>
    <row r="13" spans="1:10" x14ac:dyDescent="0.25">
      <c r="B13" s="35" t="s">
        <v>6</v>
      </c>
      <c r="C13" s="30">
        <v>2995717.2039999999</v>
      </c>
      <c r="D13" s="30">
        <v>2633490.8612600002</v>
      </c>
      <c r="E13" s="30">
        <f t="shared" si="0"/>
        <v>362226.34273999976</v>
      </c>
      <c r="F13" s="33">
        <f t="shared" si="1"/>
        <v>87.908526804321156</v>
      </c>
      <c r="H13" s="25"/>
      <c r="I13" s="25"/>
      <c r="J13" s="25"/>
    </row>
    <row r="14" spans="1:10" x14ac:dyDescent="0.25">
      <c r="B14" s="35" t="s">
        <v>7</v>
      </c>
      <c r="C14" s="30">
        <v>285299.28700000001</v>
      </c>
      <c r="D14" s="30">
        <v>282780.47181999998</v>
      </c>
      <c r="E14" s="30">
        <f t="shared" si="0"/>
        <v>2518.8151800000342</v>
      </c>
      <c r="F14" s="33">
        <f t="shared" si="1"/>
        <v>99.117132325675939</v>
      </c>
      <c r="H14" s="25"/>
      <c r="I14" s="25"/>
      <c r="J14" s="25"/>
    </row>
    <row r="15" spans="1:10" x14ac:dyDescent="0.25">
      <c r="B15" s="35" t="s">
        <v>8</v>
      </c>
      <c r="C15" s="30">
        <v>3705455.4600000004</v>
      </c>
      <c r="D15" s="30">
        <v>3122313.62096</v>
      </c>
      <c r="E15" s="30">
        <f t="shared" si="0"/>
        <v>583141.83904000046</v>
      </c>
      <c r="F15" s="33">
        <f t="shared" si="1"/>
        <v>84.262613723604161</v>
      </c>
      <c r="H15" s="25"/>
      <c r="I15" s="25"/>
      <c r="J15" s="25"/>
    </row>
    <row r="16" spans="1:10" x14ac:dyDescent="0.25">
      <c r="B16" s="35" t="s">
        <v>9</v>
      </c>
      <c r="C16" s="30">
        <v>24607318.49422</v>
      </c>
      <c r="D16" s="30">
        <v>16164474.485430002</v>
      </c>
      <c r="E16" s="30">
        <f t="shared" si="0"/>
        <v>8442844.0087899975</v>
      </c>
      <c r="F16" s="33">
        <f t="shared" si="1"/>
        <v>65.689703204462802</v>
      </c>
      <c r="H16" s="25"/>
      <c r="I16" s="25"/>
      <c r="J16" s="25"/>
    </row>
    <row r="17" spans="2:10" x14ac:dyDescent="0.25">
      <c r="B17" s="35" t="s">
        <v>10</v>
      </c>
      <c r="C17" s="30">
        <v>871615.39</v>
      </c>
      <c r="D17" s="30">
        <v>713415.93384000007</v>
      </c>
      <c r="E17" s="30">
        <f t="shared" si="0"/>
        <v>158199.45615999994</v>
      </c>
      <c r="F17" s="33">
        <f t="shared" si="1"/>
        <v>81.849855110979632</v>
      </c>
      <c r="H17" s="25"/>
      <c r="I17" s="25"/>
      <c r="J17" s="25"/>
    </row>
    <row r="18" spans="2:10" x14ac:dyDescent="0.25">
      <c r="B18" s="35" t="s">
        <v>11</v>
      </c>
      <c r="C18" s="30">
        <v>223178855.08971003</v>
      </c>
      <c r="D18" s="30">
        <v>211863765.14903998</v>
      </c>
      <c r="E18" s="30">
        <f t="shared" si="0"/>
        <v>11315089.940670043</v>
      </c>
      <c r="F18" s="33">
        <f t="shared" si="1"/>
        <v>94.930034955093859</v>
      </c>
      <c r="H18" s="25"/>
      <c r="I18" s="25"/>
      <c r="J18" s="25"/>
    </row>
    <row r="19" spans="2:10" x14ac:dyDescent="0.25">
      <c r="B19" s="35" t="s">
        <v>12</v>
      </c>
      <c r="C19" s="30">
        <v>36628021.229999997</v>
      </c>
      <c r="D19" s="30">
        <v>34099765.43457</v>
      </c>
      <c r="E19" s="30">
        <f t="shared" si="0"/>
        <v>2528255.7954299971</v>
      </c>
      <c r="F19" s="33">
        <f t="shared" si="1"/>
        <v>93.097481899024231</v>
      </c>
      <c r="H19" s="25"/>
      <c r="I19" s="25"/>
      <c r="J19" s="25"/>
    </row>
    <row r="20" spans="2:10" x14ac:dyDescent="0.25">
      <c r="B20" s="35" t="s">
        <v>13</v>
      </c>
      <c r="C20" s="30">
        <v>765911.60900000005</v>
      </c>
      <c r="D20" s="30">
        <v>579925.52256999991</v>
      </c>
      <c r="E20" s="30">
        <f t="shared" si="0"/>
        <v>185986.08643000014</v>
      </c>
      <c r="F20" s="33">
        <f t="shared" si="1"/>
        <v>75.717029975191281</v>
      </c>
      <c r="H20" s="25"/>
      <c r="I20" s="25"/>
      <c r="J20" s="25"/>
    </row>
    <row r="21" spans="2:10" x14ac:dyDescent="0.25">
      <c r="B21" s="35" t="s">
        <v>14</v>
      </c>
      <c r="C21" s="30">
        <v>7333960.824</v>
      </c>
      <c r="D21" s="30">
        <v>6423882.5549299996</v>
      </c>
      <c r="E21" s="30">
        <f t="shared" si="0"/>
        <v>910078.26907000039</v>
      </c>
      <c r="F21" s="33">
        <f t="shared" si="1"/>
        <v>87.590903593433211</v>
      </c>
      <c r="H21" s="25"/>
      <c r="I21" s="25"/>
      <c r="J21" s="25"/>
    </row>
    <row r="22" spans="2:10" x14ac:dyDescent="0.25">
      <c r="B22" s="35" t="s">
        <v>15</v>
      </c>
      <c r="C22" s="30">
        <v>43352980.863999918</v>
      </c>
      <c r="D22" s="30">
        <v>41699323.787250012</v>
      </c>
      <c r="E22" s="30">
        <f t="shared" si="0"/>
        <v>1653657.0767499059</v>
      </c>
      <c r="F22" s="33">
        <f t="shared" si="1"/>
        <v>96.185597751772832</v>
      </c>
      <c r="H22" s="25"/>
      <c r="I22" s="25"/>
      <c r="J22" s="25"/>
    </row>
    <row r="23" spans="2:10" x14ac:dyDescent="0.25">
      <c r="B23" s="35" t="s">
        <v>16</v>
      </c>
      <c r="C23" s="30">
        <v>4853104.2350000003</v>
      </c>
      <c r="D23" s="30">
        <v>4768585.6735599991</v>
      </c>
      <c r="E23" s="30">
        <f t="shared" si="0"/>
        <v>84518.561440001242</v>
      </c>
      <c r="F23" s="33">
        <f t="shared" si="1"/>
        <v>98.258463916137146</v>
      </c>
      <c r="H23" s="25"/>
      <c r="I23" s="25"/>
      <c r="J23" s="25"/>
    </row>
    <row r="24" spans="2:10" x14ac:dyDescent="0.25">
      <c r="B24" s="35" t="s">
        <v>17</v>
      </c>
      <c r="C24" s="30">
        <v>68963340.594150007</v>
      </c>
      <c r="D24" s="30">
        <v>61968966.307709999</v>
      </c>
      <c r="E24" s="30">
        <f t="shared" si="0"/>
        <v>6994374.2864400074</v>
      </c>
      <c r="F24" s="33">
        <f t="shared" si="1"/>
        <v>89.857837183958395</v>
      </c>
      <c r="H24" s="25"/>
      <c r="I24" s="25"/>
      <c r="J24" s="25"/>
    </row>
    <row r="25" spans="2:10" x14ac:dyDescent="0.25">
      <c r="B25" s="35" t="s">
        <v>129</v>
      </c>
      <c r="C25" s="30">
        <v>856747.16099999985</v>
      </c>
      <c r="D25" s="30">
        <v>644657.29852999991</v>
      </c>
      <c r="E25" s="30">
        <f t="shared" si="0"/>
        <v>212089.86246999993</v>
      </c>
      <c r="F25" s="33">
        <f t="shared" si="1"/>
        <v>75.244754564176503</v>
      </c>
      <c r="H25" s="25"/>
      <c r="I25" s="25"/>
      <c r="J25" s="25"/>
    </row>
    <row r="26" spans="2:10" x14ac:dyDescent="0.25">
      <c r="B26" s="35" t="s">
        <v>123</v>
      </c>
      <c r="C26" s="30">
        <v>2668388.7680000006</v>
      </c>
      <c r="D26" s="30">
        <v>1770057.1065700003</v>
      </c>
      <c r="E26" s="30">
        <f t="shared" si="0"/>
        <v>898331.66143000033</v>
      </c>
      <c r="F26" s="33">
        <f t="shared" si="1"/>
        <v>66.334303599122322</v>
      </c>
      <c r="H26" s="25"/>
      <c r="I26" s="25"/>
      <c r="J26" s="25"/>
    </row>
    <row r="27" spans="2:10" x14ac:dyDescent="0.25">
      <c r="B27" s="35" t="s">
        <v>18</v>
      </c>
      <c r="C27" s="30">
        <v>97269473.663839981</v>
      </c>
      <c r="D27" s="30">
        <v>88174097.359739989</v>
      </c>
      <c r="E27" s="30">
        <f t="shared" si="0"/>
        <v>9095376.3040999919</v>
      </c>
      <c r="F27" s="33">
        <f t="shared" si="1"/>
        <v>90.649300380165215</v>
      </c>
      <c r="H27" s="25"/>
      <c r="I27" s="25"/>
      <c r="J27" s="25"/>
    </row>
    <row r="28" spans="2:10" x14ac:dyDescent="0.25">
      <c r="B28" s="35" t="s">
        <v>19</v>
      </c>
      <c r="C28" s="30">
        <v>12472059.074999999</v>
      </c>
      <c r="D28" s="30">
        <v>11133332.108209999</v>
      </c>
      <c r="E28" s="30">
        <f t="shared" si="0"/>
        <v>1338726.96679</v>
      </c>
      <c r="F28" s="33">
        <f t="shared" si="1"/>
        <v>89.266191262087176</v>
      </c>
      <c r="H28" s="25"/>
      <c r="I28" s="25"/>
      <c r="J28" s="25"/>
    </row>
    <row r="29" spans="2:10" x14ac:dyDescent="0.25">
      <c r="B29" s="26" t="s">
        <v>20</v>
      </c>
      <c r="C29" s="30">
        <v>18468696.738000002</v>
      </c>
      <c r="D29" s="30">
        <v>15022315.548519999</v>
      </c>
      <c r="E29" s="30">
        <f t="shared" si="0"/>
        <v>3446381.189480003</v>
      </c>
      <c r="F29" s="33">
        <f t="shared" si="1"/>
        <v>81.339337375176285</v>
      </c>
      <c r="H29" s="25"/>
      <c r="I29" s="25"/>
      <c r="J29" s="25"/>
    </row>
    <row r="30" spans="2:10" x14ac:dyDescent="0.25">
      <c r="B30" s="26" t="s">
        <v>116</v>
      </c>
      <c r="C30" s="30">
        <v>3116695.0410000002</v>
      </c>
      <c r="D30" s="30">
        <v>3082402.4535400001</v>
      </c>
      <c r="E30" s="30">
        <f t="shared" si="0"/>
        <v>34292.587460000068</v>
      </c>
      <c r="F30" s="33">
        <f t="shared" si="1"/>
        <v>98.899713093232336</v>
      </c>
      <c r="H30" s="25"/>
      <c r="I30" s="25"/>
      <c r="J30" s="25"/>
    </row>
    <row r="31" spans="2:10" x14ac:dyDescent="0.25">
      <c r="B31" s="26" t="s">
        <v>21</v>
      </c>
      <c r="C31" s="30">
        <v>98497899.557999998</v>
      </c>
      <c r="D31" s="30">
        <v>91686921.178759992</v>
      </c>
      <c r="E31" s="30">
        <f t="shared" si="0"/>
        <v>6810978.3792400062</v>
      </c>
      <c r="F31" s="33">
        <f t="shared" si="1"/>
        <v>93.085153683678911</v>
      </c>
      <c r="H31" s="25"/>
      <c r="I31" s="25"/>
      <c r="J31" s="25"/>
    </row>
    <row r="32" spans="2:10" x14ac:dyDescent="0.25">
      <c r="B32" s="26" t="s">
        <v>22</v>
      </c>
      <c r="C32" s="30">
        <v>322209451.14028001</v>
      </c>
      <c r="D32" s="30">
        <v>274794000.44114</v>
      </c>
      <c r="E32" s="30">
        <f t="shared" si="0"/>
        <v>47415450.699140012</v>
      </c>
      <c r="F32" s="33">
        <f t="shared" si="1"/>
        <v>85.284276879110905</v>
      </c>
      <c r="H32" s="25"/>
      <c r="I32" s="25"/>
      <c r="J32" s="25"/>
    </row>
    <row r="33" spans="1:10" x14ac:dyDescent="0.25">
      <c r="B33" s="26" t="s">
        <v>23</v>
      </c>
      <c r="C33" s="30">
        <v>10562201.995000001</v>
      </c>
      <c r="D33" s="30">
        <v>9287782.5157099999</v>
      </c>
      <c r="E33" s="30">
        <f t="shared" si="0"/>
        <v>1274419.4792900011</v>
      </c>
      <c r="F33" s="33">
        <f t="shared" si="1"/>
        <v>87.934149717139533</v>
      </c>
      <c r="H33" s="25"/>
      <c r="I33" s="25"/>
      <c r="J33" s="25"/>
    </row>
    <row r="34" spans="1:10" x14ac:dyDescent="0.25">
      <c r="B34" s="26" t="s">
        <v>124</v>
      </c>
      <c r="C34" s="30">
        <v>104710114.00700001</v>
      </c>
      <c r="D34" s="30">
        <v>102097772.20892999</v>
      </c>
      <c r="E34" s="30">
        <f t="shared" si="0"/>
        <v>2612341.7980700284</v>
      </c>
      <c r="F34" s="33">
        <f t="shared" si="1"/>
        <v>97.505167649903058</v>
      </c>
      <c r="H34" s="25"/>
      <c r="I34" s="25"/>
      <c r="J34" s="25"/>
    </row>
    <row r="35" spans="1:10" x14ac:dyDescent="0.25">
      <c r="B35" s="26" t="s">
        <v>24</v>
      </c>
      <c r="C35" s="30">
        <v>1346942.625</v>
      </c>
      <c r="D35" s="30">
        <v>1235184.6620299998</v>
      </c>
      <c r="E35" s="30">
        <f t="shared" si="0"/>
        <v>111757.96297000023</v>
      </c>
      <c r="F35" s="33">
        <f t="shared" si="1"/>
        <v>91.702841613613629</v>
      </c>
      <c r="H35" s="25"/>
      <c r="I35" s="25"/>
      <c r="J35" s="25"/>
    </row>
    <row r="36" spans="1:10" x14ac:dyDescent="0.25">
      <c r="B36" s="26" t="s">
        <v>25</v>
      </c>
      <c r="C36" s="30">
        <v>2558311.3969999999</v>
      </c>
      <c r="D36" s="30">
        <v>2218768.5201999997</v>
      </c>
      <c r="E36" s="30">
        <f t="shared" si="0"/>
        <v>339542.8768000002</v>
      </c>
      <c r="F36" s="33">
        <f t="shared" si="1"/>
        <v>86.727851926150791</v>
      </c>
      <c r="H36" s="25"/>
      <c r="I36" s="25"/>
      <c r="J36" s="25"/>
    </row>
    <row r="37" spans="1:10" x14ac:dyDescent="0.25">
      <c r="B37" s="26" t="s">
        <v>26</v>
      </c>
      <c r="C37" s="30">
        <v>22855656.870000005</v>
      </c>
      <c r="D37" s="30">
        <v>16324938.281349998</v>
      </c>
      <c r="E37" s="30">
        <f t="shared" si="0"/>
        <v>6530718.5886500068</v>
      </c>
      <c r="F37" s="33">
        <f t="shared" si="1"/>
        <v>71.426248539712148</v>
      </c>
      <c r="H37" s="25"/>
      <c r="I37" s="25"/>
      <c r="J37" s="25"/>
    </row>
    <row r="38" spans="1:10" x14ac:dyDescent="0.25">
      <c r="B38" s="26" t="s">
        <v>27</v>
      </c>
      <c r="C38" s="30">
        <v>3597532.8224899997</v>
      </c>
      <c r="D38" s="30">
        <v>3019449.8257499998</v>
      </c>
      <c r="E38" s="30">
        <f t="shared" si="0"/>
        <v>578082.99673999986</v>
      </c>
      <c r="F38" s="33">
        <f t="shared" si="1"/>
        <v>83.931126545222597</v>
      </c>
      <c r="H38" s="25"/>
      <c r="I38" s="25"/>
      <c r="J38" s="25"/>
    </row>
    <row r="39" spans="1:10" x14ac:dyDescent="0.25">
      <c r="B39" s="26" t="s">
        <v>125</v>
      </c>
      <c r="C39" s="30">
        <v>743753.28599999996</v>
      </c>
      <c r="D39" s="30">
        <v>591293.38569999998</v>
      </c>
      <c r="E39" s="30">
        <f t="shared" si="0"/>
        <v>152459.90029999998</v>
      </c>
      <c r="F39" s="33">
        <f t="shared" si="1"/>
        <v>79.501280442073906</v>
      </c>
      <c r="H39" s="25"/>
      <c r="I39" s="25"/>
      <c r="J39" s="25"/>
    </row>
    <row r="40" spans="1:10" x14ac:dyDescent="0.25">
      <c r="B40" s="26" t="s">
        <v>28</v>
      </c>
      <c r="C40" s="30">
        <v>20533152.987000003</v>
      </c>
      <c r="D40" s="30">
        <v>15090509.384910002</v>
      </c>
      <c r="E40" s="30">
        <f t="shared" si="0"/>
        <v>5442643.6020900011</v>
      </c>
      <c r="F40" s="33">
        <f t="shared" si="1"/>
        <v>73.493386010731726</v>
      </c>
      <c r="H40" s="25"/>
      <c r="I40" s="25"/>
      <c r="J40" s="25"/>
    </row>
    <row r="41" spans="1:10" x14ac:dyDescent="0.25">
      <c r="B41" s="26" t="s">
        <v>29</v>
      </c>
      <c r="C41" s="30">
        <v>19933294</v>
      </c>
      <c r="D41" s="30">
        <v>17494889.36112</v>
      </c>
      <c r="E41" s="30">
        <f t="shared" si="0"/>
        <v>2438404.6388799995</v>
      </c>
      <c r="F41" s="33">
        <f t="shared" si="1"/>
        <v>87.767176669947276</v>
      </c>
      <c r="H41" s="25"/>
      <c r="I41" s="25"/>
      <c r="J41" s="25"/>
    </row>
    <row r="42" spans="1:10" x14ac:dyDescent="0.25">
      <c r="B42" s="26" t="s">
        <v>30</v>
      </c>
      <c r="C42" s="30">
        <v>856397</v>
      </c>
      <c r="D42" s="30">
        <v>730454.02987999993</v>
      </c>
      <c r="E42" s="30">
        <f t="shared" si="0"/>
        <v>125942.97012000007</v>
      </c>
      <c r="F42" s="33">
        <f t="shared" si="1"/>
        <v>85.293856690296664</v>
      </c>
      <c r="H42" s="25"/>
      <c r="I42" s="25"/>
      <c r="J42" s="25"/>
    </row>
    <row r="43" spans="1:10" x14ac:dyDescent="0.25">
      <c r="B43" s="26" t="s">
        <v>31</v>
      </c>
      <c r="C43" s="30">
        <v>4380533.8849999998</v>
      </c>
      <c r="D43" s="30">
        <v>4369166.0044900002</v>
      </c>
      <c r="E43" s="30">
        <f t="shared" si="0"/>
        <v>11367.880509999581</v>
      </c>
      <c r="F43" s="33">
        <f t="shared" si="1"/>
        <v>99.74049098104399</v>
      </c>
      <c r="H43" s="25"/>
      <c r="I43" s="25"/>
      <c r="J43" s="25"/>
    </row>
    <row r="44" spans="1:10" x14ac:dyDescent="0.25">
      <c r="B44" s="26" t="s">
        <v>32</v>
      </c>
      <c r="C44" s="30">
        <v>16937473.537</v>
      </c>
      <c r="D44" s="30">
        <v>13201121.422020001</v>
      </c>
      <c r="E44" s="30">
        <f t="shared" si="0"/>
        <v>3736352.1149799991</v>
      </c>
      <c r="F44" s="33">
        <f t="shared" si="1"/>
        <v>77.940322050877782</v>
      </c>
      <c r="H44" s="25"/>
      <c r="I44" s="25"/>
      <c r="J44" s="25"/>
    </row>
    <row r="45" spans="1:10" x14ac:dyDescent="0.25">
      <c r="B45" s="26" t="s">
        <v>33</v>
      </c>
      <c r="C45" s="30">
        <v>1601980</v>
      </c>
      <c r="D45" s="30">
        <v>1297892.6171800001</v>
      </c>
      <c r="E45" s="30">
        <f t="shared" si="0"/>
        <v>304087.38281999994</v>
      </c>
      <c r="F45" s="33">
        <f t="shared" si="1"/>
        <v>81.018028763155598</v>
      </c>
      <c r="H45" s="25"/>
      <c r="I45" s="25"/>
      <c r="J45" s="25"/>
    </row>
    <row r="46" spans="1:10" x14ac:dyDescent="0.25">
      <c r="B46" s="26" t="s">
        <v>34</v>
      </c>
      <c r="C46" s="30">
        <v>384814.84100000001</v>
      </c>
      <c r="D46" s="30">
        <v>326609.39780999999</v>
      </c>
      <c r="E46" s="30">
        <f t="shared" si="0"/>
        <v>58205.44319000002</v>
      </c>
      <c r="F46" s="33">
        <f t="shared" si="1"/>
        <v>84.874428689199121</v>
      </c>
      <c r="H46" s="25"/>
      <c r="I46" s="25"/>
      <c r="J46" s="25"/>
    </row>
    <row r="47" spans="1:10" x14ac:dyDescent="0.25">
      <c r="C47" s="30"/>
      <c r="D47" s="30"/>
      <c r="E47" s="30"/>
      <c r="F47" s="33"/>
      <c r="H47" s="25"/>
      <c r="I47" s="25"/>
      <c r="J47" s="25"/>
    </row>
    <row r="48" spans="1:10" ht="15" x14ac:dyDescent="0.4">
      <c r="A48" s="26" t="s">
        <v>35</v>
      </c>
      <c r="C48" s="34">
        <f>SUM(C50:C52)</f>
        <v>431173056.87400001</v>
      </c>
      <c r="D48" s="34">
        <f>SUM(D50:D52)</f>
        <v>428176813.56418002</v>
      </c>
      <c r="E48" s="34">
        <f>SUM(E50:E52)</f>
        <v>2996243.3098200038</v>
      </c>
      <c r="F48" s="33">
        <f>+D48/C48*100</f>
        <v>99.305094958497008</v>
      </c>
      <c r="H48" s="25"/>
      <c r="I48" s="25"/>
      <c r="J48" s="25"/>
    </row>
    <row r="49" spans="1:10" x14ac:dyDescent="0.25">
      <c r="C49" s="30"/>
      <c r="D49" s="30"/>
      <c r="E49" s="30"/>
      <c r="F49" s="33"/>
      <c r="H49" s="25"/>
      <c r="I49" s="25"/>
      <c r="J49" s="25"/>
    </row>
    <row r="50" spans="1:10" x14ac:dyDescent="0.25">
      <c r="B50" s="26" t="s">
        <v>36</v>
      </c>
      <c r="C50" s="30">
        <v>45394155.122000001</v>
      </c>
      <c r="D50" s="30">
        <v>44280015.846019998</v>
      </c>
      <c r="E50" s="30">
        <f>+C50-D50</f>
        <v>1114139.2759800032</v>
      </c>
      <c r="F50" s="33">
        <f>+D50/C50*100</f>
        <v>97.545632751649023</v>
      </c>
      <c r="H50" s="25"/>
      <c r="I50" s="25"/>
      <c r="J50" s="25"/>
    </row>
    <row r="51" spans="1:10" x14ac:dyDescent="0.25">
      <c r="B51" s="26" t="s">
        <v>136</v>
      </c>
      <c r="C51" s="30"/>
      <c r="D51" s="30"/>
      <c r="E51" s="30"/>
      <c r="F51" s="33"/>
      <c r="H51" s="25"/>
      <c r="I51" s="25"/>
      <c r="J51" s="25"/>
    </row>
    <row r="52" spans="1:10" ht="15.6" x14ac:dyDescent="0.25">
      <c r="B52" s="26" t="s">
        <v>137</v>
      </c>
      <c r="C52" s="30">
        <v>385778901.75200003</v>
      </c>
      <c r="D52" s="30">
        <v>383896797.71816003</v>
      </c>
      <c r="E52" s="30">
        <f>+C52-D52</f>
        <v>1882104.0338400006</v>
      </c>
      <c r="F52" s="33">
        <f>+D52/C52*100</f>
        <v>99.512128832009083</v>
      </c>
      <c r="H52" s="25"/>
      <c r="I52" s="25"/>
      <c r="J52" s="25"/>
    </row>
    <row r="53" spans="1:10" x14ac:dyDescent="0.25">
      <c r="B53" s="26" t="s">
        <v>138</v>
      </c>
      <c r="C53" s="30">
        <v>1319634.196</v>
      </c>
      <c r="D53" s="30">
        <v>1318663.75645</v>
      </c>
      <c r="E53" s="30">
        <f>+C53-D53</f>
        <v>970.43955000001006</v>
      </c>
      <c r="F53" s="33">
        <f>+D53/C53*100</f>
        <v>99.926461472964135</v>
      </c>
      <c r="H53" s="25"/>
      <c r="I53" s="25"/>
      <c r="J53" s="25"/>
    </row>
    <row r="54" spans="1:10" x14ac:dyDescent="0.25">
      <c r="B54" s="26" t="s">
        <v>139</v>
      </c>
      <c r="C54" s="30"/>
      <c r="D54" s="30"/>
      <c r="E54" s="30"/>
      <c r="H54" s="30"/>
      <c r="I54" s="30"/>
    </row>
    <row r="55" spans="1:10" x14ac:dyDescent="0.25">
      <c r="A55" s="36"/>
      <c r="B55" s="36"/>
      <c r="C55" s="37"/>
      <c r="D55" s="37"/>
      <c r="E55" s="37"/>
      <c r="F55" s="38"/>
    </row>
    <row r="56" spans="1:10" x14ac:dyDescent="0.25">
      <c r="C56" s="30"/>
      <c r="D56" s="30"/>
      <c r="E56" s="30"/>
      <c r="F56" s="39"/>
    </row>
    <row r="57" spans="1:10" ht="15.6" x14ac:dyDescent="0.25">
      <c r="A57" s="40" t="s">
        <v>37</v>
      </c>
      <c r="B57" s="26" t="s">
        <v>143</v>
      </c>
      <c r="F57" s="26"/>
    </row>
    <row r="58" spans="1:10" ht="15.6" x14ac:dyDescent="0.25">
      <c r="A58" s="40" t="s">
        <v>38</v>
      </c>
      <c r="B58" s="26" t="s">
        <v>140</v>
      </c>
      <c r="F58" s="26"/>
    </row>
    <row r="59" spans="1:10" ht="15.6" x14ac:dyDescent="0.25">
      <c r="A59" s="40" t="s">
        <v>39</v>
      </c>
      <c r="B59" s="26" t="s">
        <v>41</v>
      </c>
      <c r="F59" s="26"/>
    </row>
    <row r="60" spans="1:10" ht="15.6" x14ac:dyDescent="0.25">
      <c r="A60" s="40" t="s">
        <v>40</v>
      </c>
      <c r="B60" s="26" t="s">
        <v>141</v>
      </c>
      <c r="F60" s="26"/>
    </row>
    <row r="62" spans="1:10" x14ac:dyDescent="0.25">
      <c r="C62" s="30"/>
      <c r="D62" s="30"/>
      <c r="E62" s="30"/>
    </row>
    <row r="63" spans="1:10" x14ac:dyDescent="0.25">
      <c r="C63" s="30"/>
      <c r="D63" s="30"/>
      <c r="E63" s="30"/>
    </row>
    <row r="64" spans="1:10" x14ac:dyDescent="0.25">
      <c r="C64" s="30"/>
      <c r="D64" s="30"/>
      <c r="E64" s="30"/>
      <c r="F64" s="39"/>
    </row>
  </sheetData>
  <mergeCells count="5">
    <mergeCell ref="A5:B6"/>
    <mergeCell ref="C5:C6"/>
    <mergeCell ref="D5:D6"/>
    <mergeCell ref="E5:E6"/>
    <mergeCell ref="F5:F6"/>
  </mergeCells>
  <pageMargins left="0.49" right="0.2" top="0.61" bottom="0.23" header="0.17" footer="0.17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0F994-CA75-43F5-BDED-5EDFE81C27E8}">
  <dimension ref="A1:I327"/>
  <sheetViews>
    <sheetView tabSelected="1" zoomScale="115" zoomScaleNormal="115" zoomScaleSheetLayoutView="100" workbookViewId="0">
      <pane ySplit="7" topLeftCell="A8" activePane="bottomLeft" state="frozen"/>
      <selection activeCell="P33" sqref="P33"/>
      <selection pane="bottomLeft" activeCell="H12" sqref="H12"/>
    </sheetView>
  </sheetViews>
  <sheetFormatPr defaultColWidth="9.109375" defaultRowHeight="10.199999999999999" x14ac:dyDescent="0.2"/>
  <cols>
    <col min="1" max="1" width="25" style="51" customWidth="1"/>
    <col min="2" max="3" width="13.6640625" style="51" customWidth="1"/>
    <col min="4" max="4" width="12.44140625" style="51" customWidth="1"/>
    <col min="5" max="5" width="13" style="75" customWidth="1"/>
    <col min="6" max="7" width="12" style="51" customWidth="1"/>
    <col min="8" max="8" width="8.77734375" style="51" customWidth="1"/>
    <col min="9" max="16384" width="9.109375" style="51"/>
  </cols>
  <sheetData>
    <row r="1" spans="1:9" s="42" customFormat="1" ht="9" customHeight="1" x14ac:dyDescent="0.25">
      <c r="A1" s="41"/>
      <c r="F1" s="2"/>
      <c r="G1" s="2"/>
    </row>
    <row r="2" spans="1:9" s="42" customFormat="1" ht="15" x14ac:dyDescent="0.4">
      <c r="A2" s="43" t="s">
        <v>142</v>
      </c>
      <c r="B2" s="44"/>
      <c r="C2" s="44"/>
      <c r="D2" s="44"/>
      <c r="E2" s="44"/>
      <c r="F2" s="44"/>
      <c r="G2" s="44"/>
    </row>
    <row r="3" spans="1:9" s="42" customFormat="1" x14ac:dyDescent="0.2">
      <c r="A3" s="45" t="s">
        <v>131</v>
      </c>
      <c r="B3" s="44"/>
      <c r="C3" s="44"/>
      <c r="D3" s="44"/>
      <c r="E3" s="44"/>
      <c r="F3" s="44"/>
      <c r="G3" s="46"/>
    </row>
    <row r="4" spans="1:9" s="42" customFormat="1" x14ac:dyDescent="0.2">
      <c r="A4" s="47" t="s">
        <v>42</v>
      </c>
      <c r="B4" s="46"/>
      <c r="C4" s="46"/>
      <c r="D4" s="46"/>
      <c r="E4" s="46"/>
      <c r="F4" s="46"/>
      <c r="G4" s="46"/>
    </row>
    <row r="5" spans="1:9" s="48" customFormat="1" ht="6" customHeight="1" x14ac:dyDescent="0.25">
      <c r="A5" s="101" t="s">
        <v>43</v>
      </c>
      <c r="B5" s="3"/>
      <c r="C5" s="86" t="s">
        <v>126</v>
      </c>
      <c r="D5" s="87"/>
      <c r="E5" s="88"/>
      <c r="F5" s="3"/>
      <c r="G5" s="21"/>
      <c r="H5" s="21"/>
    </row>
    <row r="6" spans="1:9" s="48" customFormat="1" ht="12" customHeight="1" x14ac:dyDescent="0.25">
      <c r="A6" s="102"/>
      <c r="B6" s="93" t="s">
        <v>44</v>
      </c>
      <c r="C6" s="89"/>
      <c r="D6" s="90"/>
      <c r="E6" s="91"/>
      <c r="F6" s="95" t="s">
        <v>117</v>
      </c>
      <c r="G6" s="97" t="s">
        <v>45</v>
      </c>
      <c r="H6" s="99" t="s">
        <v>118</v>
      </c>
    </row>
    <row r="7" spans="1:9" s="48" customFormat="1" ht="42.75" customHeight="1" x14ac:dyDescent="0.25">
      <c r="A7" s="103"/>
      <c r="B7" s="94"/>
      <c r="C7" s="49" t="s">
        <v>46</v>
      </c>
      <c r="D7" s="49" t="s">
        <v>47</v>
      </c>
      <c r="E7" s="49" t="s">
        <v>3</v>
      </c>
      <c r="F7" s="96"/>
      <c r="G7" s="98"/>
      <c r="H7" s="100"/>
    </row>
    <row r="8" spans="1:9" x14ac:dyDescent="0.2">
      <c r="A8" s="50"/>
      <c r="B8" s="4"/>
      <c r="C8" s="4"/>
      <c r="D8" s="4"/>
      <c r="E8" s="4"/>
      <c r="F8" s="4"/>
      <c r="G8" s="4"/>
      <c r="H8" s="4"/>
    </row>
    <row r="9" spans="1:9" ht="13.2" x14ac:dyDescent="0.2">
      <c r="A9" s="70" t="s">
        <v>48</v>
      </c>
      <c r="B9" s="77">
        <f t="shared" ref="B9:G9" si="0">B10+B17+B19+B21+B23+B35+B39+B48+B50+B52+B60+B72+B79+B84+B88+B94+B106+B119+B132+B148+B150+B171+B180+B186+B194+B203+B212+B221+B258+B265+B269+B271+B273+B275+B128</f>
        <v>1194829988.1146998</v>
      </c>
      <c r="C9" s="77">
        <f t="shared" si="0"/>
        <v>1032006275.0762502</v>
      </c>
      <c r="D9" s="77">
        <f t="shared" si="0"/>
        <v>33414212.323740002</v>
      </c>
      <c r="E9" s="77">
        <f t="shared" si="0"/>
        <v>1065420487.3999901</v>
      </c>
      <c r="F9" s="77">
        <f t="shared" si="0"/>
        <v>129409500.71470994</v>
      </c>
      <c r="G9" s="77">
        <f t="shared" si="0"/>
        <v>162823713.03844994</v>
      </c>
      <c r="H9" s="79">
        <f t="shared" ref="H9:H40" si="1">IFERROR(E9/B9*100,"")</f>
        <v>89.169212189015894</v>
      </c>
    </row>
    <row r="10" spans="1:9" ht="12" customHeight="1" x14ac:dyDescent="0.2">
      <c r="A10" s="53" t="s">
        <v>49</v>
      </c>
      <c r="B10" s="54">
        <f t="shared" ref="B10:G10" si="2">SUM(B11:B15)</f>
        <v>10726836.999999998</v>
      </c>
      <c r="C10" s="55">
        <f t="shared" si="2"/>
        <v>7318325.6749699991</v>
      </c>
      <c r="D10" s="54">
        <f t="shared" si="2"/>
        <v>187857.17643000002</v>
      </c>
      <c r="E10" s="55">
        <f t="shared" si="2"/>
        <v>7506182.8513999991</v>
      </c>
      <c r="F10" s="55">
        <f t="shared" si="2"/>
        <v>3220654.1485999986</v>
      </c>
      <c r="G10" s="55">
        <f t="shared" si="2"/>
        <v>3408511.3250299986</v>
      </c>
      <c r="H10" s="79">
        <f t="shared" si="1"/>
        <v>69.975733307031703</v>
      </c>
      <c r="I10" s="56"/>
    </row>
    <row r="11" spans="1:9" ht="11.4" customHeight="1" x14ac:dyDescent="0.2">
      <c r="A11" s="57" t="s">
        <v>144</v>
      </c>
      <c r="B11" s="7">
        <v>2784817.9999999981</v>
      </c>
      <c r="C11" s="7">
        <v>2091476.0028899999</v>
      </c>
      <c r="D11" s="7">
        <v>104448.48674000001</v>
      </c>
      <c r="E11" s="7">
        <f>C11+D11</f>
        <v>2195924.4896299997</v>
      </c>
      <c r="F11" s="7">
        <f>B11-E11</f>
        <v>588893.5103699984</v>
      </c>
      <c r="G11" s="7">
        <f>B11-C11</f>
        <v>693341.99710999825</v>
      </c>
      <c r="H11" s="80">
        <f t="shared" si="1"/>
        <v>78.853429187472983</v>
      </c>
      <c r="I11" s="56"/>
    </row>
    <row r="12" spans="1:9" ht="11.4" customHeight="1" x14ac:dyDescent="0.2">
      <c r="A12" s="57" t="s">
        <v>145</v>
      </c>
      <c r="B12" s="7">
        <v>104294</v>
      </c>
      <c r="C12" s="7">
        <v>64436.070759999995</v>
      </c>
      <c r="D12" s="7">
        <v>457.71152000000001</v>
      </c>
      <c r="E12" s="7">
        <f t="shared" ref="E12:E15" si="3">C12+D12</f>
        <v>64893.782279999992</v>
      </c>
      <c r="F12" s="7">
        <f>B12-E12</f>
        <v>39400.217720000008</v>
      </c>
      <c r="G12" s="7">
        <f>B12-C12</f>
        <v>39857.929240000005</v>
      </c>
      <c r="H12" s="80">
        <f t="shared" si="1"/>
        <v>62.221970851630957</v>
      </c>
      <c r="I12" s="56"/>
    </row>
    <row r="13" spans="1:9" ht="11.4" customHeight="1" x14ac:dyDescent="0.2">
      <c r="A13" s="57" t="s">
        <v>146</v>
      </c>
      <c r="B13" s="7">
        <v>461272</v>
      </c>
      <c r="C13" s="7">
        <v>281084.23118</v>
      </c>
      <c r="D13" s="7">
        <v>46716.244159999995</v>
      </c>
      <c r="E13" s="7">
        <f t="shared" si="3"/>
        <v>327800.47534</v>
      </c>
      <c r="F13" s="7">
        <f>B13-E13</f>
        <v>133471.52466</v>
      </c>
      <c r="G13" s="7">
        <f>B13-C13</f>
        <v>180187.76882</v>
      </c>
      <c r="H13" s="80">
        <f t="shared" si="1"/>
        <v>71.064464207669232</v>
      </c>
      <c r="I13" s="56"/>
    </row>
    <row r="14" spans="1:9" ht="11.4" customHeight="1" x14ac:dyDescent="0.2">
      <c r="A14" s="57" t="s">
        <v>147</v>
      </c>
      <c r="B14" s="7">
        <v>7302949</v>
      </c>
      <c r="C14" s="7">
        <v>4813027.1062399996</v>
      </c>
      <c r="D14" s="7">
        <v>35896.602290000003</v>
      </c>
      <c r="E14" s="7">
        <f t="shared" si="3"/>
        <v>4848923.7085299995</v>
      </c>
      <c r="F14" s="7">
        <f>B14-E14</f>
        <v>2454025.2914700005</v>
      </c>
      <c r="G14" s="7">
        <f>B14-C14</f>
        <v>2489921.8937600004</v>
      </c>
      <c r="H14" s="80">
        <f t="shared" si="1"/>
        <v>66.396789961562092</v>
      </c>
      <c r="I14" s="56"/>
    </row>
    <row r="15" spans="1:9" ht="11.4" customHeight="1" x14ac:dyDescent="0.2">
      <c r="A15" s="57" t="s">
        <v>148</v>
      </c>
      <c r="B15" s="7">
        <v>73503.999999999985</v>
      </c>
      <c r="C15" s="7">
        <v>68302.263900000005</v>
      </c>
      <c r="D15" s="7">
        <v>338.13171999999997</v>
      </c>
      <c r="E15" s="7">
        <f t="shared" si="3"/>
        <v>68640.39562000001</v>
      </c>
      <c r="F15" s="7">
        <f>B15-E15</f>
        <v>4863.6043799999752</v>
      </c>
      <c r="G15" s="7">
        <f>B15-C15</f>
        <v>5201.7360999999801</v>
      </c>
      <c r="H15" s="80">
        <f t="shared" si="1"/>
        <v>93.383211281018745</v>
      </c>
      <c r="I15" s="56"/>
    </row>
    <row r="16" spans="1:9" ht="11.25" customHeight="1" x14ac:dyDescent="0.2">
      <c r="B16" s="7"/>
      <c r="C16" s="8"/>
      <c r="D16" s="8"/>
      <c r="E16" s="8"/>
      <c r="F16" s="8"/>
      <c r="G16" s="8"/>
      <c r="H16" s="80" t="str">
        <f t="shared" si="1"/>
        <v/>
      </c>
      <c r="I16" s="56"/>
    </row>
    <row r="17" spans="1:9" ht="11.25" customHeight="1" x14ac:dyDescent="0.2">
      <c r="A17" s="53" t="s">
        <v>50</v>
      </c>
      <c r="B17" s="7">
        <v>2995717.2040000004</v>
      </c>
      <c r="C17" s="7">
        <v>2600911.1353500001</v>
      </c>
      <c r="D17" s="7">
        <v>32579.725910000001</v>
      </c>
      <c r="E17" s="7">
        <f t="shared" ref="E17" si="4">C17+D17</f>
        <v>2633490.8612600002</v>
      </c>
      <c r="F17" s="7">
        <f>B17-E17</f>
        <v>362226.34274000023</v>
      </c>
      <c r="G17" s="7">
        <f>B17-C17</f>
        <v>394806.06865000026</v>
      </c>
      <c r="H17" s="80">
        <f t="shared" si="1"/>
        <v>87.908526804321141</v>
      </c>
      <c r="I17" s="56"/>
    </row>
    <row r="18" spans="1:9" ht="11.25" customHeight="1" x14ac:dyDescent="0.2">
      <c r="A18" s="58"/>
      <c r="B18" s="9"/>
      <c r="C18" s="8"/>
      <c r="D18" s="9"/>
      <c r="E18" s="8"/>
      <c r="F18" s="8"/>
      <c r="G18" s="8"/>
      <c r="H18" s="80" t="str">
        <f t="shared" si="1"/>
        <v/>
      </c>
      <c r="I18" s="56"/>
    </row>
    <row r="19" spans="1:9" ht="11.25" customHeight="1" x14ac:dyDescent="0.2">
      <c r="A19" s="53" t="s">
        <v>51</v>
      </c>
      <c r="B19" s="7">
        <v>285299.28700000007</v>
      </c>
      <c r="C19" s="7">
        <v>272812.40000000002</v>
      </c>
      <c r="D19" s="7">
        <v>9967.7053800000012</v>
      </c>
      <c r="E19" s="7">
        <f t="shared" ref="E19" si="5">C19+D19</f>
        <v>282780.10538000002</v>
      </c>
      <c r="F19" s="7">
        <f>B19-E19</f>
        <v>2519.1816200000467</v>
      </c>
      <c r="G19" s="7">
        <f>B19-C19</f>
        <v>12486.887000000046</v>
      </c>
      <c r="H19" s="80">
        <f t="shared" si="1"/>
        <v>99.117003885116588</v>
      </c>
      <c r="I19" s="56"/>
    </row>
    <row r="20" spans="1:9" ht="11.25" customHeight="1" x14ac:dyDescent="0.2">
      <c r="A20" s="58"/>
      <c r="B20" s="9"/>
      <c r="C20" s="8"/>
      <c r="D20" s="9"/>
      <c r="E20" s="8"/>
      <c r="F20" s="8"/>
      <c r="G20" s="8"/>
      <c r="H20" s="80" t="str">
        <f t="shared" si="1"/>
        <v/>
      </c>
      <c r="I20" s="56"/>
    </row>
    <row r="21" spans="1:9" ht="11.25" customHeight="1" x14ac:dyDescent="0.2">
      <c r="A21" s="53" t="s">
        <v>52</v>
      </c>
      <c r="B21" s="7">
        <v>3705455.4595300006</v>
      </c>
      <c r="C21" s="7">
        <v>3021528.8564599999</v>
      </c>
      <c r="D21" s="7">
        <v>100784.76450000002</v>
      </c>
      <c r="E21" s="7">
        <f t="shared" ref="E21" si="6">C21+D21</f>
        <v>3122313.62096</v>
      </c>
      <c r="F21" s="7">
        <f>B21-E21</f>
        <v>583141.8385700006</v>
      </c>
      <c r="G21" s="7">
        <f>B21-C21</f>
        <v>683926.60307000065</v>
      </c>
      <c r="H21" s="80">
        <f t="shared" si="1"/>
        <v>84.262613734292017</v>
      </c>
      <c r="I21" s="56"/>
    </row>
    <row r="22" spans="1:9" ht="11.25" customHeight="1" x14ac:dyDescent="0.2">
      <c r="A22" s="58"/>
      <c r="B22" s="8"/>
      <c r="C22" s="8"/>
      <c r="D22" s="8"/>
      <c r="E22" s="8"/>
      <c r="F22" s="8"/>
      <c r="G22" s="8"/>
      <c r="H22" s="80" t="str">
        <f t="shared" si="1"/>
        <v/>
      </c>
      <c r="I22" s="56"/>
    </row>
    <row r="23" spans="1:9" ht="11.25" customHeight="1" x14ac:dyDescent="0.2">
      <c r="A23" s="53" t="s">
        <v>53</v>
      </c>
      <c r="B23" s="5">
        <f t="shared" ref="B23:G23" si="7">SUM(B24:B33)</f>
        <v>24607318.92946</v>
      </c>
      <c r="C23" s="5">
        <f t="shared" si="7"/>
        <v>15000104.465130005</v>
      </c>
      <c r="D23" s="5">
        <f t="shared" si="7"/>
        <v>1164370.0203</v>
      </c>
      <c r="E23" s="22">
        <f t="shared" si="7"/>
        <v>16164474.485430004</v>
      </c>
      <c r="F23" s="22">
        <f t="shared" si="7"/>
        <v>8442844.4440299962</v>
      </c>
      <c r="G23" s="22">
        <f t="shared" si="7"/>
        <v>9607214.4643299971</v>
      </c>
      <c r="H23" s="80">
        <f t="shared" si="1"/>
        <v>65.689702042581402</v>
      </c>
      <c r="I23" s="56"/>
    </row>
    <row r="24" spans="1:9" ht="11.25" customHeight="1" x14ac:dyDescent="0.2">
      <c r="A24" s="57" t="s">
        <v>67</v>
      </c>
      <c r="B24" s="7">
        <v>15464462.647729998</v>
      </c>
      <c r="C24" s="7">
        <v>11187582.386630002</v>
      </c>
      <c r="D24" s="7">
        <v>462230.31766999996</v>
      </c>
      <c r="E24" s="7">
        <f t="shared" ref="E24:E33" si="8">C24+D24</f>
        <v>11649812.704300003</v>
      </c>
      <c r="F24" s="7">
        <f t="shared" ref="F24:F33" si="9">B24-E24</f>
        <v>3814649.9434299953</v>
      </c>
      <c r="G24" s="7">
        <f t="shared" ref="G24:G33" si="10">B24-C24</f>
        <v>4276880.261099996</v>
      </c>
      <c r="H24" s="80">
        <f t="shared" si="1"/>
        <v>75.33279991471322</v>
      </c>
      <c r="I24" s="56"/>
    </row>
    <row r="25" spans="1:9" ht="11.25" customHeight="1" x14ac:dyDescent="0.2">
      <c r="A25" s="57" t="s">
        <v>149</v>
      </c>
      <c r="B25" s="7">
        <v>1316963.615</v>
      </c>
      <c r="C25" s="7">
        <v>560319.84160000004</v>
      </c>
      <c r="D25" s="7">
        <v>331726.02672000002</v>
      </c>
      <c r="E25" s="7">
        <f t="shared" si="8"/>
        <v>892045.86832000013</v>
      </c>
      <c r="F25" s="7">
        <f t="shared" si="9"/>
        <v>424917.74667999987</v>
      </c>
      <c r="G25" s="7">
        <f t="shared" si="10"/>
        <v>756643.77339999995</v>
      </c>
      <c r="H25" s="80">
        <f t="shared" si="1"/>
        <v>67.735042802985873</v>
      </c>
      <c r="I25" s="56"/>
    </row>
    <row r="26" spans="1:9" ht="11.25" customHeight="1" x14ac:dyDescent="0.2">
      <c r="A26" s="57" t="s">
        <v>150</v>
      </c>
      <c r="B26" s="7">
        <v>1999060.1167299999</v>
      </c>
      <c r="C26" s="7">
        <v>1678935.4886099997</v>
      </c>
      <c r="D26" s="7">
        <v>67771.664470000003</v>
      </c>
      <c r="E26" s="7">
        <f t="shared" si="8"/>
        <v>1746707.1530799996</v>
      </c>
      <c r="F26" s="7">
        <f t="shared" si="9"/>
        <v>252352.96365000028</v>
      </c>
      <c r="G26" s="7">
        <f t="shared" si="10"/>
        <v>320124.62812000024</v>
      </c>
      <c r="H26" s="80">
        <f t="shared" si="1"/>
        <v>87.376419471426843</v>
      </c>
      <c r="I26" s="56"/>
    </row>
    <row r="27" spans="1:9" ht="11.25" customHeight="1" x14ac:dyDescent="0.2">
      <c r="A27" s="57" t="s">
        <v>151</v>
      </c>
      <c r="B27" s="7">
        <v>98939.810000000012</v>
      </c>
      <c r="C27" s="7">
        <v>52671.265799999994</v>
      </c>
      <c r="D27" s="7">
        <v>474.51952</v>
      </c>
      <c r="E27" s="7">
        <f t="shared" si="8"/>
        <v>53145.785319999995</v>
      </c>
      <c r="F27" s="7">
        <f t="shared" si="9"/>
        <v>45794.024680000017</v>
      </c>
      <c r="G27" s="7">
        <f t="shared" si="10"/>
        <v>46268.544200000018</v>
      </c>
      <c r="H27" s="80">
        <f t="shared" si="1"/>
        <v>53.715269232880061</v>
      </c>
      <c r="I27" s="56"/>
    </row>
    <row r="28" spans="1:9" ht="11.25" customHeight="1" x14ac:dyDescent="0.2">
      <c r="A28" s="57" t="s">
        <v>152</v>
      </c>
      <c r="B28" s="7">
        <v>173567.25700000001</v>
      </c>
      <c r="C28" s="7">
        <v>159337.87600999998</v>
      </c>
      <c r="D28" s="7">
        <v>0</v>
      </c>
      <c r="E28" s="7">
        <f t="shared" si="8"/>
        <v>159337.87600999998</v>
      </c>
      <c r="F28" s="7">
        <f t="shared" si="9"/>
        <v>14229.380990000034</v>
      </c>
      <c r="G28" s="7">
        <f t="shared" si="10"/>
        <v>14229.380990000034</v>
      </c>
      <c r="H28" s="80">
        <f t="shared" si="1"/>
        <v>91.801805688500309</v>
      </c>
      <c r="I28" s="56"/>
    </row>
    <row r="29" spans="1:9" ht="11.25" customHeight="1" x14ac:dyDescent="0.2">
      <c r="A29" s="57" t="s">
        <v>153</v>
      </c>
      <c r="B29" s="7">
        <v>154990.51500000001</v>
      </c>
      <c r="C29" s="7">
        <v>142343.91725999999</v>
      </c>
      <c r="D29" s="7">
        <v>6697.8833399999994</v>
      </c>
      <c r="E29" s="7">
        <f t="shared" si="8"/>
        <v>149041.80059999999</v>
      </c>
      <c r="F29" s="7">
        <f t="shared" si="9"/>
        <v>5948.7144000000262</v>
      </c>
      <c r="G29" s="7">
        <f t="shared" si="10"/>
        <v>12646.597740000027</v>
      </c>
      <c r="H29" s="80">
        <f t="shared" si="1"/>
        <v>96.161884874051793</v>
      </c>
      <c r="I29" s="56"/>
    </row>
    <row r="30" spans="1:9" ht="11.25" customHeight="1" x14ac:dyDescent="0.2">
      <c r="A30" s="57" t="s">
        <v>154</v>
      </c>
      <c r="B30" s="7">
        <v>341849.90399999998</v>
      </c>
      <c r="C30" s="7">
        <v>338854.13126999995</v>
      </c>
      <c r="D30" s="7">
        <v>1363.9887800000001</v>
      </c>
      <c r="E30" s="7">
        <f t="shared" si="8"/>
        <v>340218.12004999997</v>
      </c>
      <c r="F30" s="7">
        <f t="shared" si="9"/>
        <v>1631.7839500000118</v>
      </c>
      <c r="G30" s="7">
        <f t="shared" si="10"/>
        <v>2995.7727300000261</v>
      </c>
      <c r="H30" s="80">
        <f t="shared" si="1"/>
        <v>99.522660696724955</v>
      </c>
      <c r="I30" s="56"/>
    </row>
    <row r="31" spans="1:9" ht="11.25" customHeight="1" x14ac:dyDescent="0.2">
      <c r="A31" s="57" t="s">
        <v>155</v>
      </c>
      <c r="B31" s="7">
        <v>4830245.5609999998</v>
      </c>
      <c r="C31" s="7">
        <v>685181.54579999996</v>
      </c>
      <c r="D31" s="7">
        <v>291932.43717999995</v>
      </c>
      <c r="E31" s="7">
        <f t="shared" si="8"/>
        <v>977113.98297999986</v>
      </c>
      <c r="F31" s="7">
        <f t="shared" si="9"/>
        <v>3853131.5780199999</v>
      </c>
      <c r="G31" s="7">
        <f t="shared" si="10"/>
        <v>4145064.0151999998</v>
      </c>
      <c r="H31" s="80">
        <f t="shared" si="1"/>
        <v>20.229074705214558</v>
      </c>
      <c r="I31" s="56"/>
    </row>
    <row r="32" spans="1:9" ht="11.25" customHeight="1" x14ac:dyDescent="0.2">
      <c r="A32" s="57" t="s">
        <v>156</v>
      </c>
      <c r="B32" s="7">
        <v>98415.998999999996</v>
      </c>
      <c r="C32" s="7">
        <v>81690.710339999991</v>
      </c>
      <c r="D32" s="7">
        <v>0</v>
      </c>
      <c r="E32" s="7">
        <f t="shared" si="8"/>
        <v>81690.710339999991</v>
      </c>
      <c r="F32" s="7">
        <f t="shared" si="9"/>
        <v>16725.288660000006</v>
      </c>
      <c r="G32" s="7">
        <f t="shared" si="10"/>
        <v>16725.288660000006</v>
      </c>
      <c r="H32" s="80">
        <f t="shared" si="1"/>
        <v>83.005518584432593</v>
      </c>
      <c r="I32" s="56"/>
    </row>
    <row r="33" spans="1:9" ht="11.25" customHeight="1" x14ac:dyDescent="0.2">
      <c r="A33" s="57" t="s">
        <v>157</v>
      </c>
      <c r="B33" s="7">
        <v>128823.504</v>
      </c>
      <c r="C33" s="7">
        <v>113187.30181</v>
      </c>
      <c r="D33" s="7">
        <v>2173.18262</v>
      </c>
      <c r="E33" s="7">
        <f t="shared" si="8"/>
        <v>115360.48443000001</v>
      </c>
      <c r="F33" s="7">
        <f t="shared" si="9"/>
        <v>13463.019569999989</v>
      </c>
      <c r="G33" s="7">
        <f t="shared" si="10"/>
        <v>15636.202189999996</v>
      </c>
      <c r="H33" s="80">
        <f t="shared" si="1"/>
        <v>89.549252153551123</v>
      </c>
      <c r="I33" s="56"/>
    </row>
    <row r="34" spans="1:9" ht="11.25" customHeight="1" x14ac:dyDescent="0.2">
      <c r="A34" s="58"/>
      <c r="B34" s="8"/>
      <c r="C34" s="8"/>
      <c r="D34" s="8"/>
      <c r="E34" s="8"/>
      <c r="F34" s="8"/>
      <c r="G34" s="8"/>
      <c r="H34" s="80" t="str">
        <f t="shared" si="1"/>
        <v/>
      </c>
      <c r="I34" s="56"/>
    </row>
    <row r="35" spans="1:9" ht="11.25" customHeight="1" x14ac:dyDescent="0.2">
      <c r="A35" s="53" t="s">
        <v>158</v>
      </c>
      <c r="B35" s="10">
        <f t="shared" ref="B35:G35" si="11">+B36+B37</f>
        <v>871615.39</v>
      </c>
      <c r="C35" s="10">
        <f t="shared" si="11"/>
        <v>704021.33227000001</v>
      </c>
      <c r="D35" s="10">
        <f t="shared" si="11"/>
        <v>9394.6015700000007</v>
      </c>
      <c r="E35" s="13">
        <f t="shared" si="11"/>
        <v>713415.93384000007</v>
      </c>
      <c r="F35" s="13">
        <f t="shared" si="11"/>
        <v>158199.45615999994</v>
      </c>
      <c r="G35" s="13">
        <f t="shared" si="11"/>
        <v>167594.05772999997</v>
      </c>
      <c r="H35" s="80">
        <f t="shared" si="1"/>
        <v>81.849855110979632</v>
      </c>
      <c r="I35" s="56"/>
    </row>
    <row r="36" spans="1:9" ht="11.25" customHeight="1" x14ac:dyDescent="0.2">
      <c r="A36" s="57" t="s">
        <v>67</v>
      </c>
      <c r="B36" s="7">
        <v>829976.39</v>
      </c>
      <c r="C36" s="7">
        <v>679452.39346000005</v>
      </c>
      <c r="D36" s="7">
        <v>8792.4877400000005</v>
      </c>
      <c r="E36" s="7">
        <f t="shared" ref="E36:E37" si="12">C36+D36</f>
        <v>688244.88120000006</v>
      </c>
      <c r="F36" s="7">
        <f>B36-E36</f>
        <v>141731.50879999995</v>
      </c>
      <c r="G36" s="7">
        <f>B36-C36</f>
        <v>150523.99653999996</v>
      </c>
      <c r="H36" s="80">
        <f t="shared" si="1"/>
        <v>82.923428845969951</v>
      </c>
      <c r="I36" s="56"/>
    </row>
    <row r="37" spans="1:9" ht="11.25" customHeight="1" x14ac:dyDescent="0.2">
      <c r="A37" s="57" t="s">
        <v>159</v>
      </c>
      <c r="B37" s="7">
        <v>41639</v>
      </c>
      <c r="C37" s="7">
        <v>24568.93881</v>
      </c>
      <c r="D37" s="7">
        <v>602.11383000000001</v>
      </c>
      <c r="E37" s="7">
        <f t="shared" si="12"/>
        <v>25171.052639999998</v>
      </c>
      <c r="F37" s="7">
        <f>B37-E37</f>
        <v>16467.947360000002</v>
      </c>
      <c r="G37" s="7">
        <f>B37-C37</f>
        <v>17070.06119</v>
      </c>
      <c r="H37" s="80">
        <f t="shared" si="1"/>
        <v>60.450665577943752</v>
      </c>
      <c r="I37" s="56"/>
    </row>
    <row r="38" spans="1:9" ht="11.25" customHeight="1" x14ac:dyDescent="0.2">
      <c r="A38" s="58"/>
      <c r="B38" s="8"/>
      <c r="C38" s="8"/>
      <c r="D38" s="8"/>
      <c r="E38" s="8"/>
      <c r="F38" s="8"/>
      <c r="G38" s="8"/>
      <c r="H38" s="80" t="str">
        <f t="shared" si="1"/>
        <v/>
      </c>
      <c r="I38" s="56"/>
    </row>
    <row r="39" spans="1:9" ht="11.25" customHeight="1" x14ac:dyDescent="0.2">
      <c r="A39" s="53" t="s">
        <v>54</v>
      </c>
      <c r="B39" s="10">
        <f t="shared" ref="B39:G39" si="13">SUM(B40:B46)</f>
        <v>223178855.09061</v>
      </c>
      <c r="C39" s="10">
        <f t="shared" si="13"/>
        <v>209321268.75024</v>
      </c>
      <c r="D39" s="10">
        <f t="shared" si="13"/>
        <v>2542496.3988000005</v>
      </c>
      <c r="E39" s="13">
        <f t="shared" si="13"/>
        <v>211863765.14903998</v>
      </c>
      <c r="F39" s="13">
        <f t="shared" si="13"/>
        <v>11315089.941570016</v>
      </c>
      <c r="G39" s="13">
        <f t="shared" si="13"/>
        <v>13857586.340370011</v>
      </c>
      <c r="H39" s="80">
        <f t="shared" si="1"/>
        <v>94.930034954711047</v>
      </c>
      <c r="I39" s="56"/>
    </row>
    <row r="40" spans="1:9" ht="11.25" customHeight="1" x14ac:dyDescent="0.2">
      <c r="A40" s="57" t="s">
        <v>67</v>
      </c>
      <c r="B40" s="7">
        <v>222409625.19161001</v>
      </c>
      <c r="C40" s="7">
        <v>208624047.16191</v>
      </c>
      <c r="D40" s="7">
        <v>2530946.5828400003</v>
      </c>
      <c r="E40" s="7">
        <f t="shared" ref="E40:E46" si="14">C40+D40</f>
        <v>211154993.74474999</v>
      </c>
      <c r="F40" s="7">
        <f t="shared" ref="F40:F46" si="15">B40-E40</f>
        <v>11254631.446860015</v>
      </c>
      <c r="G40" s="7">
        <f t="shared" ref="G40:G46" si="16">B40-C40</f>
        <v>13785578.029700011</v>
      </c>
      <c r="H40" s="80">
        <f t="shared" si="1"/>
        <v>94.939683281618798</v>
      </c>
      <c r="I40" s="56"/>
    </row>
    <row r="41" spans="1:9" ht="11.25" customHeight="1" x14ac:dyDescent="0.2">
      <c r="A41" s="57" t="s">
        <v>160</v>
      </c>
      <c r="B41" s="7">
        <v>94454</v>
      </c>
      <c r="C41" s="7">
        <v>93172.530700000003</v>
      </c>
      <c r="D41" s="7">
        <v>1011.76928</v>
      </c>
      <c r="E41" s="7">
        <f t="shared" si="14"/>
        <v>94184.299979999996</v>
      </c>
      <c r="F41" s="7">
        <f t="shared" si="15"/>
        <v>269.70002000000386</v>
      </c>
      <c r="G41" s="7">
        <f t="shared" si="16"/>
        <v>1281.469299999997</v>
      </c>
      <c r="H41" s="80">
        <f t="shared" ref="H41:H72" si="17">IFERROR(E41/B41*100,"")</f>
        <v>99.714464162449445</v>
      </c>
      <c r="I41" s="56"/>
    </row>
    <row r="42" spans="1:9" ht="11.25" customHeight="1" x14ac:dyDescent="0.2">
      <c r="A42" s="57" t="s">
        <v>161</v>
      </c>
      <c r="B42" s="7">
        <v>105652</v>
      </c>
      <c r="C42" s="7">
        <v>77903.889319999987</v>
      </c>
      <c r="D42" s="7">
        <v>7161.9735300000002</v>
      </c>
      <c r="E42" s="7">
        <f t="shared" si="14"/>
        <v>85065.86284999999</v>
      </c>
      <c r="F42" s="7">
        <f t="shared" si="15"/>
        <v>20586.13715000001</v>
      </c>
      <c r="G42" s="7">
        <f t="shared" si="16"/>
        <v>27748.110680000013</v>
      </c>
      <c r="H42" s="80">
        <f t="shared" si="17"/>
        <v>80.515146755385587</v>
      </c>
      <c r="I42" s="56"/>
    </row>
    <row r="43" spans="1:9" ht="11.25" customHeight="1" x14ac:dyDescent="0.2">
      <c r="A43" s="59" t="s">
        <v>162</v>
      </c>
      <c r="B43" s="7">
        <v>83076</v>
      </c>
      <c r="C43" s="7">
        <v>62771.696329999999</v>
      </c>
      <c r="D43" s="7">
        <v>1325.5866000000001</v>
      </c>
      <c r="E43" s="7">
        <f t="shared" si="14"/>
        <v>64097.282930000001</v>
      </c>
      <c r="F43" s="7">
        <f t="shared" si="15"/>
        <v>18978.717069999999</v>
      </c>
      <c r="G43" s="7">
        <f t="shared" si="16"/>
        <v>20304.303670000001</v>
      </c>
      <c r="H43" s="80">
        <f t="shared" si="17"/>
        <v>77.15499413789783</v>
      </c>
      <c r="I43" s="56"/>
    </row>
    <row r="44" spans="1:9" ht="11.25" customHeight="1" x14ac:dyDescent="0.2">
      <c r="A44" s="59" t="s">
        <v>163</v>
      </c>
      <c r="B44" s="7">
        <v>19680</v>
      </c>
      <c r="C44" s="7">
        <v>18031.308079999999</v>
      </c>
      <c r="D44" s="7">
        <v>1070.5574999999999</v>
      </c>
      <c r="E44" s="7">
        <f t="shared" si="14"/>
        <v>19101.865579999998</v>
      </c>
      <c r="F44" s="7">
        <f t="shared" si="15"/>
        <v>578.13442000000214</v>
      </c>
      <c r="G44" s="7">
        <f t="shared" si="16"/>
        <v>1648.6919200000011</v>
      </c>
      <c r="H44" s="80">
        <f t="shared" si="17"/>
        <v>97.062325101626001</v>
      </c>
      <c r="I44" s="56"/>
    </row>
    <row r="45" spans="1:9" ht="11.25" customHeight="1" x14ac:dyDescent="0.2">
      <c r="A45" s="57" t="s">
        <v>164</v>
      </c>
      <c r="B45" s="7">
        <v>430274.27299999999</v>
      </c>
      <c r="C45" s="7">
        <v>409327.97385000001</v>
      </c>
      <c r="D45" s="7">
        <v>935.18330000000003</v>
      </c>
      <c r="E45" s="7">
        <f t="shared" si="14"/>
        <v>410263.15714999998</v>
      </c>
      <c r="F45" s="7">
        <f t="shared" si="15"/>
        <v>20011.115850000002</v>
      </c>
      <c r="G45" s="7">
        <f t="shared" si="16"/>
        <v>20946.299149999977</v>
      </c>
      <c r="H45" s="80">
        <f t="shared" si="17"/>
        <v>95.349218601782411</v>
      </c>
      <c r="I45" s="56"/>
    </row>
    <row r="46" spans="1:9" ht="11.25" customHeight="1" x14ac:dyDescent="0.2">
      <c r="A46" s="57" t="s">
        <v>165</v>
      </c>
      <c r="B46" s="7">
        <v>36093.625999999997</v>
      </c>
      <c r="C46" s="7">
        <v>36014.190049999997</v>
      </c>
      <c r="D46" s="7">
        <v>44.745750000000001</v>
      </c>
      <c r="E46" s="7">
        <f t="shared" si="14"/>
        <v>36058.935799999999</v>
      </c>
      <c r="F46" s="7">
        <f t="shared" si="15"/>
        <v>34.690199999997276</v>
      </c>
      <c r="G46" s="7">
        <f t="shared" si="16"/>
        <v>79.435949999999139</v>
      </c>
      <c r="H46" s="80">
        <f t="shared" si="17"/>
        <v>99.903888293185076</v>
      </c>
      <c r="I46" s="56"/>
    </row>
    <row r="47" spans="1:9" ht="11.25" customHeight="1" x14ac:dyDescent="0.2">
      <c r="A47" s="58"/>
      <c r="B47" s="11"/>
      <c r="C47" s="11"/>
      <c r="D47" s="11"/>
      <c r="E47" s="11"/>
      <c r="F47" s="11"/>
      <c r="G47" s="11"/>
      <c r="H47" s="80" t="str">
        <f t="shared" si="17"/>
        <v/>
      </c>
      <c r="I47" s="56"/>
    </row>
    <row r="48" spans="1:9" ht="11.25" customHeight="1" x14ac:dyDescent="0.2">
      <c r="A48" s="53" t="s">
        <v>166</v>
      </c>
      <c r="B48" s="7">
        <v>36628021.230000004</v>
      </c>
      <c r="C48" s="7">
        <v>33777787.60537</v>
      </c>
      <c r="D48" s="7">
        <v>321977.82920000004</v>
      </c>
      <c r="E48" s="7">
        <f t="shared" ref="E48" si="18">C48+D48</f>
        <v>34099765.43457</v>
      </c>
      <c r="F48" s="7">
        <f>B48-E48</f>
        <v>2528255.7954300046</v>
      </c>
      <c r="G48" s="7">
        <f>B48-C48</f>
        <v>2850233.6246300042</v>
      </c>
      <c r="H48" s="80">
        <f t="shared" si="17"/>
        <v>93.097481899024217</v>
      </c>
      <c r="I48" s="56"/>
    </row>
    <row r="49" spans="1:9" ht="11.25" customHeight="1" x14ac:dyDescent="0.2">
      <c r="A49" s="60"/>
      <c r="B49" s="8"/>
      <c r="C49" s="8"/>
      <c r="D49" s="8"/>
      <c r="E49" s="8"/>
      <c r="F49" s="8"/>
      <c r="G49" s="8"/>
      <c r="H49" s="80" t="str">
        <f t="shared" si="17"/>
        <v/>
      </c>
      <c r="I49" s="56"/>
    </row>
    <row r="50" spans="1:9" ht="11.25" customHeight="1" x14ac:dyDescent="0.2">
      <c r="A50" s="53" t="s">
        <v>55</v>
      </c>
      <c r="B50" s="7">
        <v>765911.60900000005</v>
      </c>
      <c r="C50" s="7">
        <v>574787.63101999997</v>
      </c>
      <c r="D50" s="7">
        <v>5137.8915499999994</v>
      </c>
      <c r="E50" s="7">
        <f t="shared" ref="E50" si="19">C50+D50</f>
        <v>579925.52256999991</v>
      </c>
      <c r="F50" s="7">
        <f>B50-E50</f>
        <v>185986.08643000014</v>
      </c>
      <c r="G50" s="7">
        <f>B50-C50</f>
        <v>191123.97798000008</v>
      </c>
      <c r="H50" s="80">
        <f t="shared" si="17"/>
        <v>75.717029975191281</v>
      </c>
      <c r="I50" s="56"/>
    </row>
    <row r="51" spans="1:9" ht="11.25" customHeight="1" x14ac:dyDescent="0.2">
      <c r="A51" s="58"/>
      <c r="B51" s="8"/>
      <c r="C51" s="8"/>
      <c r="D51" s="8"/>
      <c r="E51" s="8"/>
      <c r="F51" s="8"/>
      <c r="G51" s="8"/>
      <c r="H51" s="80" t="str">
        <f t="shared" si="17"/>
        <v/>
      </c>
      <c r="I51" s="56"/>
    </row>
    <row r="52" spans="1:9" ht="11.25" customHeight="1" x14ac:dyDescent="0.2">
      <c r="A52" s="53" t="s">
        <v>56</v>
      </c>
      <c r="B52" s="10">
        <f t="shared" ref="B52:C52" si="20">SUM(B53:B58)</f>
        <v>7333960.824</v>
      </c>
      <c r="C52" s="10">
        <f t="shared" si="20"/>
        <v>6261367.3041299991</v>
      </c>
      <c r="D52" s="10">
        <f t="shared" ref="D52:G52" si="21">SUM(D53:D58)</f>
        <v>162515.25079999998</v>
      </c>
      <c r="E52" s="13">
        <f t="shared" si="21"/>
        <v>6423882.5549299996</v>
      </c>
      <c r="F52" s="13">
        <f t="shared" si="21"/>
        <v>910078.26906999969</v>
      </c>
      <c r="G52" s="13">
        <f t="shared" si="21"/>
        <v>1072593.5198699997</v>
      </c>
      <c r="H52" s="80">
        <f t="shared" si="17"/>
        <v>87.590903593433211</v>
      </c>
      <c r="I52" s="56"/>
    </row>
    <row r="53" spans="1:9" ht="11.25" customHeight="1" x14ac:dyDescent="0.2">
      <c r="A53" s="57" t="s">
        <v>67</v>
      </c>
      <c r="B53" s="7">
        <v>5183086.0299999993</v>
      </c>
      <c r="C53" s="7">
        <v>4610998.8929399997</v>
      </c>
      <c r="D53" s="7">
        <v>107432.49516999997</v>
      </c>
      <c r="E53" s="7">
        <f t="shared" ref="E53:E58" si="22">C53+D53</f>
        <v>4718431.3881099997</v>
      </c>
      <c r="F53" s="7">
        <f t="shared" ref="F53:F58" si="23">B53-E53</f>
        <v>464654.64188999962</v>
      </c>
      <c r="G53" s="7">
        <f t="shared" ref="G53:G58" si="24">B53-C53</f>
        <v>572087.13705999963</v>
      </c>
      <c r="H53" s="80">
        <f t="shared" si="17"/>
        <v>91.035174041091508</v>
      </c>
      <c r="I53" s="56"/>
    </row>
    <row r="54" spans="1:9" ht="11.25" customHeight="1" x14ac:dyDescent="0.2">
      <c r="A54" s="57" t="s">
        <v>167</v>
      </c>
      <c r="B54" s="7">
        <v>829133.27600000007</v>
      </c>
      <c r="C54" s="7">
        <v>664341.92939999991</v>
      </c>
      <c r="D54" s="7">
        <v>23216.262970000003</v>
      </c>
      <c r="E54" s="7">
        <f t="shared" si="22"/>
        <v>687558.19236999995</v>
      </c>
      <c r="F54" s="7">
        <f t="shared" si="23"/>
        <v>141575.08363000012</v>
      </c>
      <c r="G54" s="7">
        <f t="shared" si="24"/>
        <v>164791.34660000016</v>
      </c>
      <c r="H54" s="80">
        <f t="shared" si="17"/>
        <v>82.924930439048012</v>
      </c>
      <c r="I54" s="56"/>
    </row>
    <row r="55" spans="1:9" ht="11.25" customHeight="1" x14ac:dyDescent="0.2">
      <c r="A55" s="57" t="s">
        <v>168</v>
      </c>
      <c r="B55" s="7">
        <v>566099.04600000009</v>
      </c>
      <c r="C55" s="7">
        <v>413471.92338000005</v>
      </c>
      <c r="D55" s="7">
        <v>26327.244490000001</v>
      </c>
      <c r="E55" s="7">
        <f t="shared" si="22"/>
        <v>439799.16787000006</v>
      </c>
      <c r="F55" s="7">
        <f t="shared" si="23"/>
        <v>126299.87813000003</v>
      </c>
      <c r="G55" s="7">
        <f t="shared" si="24"/>
        <v>152627.12262000004</v>
      </c>
      <c r="H55" s="80">
        <f t="shared" si="17"/>
        <v>77.689438089955729</v>
      </c>
      <c r="I55" s="56"/>
    </row>
    <row r="56" spans="1:9" ht="11.25" customHeight="1" x14ac:dyDescent="0.2">
      <c r="A56" s="57" t="s">
        <v>169</v>
      </c>
      <c r="B56" s="7">
        <v>624594.83100000001</v>
      </c>
      <c r="C56" s="7">
        <v>482927.87131000002</v>
      </c>
      <c r="D56" s="7">
        <v>2554.4537400000004</v>
      </c>
      <c r="E56" s="7">
        <f t="shared" si="22"/>
        <v>485482.32505000004</v>
      </c>
      <c r="F56" s="7">
        <f t="shared" si="23"/>
        <v>139112.50594999996</v>
      </c>
      <c r="G56" s="7">
        <f t="shared" si="24"/>
        <v>141666.95968999999</v>
      </c>
      <c r="H56" s="80">
        <f t="shared" si="17"/>
        <v>77.727560484726467</v>
      </c>
      <c r="I56" s="56"/>
    </row>
    <row r="57" spans="1:9" ht="11.25" customHeight="1" x14ac:dyDescent="0.2">
      <c r="A57" s="57" t="s">
        <v>170</v>
      </c>
      <c r="B57" s="7">
        <v>76369.510999999999</v>
      </c>
      <c r="C57" s="7">
        <v>54553.963130000004</v>
      </c>
      <c r="D57" s="7">
        <v>2681.6250299999997</v>
      </c>
      <c r="E57" s="7">
        <f t="shared" si="22"/>
        <v>57235.588160000007</v>
      </c>
      <c r="F57" s="7">
        <f t="shared" si="23"/>
        <v>19133.922839999992</v>
      </c>
      <c r="G57" s="7">
        <f t="shared" si="24"/>
        <v>21815.547869999995</v>
      </c>
      <c r="H57" s="80">
        <f t="shared" si="17"/>
        <v>74.945599900462895</v>
      </c>
      <c r="I57" s="56"/>
    </row>
    <row r="58" spans="1:9" ht="11.25" customHeight="1" x14ac:dyDescent="0.2">
      <c r="A58" s="57" t="s">
        <v>171</v>
      </c>
      <c r="B58" s="7">
        <v>54678.13</v>
      </c>
      <c r="C58" s="7">
        <v>35072.723969999999</v>
      </c>
      <c r="D58" s="7">
        <v>303.1694</v>
      </c>
      <c r="E58" s="7">
        <f t="shared" si="22"/>
        <v>35375.893369999998</v>
      </c>
      <c r="F58" s="7">
        <f t="shared" si="23"/>
        <v>19302.236629999999</v>
      </c>
      <c r="G58" s="7">
        <f t="shared" si="24"/>
        <v>19605.406029999998</v>
      </c>
      <c r="H58" s="80">
        <f t="shared" si="17"/>
        <v>64.698433121249749</v>
      </c>
      <c r="I58" s="56"/>
    </row>
    <row r="59" spans="1:9" ht="11.25" customHeight="1" x14ac:dyDescent="0.2">
      <c r="A59" s="58"/>
      <c r="B59" s="8"/>
      <c r="C59" s="8"/>
      <c r="D59" s="8"/>
      <c r="E59" s="8"/>
      <c r="F59" s="8"/>
      <c r="G59" s="8"/>
      <c r="H59" s="80" t="str">
        <f t="shared" si="17"/>
        <v/>
      </c>
      <c r="I59" s="56"/>
    </row>
    <row r="60" spans="1:9" ht="11.25" customHeight="1" x14ac:dyDescent="0.2">
      <c r="A60" s="53" t="s">
        <v>57</v>
      </c>
      <c r="B60" s="10">
        <f t="shared" ref="B60:C60" si="25">SUM(B61:B70)</f>
        <v>43352980.86400003</v>
      </c>
      <c r="C60" s="10">
        <f t="shared" si="25"/>
        <v>41599284.950580075</v>
      </c>
      <c r="D60" s="10">
        <f t="shared" ref="D60:G60" si="26">SUM(D61:D70)</f>
        <v>100038.83667</v>
      </c>
      <c r="E60" s="10">
        <f t="shared" si="26"/>
        <v>41699323.787250072</v>
      </c>
      <c r="F60" s="10">
        <f t="shared" si="26"/>
        <v>1653657.0767499593</v>
      </c>
      <c r="G60" s="10">
        <f t="shared" si="26"/>
        <v>1753695.9134199591</v>
      </c>
      <c r="H60" s="80">
        <f t="shared" si="17"/>
        <v>96.185597751772718</v>
      </c>
      <c r="I60" s="56"/>
    </row>
    <row r="61" spans="1:9" ht="11.25" customHeight="1" x14ac:dyDescent="0.2">
      <c r="A61" s="57" t="s">
        <v>67</v>
      </c>
      <c r="B61" s="7">
        <v>362333.93900001957</v>
      </c>
      <c r="C61" s="7">
        <v>354686.88211006648</v>
      </c>
      <c r="D61" s="7">
        <v>1802.4976800000038</v>
      </c>
      <c r="E61" s="7">
        <f t="shared" ref="E61:E70" si="27">C61+D61</f>
        <v>356489.37979006651</v>
      </c>
      <c r="F61" s="7">
        <f t="shared" ref="F61:F70" si="28">B61-E61</f>
        <v>5844.5592099530622</v>
      </c>
      <c r="G61" s="7">
        <f t="shared" ref="G61:G70" si="29">B61-C61</f>
        <v>7647.0568899530917</v>
      </c>
      <c r="H61" s="80">
        <f t="shared" si="17"/>
        <v>98.386968875705364</v>
      </c>
      <c r="I61" s="56"/>
    </row>
    <row r="62" spans="1:9" ht="11.25" customHeight="1" x14ac:dyDescent="0.2">
      <c r="A62" s="57" t="s">
        <v>172</v>
      </c>
      <c r="B62" s="7">
        <v>2026329.8</v>
      </c>
      <c r="C62" s="7">
        <v>1399562.9288799998</v>
      </c>
      <c r="D62" s="7">
        <v>17505.863000000001</v>
      </c>
      <c r="E62" s="7">
        <f t="shared" si="27"/>
        <v>1417068.7918799997</v>
      </c>
      <c r="F62" s="7">
        <f t="shared" si="28"/>
        <v>609261.00812000036</v>
      </c>
      <c r="G62" s="7">
        <f t="shared" si="29"/>
        <v>626766.87112000026</v>
      </c>
      <c r="H62" s="80">
        <f t="shared" si="17"/>
        <v>69.932781518585955</v>
      </c>
      <c r="I62" s="56"/>
    </row>
    <row r="63" spans="1:9" ht="11.25" customHeight="1" x14ac:dyDescent="0.2">
      <c r="A63" s="57" t="s">
        <v>173</v>
      </c>
      <c r="B63" s="7">
        <v>4968939.4270000001</v>
      </c>
      <c r="C63" s="7">
        <v>4289229.1991799995</v>
      </c>
      <c r="D63" s="7">
        <v>65659.748269999996</v>
      </c>
      <c r="E63" s="7">
        <f t="shared" si="27"/>
        <v>4354888.9474499999</v>
      </c>
      <c r="F63" s="7">
        <f t="shared" si="28"/>
        <v>614050.47955000028</v>
      </c>
      <c r="G63" s="7">
        <f t="shared" si="29"/>
        <v>679710.22782000061</v>
      </c>
      <c r="H63" s="80">
        <f t="shared" si="17"/>
        <v>87.642222478837226</v>
      </c>
      <c r="I63" s="56"/>
    </row>
    <row r="64" spans="1:9" ht="11.25" customHeight="1" x14ac:dyDescent="0.2">
      <c r="A64" s="57" t="s">
        <v>174</v>
      </c>
      <c r="B64" s="7">
        <v>155074.07200000001</v>
      </c>
      <c r="C64" s="7">
        <v>103880.17486000001</v>
      </c>
      <c r="D64" s="7">
        <v>3037.3418099999994</v>
      </c>
      <c r="E64" s="7">
        <f t="shared" si="27"/>
        <v>106917.51667000001</v>
      </c>
      <c r="F64" s="7">
        <f t="shared" si="28"/>
        <v>48156.555330000003</v>
      </c>
      <c r="G64" s="7">
        <f t="shared" si="29"/>
        <v>51193.897140000001</v>
      </c>
      <c r="H64" s="80">
        <f t="shared" si="17"/>
        <v>68.94609478623866</v>
      </c>
      <c r="I64" s="56"/>
    </row>
    <row r="65" spans="1:9" ht="11.25" customHeight="1" x14ac:dyDescent="0.2">
      <c r="A65" s="57" t="s">
        <v>175</v>
      </c>
      <c r="B65" s="7">
        <v>35313855.471000008</v>
      </c>
      <c r="C65" s="7">
        <v>35243407.526600003</v>
      </c>
      <c r="D65" s="7">
        <v>3029.2888700000003</v>
      </c>
      <c r="E65" s="7">
        <f t="shared" si="27"/>
        <v>35246436.815470003</v>
      </c>
      <c r="F65" s="7">
        <f t="shared" si="28"/>
        <v>67418.655530005693</v>
      </c>
      <c r="G65" s="7">
        <f t="shared" si="29"/>
        <v>70447.944400005043</v>
      </c>
      <c r="H65" s="80">
        <f t="shared" si="17"/>
        <v>99.80908724173328</v>
      </c>
      <c r="I65" s="56"/>
    </row>
    <row r="66" spans="1:9" ht="11.25" customHeight="1" x14ac:dyDescent="0.2">
      <c r="A66" s="57" t="s">
        <v>176</v>
      </c>
      <c r="B66" s="7">
        <v>5307</v>
      </c>
      <c r="C66" s="7">
        <v>4451.3465099999994</v>
      </c>
      <c r="D66" s="7">
        <v>63.335889999999999</v>
      </c>
      <c r="E66" s="7">
        <f t="shared" si="27"/>
        <v>4514.6823999999997</v>
      </c>
      <c r="F66" s="7">
        <f t="shared" si="28"/>
        <v>792.31760000000031</v>
      </c>
      <c r="G66" s="7">
        <f t="shared" si="29"/>
        <v>855.6534900000006</v>
      </c>
      <c r="H66" s="80">
        <f t="shared" si="17"/>
        <v>85.070329753156201</v>
      </c>
      <c r="I66" s="56"/>
    </row>
    <row r="67" spans="1:9" ht="11.25" customHeight="1" x14ac:dyDescent="0.2">
      <c r="A67" s="57" t="s">
        <v>177</v>
      </c>
      <c r="B67" s="7">
        <v>432877.99999999994</v>
      </c>
      <c r="C67" s="7">
        <v>139621.87187</v>
      </c>
      <c r="D67" s="7">
        <v>7688.4292999999998</v>
      </c>
      <c r="E67" s="7">
        <f t="shared" si="27"/>
        <v>147310.30116999999</v>
      </c>
      <c r="F67" s="7">
        <f t="shared" si="28"/>
        <v>285567.69882999995</v>
      </c>
      <c r="G67" s="7">
        <f t="shared" si="29"/>
        <v>293256.12812999997</v>
      </c>
      <c r="H67" s="80">
        <f t="shared" si="17"/>
        <v>34.030443027827708</v>
      </c>
      <c r="I67" s="56"/>
    </row>
    <row r="68" spans="1:9" ht="11.25" customHeight="1" x14ac:dyDescent="0.2">
      <c r="A68" s="57" t="s">
        <v>178</v>
      </c>
      <c r="B68" s="7">
        <v>44240.364000000001</v>
      </c>
      <c r="C68" s="7">
        <v>34938.721039999997</v>
      </c>
      <c r="D68" s="7">
        <v>252.65242999999998</v>
      </c>
      <c r="E68" s="7">
        <f t="shared" si="27"/>
        <v>35191.373469999999</v>
      </c>
      <c r="F68" s="7">
        <f t="shared" si="28"/>
        <v>9048.9905300000028</v>
      </c>
      <c r="G68" s="7">
        <f t="shared" si="29"/>
        <v>9301.6429600000047</v>
      </c>
      <c r="H68" s="80">
        <f t="shared" si="17"/>
        <v>79.545849735775221</v>
      </c>
      <c r="I68" s="56"/>
    </row>
    <row r="69" spans="1:9" ht="11.25" customHeight="1" x14ac:dyDescent="0.2">
      <c r="A69" s="59" t="s">
        <v>179</v>
      </c>
      <c r="B69" s="7">
        <v>44022.791000000005</v>
      </c>
      <c r="C69" s="7">
        <v>29506.29953</v>
      </c>
      <c r="D69" s="7">
        <v>999.67942000000005</v>
      </c>
      <c r="E69" s="7">
        <f t="shared" si="27"/>
        <v>30505.978950000001</v>
      </c>
      <c r="F69" s="7">
        <f t="shared" si="28"/>
        <v>13516.812050000004</v>
      </c>
      <c r="G69" s="7">
        <f t="shared" si="29"/>
        <v>14516.491470000004</v>
      </c>
      <c r="H69" s="80">
        <f t="shared" si="17"/>
        <v>69.29587665170979</v>
      </c>
      <c r="I69" s="56"/>
    </row>
    <row r="70" spans="1:9" ht="11.25" hidden="1" customHeight="1" x14ac:dyDescent="0.2">
      <c r="A70" s="57" t="s">
        <v>180</v>
      </c>
      <c r="B70" s="7">
        <v>0</v>
      </c>
      <c r="C70" s="7">
        <v>0</v>
      </c>
      <c r="D70" s="7">
        <v>0</v>
      </c>
      <c r="E70" s="7">
        <f t="shared" si="27"/>
        <v>0</v>
      </c>
      <c r="F70" s="7">
        <f t="shared" si="28"/>
        <v>0</v>
      </c>
      <c r="G70" s="7">
        <f t="shared" si="29"/>
        <v>0</v>
      </c>
      <c r="H70" s="80" t="str">
        <f t="shared" si="17"/>
        <v/>
      </c>
      <c r="I70" s="56"/>
    </row>
    <row r="71" spans="1:9" ht="11.25" customHeight="1" x14ac:dyDescent="0.2">
      <c r="A71" s="58"/>
      <c r="B71" s="8"/>
      <c r="C71" s="8"/>
      <c r="D71" s="8"/>
      <c r="E71" s="8"/>
      <c r="F71" s="8"/>
      <c r="G71" s="8"/>
      <c r="H71" s="80" t="str">
        <f t="shared" si="17"/>
        <v/>
      </c>
      <c r="I71" s="56"/>
    </row>
    <row r="72" spans="1:9" ht="11.25" customHeight="1" x14ac:dyDescent="0.2">
      <c r="A72" s="53" t="s">
        <v>58</v>
      </c>
      <c r="B72" s="10">
        <f t="shared" ref="B72:G72" si="30">SUM(B73:B77)</f>
        <v>4853104.2350000003</v>
      </c>
      <c r="C72" s="10">
        <f t="shared" si="30"/>
        <v>4754628.7717400007</v>
      </c>
      <c r="D72" s="10">
        <f t="shared" ref="D72" si="31">SUM(D73:D77)</f>
        <v>13956.901819999999</v>
      </c>
      <c r="E72" s="13">
        <f t="shared" si="30"/>
        <v>4768585.673560001</v>
      </c>
      <c r="F72" s="13">
        <f t="shared" si="30"/>
        <v>84518.561439998637</v>
      </c>
      <c r="G72" s="13">
        <f t="shared" si="30"/>
        <v>98475.463259998753</v>
      </c>
      <c r="H72" s="80">
        <f t="shared" si="17"/>
        <v>98.258463916137188</v>
      </c>
      <c r="I72" s="56"/>
    </row>
    <row r="73" spans="1:9" ht="11.25" customHeight="1" x14ac:dyDescent="0.2">
      <c r="A73" s="57" t="s">
        <v>67</v>
      </c>
      <c r="B73" s="7">
        <v>4770113.4509999994</v>
      </c>
      <c r="C73" s="7">
        <v>4691122.2322900007</v>
      </c>
      <c r="D73" s="7">
        <v>13216.60245</v>
      </c>
      <c r="E73" s="7">
        <f t="shared" ref="E73:E77" si="32">C73+D73</f>
        <v>4704338.8347400008</v>
      </c>
      <c r="F73" s="7">
        <f>B73-E73</f>
        <v>65774.616259998642</v>
      </c>
      <c r="G73" s="7">
        <f>B73-C73</f>
        <v>78991.218709998764</v>
      </c>
      <c r="H73" s="80">
        <f t="shared" ref="H73:H92" si="33">IFERROR(E73/B73*100,"")</f>
        <v>98.621110023154486</v>
      </c>
      <c r="I73" s="56"/>
    </row>
    <row r="74" spans="1:9" ht="11.25" customHeight="1" x14ac:dyDescent="0.2">
      <c r="A74" s="57" t="s">
        <v>181</v>
      </c>
      <c r="B74" s="7">
        <v>48017.411</v>
      </c>
      <c r="C74" s="7">
        <v>36263.402450000001</v>
      </c>
      <c r="D74" s="7">
        <v>398.15008</v>
      </c>
      <c r="E74" s="7">
        <f t="shared" si="32"/>
        <v>36661.552530000001</v>
      </c>
      <c r="F74" s="7">
        <f>B74-E74</f>
        <v>11355.858469999999</v>
      </c>
      <c r="G74" s="7">
        <f>B74-C74</f>
        <v>11754.008549999999</v>
      </c>
      <c r="H74" s="80">
        <f t="shared" si="33"/>
        <v>76.350539869798482</v>
      </c>
      <c r="I74" s="56"/>
    </row>
    <row r="75" spans="1:9" ht="11.25" customHeight="1" x14ac:dyDescent="0.2">
      <c r="A75" s="57" t="s">
        <v>182</v>
      </c>
      <c r="B75" s="7">
        <v>2078.558</v>
      </c>
      <c r="C75" s="7">
        <v>1633.0658700000001</v>
      </c>
      <c r="D75" s="7">
        <v>32.659999999999997</v>
      </c>
      <c r="E75" s="7">
        <f t="shared" si="32"/>
        <v>1665.7258700000002</v>
      </c>
      <c r="F75" s="7">
        <f>B75-E75</f>
        <v>412.83212999999978</v>
      </c>
      <c r="G75" s="7">
        <f>B75-C75</f>
        <v>445.49212999999986</v>
      </c>
      <c r="H75" s="80">
        <f t="shared" si="33"/>
        <v>80.138532097733147</v>
      </c>
      <c r="I75" s="56"/>
    </row>
    <row r="76" spans="1:9" ht="11.25" customHeight="1" x14ac:dyDescent="0.2">
      <c r="A76" s="57" t="s">
        <v>183</v>
      </c>
      <c r="B76" s="7">
        <v>19074.815000000002</v>
      </c>
      <c r="C76" s="7">
        <v>18361.982190000002</v>
      </c>
      <c r="D76" s="7">
        <v>0</v>
      </c>
      <c r="E76" s="7">
        <f t="shared" si="32"/>
        <v>18361.982190000002</v>
      </c>
      <c r="F76" s="7">
        <f>B76-E76</f>
        <v>712.83280999999988</v>
      </c>
      <c r="G76" s="7">
        <f>B76-C76</f>
        <v>712.83280999999988</v>
      </c>
      <c r="H76" s="80">
        <f t="shared" si="33"/>
        <v>96.262963441585143</v>
      </c>
      <c r="I76" s="56"/>
    </row>
    <row r="77" spans="1:9" ht="11.25" customHeight="1" x14ac:dyDescent="0.2">
      <c r="A77" s="57" t="s">
        <v>184</v>
      </c>
      <c r="B77" s="7">
        <v>13820</v>
      </c>
      <c r="C77" s="7">
        <v>7248.0889400000005</v>
      </c>
      <c r="D77" s="7">
        <v>309.48928999999998</v>
      </c>
      <c r="E77" s="7">
        <f t="shared" si="32"/>
        <v>7557.578230000001</v>
      </c>
      <c r="F77" s="7">
        <f>B77-E77</f>
        <v>6262.421769999999</v>
      </c>
      <c r="G77" s="7">
        <f>B77-C77</f>
        <v>6571.9110599999995</v>
      </c>
      <c r="H77" s="80">
        <f t="shared" si="33"/>
        <v>54.685804848046317</v>
      </c>
      <c r="I77" s="56"/>
    </row>
    <row r="78" spans="1:9" ht="11.25" customHeight="1" x14ac:dyDescent="0.2">
      <c r="A78" s="58"/>
      <c r="B78" s="8"/>
      <c r="C78" s="8"/>
      <c r="D78" s="8"/>
      <c r="E78" s="8"/>
      <c r="F78" s="8"/>
      <c r="G78" s="8"/>
      <c r="H78" s="80" t="str">
        <f t="shared" si="33"/>
        <v/>
      </c>
      <c r="I78" s="56"/>
    </row>
    <row r="79" spans="1:9" ht="11.25" customHeight="1" x14ac:dyDescent="0.2">
      <c r="A79" s="53" t="s">
        <v>59</v>
      </c>
      <c r="B79" s="10">
        <f>SUM(B80:B82)</f>
        <v>68963340.594150007</v>
      </c>
      <c r="C79" s="10">
        <f>SUM(C80:C82)</f>
        <v>59376926.406540006</v>
      </c>
      <c r="D79" s="10">
        <f>SUM(D80:D82)</f>
        <v>2592039.9011699995</v>
      </c>
      <c r="E79" s="13">
        <f t="shared" ref="E79:G79" si="34">SUM(E80:E82)</f>
        <v>61968966.307709999</v>
      </c>
      <c r="F79" s="13">
        <f t="shared" si="34"/>
        <v>6994374.2864400046</v>
      </c>
      <c r="G79" s="13">
        <f t="shared" si="34"/>
        <v>9586414.1876100041</v>
      </c>
      <c r="H79" s="80">
        <f t="shared" si="33"/>
        <v>89.857837183958395</v>
      </c>
      <c r="I79" s="56"/>
    </row>
    <row r="80" spans="1:9" ht="11.25" customHeight="1" x14ac:dyDescent="0.2">
      <c r="A80" s="57" t="s">
        <v>67</v>
      </c>
      <c r="B80" s="7">
        <v>68849024.873150006</v>
      </c>
      <c r="C80" s="7">
        <v>59267998.675750002</v>
      </c>
      <c r="D80" s="7">
        <v>2588041.8055099994</v>
      </c>
      <c r="E80" s="7">
        <f t="shared" ref="E80:E82" si="35">C80+D80</f>
        <v>61856040.481260002</v>
      </c>
      <c r="F80" s="7">
        <f>B80-E80</f>
        <v>6992984.3918900043</v>
      </c>
      <c r="G80" s="7">
        <f>B80-C80</f>
        <v>9581026.1974000037</v>
      </c>
      <c r="H80" s="80">
        <f t="shared" si="33"/>
        <v>89.843016070635514</v>
      </c>
      <c r="I80" s="56"/>
    </row>
    <row r="81" spans="1:9" ht="11.25" customHeight="1" x14ac:dyDescent="0.2">
      <c r="A81" s="57" t="s">
        <v>185</v>
      </c>
      <c r="B81" s="7">
        <v>98645</v>
      </c>
      <c r="C81" s="7">
        <v>94659.061119999998</v>
      </c>
      <c r="D81" s="7">
        <v>3985.58815</v>
      </c>
      <c r="E81" s="7">
        <f t="shared" si="35"/>
        <v>98644.649269999994</v>
      </c>
      <c r="F81" s="7">
        <f>B81-E81</f>
        <v>0.35073000000556931</v>
      </c>
      <c r="G81" s="7">
        <f>B81-C81</f>
        <v>3985.9388800000015</v>
      </c>
      <c r="H81" s="80">
        <f t="shared" si="33"/>
        <v>99.999644452329051</v>
      </c>
      <c r="I81" s="56"/>
    </row>
    <row r="82" spans="1:9" ht="11.25" customHeight="1" x14ac:dyDescent="0.2">
      <c r="A82" s="57" t="s">
        <v>186</v>
      </c>
      <c r="B82" s="7">
        <v>15670.721000000001</v>
      </c>
      <c r="C82" s="7">
        <v>14268.669669999999</v>
      </c>
      <c r="D82" s="7">
        <v>12.50751</v>
      </c>
      <c r="E82" s="7">
        <f t="shared" si="35"/>
        <v>14281.177179999999</v>
      </c>
      <c r="F82" s="7">
        <f>B82-E82</f>
        <v>1389.5438200000026</v>
      </c>
      <c r="G82" s="7">
        <f>B82-C82</f>
        <v>1402.0513300000021</v>
      </c>
      <c r="H82" s="80">
        <f t="shared" si="33"/>
        <v>91.132866062767619</v>
      </c>
      <c r="I82" s="56"/>
    </row>
    <row r="83" spans="1:9" ht="11.25" customHeight="1" x14ac:dyDescent="0.2">
      <c r="A83" s="58"/>
      <c r="B83" s="8"/>
      <c r="C83" s="8"/>
      <c r="D83" s="8"/>
      <c r="E83" s="8"/>
      <c r="F83" s="8"/>
      <c r="G83" s="8"/>
      <c r="H83" s="80" t="str">
        <f t="shared" si="33"/>
        <v/>
      </c>
      <c r="I83" s="56"/>
    </row>
    <row r="84" spans="1:9" ht="11.25" customHeight="1" x14ac:dyDescent="0.2">
      <c r="A84" s="53" t="s">
        <v>60</v>
      </c>
      <c r="B84" s="10">
        <f t="shared" ref="B84:G84" si="36">+B85+B86</f>
        <v>856747.16084000003</v>
      </c>
      <c r="C84" s="10">
        <f t="shared" si="36"/>
        <v>637235.57970999996</v>
      </c>
      <c r="D84" s="10">
        <f t="shared" si="36"/>
        <v>7421.7188200000001</v>
      </c>
      <c r="E84" s="13">
        <f t="shared" si="36"/>
        <v>644657.29853000003</v>
      </c>
      <c r="F84" s="13">
        <f t="shared" si="36"/>
        <v>212089.86231000003</v>
      </c>
      <c r="G84" s="13">
        <f t="shared" si="36"/>
        <v>219511.58113000004</v>
      </c>
      <c r="H84" s="80">
        <f t="shared" si="33"/>
        <v>75.244754578228665</v>
      </c>
      <c r="I84" s="56"/>
    </row>
    <row r="85" spans="1:9" ht="11.25" customHeight="1" x14ac:dyDescent="0.2">
      <c r="A85" s="57" t="s">
        <v>67</v>
      </c>
      <c r="B85" s="7">
        <v>652346</v>
      </c>
      <c r="C85" s="7">
        <v>471039.89253999997</v>
      </c>
      <c r="D85" s="7">
        <v>3576.2860900000001</v>
      </c>
      <c r="E85" s="7">
        <f t="shared" ref="E85:E86" si="37">C85+D85</f>
        <v>474616.17862999998</v>
      </c>
      <c r="F85" s="7">
        <f>B85-E85</f>
        <v>177729.82137000002</v>
      </c>
      <c r="G85" s="7">
        <f>B85-C85</f>
        <v>181306.10746000003</v>
      </c>
      <c r="H85" s="80">
        <f t="shared" si="33"/>
        <v>72.755283029251345</v>
      </c>
      <c r="I85" s="56"/>
    </row>
    <row r="86" spans="1:9" ht="11.25" customHeight="1" x14ac:dyDescent="0.2">
      <c r="A86" s="57" t="s">
        <v>187</v>
      </c>
      <c r="B86" s="7">
        <v>204401.16084000003</v>
      </c>
      <c r="C86" s="7">
        <v>166195.68717000002</v>
      </c>
      <c r="D86" s="7">
        <v>3845.4327299999995</v>
      </c>
      <c r="E86" s="7">
        <f t="shared" si="37"/>
        <v>170041.11990000002</v>
      </c>
      <c r="F86" s="7">
        <f>B86-E86</f>
        <v>34360.040940000006</v>
      </c>
      <c r="G86" s="7">
        <f>B86-C86</f>
        <v>38205.473670000007</v>
      </c>
      <c r="H86" s="80">
        <f t="shared" si="33"/>
        <v>83.189899314272409</v>
      </c>
      <c r="I86" s="56"/>
    </row>
    <row r="87" spans="1:9" ht="11.25" customHeight="1" x14ac:dyDescent="0.2">
      <c r="A87" s="58"/>
      <c r="B87" s="8"/>
      <c r="C87" s="8"/>
      <c r="D87" s="8"/>
      <c r="E87" s="8"/>
      <c r="F87" s="8"/>
      <c r="G87" s="8"/>
      <c r="H87" s="80" t="str">
        <f t="shared" si="33"/>
        <v/>
      </c>
      <c r="I87" s="56"/>
    </row>
    <row r="88" spans="1:9" ht="11.25" customHeight="1" x14ac:dyDescent="0.2">
      <c r="A88" s="53" t="s">
        <v>61</v>
      </c>
      <c r="B88" s="10">
        <f t="shared" ref="B88:C88" si="38">SUM(B89:B92)</f>
        <v>2668388.7680000006</v>
      </c>
      <c r="C88" s="10">
        <f t="shared" si="38"/>
        <v>1722668.0760999999</v>
      </c>
      <c r="D88" s="10">
        <f t="shared" ref="D88:G88" si="39">SUM(D89:D92)</f>
        <v>47389.030470000005</v>
      </c>
      <c r="E88" s="13">
        <f t="shared" si="39"/>
        <v>1770057.1065699998</v>
      </c>
      <c r="F88" s="13">
        <f t="shared" si="39"/>
        <v>898331.66143000044</v>
      </c>
      <c r="G88" s="13">
        <f t="shared" si="39"/>
        <v>945720.69190000033</v>
      </c>
      <c r="H88" s="80">
        <f t="shared" si="33"/>
        <v>66.334303599122308</v>
      </c>
      <c r="I88" s="56"/>
    </row>
    <row r="89" spans="1:9" ht="11.25" customHeight="1" x14ac:dyDescent="0.2">
      <c r="A89" s="57" t="s">
        <v>67</v>
      </c>
      <c r="B89" s="7">
        <v>2183405.6640000003</v>
      </c>
      <c r="C89" s="7">
        <v>1332966.4262899999</v>
      </c>
      <c r="D89" s="7">
        <v>43819.791129999998</v>
      </c>
      <c r="E89" s="7">
        <f t="shared" ref="E89:E92" si="40">C89+D89</f>
        <v>1376786.2174199999</v>
      </c>
      <c r="F89" s="7">
        <f>B89-E89</f>
        <v>806619.44658000045</v>
      </c>
      <c r="G89" s="7">
        <f>B89-C89</f>
        <v>850439.23771000048</v>
      </c>
      <c r="H89" s="80">
        <f t="shared" si="33"/>
        <v>63.056821740478895</v>
      </c>
      <c r="I89" s="56"/>
    </row>
    <row r="90" spans="1:9" ht="11.25" customHeight="1" x14ac:dyDescent="0.2">
      <c r="A90" s="57" t="s">
        <v>188</v>
      </c>
      <c r="B90" s="7">
        <v>172013.47</v>
      </c>
      <c r="C90" s="7">
        <v>104227.14287000001</v>
      </c>
      <c r="D90" s="7">
        <v>861.84636</v>
      </c>
      <c r="E90" s="7">
        <f t="shared" si="40"/>
        <v>105088.98923000001</v>
      </c>
      <c r="F90" s="7">
        <f>B90-E90</f>
        <v>66924.480769999995</v>
      </c>
      <c r="G90" s="7">
        <f>B90-C90</f>
        <v>67786.327129999991</v>
      </c>
      <c r="H90" s="80">
        <f t="shared" si="33"/>
        <v>61.093465081542739</v>
      </c>
      <c r="I90" s="56"/>
    </row>
    <row r="91" spans="1:9" ht="11.25" customHeight="1" x14ac:dyDescent="0.2">
      <c r="A91" s="57" t="s">
        <v>189</v>
      </c>
      <c r="B91" s="7">
        <v>115980.79800000001</v>
      </c>
      <c r="C91" s="7">
        <v>105488.73424999999</v>
      </c>
      <c r="D91" s="7">
        <v>561.42231000000004</v>
      </c>
      <c r="E91" s="7">
        <f t="shared" si="40"/>
        <v>106050.15655999999</v>
      </c>
      <c r="F91" s="7">
        <f>B91-E91</f>
        <v>9930.6414400000212</v>
      </c>
      <c r="G91" s="7">
        <f>B91-C91</f>
        <v>10492.063750000016</v>
      </c>
      <c r="H91" s="80">
        <f t="shared" si="33"/>
        <v>91.437684848486711</v>
      </c>
      <c r="I91" s="56"/>
    </row>
    <row r="92" spans="1:9" ht="11.25" customHeight="1" x14ac:dyDescent="0.2">
      <c r="A92" s="57" t="s">
        <v>190</v>
      </c>
      <c r="B92" s="7">
        <v>196988.83599999998</v>
      </c>
      <c r="C92" s="7">
        <v>179985.77269000007</v>
      </c>
      <c r="D92" s="7">
        <v>2145.9706700000006</v>
      </c>
      <c r="E92" s="7">
        <f t="shared" si="40"/>
        <v>182131.74336000008</v>
      </c>
      <c r="F92" s="7">
        <f>B92-E92</f>
        <v>14857.092639999901</v>
      </c>
      <c r="G92" s="7">
        <f>B92-C92</f>
        <v>17003.06330999991</v>
      </c>
      <c r="H92" s="80">
        <f t="shared" si="33"/>
        <v>92.457901198015151</v>
      </c>
      <c r="I92" s="56"/>
    </row>
    <row r="93" spans="1:9" ht="11.25" customHeight="1" x14ac:dyDescent="0.25">
      <c r="A93" s="12"/>
      <c r="B93" s="7"/>
      <c r="C93" s="11"/>
      <c r="D93" s="7"/>
      <c r="E93" s="11"/>
      <c r="F93" s="11"/>
      <c r="G93" s="11"/>
      <c r="H93" s="80"/>
      <c r="I93" s="56"/>
    </row>
    <row r="94" spans="1:9" ht="11.25" customHeight="1" x14ac:dyDescent="0.2">
      <c r="A94" s="53" t="s">
        <v>62</v>
      </c>
      <c r="B94" s="10">
        <f t="shared" ref="B94:G94" si="41">SUM(B95:B104)</f>
        <v>97269473.663839966</v>
      </c>
      <c r="C94" s="10">
        <f t="shared" si="41"/>
        <v>87555101.338029981</v>
      </c>
      <c r="D94" s="10">
        <f t="shared" si="41"/>
        <v>618996.02171</v>
      </c>
      <c r="E94" s="13">
        <f t="shared" si="41"/>
        <v>88174097.359739989</v>
      </c>
      <c r="F94" s="13">
        <f t="shared" si="41"/>
        <v>9095376.3040999826</v>
      </c>
      <c r="G94" s="13">
        <f t="shared" si="41"/>
        <v>9714372.3258099835</v>
      </c>
      <c r="H94" s="80">
        <f t="shared" ref="H94:H126" si="42">IFERROR(E94/B94*100,"")</f>
        <v>90.649300380165215</v>
      </c>
      <c r="I94" s="56"/>
    </row>
    <row r="95" spans="1:9" ht="11.25" customHeight="1" x14ac:dyDescent="0.2">
      <c r="A95" s="57" t="s">
        <v>67</v>
      </c>
      <c r="B95" s="7">
        <v>2288355.5850000004</v>
      </c>
      <c r="C95" s="7">
        <v>1865070.8383999998</v>
      </c>
      <c r="D95" s="7">
        <v>50707.100810000011</v>
      </c>
      <c r="E95" s="7">
        <f t="shared" ref="E95:E104" si="43">C95+D95</f>
        <v>1915777.9392099997</v>
      </c>
      <c r="F95" s="7">
        <f t="shared" ref="F95:F104" si="44">B95-E95</f>
        <v>372577.64579000068</v>
      </c>
      <c r="G95" s="7">
        <f t="shared" ref="G95:G104" si="45">B95-C95</f>
        <v>423284.74660000065</v>
      </c>
      <c r="H95" s="80">
        <f t="shared" si="42"/>
        <v>83.718542335281313</v>
      </c>
      <c r="I95" s="56"/>
    </row>
    <row r="96" spans="1:9" ht="11.25" customHeight="1" x14ac:dyDescent="0.2">
      <c r="A96" s="57" t="s">
        <v>191</v>
      </c>
      <c r="B96" s="7">
        <v>10336212.891000001</v>
      </c>
      <c r="C96" s="7">
        <v>10138627.284</v>
      </c>
      <c r="D96" s="7">
        <v>61214.066710000006</v>
      </c>
      <c r="E96" s="7">
        <f t="shared" si="43"/>
        <v>10199841.350710001</v>
      </c>
      <c r="F96" s="7">
        <f t="shared" si="44"/>
        <v>136371.54028999992</v>
      </c>
      <c r="G96" s="7">
        <f t="shared" si="45"/>
        <v>197585.60700000077</v>
      </c>
      <c r="H96" s="80">
        <f t="shared" si="42"/>
        <v>98.680643077613638</v>
      </c>
      <c r="I96" s="56"/>
    </row>
    <row r="97" spans="1:9" ht="11.25" customHeight="1" x14ac:dyDescent="0.2">
      <c r="A97" s="57" t="s">
        <v>192</v>
      </c>
      <c r="B97" s="7">
        <v>7476933.4718400016</v>
      </c>
      <c r="C97" s="7">
        <v>7293192.012099999</v>
      </c>
      <c r="D97" s="7">
        <v>43390.445599999999</v>
      </c>
      <c r="E97" s="7">
        <f t="shared" si="43"/>
        <v>7336582.4576999992</v>
      </c>
      <c r="F97" s="7">
        <f t="shared" si="44"/>
        <v>140351.01414000243</v>
      </c>
      <c r="G97" s="7">
        <f t="shared" si="45"/>
        <v>183741.45974000264</v>
      </c>
      <c r="H97" s="80">
        <f t="shared" si="42"/>
        <v>98.122879992598584</v>
      </c>
      <c r="I97" s="56"/>
    </row>
    <row r="98" spans="1:9" ht="11.25" customHeight="1" x14ac:dyDescent="0.2">
      <c r="A98" s="57" t="s">
        <v>193</v>
      </c>
      <c r="B98" s="7">
        <v>193990.95800000001</v>
      </c>
      <c r="C98" s="7">
        <v>133362.26608</v>
      </c>
      <c r="D98" s="7">
        <v>7325.1704300000001</v>
      </c>
      <c r="E98" s="7">
        <f t="shared" si="43"/>
        <v>140687.43651</v>
      </c>
      <c r="F98" s="7">
        <f t="shared" si="44"/>
        <v>53303.521490000014</v>
      </c>
      <c r="G98" s="7">
        <f t="shared" si="45"/>
        <v>60628.691920000012</v>
      </c>
      <c r="H98" s="80">
        <f t="shared" si="42"/>
        <v>72.522677324991605</v>
      </c>
      <c r="I98" s="56"/>
    </row>
    <row r="99" spans="1:9" ht="11.25" customHeight="1" x14ac:dyDescent="0.2">
      <c r="A99" s="57" t="s">
        <v>194</v>
      </c>
      <c r="B99" s="7">
        <v>429592.19699999999</v>
      </c>
      <c r="C99" s="7">
        <v>301882.66911000002</v>
      </c>
      <c r="D99" s="7">
        <v>5127.6627800000006</v>
      </c>
      <c r="E99" s="7">
        <f t="shared" si="43"/>
        <v>307010.33189000003</v>
      </c>
      <c r="F99" s="7">
        <f t="shared" si="44"/>
        <v>122581.86510999996</v>
      </c>
      <c r="G99" s="7">
        <f t="shared" si="45"/>
        <v>127709.52788999997</v>
      </c>
      <c r="H99" s="80">
        <f t="shared" si="42"/>
        <v>71.465528013303285</v>
      </c>
      <c r="I99" s="56"/>
    </row>
    <row r="100" spans="1:9" ht="11.25" customHeight="1" x14ac:dyDescent="0.2">
      <c r="A100" s="57" t="s">
        <v>195</v>
      </c>
      <c r="B100" s="7">
        <v>1716569.9820000003</v>
      </c>
      <c r="C100" s="7">
        <v>1604660.1161900002</v>
      </c>
      <c r="D100" s="7">
        <v>50065.540659999999</v>
      </c>
      <c r="E100" s="7">
        <f t="shared" si="43"/>
        <v>1654725.6568500001</v>
      </c>
      <c r="F100" s="7">
        <f t="shared" si="44"/>
        <v>61844.325150000164</v>
      </c>
      <c r="G100" s="7">
        <f t="shared" si="45"/>
        <v>111909.8658100001</v>
      </c>
      <c r="H100" s="80">
        <f t="shared" si="42"/>
        <v>96.397215039380782</v>
      </c>
      <c r="I100" s="56"/>
    </row>
    <row r="101" spans="1:9" ht="11.25" customHeight="1" x14ac:dyDescent="0.2">
      <c r="A101" s="57" t="s">
        <v>196</v>
      </c>
      <c r="B101" s="7">
        <v>90998.111999999994</v>
      </c>
      <c r="C101" s="7">
        <v>53221.504430000001</v>
      </c>
      <c r="D101" s="7">
        <v>138.35022000000001</v>
      </c>
      <c r="E101" s="7">
        <f t="shared" si="43"/>
        <v>53359.854650000001</v>
      </c>
      <c r="F101" s="7">
        <f t="shared" si="44"/>
        <v>37638.257349999993</v>
      </c>
      <c r="G101" s="7">
        <f t="shared" si="45"/>
        <v>37776.607569999993</v>
      </c>
      <c r="H101" s="80">
        <f t="shared" si="42"/>
        <v>58.638419498197948</v>
      </c>
      <c r="I101" s="56"/>
    </row>
    <row r="102" spans="1:9" ht="11.25" customHeight="1" x14ac:dyDescent="0.2">
      <c r="A102" s="57" t="s">
        <v>197</v>
      </c>
      <c r="B102" s="7">
        <v>52551</v>
      </c>
      <c r="C102" s="7">
        <v>44878.613319999997</v>
      </c>
      <c r="D102" s="7">
        <v>217.50658999999999</v>
      </c>
      <c r="E102" s="7">
        <f t="shared" si="43"/>
        <v>45096.119909999994</v>
      </c>
      <c r="F102" s="7">
        <f t="shared" si="44"/>
        <v>7454.880090000006</v>
      </c>
      <c r="G102" s="7">
        <f t="shared" si="45"/>
        <v>7672.3866800000033</v>
      </c>
      <c r="H102" s="80">
        <f t="shared" si="42"/>
        <v>85.81400907689671</v>
      </c>
      <c r="I102" s="56"/>
    </row>
    <row r="103" spans="1:9" ht="11.25" customHeight="1" x14ac:dyDescent="0.2">
      <c r="A103" s="57" t="s">
        <v>198</v>
      </c>
      <c r="B103" s="7">
        <v>74375409.841999963</v>
      </c>
      <c r="C103" s="7">
        <v>65816219.762869984</v>
      </c>
      <c r="D103" s="7">
        <v>395939.45658</v>
      </c>
      <c r="E103" s="7">
        <f t="shared" si="43"/>
        <v>66212159.219449982</v>
      </c>
      <c r="F103" s="7">
        <f t="shared" si="44"/>
        <v>8163250.6225499809</v>
      </c>
      <c r="G103" s="7">
        <f t="shared" si="45"/>
        <v>8559190.079129979</v>
      </c>
      <c r="H103" s="80">
        <f t="shared" si="42"/>
        <v>89.024261325226107</v>
      </c>
      <c r="I103" s="56"/>
    </row>
    <row r="104" spans="1:9" ht="11.25" customHeight="1" x14ac:dyDescent="0.2">
      <c r="A104" s="57" t="s">
        <v>199</v>
      </c>
      <c r="B104" s="7">
        <v>308859.625</v>
      </c>
      <c r="C104" s="7">
        <v>303986.27152999997</v>
      </c>
      <c r="D104" s="7">
        <v>4870.7213300000003</v>
      </c>
      <c r="E104" s="7">
        <f t="shared" si="43"/>
        <v>308856.99286</v>
      </c>
      <c r="F104" s="7">
        <f t="shared" si="44"/>
        <v>2.6321400000015274</v>
      </c>
      <c r="G104" s="7">
        <f t="shared" si="45"/>
        <v>4873.3534700000309</v>
      </c>
      <c r="H104" s="80">
        <f t="shared" si="42"/>
        <v>99.999147787607399</v>
      </c>
      <c r="I104" s="56"/>
    </row>
    <row r="105" spans="1:9" ht="11.25" customHeight="1" x14ac:dyDescent="0.2">
      <c r="A105" s="58"/>
      <c r="B105" s="7"/>
      <c r="C105" s="11"/>
      <c r="D105" s="7"/>
      <c r="E105" s="11"/>
      <c r="F105" s="11"/>
      <c r="G105" s="11"/>
      <c r="H105" s="80" t="str">
        <f t="shared" si="42"/>
        <v/>
      </c>
      <c r="I105" s="56"/>
    </row>
    <row r="106" spans="1:9" ht="11.25" customHeight="1" x14ac:dyDescent="0.2">
      <c r="A106" s="53" t="s">
        <v>63</v>
      </c>
      <c r="B106" s="13">
        <f t="shared" ref="B106:G106" si="46">SUM(B107:B117)</f>
        <v>12472059.074999999</v>
      </c>
      <c r="C106" s="13">
        <f t="shared" si="46"/>
        <v>11004395.44472</v>
      </c>
      <c r="D106" s="13">
        <f t="shared" si="46"/>
        <v>128936.66349000001</v>
      </c>
      <c r="E106" s="13">
        <f t="shared" si="46"/>
        <v>11133332.108209999</v>
      </c>
      <c r="F106" s="13">
        <f t="shared" si="46"/>
        <v>1338726.9667900009</v>
      </c>
      <c r="G106" s="13">
        <f t="shared" si="46"/>
        <v>1467663.6302800009</v>
      </c>
      <c r="H106" s="80">
        <f t="shared" si="42"/>
        <v>89.266191262087176</v>
      </c>
      <c r="I106" s="56"/>
    </row>
    <row r="107" spans="1:9" ht="11.25" customHeight="1" x14ac:dyDescent="0.2">
      <c r="A107" s="57" t="s">
        <v>67</v>
      </c>
      <c r="B107" s="7">
        <v>4598157.6680000005</v>
      </c>
      <c r="C107" s="7">
        <v>3961232.0752099999</v>
      </c>
      <c r="D107" s="7">
        <v>19920.113699999998</v>
      </c>
      <c r="E107" s="7">
        <f t="shared" ref="E107:E117" si="47">C107+D107</f>
        <v>3981152.18891</v>
      </c>
      <c r="F107" s="7">
        <f t="shared" ref="F107:F117" si="48">B107-E107</f>
        <v>617005.4790900005</v>
      </c>
      <c r="G107" s="7">
        <f t="shared" ref="G107:G117" si="49">B107-C107</f>
        <v>636925.59279000061</v>
      </c>
      <c r="H107" s="80">
        <f t="shared" si="42"/>
        <v>86.581463193749698</v>
      </c>
      <c r="I107" s="56"/>
    </row>
    <row r="108" spans="1:9" ht="11.25" customHeight="1" x14ac:dyDescent="0.2">
      <c r="A108" s="57" t="s">
        <v>200</v>
      </c>
      <c r="B108" s="7">
        <v>2491276.3089999999</v>
      </c>
      <c r="C108" s="7">
        <v>2441091.7922799997</v>
      </c>
      <c r="D108" s="7">
        <v>35067.291809999995</v>
      </c>
      <c r="E108" s="7">
        <f t="shared" si="47"/>
        <v>2476159.0840899996</v>
      </c>
      <c r="F108" s="7">
        <f t="shared" si="48"/>
        <v>15117.224910000339</v>
      </c>
      <c r="G108" s="7">
        <f t="shared" si="49"/>
        <v>50184.516720000189</v>
      </c>
      <c r="H108" s="80">
        <f t="shared" si="42"/>
        <v>99.393193566872213</v>
      </c>
      <c r="I108" s="56"/>
    </row>
    <row r="109" spans="1:9" ht="11.25" customHeight="1" x14ac:dyDescent="0.2">
      <c r="A109" s="57" t="s">
        <v>201</v>
      </c>
      <c r="B109" s="7">
        <v>851925.33399999992</v>
      </c>
      <c r="C109" s="7">
        <v>763198.75286999997</v>
      </c>
      <c r="D109" s="7">
        <v>5864.0237999999999</v>
      </c>
      <c r="E109" s="7">
        <f t="shared" si="47"/>
        <v>769062.77666999993</v>
      </c>
      <c r="F109" s="7">
        <f t="shared" si="48"/>
        <v>82862.557329999981</v>
      </c>
      <c r="G109" s="7">
        <f t="shared" si="49"/>
        <v>88726.581129999948</v>
      </c>
      <c r="H109" s="80">
        <f t="shared" si="42"/>
        <v>90.273495337796831</v>
      </c>
      <c r="I109" s="56"/>
    </row>
    <row r="110" spans="1:9" ht="11.25" customHeight="1" x14ac:dyDescent="0.2">
      <c r="A110" s="57" t="s">
        <v>202</v>
      </c>
      <c r="B110" s="7">
        <v>579547.70600000001</v>
      </c>
      <c r="C110" s="7">
        <v>502332.25176999997</v>
      </c>
      <c r="D110" s="7">
        <v>21019.794289999998</v>
      </c>
      <c r="E110" s="7">
        <f t="shared" si="47"/>
        <v>523352.04605999996</v>
      </c>
      <c r="F110" s="7">
        <f t="shared" si="48"/>
        <v>56195.659940000041</v>
      </c>
      <c r="G110" s="7">
        <f t="shared" si="49"/>
        <v>77215.454230000032</v>
      </c>
      <c r="H110" s="80">
        <f t="shared" si="42"/>
        <v>90.303531640585931</v>
      </c>
      <c r="I110" s="56"/>
    </row>
    <row r="111" spans="1:9" ht="11.25" customHeight="1" x14ac:dyDescent="0.2">
      <c r="A111" s="57" t="s">
        <v>203</v>
      </c>
      <c r="B111" s="7">
        <v>1030547.324</v>
      </c>
      <c r="C111" s="7">
        <v>696523.0051699999</v>
      </c>
      <c r="D111" s="7">
        <v>3493.92544</v>
      </c>
      <c r="E111" s="7">
        <f t="shared" si="47"/>
        <v>700016.93060999992</v>
      </c>
      <c r="F111" s="7">
        <f t="shared" si="48"/>
        <v>330530.3933900001</v>
      </c>
      <c r="G111" s="7">
        <f t="shared" si="49"/>
        <v>334024.31883000012</v>
      </c>
      <c r="H111" s="80">
        <f t="shared" si="42"/>
        <v>67.926713728480834</v>
      </c>
      <c r="I111" s="56"/>
    </row>
    <row r="112" spans="1:9" ht="11.25" customHeight="1" x14ac:dyDescent="0.2">
      <c r="A112" s="57" t="s">
        <v>204</v>
      </c>
      <c r="B112" s="7">
        <v>35315.866000000002</v>
      </c>
      <c r="C112" s="7">
        <v>31637.331989999999</v>
      </c>
      <c r="D112" s="7">
        <v>2866.2971400000001</v>
      </c>
      <c r="E112" s="7">
        <f t="shared" si="47"/>
        <v>34503.629130000001</v>
      </c>
      <c r="F112" s="7">
        <f t="shared" si="48"/>
        <v>812.23687000000064</v>
      </c>
      <c r="G112" s="7">
        <f t="shared" si="49"/>
        <v>3678.534010000003</v>
      </c>
      <c r="H112" s="80">
        <f t="shared" si="42"/>
        <v>97.700079420394218</v>
      </c>
      <c r="I112" s="56"/>
    </row>
    <row r="113" spans="1:9" ht="11.25" customHeight="1" x14ac:dyDescent="0.2">
      <c r="A113" s="57" t="s">
        <v>205</v>
      </c>
      <c r="B113" s="7">
        <v>114398.44499999998</v>
      </c>
      <c r="C113" s="7">
        <v>88498.470029999997</v>
      </c>
      <c r="D113" s="7">
        <v>60.958970000000001</v>
      </c>
      <c r="E113" s="7">
        <f t="shared" si="47"/>
        <v>88559.429000000004</v>
      </c>
      <c r="F113" s="7">
        <f t="shared" si="48"/>
        <v>25839.015999999974</v>
      </c>
      <c r="G113" s="7">
        <f t="shared" si="49"/>
        <v>25899.974969999981</v>
      </c>
      <c r="H113" s="80">
        <f t="shared" si="42"/>
        <v>77.413140537006441</v>
      </c>
      <c r="I113" s="56"/>
    </row>
    <row r="114" spans="1:9" ht="11.25" customHeight="1" x14ac:dyDescent="0.2">
      <c r="A114" s="57" t="s">
        <v>206</v>
      </c>
      <c r="B114" s="7">
        <v>610488.11</v>
      </c>
      <c r="C114" s="7">
        <v>496667.23416000011</v>
      </c>
      <c r="D114" s="7">
        <v>6864.8736100000042</v>
      </c>
      <c r="E114" s="7">
        <f t="shared" si="47"/>
        <v>503532.10777000012</v>
      </c>
      <c r="F114" s="7">
        <f t="shared" si="48"/>
        <v>106956.00222999987</v>
      </c>
      <c r="G114" s="7">
        <f t="shared" si="49"/>
        <v>113820.87583999988</v>
      </c>
      <c r="H114" s="80">
        <f t="shared" si="42"/>
        <v>82.480248103439749</v>
      </c>
      <c r="I114" s="56"/>
    </row>
    <row r="115" spans="1:9" ht="11.25" customHeight="1" x14ac:dyDescent="0.2">
      <c r="A115" s="57" t="s">
        <v>207</v>
      </c>
      <c r="B115" s="7">
        <v>325837.52300000004</v>
      </c>
      <c r="C115" s="7">
        <v>282382.87419999996</v>
      </c>
      <c r="D115" s="7">
        <v>6326.2861099999991</v>
      </c>
      <c r="E115" s="7">
        <f t="shared" si="47"/>
        <v>288709.16030999995</v>
      </c>
      <c r="F115" s="7">
        <f t="shared" si="48"/>
        <v>37128.362690000096</v>
      </c>
      <c r="G115" s="7">
        <f t="shared" si="49"/>
        <v>43454.648800000083</v>
      </c>
      <c r="H115" s="80">
        <f t="shared" si="42"/>
        <v>88.605252597012878</v>
      </c>
      <c r="I115" s="56"/>
    </row>
    <row r="116" spans="1:9" ht="11.25" customHeight="1" x14ac:dyDescent="0.2">
      <c r="A116" s="57" t="s">
        <v>208</v>
      </c>
      <c r="B116" s="7">
        <v>76131.607000000004</v>
      </c>
      <c r="C116" s="7">
        <v>67689.640639999998</v>
      </c>
      <c r="D116" s="7">
        <v>4482.4502999999995</v>
      </c>
      <c r="E116" s="7">
        <f t="shared" si="47"/>
        <v>72172.090939999995</v>
      </c>
      <c r="F116" s="7">
        <f t="shared" si="48"/>
        <v>3959.516060000009</v>
      </c>
      <c r="G116" s="7">
        <f t="shared" si="49"/>
        <v>8441.9663600000058</v>
      </c>
      <c r="H116" s="80">
        <f t="shared" si="42"/>
        <v>94.799116666485176</v>
      </c>
      <c r="I116" s="56"/>
    </row>
    <row r="117" spans="1:9" ht="11.25" customHeight="1" x14ac:dyDescent="0.2">
      <c r="A117" s="57" t="s">
        <v>209</v>
      </c>
      <c r="B117" s="7">
        <v>1758433.183</v>
      </c>
      <c r="C117" s="7">
        <v>1673142.0164000001</v>
      </c>
      <c r="D117" s="7">
        <v>22970.64832</v>
      </c>
      <c r="E117" s="7">
        <f t="shared" si="47"/>
        <v>1696112.66472</v>
      </c>
      <c r="F117" s="7">
        <f t="shared" si="48"/>
        <v>62320.51827999996</v>
      </c>
      <c r="G117" s="7">
        <f t="shared" si="49"/>
        <v>85291.16659999988</v>
      </c>
      <c r="H117" s="80">
        <f t="shared" si="42"/>
        <v>96.455906378331818</v>
      </c>
      <c r="I117" s="56"/>
    </row>
    <row r="118" spans="1:9" ht="11.25" customHeight="1" x14ac:dyDescent="0.2">
      <c r="A118" s="58"/>
      <c r="B118" s="7"/>
      <c r="C118" s="11"/>
      <c r="D118" s="7"/>
      <c r="E118" s="11"/>
      <c r="F118" s="11"/>
      <c r="G118" s="11"/>
      <c r="H118" s="80" t="str">
        <f t="shared" si="42"/>
        <v/>
      </c>
      <c r="I118" s="56"/>
    </row>
    <row r="119" spans="1:9" ht="11.25" customHeight="1" x14ac:dyDescent="0.2">
      <c r="A119" s="53" t="s">
        <v>64</v>
      </c>
      <c r="B119" s="13">
        <f>SUM(B120:B126)</f>
        <v>18468696.738000002</v>
      </c>
      <c r="C119" s="13">
        <f>SUM(C120:C126)</f>
        <v>14501170.85808</v>
      </c>
      <c r="D119" s="13">
        <f t="shared" ref="D119:G119" si="50">SUM(D120:D126)</f>
        <v>521144.69043999998</v>
      </c>
      <c r="E119" s="13">
        <f t="shared" si="50"/>
        <v>15022315.548519999</v>
      </c>
      <c r="F119" s="13">
        <f t="shared" si="50"/>
        <v>3446381.189480002</v>
      </c>
      <c r="G119" s="13">
        <f t="shared" si="50"/>
        <v>3967525.8799200016</v>
      </c>
      <c r="H119" s="80">
        <f t="shared" si="42"/>
        <v>81.339337375176285</v>
      </c>
      <c r="I119" s="56"/>
    </row>
    <row r="120" spans="1:9" ht="11.25" customHeight="1" x14ac:dyDescent="0.2">
      <c r="A120" s="57" t="s">
        <v>67</v>
      </c>
      <c r="B120" s="7">
        <v>10989488.401000001</v>
      </c>
      <c r="C120" s="7">
        <v>8742037.7517099995</v>
      </c>
      <c r="D120" s="7">
        <v>480621.20358999999</v>
      </c>
      <c r="E120" s="7">
        <f t="shared" ref="E120:E126" si="51">C120+D120</f>
        <v>9222658.9552999996</v>
      </c>
      <c r="F120" s="7">
        <f t="shared" ref="F120:F126" si="52">B120-E120</f>
        <v>1766829.445700001</v>
      </c>
      <c r="G120" s="7">
        <f t="shared" ref="G120:G126" si="53">B120-C120</f>
        <v>2247450.649290001</v>
      </c>
      <c r="H120" s="80">
        <f t="shared" si="42"/>
        <v>83.922550520739193</v>
      </c>
      <c r="I120" s="56"/>
    </row>
    <row r="121" spans="1:9" ht="11.25" customHeight="1" x14ac:dyDescent="0.2">
      <c r="A121" s="57" t="s">
        <v>210</v>
      </c>
      <c r="B121" s="7">
        <v>29739</v>
      </c>
      <c r="C121" s="7">
        <v>26107.44197</v>
      </c>
      <c r="D121" s="7">
        <v>257.02907999999996</v>
      </c>
      <c r="E121" s="7">
        <f t="shared" si="51"/>
        <v>26364.47105</v>
      </c>
      <c r="F121" s="7">
        <f t="shared" si="52"/>
        <v>3374.5289499999999</v>
      </c>
      <c r="G121" s="7">
        <f t="shared" si="53"/>
        <v>3631.5580300000001</v>
      </c>
      <c r="H121" s="80">
        <f t="shared" si="42"/>
        <v>88.652849961330233</v>
      </c>
      <c r="I121" s="56"/>
    </row>
    <row r="122" spans="1:9" ht="11.25" customHeight="1" x14ac:dyDescent="0.2">
      <c r="A122" s="57" t="s">
        <v>211</v>
      </c>
      <c r="B122" s="7">
        <v>116844</v>
      </c>
      <c r="C122" s="7">
        <v>88033.025339999993</v>
      </c>
      <c r="D122" s="7">
        <v>2885.3703799999998</v>
      </c>
      <c r="E122" s="7">
        <f t="shared" si="51"/>
        <v>90918.395719999986</v>
      </c>
      <c r="F122" s="7">
        <f t="shared" si="52"/>
        <v>25925.604280000014</v>
      </c>
      <c r="G122" s="7">
        <f t="shared" si="53"/>
        <v>28810.974660000007</v>
      </c>
      <c r="H122" s="80">
        <f t="shared" si="42"/>
        <v>77.811779569340302</v>
      </c>
      <c r="I122" s="56"/>
    </row>
    <row r="123" spans="1:9" ht="11.25" customHeight="1" x14ac:dyDescent="0.2">
      <c r="A123" s="57" t="s">
        <v>212</v>
      </c>
      <c r="B123" s="7">
        <v>703679.66399999987</v>
      </c>
      <c r="C123" s="7">
        <v>641472.89003999997</v>
      </c>
      <c r="D123" s="7">
        <v>3232.7424999999998</v>
      </c>
      <c r="E123" s="7">
        <f t="shared" si="51"/>
        <v>644705.63254000002</v>
      </c>
      <c r="F123" s="7">
        <f t="shared" si="52"/>
        <v>58974.031459999853</v>
      </c>
      <c r="G123" s="7">
        <f t="shared" si="53"/>
        <v>62206.773959999904</v>
      </c>
      <c r="H123" s="80">
        <f t="shared" si="42"/>
        <v>91.619193437427541</v>
      </c>
      <c r="I123" s="56"/>
    </row>
    <row r="124" spans="1:9" ht="11.25" customHeight="1" x14ac:dyDescent="0.2">
      <c r="A124" s="57" t="s">
        <v>213</v>
      </c>
      <c r="B124" s="7">
        <v>130276.02100000001</v>
      </c>
      <c r="C124" s="7">
        <v>97410.355649999998</v>
      </c>
      <c r="D124" s="7">
        <v>2573.0650699999992</v>
      </c>
      <c r="E124" s="7">
        <f t="shared" si="51"/>
        <v>99983.420719999995</v>
      </c>
      <c r="F124" s="7">
        <f t="shared" si="52"/>
        <v>30292.600280000013</v>
      </c>
      <c r="G124" s="7">
        <f t="shared" si="53"/>
        <v>32865.66535000001</v>
      </c>
      <c r="H124" s="80">
        <f t="shared" si="42"/>
        <v>76.747370661558662</v>
      </c>
      <c r="I124" s="56"/>
    </row>
    <row r="125" spans="1:9" ht="11.25" customHeight="1" x14ac:dyDescent="0.2">
      <c r="A125" s="57" t="s">
        <v>214</v>
      </c>
      <c r="B125" s="7">
        <v>1016538.18</v>
      </c>
      <c r="C125" s="7">
        <v>625102.64335000003</v>
      </c>
      <c r="D125" s="7">
        <v>15348.28577</v>
      </c>
      <c r="E125" s="7">
        <f t="shared" si="51"/>
        <v>640450.92911999999</v>
      </c>
      <c r="F125" s="7">
        <f t="shared" si="52"/>
        <v>376087.25088000007</v>
      </c>
      <c r="G125" s="7">
        <f t="shared" si="53"/>
        <v>391435.53665000002</v>
      </c>
      <c r="H125" s="80">
        <f t="shared" si="42"/>
        <v>63.003135713013748</v>
      </c>
      <c r="I125" s="56"/>
    </row>
    <row r="126" spans="1:9" ht="11.25" customHeight="1" x14ac:dyDescent="0.2">
      <c r="A126" s="57" t="s">
        <v>215</v>
      </c>
      <c r="B126" s="7">
        <v>5482131.472000001</v>
      </c>
      <c r="C126" s="7">
        <v>4281006.7500200002</v>
      </c>
      <c r="D126" s="7">
        <v>16226.994050000001</v>
      </c>
      <c r="E126" s="7">
        <f t="shared" si="51"/>
        <v>4297233.74407</v>
      </c>
      <c r="F126" s="7">
        <f t="shared" si="52"/>
        <v>1184897.727930001</v>
      </c>
      <c r="G126" s="7">
        <f t="shared" si="53"/>
        <v>1201124.7219800008</v>
      </c>
      <c r="H126" s="80">
        <f t="shared" si="42"/>
        <v>78.386185483112385</v>
      </c>
      <c r="I126" s="56"/>
    </row>
    <row r="127" spans="1:9" ht="11.25" customHeight="1" x14ac:dyDescent="0.2">
      <c r="A127" s="58"/>
      <c r="B127" s="7"/>
      <c r="C127" s="7"/>
      <c r="D127" s="7"/>
      <c r="E127" s="7"/>
      <c r="F127" s="7"/>
      <c r="G127" s="7"/>
      <c r="H127" s="80"/>
      <c r="I127" s="56"/>
    </row>
    <row r="128" spans="1:9" ht="11.25" customHeight="1" x14ac:dyDescent="0.2">
      <c r="A128" s="53" t="s">
        <v>119</v>
      </c>
      <c r="B128" s="13">
        <f>SUM(B129:B130)</f>
        <v>3116695.0410000002</v>
      </c>
      <c r="C128" s="13">
        <f>SUM(C129:C130)</f>
        <v>2949099.1702100001</v>
      </c>
      <c r="D128" s="13">
        <f>SUM(D129:D130)</f>
        <v>133303.28333000001</v>
      </c>
      <c r="E128" s="13">
        <f t="shared" ref="E128:G128" si="54">SUM(E129:E130)</f>
        <v>3082402.4535400001</v>
      </c>
      <c r="F128" s="13">
        <f t="shared" si="54"/>
        <v>34292.587460000068</v>
      </c>
      <c r="G128" s="13">
        <f t="shared" si="54"/>
        <v>167595.87079000007</v>
      </c>
      <c r="H128" s="80">
        <f>IFERROR(E128/B128*100,"")</f>
        <v>98.899713093232336</v>
      </c>
      <c r="I128" s="56"/>
    </row>
    <row r="129" spans="1:9" ht="11.25" customHeight="1" x14ac:dyDescent="0.2">
      <c r="A129" s="57" t="s">
        <v>67</v>
      </c>
      <c r="B129" s="7">
        <v>1909565.9580000001</v>
      </c>
      <c r="C129" s="7">
        <v>1847060.3177400001</v>
      </c>
      <c r="D129" s="7">
        <v>29683.946819999994</v>
      </c>
      <c r="E129" s="7">
        <f t="shared" ref="E129:E130" si="55">C129+D129</f>
        <v>1876744.26456</v>
      </c>
      <c r="F129" s="7">
        <f>B129-E129</f>
        <v>32821.693440000061</v>
      </c>
      <c r="G129" s="7">
        <f>B129-C129</f>
        <v>62505.640260000015</v>
      </c>
      <c r="H129" s="80">
        <f>IFERROR(E129/B129*100,"")</f>
        <v>98.281196137661766</v>
      </c>
      <c r="I129" s="56"/>
    </row>
    <row r="130" spans="1:9" ht="11.25" customHeight="1" x14ac:dyDescent="0.2">
      <c r="A130" s="57" t="s">
        <v>120</v>
      </c>
      <c r="B130" s="7">
        <v>1207129.0830000001</v>
      </c>
      <c r="C130" s="7">
        <v>1102038.85247</v>
      </c>
      <c r="D130" s="7">
        <v>103619.33651000001</v>
      </c>
      <c r="E130" s="7">
        <f t="shared" si="55"/>
        <v>1205658.1889800001</v>
      </c>
      <c r="F130" s="7">
        <f>B130-E130</f>
        <v>1470.894020000007</v>
      </c>
      <c r="G130" s="7">
        <f>B130-C130</f>
        <v>105090.23053000006</v>
      </c>
      <c r="H130" s="80">
        <f>IFERROR(E130/B130*100,"")</f>
        <v>99.87814940086237</v>
      </c>
      <c r="I130" s="56"/>
    </row>
    <row r="131" spans="1:9" ht="11.25" customHeight="1" x14ac:dyDescent="0.2">
      <c r="A131" s="58"/>
      <c r="B131" s="7"/>
      <c r="C131" s="7"/>
      <c r="D131" s="7"/>
      <c r="E131" s="7"/>
      <c r="F131" s="7"/>
      <c r="G131" s="7"/>
      <c r="H131" s="80"/>
      <c r="I131" s="56"/>
    </row>
    <row r="132" spans="1:9" ht="11.25" customHeight="1" x14ac:dyDescent="0.2">
      <c r="A132" s="53" t="s">
        <v>65</v>
      </c>
      <c r="B132" s="13">
        <f t="shared" ref="B132:G132" si="56">+B133+B141</f>
        <v>98497899.558000013</v>
      </c>
      <c r="C132" s="13">
        <f t="shared" si="56"/>
        <v>90418872.066119999</v>
      </c>
      <c r="D132" s="13">
        <f t="shared" si="56"/>
        <v>1268049.1126400002</v>
      </c>
      <c r="E132" s="13">
        <f t="shared" si="56"/>
        <v>91686921.178759992</v>
      </c>
      <c r="F132" s="13">
        <f t="shared" si="56"/>
        <v>6810978.3792400127</v>
      </c>
      <c r="G132" s="13">
        <f t="shared" si="56"/>
        <v>8079027.4918800117</v>
      </c>
      <c r="H132" s="80">
        <f t="shared" ref="H132:H163" si="57">IFERROR(E132/B132*100,"")</f>
        <v>93.085153683678897</v>
      </c>
      <c r="I132" s="56"/>
    </row>
    <row r="133" spans="1:9" ht="22.5" customHeight="1" x14ac:dyDescent="0.2">
      <c r="A133" s="61" t="s">
        <v>66</v>
      </c>
      <c r="B133" s="13">
        <f t="shared" ref="B133:C133" si="58">SUM(B134:B138)</f>
        <v>6315233.4399999995</v>
      </c>
      <c r="C133" s="13">
        <f t="shared" si="58"/>
        <v>5499547.8135400005</v>
      </c>
      <c r="D133" s="13">
        <f t="shared" ref="D133:G133" si="59">SUM(D134:D138)</f>
        <v>88863.022750000004</v>
      </c>
      <c r="E133" s="13">
        <f t="shared" si="59"/>
        <v>5588410.83629</v>
      </c>
      <c r="F133" s="13">
        <f t="shared" si="59"/>
        <v>726822.60371000005</v>
      </c>
      <c r="G133" s="13">
        <f t="shared" si="59"/>
        <v>815685.62645999971</v>
      </c>
      <c r="H133" s="80">
        <f t="shared" si="57"/>
        <v>88.490962200915888</v>
      </c>
      <c r="I133" s="56"/>
    </row>
    <row r="134" spans="1:9" ht="11.25" customHeight="1" x14ac:dyDescent="0.2">
      <c r="A134" s="57" t="s">
        <v>67</v>
      </c>
      <c r="B134" s="7">
        <v>313132.61900000001</v>
      </c>
      <c r="C134" s="7">
        <v>311279.33188999997</v>
      </c>
      <c r="D134" s="7">
        <v>1797.8886200000002</v>
      </c>
      <c r="E134" s="7">
        <f t="shared" ref="E134:E137" si="60">C134+D134</f>
        <v>313077.22050999996</v>
      </c>
      <c r="F134" s="7">
        <f t="shared" ref="F134:F140" si="61">B134-E134</f>
        <v>55.398490000050515</v>
      </c>
      <c r="G134" s="7">
        <f t="shared" ref="G134:G140" si="62">B134-C134</f>
        <v>1853.2871100000339</v>
      </c>
      <c r="H134" s="80">
        <f t="shared" si="57"/>
        <v>99.982308297941941</v>
      </c>
      <c r="I134" s="56"/>
    </row>
    <row r="135" spans="1:9" ht="11.25" customHeight="1" x14ac:dyDescent="0.2">
      <c r="A135" s="57" t="s">
        <v>68</v>
      </c>
      <c r="B135" s="7">
        <v>609673.946</v>
      </c>
      <c r="C135" s="7">
        <v>427637.05031000002</v>
      </c>
      <c r="D135" s="7">
        <v>13952.81006</v>
      </c>
      <c r="E135" s="7">
        <f t="shared" si="60"/>
        <v>441589.86037000001</v>
      </c>
      <c r="F135" s="7">
        <f t="shared" si="61"/>
        <v>168084.08562999999</v>
      </c>
      <c r="G135" s="7">
        <f t="shared" si="62"/>
        <v>182036.89568999998</v>
      </c>
      <c r="H135" s="80">
        <f t="shared" si="57"/>
        <v>72.430495557046498</v>
      </c>
      <c r="I135" s="56"/>
    </row>
    <row r="136" spans="1:9" ht="11.25" customHeight="1" x14ac:dyDescent="0.2">
      <c r="A136" s="57" t="s">
        <v>69</v>
      </c>
      <c r="B136" s="7">
        <v>66678.052000000011</v>
      </c>
      <c r="C136" s="7">
        <v>55962.965750000003</v>
      </c>
      <c r="D136" s="7">
        <v>2729.1289400000001</v>
      </c>
      <c r="E136" s="7">
        <f t="shared" si="60"/>
        <v>58692.094690000005</v>
      </c>
      <c r="F136" s="7">
        <f t="shared" si="61"/>
        <v>7985.9573100000052</v>
      </c>
      <c r="G136" s="7">
        <f t="shared" si="62"/>
        <v>10715.086250000008</v>
      </c>
      <c r="H136" s="80">
        <f t="shared" si="57"/>
        <v>88.023109448368402</v>
      </c>
      <c r="I136" s="56"/>
    </row>
    <row r="137" spans="1:9" ht="11.4" x14ac:dyDescent="0.2">
      <c r="A137" s="57" t="s">
        <v>70</v>
      </c>
      <c r="B137" s="7">
        <v>565034.64400000009</v>
      </c>
      <c r="C137" s="7">
        <v>514203.03352999996</v>
      </c>
      <c r="D137" s="7">
        <v>3830.9017599999997</v>
      </c>
      <c r="E137" s="7">
        <f t="shared" si="60"/>
        <v>518033.93528999994</v>
      </c>
      <c r="F137" s="7">
        <f t="shared" si="61"/>
        <v>47000.708710000152</v>
      </c>
      <c r="G137" s="7">
        <f t="shared" si="62"/>
        <v>50831.610470000131</v>
      </c>
      <c r="H137" s="80">
        <f t="shared" si="57"/>
        <v>91.68180053929575</v>
      </c>
      <c r="I137" s="56"/>
    </row>
    <row r="138" spans="1:9" ht="11.25" customHeight="1" x14ac:dyDescent="0.2">
      <c r="A138" s="61" t="s">
        <v>71</v>
      </c>
      <c r="B138" s="13">
        <f>SUM(B139:B140)</f>
        <v>4760714.1789999995</v>
      </c>
      <c r="C138" s="13">
        <f>SUM(C139:C140)</f>
        <v>4190465.43206</v>
      </c>
      <c r="D138" s="13">
        <f>SUM(D139:D140)</f>
        <v>66552.293369999999</v>
      </c>
      <c r="E138" s="13">
        <f>SUM(E139:E140)</f>
        <v>4257017.7254299996</v>
      </c>
      <c r="F138" s="13">
        <f t="shared" si="61"/>
        <v>503696.4535699999</v>
      </c>
      <c r="G138" s="13">
        <f t="shared" si="62"/>
        <v>570248.74693999952</v>
      </c>
      <c r="H138" s="80">
        <f t="shared" si="57"/>
        <v>89.419729170218687</v>
      </c>
      <c r="I138" s="56"/>
    </row>
    <row r="139" spans="1:9" ht="11.25" customHeight="1" x14ac:dyDescent="0.2">
      <c r="A139" s="62" t="s">
        <v>216</v>
      </c>
      <c r="B139" s="7">
        <v>3603265.8659999999</v>
      </c>
      <c r="C139" s="7">
        <v>3442986.6961300001</v>
      </c>
      <c r="D139" s="7">
        <v>63071.647969999998</v>
      </c>
      <c r="E139" s="7">
        <f t="shared" ref="E139:E140" si="63">C139+D139</f>
        <v>3506058.3440999999</v>
      </c>
      <c r="F139" s="7">
        <f t="shared" si="61"/>
        <v>97207.521900000051</v>
      </c>
      <c r="G139" s="7">
        <f t="shared" si="62"/>
        <v>160279.16986999987</v>
      </c>
      <c r="H139" s="80">
        <f t="shared" si="57"/>
        <v>97.30223842716579</v>
      </c>
      <c r="I139" s="56"/>
    </row>
    <row r="140" spans="1:9" ht="11.25" customHeight="1" x14ac:dyDescent="0.2">
      <c r="A140" s="62" t="s">
        <v>72</v>
      </c>
      <c r="B140" s="7">
        <v>1157448.3130000001</v>
      </c>
      <c r="C140" s="7">
        <v>747478.73592999997</v>
      </c>
      <c r="D140" s="7">
        <v>3480.6453999999999</v>
      </c>
      <c r="E140" s="7">
        <f t="shared" si="63"/>
        <v>750959.38133</v>
      </c>
      <c r="F140" s="7">
        <f t="shared" si="61"/>
        <v>406488.93167000008</v>
      </c>
      <c r="G140" s="7">
        <f t="shared" si="62"/>
        <v>409969.57707000012</v>
      </c>
      <c r="H140" s="80">
        <f t="shared" si="57"/>
        <v>64.880597508806432</v>
      </c>
      <c r="I140" s="56"/>
    </row>
    <row r="141" spans="1:9" ht="11.25" customHeight="1" x14ac:dyDescent="0.2">
      <c r="A141" s="61" t="s">
        <v>73</v>
      </c>
      <c r="B141" s="13">
        <f t="shared" ref="B141:G141" si="64">SUM(B142:B145)</f>
        <v>92182666.118000016</v>
      </c>
      <c r="C141" s="13">
        <f t="shared" si="64"/>
        <v>84919324.252580002</v>
      </c>
      <c r="D141" s="13">
        <f t="shared" ref="D141" si="65">SUM(D142:D145)</f>
        <v>1179186.0898900002</v>
      </c>
      <c r="E141" s="13">
        <f t="shared" si="64"/>
        <v>86098510.34246999</v>
      </c>
      <c r="F141" s="13">
        <f t="shared" si="64"/>
        <v>6084155.7755300123</v>
      </c>
      <c r="G141" s="13">
        <f t="shared" si="64"/>
        <v>7263341.8654200118</v>
      </c>
      <c r="H141" s="80">
        <f t="shared" si="57"/>
        <v>93.399891723958291</v>
      </c>
      <c r="I141" s="56"/>
    </row>
    <row r="142" spans="1:9" ht="11.25" customHeight="1" x14ac:dyDescent="0.2">
      <c r="A142" s="62" t="s">
        <v>74</v>
      </c>
      <c r="B142" s="7">
        <v>34942896.726000004</v>
      </c>
      <c r="C142" s="7">
        <v>33080338.086280003</v>
      </c>
      <c r="D142" s="7">
        <v>684956.79890000005</v>
      </c>
      <c r="E142" s="7">
        <f t="shared" ref="E142:E144" si="66">C142+D142</f>
        <v>33765294.885180004</v>
      </c>
      <c r="F142" s="7">
        <f>B142-E142</f>
        <v>1177601.8408199996</v>
      </c>
      <c r="G142" s="7">
        <f>B142-C142</f>
        <v>1862558.6397200003</v>
      </c>
      <c r="H142" s="80">
        <f t="shared" si="57"/>
        <v>96.629924959988273</v>
      </c>
      <c r="I142" s="56"/>
    </row>
    <row r="143" spans="1:9" ht="11.25" customHeight="1" x14ac:dyDescent="0.2">
      <c r="A143" s="62" t="s">
        <v>75</v>
      </c>
      <c r="B143" s="7">
        <v>12740398.196</v>
      </c>
      <c r="C143" s="7">
        <v>10008864.886580002</v>
      </c>
      <c r="D143" s="7">
        <v>389662.7635200001</v>
      </c>
      <c r="E143" s="7">
        <f t="shared" si="66"/>
        <v>10398527.650100002</v>
      </c>
      <c r="F143" s="7">
        <f>B143-E143</f>
        <v>2341870.5458999984</v>
      </c>
      <c r="G143" s="7">
        <f>B143-C143</f>
        <v>2731533.3094199989</v>
      </c>
      <c r="H143" s="80">
        <f t="shared" si="57"/>
        <v>81.618545120236064</v>
      </c>
      <c r="I143" s="56"/>
    </row>
    <row r="144" spans="1:9" ht="11.25" customHeight="1" x14ac:dyDescent="0.2">
      <c r="A144" s="62" t="s">
        <v>76</v>
      </c>
      <c r="B144" s="7">
        <v>12939974.91265</v>
      </c>
      <c r="C144" s="7">
        <v>11774738.979800001</v>
      </c>
      <c r="D144" s="7">
        <v>70202.401160000009</v>
      </c>
      <c r="E144" s="7">
        <f t="shared" si="66"/>
        <v>11844941.380960001</v>
      </c>
      <c r="F144" s="7">
        <f>B144-E144</f>
        <v>1095033.5316899996</v>
      </c>
      <c r="G144" s="7">
        <f>B144-C144</f>
        <v>1165235.9328499995</v>
      </c>
      <c r="H144" s="80">
        <f t="shared" si="57"/>
        <v>91.53759154030891</v>
      </c>
      <c r="I144" s="56"/>
    </row>
    <row r="145" spans="1:9" ht="22.5" customHeight="1" x14ac:dyDescent="0.2">
      <c r="A145" s="63" t="s">
        <v>77</v>
      </c>
      <c r="B145" s="10">
        <f t="shared" ref="B145:G145" si="67">SUM(B146)</f>
        <v>31559396.283350006</v>
      </c>
      <c r="C145" s="10">
        <f t="shared" si="67"/>
        <v>30055382.299919993</v>
      </c>
      <c r="D145" s="10">
        <f t="shared" si="67"/>
        <v>34364.126309999992</v>
      </c>
      <c r="E145" s="13">
        <f t="shared" si="67"/>
        <v>30089746.426229991</v>
      </c>
      <c r="F145" s="13">
        <f t="shared" si="67"/>
        <v>1469649.8571200147</v>
      </c>
      <c r="G145" s="13">
        <f t="shared" si="67"/>
        <v>1504013.9834300131</v>
      </c>
      <c r="H145" s="80">
        <f t="shared" si="57"/>
        <v>95.343225694417455</v>
      </c>
      <c r="I145" s="56"/>
    </row>
    <row r="146" spans="1:9" ht="11.25" customHeight="1" x14ac:dyDescent="0.2">
      <c r="A146" s="62" t="s">
        <v>78</v>
      </c>
      <c r="B146" s="7">
        <v>31559396.283350006</v>
      </c>
      <c r="C146" s="7">
        <v>30055382.299919993</v>
      </c>
      <c r="D146" s="7">
        <v>34364.126309999992</v>
      </c>
      <c r="E146" s="7">
        <f t="shared" ref="E146" si="68">C146+D146</f>
        <v>30089746.426229991</v>
      </c>
      <c r="F146" s="7">
        <f>B146-E146</f>
        <v>1469649.8571200147</v>
      </c>
      <c r="G146" s="7">
        <f>B146-C146</f>
        <v>1504013.9834300131</v>
      </c>
      <c r="H146" s="80">
        <f t="shared" si="57"/>
        <v>95.343225694417455</v>
      </c>
      <c r="I146" s="56"/>
    </row>
    <row r="147" spans="1:9" ht="11.25" customHeight="1" x14ac:dyDescent="0.2">
      <c r="A147" s="60"/>
      <c r="B147" s="9"/>
      <c r="C147" s="8"/>
      <c r="D147" s="9"/>
      <c r="E147" s="8"/>
      <c r="F147" s="8"/>
      <c r="G147" s="8"/>
      <c r="H147" s="80" t="str">
        <f t="shared" si="57"/>
        <v/>
      </c>
      <c r="I147" s="56"/>
    </row>
    <row r="148" spans="1:9" ht="11.25" customHeight="1" x14ac:dyDescent="0.2">
      <c r="A148" s="53" t="s">
        <v>79</v>
      </c>
      <c r="B148" s="7">
        <v>322209451.14028001</v>
      </c>
      <c r="C148" s="7">
        <v>257977559.00773004</v>
      </c>
      <c r="D148" s="7">
        <v>16816441.43341</v>
      </c>
      <c r="E148" s="7">
        <f t="shared" ref="E148" si="69">C148+D148</f>
        <v>274794000.44114006</v>
      </c>
      <c r="F148" s="7">
        <f>B148-E148</f>
        <v>47415450.699139953</v>
      </c>
      <c r="G148" s="7">
        <f>B148-C148</f>
        <v>64231892.132549971</v>
      </c>
      <c r="H148" s="80">
        <f t="shared" si="57"/>
        <v>85.284276879110934</v>
      </c>
      <c r="I148" s="56"/>
    </row>
    <row r="149" spans="1:9" ht="11.25" customHeight="1" x14ac:dyDescent="0.2">
      <c r="A149" s="60"/>
      <c r="B149" s="7"/>
      <c r="C149" s="11"/>
      <c r="D149" s="7"/>
      <c r="E149" s="11"/>
      <c r="F149" s="11"/>
      <c r="G149" s="11"/>
      <c r="H149" s="80" t="str">
        <f t="shared" si="57"/>
        <v/>
      </c>
      <c r="I149" s="56"/>
    </row>
    <row r="150" spans="1:9" ht="11.25" customHeight="1" x14ac:dyDescent="0.2">
      <c r="A150" s="53" t="s">
        <v>80</v>
      </c>
      <c r="B150" s="13">
        <f t="shared" ref="B150:C150" si="70">SUM(B151:B169)</f>
        <v>10562201.995000001</v>
      </c>
      <c r="C150" s="13">
        <f t="shared" si="70"/>
        <v>8780624.6480600014</v>
      </c>
      <c r="D150" s="13">
        <f t="shared" ref="D150:G150" si="71">SUM(D151:D169)</f>
        <v>507157.86764999991</v>
      </c>
      <c r="E150" s="13">
        <f t="shared" si="71"/>
        <v>9287782.5157099962</v>
      </c>
      <c r="F150" s="13">
        <f t="shared" si="71"/>
        <v>1274419.4792900025</v>
      </c>
      <c r="G150" s="13">
        <f t="shared" si="71"/>
        <v>1781577.3469400022</v>
      </c>
      <c r="H150" s="80">
        <f t="shared" si="57"/>
        <v>87.934149717139505</v>
      </c>
      <c r="I150" s="56"/>
    </row>
    <row r="151" spans="1:9" ht="11.25" customHeight="1" x14ac:dyDescent="0.2">
      <c r="A151" s="57" t="s">
        <v>67</v>
      </c>
      <c r="B151" s="7">
        <v>2596629.6330000013</v>
      </c>
      <c r="C151" s="7">
        <v>2016812.5004099987</v>
      </c>
      <c r="D151" s="7">
        <v>62836.294629999931</v>
      </c>
      <c r="E151" s="7">
        <f t="shared" ref="E151:E169" si="72">C151+D151</f>
        <v>2079648.7950399986</v>
      </c>
      <c r="F151" s="7">
        <f t="shared" ref="F151:F169" si="73">B151-E151</f>
        <v>516980.83796000271</v>
      </c>
      <c r="G151" s="7">
        <f t="shared" ref="G151:G169" si="74">B151-C151</f>
        <v>579817.13259000261</v>
      </c>
      <c r="H151" s="80">
        <f t="shared" si="57"/>
        <v>80.090312788939727</v>
      </c>
      <c r="I151" s="56"/>
    </row>
    <row r="152" spans="1:9" ht="11.25" customHeight="1" x14ac:dyDescent="0.2">
      <c r="A152" s="57" t="s">
        <v>217</v>
      </c>
      <c r="B152" s="7">
        <v>103125</v>
      </c>
      <c r="C152" s="7">
        <v>98001.071779999998</v>
      </c>
      <c r="D152" s="7">
        <v>0</v>
      </c>
      <c r="E152" s="7">
        <f t="shared" si="72"/>
        <v>98001.071779999998</v>
      </c>
      <c r="F152" s="7">
        <f t="shared" si="73"/>
        <v>5123.9282200000016</v>
      </c>
      <c r="G152" s="7">
        <f t="shared" si="74"/>
        <v>5123.9282200000016</v>
      </c>
      <c r="H152" s="80">
        <f t="shared" si="57"/>
        <v>95.031342332121213</v>
      </c>
      <c r="I152" s="56"/>
    </row>
    <row r="153" spans="1:9" ht="11.25" customHeight="1" x14ac:dyDescent="0.2">
      <c r="A153" s="57" t="s">
        <v>218</v>
      </c>
      <c r="B153" s="7">
        <v>223369.00000000003</v>
      </c>
      <c r="C153" s="7">
        <v>126138.99837</v>
      </c>
      <c r="D153" s="7">
        <v>109.00715</v>
      </c>
      <c r="E153" s="7">
        <f t="shared" si="72"/>
        <v>126248.00552000001</v>
      </c>
      <c r="F153" s="7">
        <f t="shared" si="73"/>
        <v>97120.994480000023</v>
      </c>
      <c r="G153" s="7">
        <f t="shared" si="74"/>
        <v>97230.001630000028</v>
      </c>
      <c r="H153" s="80">
        <f t="shared" si="57"/>
        <v>56.519931378123189</v>
      </c>
      <c r="I153" s="56"/>
    </row>
    <row r="154" spans="1:9" ht="11.25" customHeight="1" x14ac:dyDescent="0.2">
      <c r="A154" s="57" t="s">
        <v>219</v>
      </c>
      <c r="B154" s="7">
        <v>76587.160999999993</v>
      </c>
      <c r="C154" s="7">
        <v>73451.753400000001</v>
      </c>
      <c r="D154" s="7">
        <v>559.93333999999993</v>
      </c>
      <c r="E154" s="7">
        <f t="shared" si="72"/>
        <v>74011.686740000005</v>
      </c>
      <c r="F154" s="7">
        <f t="shared" si="73"/>
        <v>2575.4742599999881</v>
      </c>
      <c r="G154" s="7">
        <f t="shared" si="74"/>
        <v>3135.4075999999914</v>
      </c>
      <c r="H154" s="80">
        <f t="shared" si="57"/>
        <v>96.637198420241759</v>
      </c>
      <c r="I154" s="56"/>
    </row>
    <row r="155" spans="1:9" ht="11.25" customHeight="1" x14ac:dyDescent="0.2">
      <c r="A155" s="57" t="s">
        <v>220</v>
      </c>
      <c r="B155" s="7">
        <v>172871</v>
      </c>
      <c r="C155" s="7">
        <v>140440.59186000002</v>
      </c>
      <c r="D155" s="7">
        <v>3133.0550499999999</v>
      </c>
      <c r="E155" s="7">
        <f t="shared" si="72"/>
        <v>143573.64691000001</v>
      </c>
      <c r="F155" s="7">
        <f t="shared" si="73"/>
        <v>29297.35308999999</v>
      </c>
      <c r="G155" s="7">
        <f t="shared" si="74"/>
        <v>32430.408139999985</v>
      </c>
      <c r="H155" s="80">
        <f t="shared" si="57"/>
        <v>83.052476650218949</v>
      </c>
      <c r="I155" s="56"/>
    </row>
    <row r="156" spans="1:9" ht="11.25" customHeight="1" x14ac:dyDescent="0.2">
      <c r="A156" s="57" t="s">
        <v>221</v>
      </c>
      <c r="B156" s="7">
        <v>92456</v>
      </c>
      <c r="C156" s="7">
        <v>84639.302280000004</v>
      </c>
      <c r="D156" s="7">
        <v>457.36696999999998</v>
      </c>
      <c r="E156" s="7">
        <f t="shared" si="72"/>
        <v>85096.669250000006</v>
      </c>
      <c r="F156" s="7">
        <f t="shared" si="73"/>
        <v>7359.3307499999937</v>
      </c>
      <c r="G156" s="7">
        <f t="shared" si="74"/>
        <v>7816.6977199999965</v>
      </c>
      <c r="H156" s="80">
        <f t="shared" si="57"/>
        <v>92.040180464220825</v>
      </c>
      <c r="I156" s="56"/>
    </row>
    <row r="157" spans="1:9" ht="11.25" customHeight="1" x14ac:dyDescent="0.2">
      <c r="A157" s="57" t="s">
        <v>222</v>
      </c>
      <c r="B157" s="7">
        <v>38370</v>
      </c>
      <c r="C157" s="7">
        <v>33046.060769999996</v>
      </c>
      <c r="D157" s="7">
        <v>172.44635</v>
      </c>
      <c r="E157" s="7">
        <f t="shared" si="72"/>
        <v>33218.507119999995</v>
      </c>
      <c r="F157" s="7">
        <f t="shared" si="73"/>
        <v>5151.4928800000052</v>
      </c>
      <c r="G157" s="7">
        <f t="shared" si="74"/>
        <v>5323.9392300000036</v>
      </c>
      <c r="H157" s="80">
        <f t="shared" si="57"/>
        <v>86.574165024758912</v>
      </c>
      <c r="I157" s="56"/>
    </row>
    <row r="158" spans="1:9" ht="11.25" customHeight="1" x14ac:dyDescent="0.2">
      <c r="A158" s="57" t="s">
        <v>223</v>
      </c>
      <c r="B158" s="7">
        <v>79371.853999999992</v>
      </c>
      <c r="C158" s="7">
        <v>78898.3851</v>
      </c>
      <c r="D158" s="7">
        <v>446.64224000000002</v>
      </c>
      <c r="E158" s="7">
        <f t="shared" si="72"/>
        <v>79345.027340000001</v>
      </c>
      <c r="F158" s="7">
        <f t="shared" si="73"/>
        <v>26.826659999991534</v>
      </c>
      <c r="G158" s="7">
        <f t="shared" si="74"/>
        <v>473.46889999999257</v>
      </c>
      <c r="H158" s="80">
        <f t="shared" si="57"/>
        <v>99.96620129347113</v>
      </c>
      <c r="I158" s="56"/>
    </row>
    <row r="159" spans="1:9" ht="11.25" customHeight="1" x14ac:dyDescent="0.2">
      <c r="A159" s="57" t="s">
        <v>224</v>
      </c>
      <c r="B159" s="7">
        <v>503988.245</v>
      </c>
      <c r="C159" s="7">
        <v>491798.79392999999</v>
      </c>
      <c r="D159" s="7">
        <v>12135.21191</v>
      </c>
      <c r="E159" s="7">
        <f t="shared" si="72"/>
        <v>503934.00584</v>
      </c>
      <c r="F159" s="7">
        <f t="shared" si="73"/>
        <v>54.239159999997355</v>
      </c>
      <c r="G159" s="7">
        <f t="shared" si="74"/>
        <v>12189.45107000001</v>
      </c>
      <c r="H159" s="80">
        <f t="shared" si="57"/>
        <v>99.989238010898447</v>
      </c>
      <c r="I159" s="56"/>
    </row>
    <row r="160" spans="1:9" ht="11.25" customHeight="1" x14ac:dyDescent="0.2">
      <c r="A160" s="57" t="s">
        <v>225</v>
      </c>
      <c r="B160" s="7">
        <v>669597</v>
      </c>
      <c r="C160" s="7">
        <v>484105.49947000004</v>
      </c>
      <c r="D160" s="7">
        <v>9502.6260500000008</v>
      </c>
      <c r="E160" s="7">
        <f t="shared" si="72"/>
        <v>493608.12552000006</v>
      </c>
      <c r="F160" s="7">
        <f t="shared" si="73"/>
        <v>175988.87447999994</v>
      </c>
      <c r="G160" s="7">
        <f t="shared" si="74"/>
        <v>185491.50052999996</v>
      </c>
      <c r="H160" s="80">
        <f t="shared" si="57"/>
        <v>73.717194897826616</v>
      </c>
      <c r="I160" s="56"/>
    </row>
    <row r="161" spans="1:9" ht="11.25" customHeight="1" x14ac:dyDescent="0.2">
      <c r="A161" s="57" t="s">
        <v>226</v>
      </c>
      <c r="B161" s="7">
        <v>379635</v>
      </c>
      <c r="C161" s="7">
        <v>272439.59505</v>
      </c>
      <c r="D161" s="7">
        <v>2530.06621</v>
      </c>
      <c r="E161" s="7">
        <f t="shared" si="72"/>
        <v>274969.66126000002</v>
      </c>
      <c r="F161" s="7">
        <f t="shared" si="73"/>
        <v>104665.33873999998</v>
      </c>
      <c r="G161" s="7">
        <f t="shared" si="74"/>
        <v>107195.40495</v>
      </c>
      <c r="H161" s="80">
        <f t="shared" si="57"/>
        <v>72.430008102519523</v>
      </c>
      <c r="I161" s="56"/>
    </row>
    <row r="162" spans="1:9" ht="11.25" customHeight="1" x14ac:dyDescent="0.2">
      <c r="A162" s="57" t="s">
        <v>227</v>
      </c>
      <c r="B162" s="7">
        <v>430809</v>
      </c>
      <c r="C162" s="7">
        <v>366591.89186999999</v>
      </c>
      <c r="D162" s="7">
        <v>7624.1787999999997</v>
      </c>
      <c r="E162" s="7">
        <f t="shared" si="72"/>
        <v>374216.07066999999</v>
      </c>
      <c r="F162" s="7">
        <f t="shared" si="73"/>
        <v>56592.929330000014</v>
      </c>
      <c r="G162" s="7">
        <f t="shared" si="74"/>
        <v>64217.108130000008</v>
      </c>
      <c r="H162" s="80">
        <f t="shared" si="57"/>
        <v>86.863568465375607</v>
      </c>
      <c r="I162" s="56"/>
    </row>
    <row r="163" spans="1:9" ht="11.25" customHeight="1" x14ac:dyDescent="0.2">
      <c r="A163" s="57" t="s">
        <v>228</v>
      </c>
      <c r="B163" s="7">
        <v>232845</v>
      </c>
      <c r="C163" s="7">
        <v>142719.52022000001</v>
      </c>
      <c r="D163" s="7">
        <v>57130.477270000003</v>
      </c>
      <c r="E163" s="7">
        <f t="shared" si="72"/>
        <v>199849.99749000001</v>
      </c>
      <c r="F163" s="7">
        <f t="shared" si="73"/>
        <v>32995.002509999991</v>
      </c>
      <c r="G163" s="7">
        <f t="shared" si="74"/>
        <v>90125.479779999994</v>
      </c>
      <c r="H163" s="80">
        <f t="shared" si="57"/>
        <v>85.829628074470151</v>
      </c>
      <c r="I163" s="56"/>
    </row>
    <row r="164" spans="1:9" ht="11.25" customHeight="1" x14ac:dyDescent="0.2">
      <c r="A164" s="57" t="s">
        <v>229</v>
      </c>
      <c r="B164" s="7">
        <v>163263.25099999999</v>
      </c>
      <c r="C164" s="7">
        <v>132052.31656000001</v>
      </c>
      <c r="D164" s="7">
        <v>4835.1565999999993</v>
      </c>
      <c r="E164" s="7">
        <f t="shared" si="72"/>
        <v>136887.47315999999</v>
      </c>
      <c r="F164" s="7">
        <f t="shared" si="73"/>
        <v>26375.777839999995</v>
      </c>
      <c r="G164" s="7">
        <f t="shared" si="74"/>
        <v>31210.934439999983</v>
      </c>
      <c r="H164" s="80">
        <f t="shared" ref="H164:H195" si="75">IFERROR(E164/B164*100,"")</f>
        <v>83.844632715294892</v>
      </c>
      <c r="I164" s="56"/>
    </row>
    <row r="165" spans="1:9" ht="11.25" customHeight="1" x14ac:dyDescent="0.2">
      <c r="A165" s="57" t="s">
        <v>230</v>
      </c>
      <c r="B165" s="7">
        <v>843174.85099999991</v>
      </c>
      <c r="C165" s="7">
        <v>746483.01478999993</v>
      </c>
      <c r="D165" s="7">
        <v>18293.90928</v>
      </c>
      <c r="E165" s="7">
        <f t="shared" si="72"/>
        <v>764776.92406999995</v>
      </c>
      <c r="F165" s="7">
        <f t="shared" si="73"/>
        <v>78397.926929999958</v>
      </c>
      <c r="G165" s="7">
        <f t="shared" si="74"/>
        <v>96691.836209999979</v>
      </c>
      <c r="H165" s="80">
        <f t="shared" si="75"/>
        <v>90.702055826615265</v>
      </c>
      <c r="I165" s="56"/>
    </row>
    <row r="166" spans="1:9" ht="11.25" customHeight="1" x14ac:dyDescent="0.2">
      <c r="A166" s="57" t="s">
        <v>231</v>
      </c>
      <c r="B166" s="7">
        <v>77277</v>
      </c>
      <c r="C166" s="7">
        <v>53698.004079999999</v>
      </c>
      <c r="D166" s="7">
        <v>15127.096939999999</v>
      </c>
      <c r="E166" s="7">
        <f t="shared" si="72"/>
        <v>68825.101020000002</v>
      </c>
      <c r="F166" s="7">
        <f t="shared" si="73"/>
        <v>8451.8989799999981</v>
      </c>
      <c r="G166" s="7">
        <f t="shared" si="74"/>
        <v>23578.995920000001</v>
      </c>
      <c r="H166" s="80">
        <f t="shared" si="75"/>
        <v>89.062853138708803</v>
      </c>
      <c r="I166" s="56"/>
    </row>
    <row r="167" spans="1:9" ht="11.25" customHeight="1" x14ac:dyDescent="0.2">
      <c r="A167" s="57" t="s">
        <v>232</v>
      </c>
      <c r="B167" s="7">
        <v>3757715</v>
      </c>
      <c r="C167" s="7">
        <v>3338397.3410300002</v>
      </c>
      <c r="D167" s="7">
        <v>308460.22242000001</v>
      </c>
      <c r="E167" s="7">
        <f t="shared" si="72"/>
        <v>3646857.5634500002</v>
      </c>
      <c r="F167" s="7">
        <f t="shared" si="73"/>
        <v>110857.43654999975</v>
      </c>
      <c r="G167" s="7">
        <f t="shared" si="74"/>
        <v>419317.65896999976</v>
      </c>
      <c r="H167" s="80">
        <f t="shared" si="75"/>
        <v>97.049871090543064</v>
      </c>
      <c r="I167" s="56"/>
    </row>
    <row r="168" spans="1:9" ht="11.25" customHeight="1" x14ac:dyDescent="0.2">
      <c r="A168" s="57" t="s">
        <v>233</v>
      </c>
      <c r="B168" s="7">
        <v>38792</v>
      </c>
      <c r="C168" s="7">
        <v>35139.159340000006</v>
      </c>
      <c r="D168" s="7">
        <v>3355.0156000000002</v>
      </c>
      <c r="E168" s="7">
        <f t="shared" si="72"/>
        <v>38494.174940000004</v>
      </c>
      <c r="F168" s="7">
        <f t="shared" si="73"/>
        <v>297.82505999999557</v>
      </c>
      <c r="G168" s="7">
        <f t="shared" si="74"/>
        <v>3652.8406599999944</v>
      </c>
      <c r="H168" s="80">
        <f t="shared" si="75"/>
        <v>99.232251340482577</v>
      </c>
      <c r="I168" s="56"/>
    </row>
    <row r="169" spans="1:9" ht="11.25" customHeight="1" x14ac:dyDescent="0.2">
      <c r="A169" s="57" t="s">
        <v>234</v>
      </c>
      <c r="B169" s="7">
        <v>82326</v>
      </c>
      <c r="C169" s="7">
        <v>65770.847750000001</v>
      </c>
      <c r="D169" s="7">
        <v>449.16084000000001</v>
      </c>
      <c r="E169" s="7">
        <f t="shared" si="72"/>
        <v>66220.008589999998</v>
      </c>
      <c r="F169" s="7">
        <f t="shared" si="73"/>
        <v>16105.991410000002</v>
      </c>
      <c r="G169" s="7">
        <f t="shared" si="74"/>
        <v>16555.152249999999</v>
      </c>
      <c r="H169" s="80">
        <f t="shared" si="75"/>
        <v>80.436324599761917</v>
      </c>
      <c r="I169" s="56"/>
    </row>
    <row r="170" spans="1:9" ht="11.25" customHeight="1" x14ac:dyDescent="0.2">
      <c r="A170" s="60"/>
      <c r="B170" s="7"/>
      <c r="C170" s="11"/>
      <c r="D170" s="7"/>
      <c r="E170" s="11"/>
      <c r="F170" s="11"/>
      <c r="G170" s="11"/>
      <c r="H170" s="80" t="str">
        <f t="shared" si="75"/>
        <v/>
      </c>
      <c r="I170" s="56"/>
    </row>
    <row r="171" spans="1:9" ht="11.25" customHeight="1" x14ac:dyDescent="0.2">
      <c r="A171" s="53" t="s">
        <v>81</v>
      </c>
      <c r="B171" s="13">
        <f t="shared" ref="B171:G171" si="76">SUM(B172:B178)</f>
        <v>104710114.007</v>
      </c>
      <c r="C171" s="13">
        <f t="shared" si="76"/>
        <v>98488576.229989976</v>
      </c>
      <c r="D171" s="13">
        <f t="shared" si="76"/>
        <v>3609195.9789399994</v>
      </c>
      <c r="E171" s="13">
        <f t="shared" si="76"/>
        <v>102097772.20892997</v>
      </c>
      <c r="F171" s="13">
        <f t="shared" si="76"/>
        <v>2612341.7980700331</v>
      </c>
      <c r="G171" s="13">
        <f t="shared" si="76"/>
        <v>6221537.7770100338</v>
      </c>
      <c r="H171" s="80">
        <f t="shared" si="75"/>
        <v>97.505167649903058</v>
      </c>
      <c r="I171" s="56"/>
    </row>
    <row r="172" spans="1:9" ht="11.25" customHeight="1" x14ac:dyDescent="0.2">
      <c r="A172" s="57" t="s">
        <v>67</v>
      </c>
      <c r="B172" s="7">
        <v>104073160.10900001</v>
      </c>
      <c r="C172" s="7">
        <v>97994987.321119979</v>
      </c>
      <c r="D172" s="7">
        <v>3601435.5277499994</v>
      </c>
      <c r="E172" s="7">
        <f t="shared" ref="E172:E178" si="77">C172+D172</f>
        <v>101596422.84886998</v>
      </c>
      <c r="F172" s="7">
        <f t="shared" ref="F172:F178" si="78">B172-E172</f>
        <v>2476737.2601300329</v>
      </c>
      <c r="G172" s="7">
        <f t="shared" ref="G172:G178" si="79">B172-C172</f>
        <v>6078172.7878800333</v>
      </c>
      <c r="H172" s="80">
        <f t="shared" si="75"/>
        <v>97.620195968359141</v>
      </c>
      <c r="I172" s="56"/>
    </row>
    <row r="173" spans="1:9" ht="11.25" customHeight="1" x14ac:dyDescent="0.2">
      <c r="A173" s="57" t="s">
        <v>235</v>
      </c>
      <c r="B173" s="7">
        <v>66899.406000000003</v>
      </c>
      <c r="C173" s="7">
        <v>62992.41661</v>
      </c>
      <c r="D173" s="7">
        <v>434.16109</v>
      </c>
      <c r="E173" s="7">
        <f t="shared" si="77"/>
        <v>63426.577700000002</v>
      </c>
      <c r="F173" s="7">
        <f t="shared" si="78"/>
        <v>3472.828300000001</v>
      </c>
      <c r="G173" s="7">
        <f t="shared" si="79"/>
        <v>3906.9893900000025</v>
      </c>
      <c r="H173" s="80">
        <f t="shared" si="75"/>
        <v>94.808880216365438</v>
      </c>
      <c r="I173" s="56"/>
    </row>
    <row r="174" spans="1:9" ht="11.25" customHeight="1" x14ac:dyDescent="0.2">
      <c r="A174" s="57" t="s">
        <v>236</v>
      </c>
      <c r="B174" s="7">
        <v>75145.808000000005</v>
      </c>
      <c r="C174" s="7">
        <v>61060.696819999997</v>
      </c>
      <c r="D174" s="7">
        <v>491.65957000000003</v>
      </c>
      <c r="E174" s="7">
        <f t="shared" si="77"/>
        <v>61552.356390000001</v>
      </c>
      <c r="F174" s="7">
        <f t="shared" si="78"/>
        <v>13593.451610000004</v>
      </c>
      <c r="G174" s="7">
        <f t="shared" si="79"/>
        <v>14085.111180000007</v>
      </c>
      <c r="H174" s="80">
        <f t="shared" si="75"/>
        <v>81.910565643262487</v>
      </c>
      <c r="I174" s="56"/>
    </row>
    <row r="175" spans="1:9" ht="11.25" customHeight="1" x14ac:dyDescent="0.2">
      <c r="A175" s="57" t="s">
        <v>237</v>
      </c>
      <c r="B175" s="7">
        <v>118989.99999999999</v>
      </c>
      <c r="C175" s="7">
        <v>102896.36790000001</v>
      </c>
      <c r="D175" s="7">
        <v>3068.8927400000002</v>
      </c>
      <c r="E175" s="7">
        <f t="shared" si="77"/>
        <v>105965.26064000001</v>
      </c>
      <c r="F175" s="7">
        <f t="shared" si="78"/>
        <v>13024.739359999978</v>
      </c>
      <c r="G175" s="7">
        <f t="shared" si="79"/>
        <v>16093.632099999973</v>
      </c>
      <c r="H175" s="80">
        <f t="shared" si="75"/>
        <v>89.053921035381151</v>
      </c>
      <c r="I175" s="56"/>
    </row>
    <row r="176" spans="1:9" ht="11.25" customHeight="1" x14ac:dyDescent="0.2">
      <c r="A176" s="57" t="s">
        <v>238</v>
      </c>
      <c r="B176" s="7">
        <v>275166.07799999992</v>
      </c>
      <c r="C176" s="7">
        <v>187893.94832</v>
      </c>
      <c r="D176" s="7">
        <v>1308.85565</v>
      </c>
      <c r="E176" s="7">
        <f t="shared" si="77"/>
        <v>189202.80397000001</v>
      </c>
      <c r="F176" s="7">
        <f t="shared" si="78"/>
        <v>85963.274029999913</v>
      </c>
      <c r="G176" s="7">
        <f t="shared" si="79"/>
        <v>87272.129679999925</v>
      </c>
      <c r="H176" s="80">
        <f t="shared" si="75"/>
        <v>68.759494391601592</v>
      </c>
      <c r="I176" s="56"/>
    </row>
    <row r="177" spans="1:9" ht="11.25" customHeight="1" x14ac:dyDescent="0.2">
      <c r="A177" s="57" t="s">
        <v>239</v>
      </c>
      <c r="B177" s="7">
        <v>28260.167000000001</v>
      </c>
      <c r="C177" s="7">
        <v>21044.535459999999</v>
      </c>
      <c r="D177" s="7">
        <v>171.34698</v>
      </c>
      <c r="E177" s="7">
        <f t="shared" si="77"/>
        <v>21215.882439999998</v>
      </c>
      <c r="F177" s="7">
        <f t="shared" si="78"/>
        <v>7044.2845600000037</v>
      </c>
      <c r="G177" s="7">
        <f t="shared" si="79"/>
        <v>7215.6315400000021</v>
      </c>
      <c r="H177" s="80">
        <f t="shared" si="75"/>
        <v>75.073450344437092</v>
      </c>
      <c r="I177" s="56"/>
    </row>
    <row r="178" spans="1:9" ht="11.25" customHeight="1" x14ac:dyDescent="0.2">
      <c r="A178" s="57" t="s">
        <v>240</v>
      </c>
      <c r="B178" s="7">
        <v>72492.438999999984</v>
      </c>
      <c r="C178" s="7">
        <v>57700.943759999995</v>
      </c>
      <c r="D178" s="7">
        <v>2285.5351600000004</v>
      </c>
      <c r="E178" s="7">
        <f t="shared" si="77"/>
        <v>59986.478919999994</v>
      </c>
      <c r="F178" s="7">
        <f t="shared" si="78"/>
        <v>12505.96007999999</v>
      </c>
      <c r="G178" s="7">
        <f t="shared" si="79"/>
        <v>14791.495239999989</v>
      </c>
      <c r="H178" s="80">
        <f t="shared" si="75"/>
        <v>82.748600747175857</v>
      </c>
      <c r="I178" s="56"/>
    </row>
    <row r="179" spans="1:9" ht="11.25" customHeight="1" x14ac:dyDescent="0.2">
      <c r="A179" s="60"/>
      <c r="B179" s="9"/>
      <c r="C179" s="8"/>
      <c r="D179" s="9"/>
      <c r="E179" s="8"/>
      <c r="F179" s="8"/>
      <c r="G179" s="8"/>
      <c r="H179" s="80" t="str">
        <f t="shared" si="75"/>
        <v/>
      </c>
      <c r="I179" s="56"/>
    </row>
    <row r="180" spans="1:9" ht="11.25" customHeight="1" x14ac:dyDescent="0.2">
      <c r="A180" s="53" t="s">
        <v>82</v>
      </c>
      <c r="B180" s="13">
        <f>SUM(B181:B184)</f>
        <v>1346942.625</v>
      </c>
      <c r="C180" s="13">
        <f>SUM(C181:C184)</f>
        <v>1205456.6603299999</v>
      </c>
      <c r="D180" s="13">
        <f t="shared" ref="D180:G180" si="80">SUM(D181:D184)</f>
        <v>29728.001699999997</v>
      </c>
      <c r="E180" s="13">
        <f t="shared" si="80"/>
        <v>1235184.66203</v>
      </c>
      <c r="F180" s="13">
        <f t="shared" si="80"/>
        <v>111757.96296999995</v>
      </c>
      <c r="G180" s="13">
        <f t="shared" si="80"/>
        <v>141485.96467000002</v>
      </c>
      <c r="H180" s="80">
        <f t="shared" si="75"/>
        <v>91.702841613613657</v>
      </c>
      <c r="I180" s="56"/>
    </row>
    <row r="181" spans="1:9" ht="11.25" customHeight="1" x14ac:dyDescent="0.2">
      <c r="A181" s="57" t="s">
        <v>67</v>
      </c>
      <c r="B181" s="7">
        <v>1186688.2439999999</v>
      </c>
      <c r="C181" s="7">
        <v>1079469.0762199999</v>
      </c>
      <c r="D181" s="7">
        <v>26332.407999999999</v>
      </c>
      <c r="E181" s="7">
        <f t="shared" ref="E181:E184" si="81">C181+D181</f>
        <v>1105801.48422</v>
      </c>
      <c r="F181" s="7">
        <f>B181-E181</f>
        <v>80886.759779999964</v>
      </c>
      <c r="G181" s="7">
        <f>B181-C181</f>
        <v>107219.16778000002</v>
      </c>
      <c r="H181" s="80">
        <f t="shared" si="75"/>
        <v>93.183823958063911</v>
      </c>
      <c r="I181" s="56"/>
    </row>
    <row r="182" spans="1:9" ht="11.4" customHeight="1" x14ac:dyDescent="0.2">
      <c r="A182" s="57" t="s">
        <v>241</v>
      </c>
      <c r="B182" s="7">
        <v>45730.175000000003</v>
      </c>
      <c r="C182" s="7">
        <v>42159.257270000002</v>
      </c>
      <c r="D182" s="7">
        <v>1137.7434099999998</v>
      </c>
      <c r="E182" s="7">
        <f t="shared" si="81"/>
        <v>43297.000680000005</v>
      </c>
      <c r="F182" s="7">
        <f>B182-E182</f>
        <v>2433.1743199999983</v>
      </c>
      <c r="G182" s="7">
        <f>B182-C182</f>
        <v>3570.917730000001</v>
      </c>
      <c r="H182" s="80">
        <f t="shared" si="75"/>
        <v>94.679280540693327</v>
      </c>
      <c r="I182" s="56"/>
    </row>
    <row r="183" spans="1:9" ht="11.25" customHeight="1" x14ac:dyDescent="0.2">
      <c r="A183" s="57" t="s">
        <v>242</v>
      </c>
      <c r="B183" s="7">
        <v>99939.213000000003</v>
      </c>
      <c r="C183" s="7">
        <v>71233.276010000001</v>
      </c>
      <c r="D183" s="7">
        <v>1113.7454499999999</v>
      </c>
      <c r="E183" s="7">
        <f t="shared" si="81"/>
        <v>72347.021460000004</v>
      </c>
      <c r="F183" s="7">
        <f>B183-E183</f>
        <v>27592.19154</v>
      </c>
      <c r="G183" s="7">
        <f>B183-C183</f>
        <v>28705.936990000002</v>
      </c>
      <c r="H183" s="80">
        <f t="shared" si="75"/>
        <v>72.391025792848694</v>
      </c>
      <c r="I183" s="56"/>
    </row>
    <row r="184" spans="1:9" ht="11.25" customHeight="1" x14ac:dyDescent="0.2">
      <c r="A184" s="57" t="s">
        <v>121</v>
      </c>
      <c r="B184" s="7">
        <v>14584.993</v>
      </c>
      <c r="C184" s="7">
        <v>12595.05083</v>
      </c>
      <c r="D184" s="7">
        <v>1144.1048400000002</v>
      </c>
      <c r="E184" s="7">
        <f t="shared" si="81"/>
        <v>13739.15567</v>
      </c>
      <c r="F184" s="7">
        <f>B184-E184</f>
        <v>845.83733000000029</v>
      </c>
      <c r="G184" s="7">
        <f>B184-C184</f>
        <v>1989.9421700000003</v>
      </c>
      <c r="H184" s="80">
        <f t="shared" si="75"/>
        <v>94.200632595435593</v>
      </c>
      <c r="I184" s="56"/>
    </row>
    <row r="185" spans="1:9" ht="11.25" customHeight="1" x14ac:dyDescent="0.2">
      <c r="A185" s="60" t="s">
        <v>83</v>
      </c>
      <c r="B185" s="8"/>
      <c r="C185" s="8"/>
      <c r="D185" s="8"/>
      <c r="E185" s="8"/>
      <c r="F185" s="8"/>
      <c r="G185" s="8"/>
      <c r="H185" s="80" t="str">
        <f t="shared" si="75"/>
        <v/>
      </c>
      <c r="I185" s="56"/>
    </row>
    <row r="186" spans="1:9" ht="11.25" customHeight="1" x14ac:dyDescent="0.2">
      <c r="A186" s="53" t="s">
        <v>84</v>
      </c>
      <c r="B186" s="10">
        <f t="shared" ref="B186:G186" si="82">SUM(B187:B192)</f>
        <v>2558311.3975000004</v>
      </c>
      <c r="C186" s="10">
        <f t="shared" si="82"/>
        <v>2170119.9332500002</v>
      </c>
      <c r="D186" s="10">
        <f t="shared" si="82"/>
        <v>48648.58694999999</v>
      </c>
      <c r="E186" s="13">
        <f t="shared" si="82"/>
        <v>2218768.5202000006</v>
      </c>
      <c r="F186" s="13">
        <f t="shared" si="82"/>
        <v>339542.87730000017</v>
      </c>
      <c r="G186" s="13">
        <f t="shared" si="82"/>
        <v>388191.46425000014</v>
      </c>
      <c r="H186" s="80">
        <f t="shared" si="75"/>
        <v>86.727851909200595</v>
      </c>
      <c r="I186" s="56"/>
    </row>
    <row r="187" spans="1:9" ht="11.25" customHeight="1" x14ac:dyDescent="0.2">
      <c r="A187" s="57" t="s">
        <v>67</v>
      </c>
      <c r="B187" s="7">
        <v>1848615.7015000002</v>
      </c>
      <c r="C187" s="7">
        <v>1683120.6725099999</v>
      </c>
      <c r="D187" s="7">
        <v>14005.014179999989</v>
      </c>
      <c r="E187" s="7">
        <f t="shared" ref="E187:E192" si="83">C187+D187</f>
        <v>1697125.6866899999</v>
      </c>
      <c r="F187" s="7">
        <f t="shared" ref="F187:F192" si="84">B187-E187</f>
        <v>151490.01481000031</v>
      </c>
      <c r="G187" s="7">
        <f t="shared" ref="G187:G192" si="85">B187-C187</f>
        <v>165495.02899000025</v>
      </c>
      <c r="H187" s="80">
        <f t="shared" si="75"/>
        <v>91.805218646196792</v>
      </c>
      <c r="I187" s="56"/>
    </row>
    <row r="188" spans="1:9" ht="11.25" customHeight="1" x14ac:dyDescent="0.2">
      <c r="A188" s="57" t="s">
        <v>243</v>
      </c>
      <c r="B188" s="7">
        <v>147552.18399999998</v>
      </c>
      <c r="C188" s="7">
        <v>140794.07333000001</v>
      </c>
      <c r="D188" s="7">
        <v>3989.9723899999999</v>
      </c>
      <c r="E188" s="7">
        <f t="shared" si="83"/>
        <v>144784.04572000002</v>
      </c>
      <c r="F188" s="7">
        <f t="shared" si="84"/>
        <v>2768.1382799999556</v>
      </c>
      <c r="G188" s="7">
        <f t="shared" si="85"/>
        <v>6758.1106699999655</v>
      </c>
      <c r="H188" s="80">
        <f t="shared" si="75"/>
        <v>98.123959805298483</v>
      </c>
      <c r="I188" s="56"/>
    </row>
    <row r="189" spans="1:9" ht="11.25" customHeight="1" x14ac:dyDescent="0.2">
      <c r="A189" s="57" t="s">
        <v>244</v>
      </c>
      <c r="B189" s="7">
        <v>61729.367000000006</v>
      </c>
      <c r="C189" s="7">
        <v>51006.66966</v>
      </c>
      <c r="D189" s="7">
        <v>391.68184000000002</v>
      </c>
      <c r="E189" s="7">
        <f t="shared" si="83"/>
        <v>51398.351499999997</v>
      </c>
      <c r="F189" s="7">
        <f t="shared" si="84"/>
        <v>10331.015500000009</v>
      </c>
      <c r="G189" s="7">
        <f t="shared" si="85"/>
        <v>10722.697340000006</v>
      </c>
      <c r="H189" s="80">
        <f t="shared" si="75"/>
        <v>83.264018404724595</v>
      </c>
      <c r="I189" s="56"/>
    </row>
    <row r="190" spans="1:9" ht="11.4" x14ac:dyDescent="0.2">
      <c r="A190" s="57" t="s">
        <v>245</v>
      </c>
      <c r="B190" s="7">
        <v>432847.56999999995</v>
      </c>
      <c r="C190" s="7">
        <v>228884.23051000005</v>
      </c>
      <c r="D190" s="7">
        <v>29268.341320000003</v>
      </c>
      <c r="E190" s="7">
        <f t="shared" si="83"/>
        <v>258152.57183000006</v>
      </c>
      <c r="F190" s="7">
        <f t="shared" si="84"/>
        <v>174694.99816999989</v>
      </c>
      <c r="G190" s="7">
        <f t="shared" si="85"/>
        <v>203963.3394899999</v>
      </c>
      <c r="H190" s="80">
        <f t="shared" si="75"/>
        <v>59.64052699429503</v>
      </c>
      <c r="I190" s="56"/>
    </row>
    <row r="191" spans="1:9" ht="11.25" customHeight="1" x14ac:dyDescent="0.2">
      <c r="A191" s="57" t="s">
        <v>246</v>
      </c>
      <c r="B191" s="7">
        <v>47669.575000000004</v>
      </c>
      <c r="C191" s="7">
        <v>47320.934409999994</v>
      </c>
      <c r="D191" s="7">
        <v>104</v>
      </c>
      <c r="E191" s="7">
        <f t="shared" si="83"/>
        <v>47424.934409999994</v>
      </c>
      <c r="F191" s="7">
        <f t="shared" si="84"/>
        <v>244.64059000000998</v>
      </c>
      <c r="G191" s="7">
        <f t="shared" si="85"/>
        <v>348.64059000000998</v>
      </c>
      <c r="H191" s="80">
        <f t="shared" si="75"/>
        <v>99.48679930542697</v>
      </c>
      <c r="I191" s="56"/>
    </row>
    <row r="192" spans="1:9" ht="11.25" customHeight="1" x14ac:dyDescent="0.2">
      <c r="A192" s="57" t="s">
        <v>247</v>
      </c>
      <c r="B192" s="7">
        <v>19897</v>
      </c>
      <c r="C192" s="7">
        <v>18993.35283</v>
      </c>
      <c r="D192" s="7">
        <v>889.57722000000001</v>
      </c>
      <c r="E192" s="7">
        <f t="shared" si="83"/>
        <v>19882.930049999999</v>
      </c>
      <c r="F192" s="7">
        <f t="shared" si="84"/>
        <v>14.069950000000972</v>
      </c>
      <c r="G192" s="7">
        <f t="shared" si="85"/>
        <v>903.64717000000019</v>
      </c>
      <c r="H192" s="80">
        <f t="shared" si="75"/>
        <v>99.929286073277382</v>
      </c>
      <c r="I192" s="56"/>
    </row>
    <row r="193" spans="1:9" ht="11.4" x14ac:dyDescent="0.2">
      <c r="A193" s="64"/>
      <c r="B193" s="8"/>
      <c r="C193" s="8"/>
      <c r="D193" s="8"/>
      <c r="E193" s="8"/>
      <c r="F193" s="8"/>
      <c r="G193" s="8"/>
      <c r="H193" s="80" t="str">
        <f t="shared" si="75"/>
        <v/>
      </c>
      <c r="I193" s="56"/>
    </row>
    <row r="194" spans="1:9" ht="11.25" customHeight="1" x14ac:dyDescent="0.2">
      <c r="A194" s="53" t="s">
        <v>85</v>
      </c>
      <c r="B194" s="14">
        <f t="shared" ref="B194:C194" si="86">SUM(B195:B201)</f>
        <v>22855656.870000005</v>
      </c>
      <c r="C194" s="14">
        <f t="shared" si="86"/>
        <v>16067018.440739999</v>
      </c>
      <c r="D194" s="14">
        <f t="shared" ref="D194:G194" si="87">SUM(D195:D201)</f>
        <v>257919.84060999998</v>
      </c>
      <c r="E194" s="23">
        <f t="shared" si="87"/>
        <v>16324938.281349998</v>
      </c>
      <c r="F194" s="23">
        <f t="shared" si="87"/>
        <v>6530718.5886500059</v>
      </c>
      <c r="G194" s="23">
        <f t="shared" si="87"/>
        <v>6788638.4292600052</v>
      </c>
      <c r="H194" s="80">
        <f t="shared" si="75"/>
        <v>71.426248539712148</v>
      </c>
      <c r="I194" s="56"/>
    </row>
    <row r="195" spans="1:9" ht="11.25" customHeight="1" x14ac:dyDescent="0.2">
      <c r="A195" s="57" t="s">
        <v>67</v>
      </c>
      <c r="B195" s="7">
        <v>14360816.735000003</v>
      </c>
      <c r="C195" s="7">
        <v>8050533.3662199974</v>
      </c>
      <c r="D195" s="7">
        <v>184791.08010000002</v>
      </c>
      <c r="E195" s="7">
        <f t="shared" ref="E195:E201" si="88">C195+D195</f>
        <v>8235324.4463199973</v>
      </c>
      <c r="F195" s="7">
        <f t="shared" ref="F195:F201" si="89">B195-E195</f>
        <v>6125492.2886800058</v>
      </c>
      <c r="G195" s="7">
        <f t="shared" ref="G195:G201" si="90">B195-C195</f>
        <v>6310283.3687800057</v>
      </c>
      <c r="H195" s="80">
        <f t="shared" si="75"/>
        <v>57.345794450875253</v>
      </c>
      <c r="I195" s="56"/>
    </row>
    <row r="196" spans="1:9" ht="11.25" customHeight="1" x14ac:dyDescent="0.2">
      <c r="A196" s="57" t="s">
        <v>248</v>
      </c>
      <c r="B196" s="7">
        <v>74522.245999999999</v>
      </c>
      <c r="C196" s="7">
        <v>71214.840089999998</v>
      </c>
      <c r="D196" s="7">
        <v>1929.55081</v>
      </c>
      <c r="E196" s="7">
        <f t="shared" si="88"/>
        <v>73144.390899999999</v>
      </c>
      <c r="F196" s="7">
        <f t="shared" si="89"/>
        <v>1377.8551000000007</v>
      </c>
      <c r="G196" s="7">
        <f t="shared" si="90"/>
        <v>3307.4059100000013</v>
      </c>
      <c r="H196" s="80">
        <f t="shared" ref="H196:H227" si="91">IFERROR(E196/B196*100,"")</f>
        <v>98.15108216142599</v>
      </c>
      <c r="I196" s="56"/>
    </row>
    <row r="197" spans="1:9" ht="11.25" customHeight="1" x14ac:dyDescent="0.2">
      <c r="A197" s="57" t="s">
        <v>249</v>
      </c>
      <c r="B197" s="7">
        <v>343950.967</v>
      </c>
      <c r="C197" s="7">
        <v>307622.76562000002</v>
      </c>
      <c r="D197" s="7">
        <v>4136.0425699999996</v>
      </c>
      <c r="E197" s="7">
        <f t="shared" si="88"/>
        <v>311758.80819000001</v>
      </c>
      <c r="F197" s="7">
        <f t="shared" si="89"/>
        <v>32192.158809999994</v>
      </c>
      <c r="G197" s="7">
        <f t="shared" si="90"/>
        <v>36328.201379999984</v>
      </c>
      <c r="H197" s="80">
        <f t="shared" si="91"/>
        <v>90.640480214146336</v>
      </c>
      <c r="I197" s="56"/>
    </row>
    <row r="198" spans="1:9" ht="11.25" customHeight="1" x14ac:dyDescent="0.2">
      <c r="A198" s="57" t="s">
        <v>250</v>
      </c>
      <c r="B198" s="7">
        <v>11882.054</v>
      </c>
      <c r="C198" s="7">
        <v>11714.01922</v>
      </c>
      <c r="D198" s="7">
        <v>0</v>
      </c>
      <c r="E198" s="7">
        <f t="shared" si="88"/>
        <v>11714.01922</v>
      </c>
      <c r="F198" s="7">
        <f t="shared" si="89"/>
        <v>168.03477999999996</v>
      </c>
      <c r="G198" s="7">
        <f t="shared" si="90"/>
        <v>168.03477999999996</v>
      </c>
      <c r="H198" s="80">
        <f t="shared" si="91"/>
        <v>98.585810332119351</v>
      </c>
      <c r="I198" s="56"/>
    </row>
    <row r="199" spans="1:9" ht="11.25" customHeight="1" x14ac:dyDescent="0.2">
      <c r="A199" s="57" t="s">
        <v>251</v>
      </c>
      <c r="B199" s="7">
        <v>483113.22099999996</v>
      </c>
      <c r="C199" s="7">
        <v>395706.24687999999</v>
      </c>
      <c r="D199" s="7">
        <v>136.62231</v>
      </c>
      <c r="E199" s="7">
        <f t="shared" si="88"/>
        <v>395842.86919</v>
      </c>
      <c r="F199" s="7">
        <f t="shared" si="89"/>
        <v>87270.351809999964</v>
      </c>
      <c r="G199" s="7">
        <f t="shared" si="90"/>
        <v>87406.97411999997</v>
      </c>
      <c r="H199" s="80">
        <f t="shared" si="91"/>
        <v>81.935838636467366</v>
      </c>
      <c r="I199" s="56"/>
    </row>
    <row r="200" spans="1:9" ht="11.25" customHeight="1" x14ac:dyDescent="0.2">
      <c r="A200" s="57" t="s">
        <v>252</v>
      </c>
      <c r="B200" s="7">
        <v>7520026.915</v>
      </c>
      <c r="C200" s="7">
        <v>7211673.5913700005</v>
      </c>
      <c r="D200" s="7">
        <v>66165.433009999993</v>
      </c>
      <c r="E200" s="7">
        <f t="shared" si="88"/>
        <v>7277839.0243800003</v>
      </c>
      <c r="F200" s="7">
        <f t="shared" si="89"/>
        <v>242187.89061999973</v>
      </c>
      <c r="G200" s="7">
        <f t="shared" si="90"/>
        <v>308353.32362999953</v>
      </c>
      <c r="H200" s="80">
        <f t="shared" si="91"/>
        <v>96.77942787495995</v>
      </c>
      <c r="I200" s="56"/>
    </row>
    <row r="201" spans="1:9" ht="11.25" customHeight="1" x14ac:dyDescent="0.2">
      <c r="A201" s="57" t="s">
        <v>253</v>
      </c>
      <c r="B201" s="7">
        <v>61344.732000000004</v>
      </c>
      <c r="C201" s="7">
        <v>18553.611339999999</v>
      </c>
      <c r="D201" s="7">
        <v>761.1118100000001</v>
      </c>
      <c r="E201" s="7">
        <f t="shared" si="88"/>
        <v>19314.723149999998</v>
      </c>
      <c r="F201" s="7">
        <f t="shared" si="89"/>
        <v>42030.008850000006</v>
      </c>
      <c r="G201" s="7">
        <f t="shared" si="90"/>
        <v>42791.12066</v>
      </c>
      <c r="H201" s="80">
        <f t="shared" si="91"/>
        <v>31.485544920140811</v>
      </c>
      <c r="I201" s="56"/>
    </row>
    <row r="202" spans="1:9" ht="11.25" customHeight="1" x14ac:dyDescent="0.2">
      <c r="A202" s="60"/>
      <c r="B202" s="8"/>
      <c r="C202" s="8"/>
      <c r="D202" s="8"/>
      <c r="E202" s="8"/>
      <c r="F202" s="8"/>
      <c r="G202" s="8"/>
      <c r="H202" s="80" t="str">
        <f t="shared" si="91"/>
        <v/>
      </c>
      <c r="I202" s="56"/>
    </row>
    <row r="203" spans="1:9" ht="11.25" customHeight="1" x14ac:dyDescent="0.2">
      <c r="A203" s="53" t="s">
        <v>86</v>
      </c>
      <c r="B203" s="15">
        <f t="shared" ref="B203:G203" si="92">SUM(B204:B210)</f>
        <v>3597532.8224899997</v>
      </c>
      <c r="C203" s="15">
        <f t="shared" si="92"/>
        <v>2864337.2178399996</v>
      </c>
      <c r="D203" s="15">
        <f t="shared" si="92"/>
        <v>155112.60790999996</v>
      </c>
      <c r="E203" s="15">
        <f t="shared" si="92"/>
        <v>3019449.8257499994</v>
      </c>
      <c r="F203" s="15">
        <f t="shared" si="92"/>
        <v>578082.99674000009</v>
      </c>
      <c r="G203" s="15">
        <f t="shared" si="92"/>
        <v>733195.60465000034</v>
      </c>
      <c r="H203" s="80">
        <f t="shared" si="91"/>
        <v>83.931126545222583</v>
      </c>
      <c r="I203" s="56"/>
    </row>
    <row r="204" spans="1:9" ht="11.25" customHeight="1" x14ac:dyDescent="0.2">
      <c r="A204" s="57" t="s">
        <v>67</v>
      </c>
      <c r="B204" s="7">
        <v>989495.77248999977</v>
      </c>
      <c r="C204" s="7">
        <v>577629.75031999999</v>
      </c>
      <c r="D204" s="7">
        <v>118629.08293999998</v>
      </c>
      <c r="E204" s="7">
        <f t="shared" ref="E204:E210" si="93">C204+D204</f>
        <v>696258.83325999998</v>
      </c>
      <c r="F204" s="7">
        <f t="shared" ref="F204:F210" si="94">B204-E204</f>
        <v>293236.93922999979</v>
      </c>
      <c r="G204" s="7">
        <f t="shared" ref="G204:G210" si="95">B204-C204</f>
        <v>411866.02216999978</v>
      </c>
      <c r="H204" s="80">
        <f t="shared" si="91"/>
        <v>70.365013435874644</v>
      </c>
      <c r="I204" s="56"/>
    </row>
    <row r="205" spans="1:9" ht="11.25" customHeight="1" x14ac:dyDescent="0.2">
      <c r="A205" s="57" t="s">
        <v>254</v>
      </c>
      <c r="B205" s="7">
        <v>167367.88199999998</v>
      </c>
      <c r="C205" s="7">
        <v>148885.01925000001</v>
      </c>
      <c r="D205" s="7">
        <v>2416.3093699999999</v>
      </c>
      <c r="E205" s="7">
        <f t="shared" si="93"/>
        <v>151301.32862000001</v>
      </c>
      <c r="F205" s="7">
        <f t="shared" si="94"/>
        <v>16066.553379999968</v>
      </c>
      <c r="G205" s="7">
        <f t="shared" si="95"/>
        <v>18482.862749999971</v>
      </c>
      <c r="H205" s="80">
        <f t="shared" si="91"/>
        <v>90.40045605643742</v>
      </c>
      <c r="I205" s="56"/>
    </row>
    <row r="206" spans="1:9" ht="11.25" customHeight="1" x14ac:dyDescent="0.2">
      <c r="A206" s="57" t="s">
        <v>255</v>
      </c>
      <c r="B206" s="7">
        <v>9958.1209999999992</v>
      </c>
      <c r="C206" s="7">
        <v>8551.7322800000002</v>
      </c>
      <c r="D206" s="7">
        <v>341.64260999999999</v>
      </c>
      <c r="E206" s="7">
        <f t="shared" si="93"/>
        <v>8893.374890000001</v>
      </c>
      <c r="F206" s="7">
        <f t="shared" si="94"/>
        <v>1064.7461099999982</v>
      </c>
      <c r="G206" s="7">
        <f t="shared" si="95"/>
        <v>1406.388719999999</v>
      </c>
      <c r="H206" s="80">
        <f t="shared" si="91"/>
        <v>89.307760871754837</v>
      </c>
      <c r="I206" s="56"/>
    </row>
    <row r="207" spans="1:9" ht="11.25" customHeight="1" x14ac:dyDescent="0.2">
      <c r="A207" s="57" t="s">
        <v>256</v>
      </c>
      <c r="B207" s="7">
        <v>80400</v>
      </c>
      <c r="C207" s="7">
        <v>70757.526419999995</v>
      </c>
      <c r="D207" s="7">
        <v>65.244199999999992</v>
      </c>
      <c r="E207" s="7">
        <f t="shared" si="93"/>
        <v>70822.770619999996</v>
      </c>
      <c r="F207" s="7">
        <f t="shared" si="94"/>
        <v>9577.2293800000043</v>
      </c>
      <c r="G207" s="7">
        <f t="shared" si="95"/>
        <v>9642.4735800000053</v>
      </c>
      <c r="H207" s="80">
        <f t="shared" si="91"/>
        <v>88.088023159203971</v>
      </c>
      <c r="I207" s="56"/>
    </row>
    <row r="208" spans="1:9" ht="11.25" customHeight="1" x14ac:dyDescent="0.2">
      <c r="A208" s="57" t="s">
        <v>257</v>
      </c>
      <c r="B208" s="7">
        <v>33988.899000000005</v>
      </c>
      <c r="C208" s="7">
        <v>28312.475420000002</v>
      </c>
      <c r="D208" s="7">
        <v>4210.8536599999998</v>
      </c>
      <c r="E208" s="7">
        <f t="shared" si="93"/>
        <v>32523.329080000003</v>
      </c>
      <c r="F208" s="7">
        <f t="shared" si="94"/>
        <v>1465.5699200000017</v>
      </c>
      <c r="G208" s="7">
        <f t="shared" si="95"/>
        <v>5676.4235800000024</v>
      </c>
      <c r="H208" s="80">
        <f t="shared" si="91"/>
        <v>95.688092397461887</v>
      </c>
      <c r="I208" s="56"/>
    </row>
    <row r="209" spans="1:9" ht="11.25" customHeight="1" x14ac:dyDescent="0.2">
      <c r="A209" s="57" t="s">
        <v>258</v>
      </c>
      <c r="B209" s="7">
        <v>2274297.2420000001</v>
      </c>
      <c r="C209" s="7">
        <v>2000338.4603999995</v>
      </c>
      <c r="D209" s="7">
        <v>29149.254260000002</v>
      </c>
      <c r="E209" s="7">
        <f t="shared" si="93"/>
        <v>2029487.7146599996</v>
      </c>
      <c r="F209" s="7">
        <f t="shared" si="94"/>
        <v>244809.5273400005</v>
      </c>
      <c r="G209" s="7">
        <f t="shared" si="95"/>
        <v>273958.78160000057</v>
      </c>
      <c r="H209" s="80">
        <f t="shared" si="91"/>
        <v>89.235816549435867</v>
      </c>
      <c r="I209" s="56"/>
    </row>
    <row r="210" spans="1:9" ht="11.25" customHeight="1" x14ac:dyDescent="0.2">
      <c r="A210" s="57" t="s">
        <v>259</v>
      </c>
      <c r="B210" s="7">
        <v>42024.906000000003</v>
      </c>
      <c r="C210" s="7">
        <v>29862.25375</v>
      </c>
      <c r="D210" s="7">
        <v>300.22086999999999</v>
      </c>
      <c r="E210" s="7">
        <f t="shared" si="93"/>
        <v>30162.474620000001</v>
      </c>
      <c r="F210" s="7">
        <f t="shared" si="94"/>
        <v>11862.431380000002</v>
      </c>
      <c r="G210" s="7">
        <f t="shared" si="95"/>
        <v>12162.652250000003</v>
      </c>
      <c r="H210" s="80">
        <f t="shared" si="91"/>
        <v>71.77285445921045</v>
      </c>
      <c r="I210" s="56"/>
    </row>
    <row r="211" spans="1:9" ht="11.25" customHeight="1" x14ac:dyDescent="0.2">
      <c r="A211" s="60"/>
      <c r="B211" s="8"/>
      <c r="C211" s="8"/>
      <c r="D211" s="8"/>
      <c r="E211" s="8"/>
      <c r="F211" s="8"/>
      <c r="G211" s="8"/>
      <c r="H211" s="80" t="str">
        <f t="shared" si="91"/>
        <v/>
      </c>
      <c r="I211" s="56"/>
    </row>
    <row r="212" spans="1:9" ht="11.25" customHeight="1" x14ac:dyDescent="0.2">
      <c r="A212" s="53" t="s">
        <v>127</v>
      </c>
      <c r="B212" s="14">
        <f t="shared" ref="B212:G212" si="96">SUM(B213:B219)</f>
        <v>743753.28599999996</v>
      </c>
      <c r="C212" s="14">
        <f t="shared" si="96"/>
        <v>578045.76621000015</v>
      </c>
      <c r="D212" s="14">
        <f t="shared" si="96"/>
        <v>13247.619490000001</v>
      </c>
      <c r="E212" s="14">
        <f t="shared" si="96"/>
        <v>591293.3857000001</v>
      </c>
      <c r="F212" s="14">
        <f t="shared" si="96"/>
        <v>152459.90029999983</v>
      </c>
      <c r="G212" s="14">
        <f t="shared" si="96"/>
        <v>165707.51978999982</v>
      </c>
      <c r="H212" s="80">
        <f t="shared" si="91"/>
        <v>79.50128044207392</v>
      </c>
      <c r="I212" s="56"/>
    </row>
    <row r="213" spans="1:9" ht="11.25" customHeight="1" x14ac:dyDescent="0.2">
      <c r="A213" s="57" t="s">
        <v>260</v>
      </c>
      <c r="B213" s="7">
        <v>227919.61399999994</v>
      </c>
      <c r="C213" s="7">
        <v>181270.04472000009</v>
      </c>
      <c r="D213" s="7">
        <v>697.07747000000109</v>
      </c>
      <c r="E213" s="7">
        <f t="shared" ref="E213:E219" si="97">C213+D213</f>
        <v>181967.12219000008</v>
      </c>
      <c r="F213" s="7">
        <f t="shared" ref="F213:F219" si="98">B213-E213</f>
        <v>45952.491809999861</v>
      </c>
      <c r="G213" s="7">
        <f t="shared" ref="G213:G219" si="99">B213-C213</f>
        <v>46649.569279999851</v>
      </c>
      <c r="H213" s="80">
        <f t="shared" si="91"/>
        <v>79.838289911284306</v>
      </c>
      <c r="I213" s="56"/>
    </row>
    <row r="214" spans="1:9" ht="11.25" customHeight="1" x14ac:dyDescent="0.2">
      <c r="A214" s="57" t="s">
        <v>261</v>
      </c>
      <c r="B214" s="7">
        <v>28108</v>
      </c>
      <c r="C214" s="7">
        <v>17519.997890000002</v>
      </c>
      <c r="D214" s="7">
        <v>4525.7841100000005</v>
      </c>
      <c r="E214" s="7">
        <f t="shared" si="97"/>
        <v>22045.782000000003</v>
      </c>
      <c r="F214" s="7">
        <f t="shared" si="98"/>
        <v>6062.2179999999971</v>
      </c>
      <c r="G214" s="7">
        <f t="shared" si="99"/>
        <v>10588.002109999998</v>
      </c>
      <c r="H214" s="80">
        <f t="shared" si="91"/>
        <v>78.432410701579641</v>
      </c>
      <c r="I214" s="56"/>
    </row>
    <row r="215" spans="1:9" ht="11.25" hidden="1" customHeight="1" x14ac:dyDescent="0.2">
      <c r="A215" s="57" t="s">
        <v>262</v>
      </c>
      <c r="B215" s="7">
        <v>4671.8130000000001</v>
      </c>
      <c r="C215" s="7">
        <v>0</v>
      </c>
      <c r="D215" s="7">
        <v>0</v>
      </c>
      <c r="E215" s="7">
        <f t="shared" si="97"/>
        <v>0</v>
      </c>
      <c r="F215" s="7">
        <f t="shared" si="98"/>
        <v>4671.8130000000001</v>
      </c>
      <c r="G215" s="7">
        <f t="shared" si="99"/>
        <v>4671.8130000000001</v>
      </c>
      <c r="H215" s="80">
        <f t="shared" si="91"/>
        <v>0</v>
      </c>
      <c r="I215" s="56"/>
    </row>
    <row r="216" spans="1:9" ht="11.25" customHeight="1" x14ac:dyDescent="0.2">
      <c r="A216" s="57" t="s">
        <v>263</v>
      </c>
      <c r="B216" s="7">
        <v>45613</v>
      </c>
      <c r="C216" s="7">
        <v>42992.695469999999</v>
      </c>
      <c r="D216" s="7">
        <v>398.61295000000001</v>
      </c>
      <c r="E216" s="7">
        <f t="shared" si="97"/>
        <v>43391.308420000001</v>
      </c>
      <c r="F216" s="7">
        <f t="shared" si="98"/>
        <v>2221.6915799999988</v>
      </c>
      <c r="G216" s="7">
        <f t="shared" si="99"/>
        <v>2620.3045300000013</v>
      </c>
      <c r="H216" s="80">
        <f t="shared" si="91"/>
        <v>95.129257930853043</v>
      </c>
      <c r="I216" s="56"/>
    </row>
    <row r="217" spans="1:9" ht="11.25" customHeight="1" x14ac:dyDescent="0.2">
      <c r="A217" s="57" t="s">
        <v>264</v>
      </c>
      <c r="B217" s="7">
        <v>149269.54399999999</v>
      </c>
      <c r="C217" s="7">
        <v>123588.11959999999</v>
      </c>
      <c r="D217" s="7">
        <v>3029.8964300000002</v>
      </c>
      <c r="E217" s="7">
        <f t="shared" si="97"/>
        <v>126618.01602999998</v>
      </c>
      <c r="F217" s="7">
        <f t="shared" si="98"/>
        <v>22651.52797000001</v>
      </c>
      <c r="G217" s="7">
        <f t="shared" si="99"/>
        <v>25681.424400000004</v>
      </c>
      <c r="H217" s="80">
        <f t="shared" si="91"/>
        <v>84.825083963544486</v>
      </c>
      <c r="I217" s="56"/>
    </row>
    <row r="218" spans="1:9" ht="11.25" customHeight="1" x14ac:dyDescent="0.2">
      <c r="A218" s="57" t="s">
        <v>265</v>
      </c>
      <c r="B218" s="7">
        <v>160412.32699999999</v>
      </c>
      <c r="C218" s="7">
        <v>144625.74055000002</v>
      </c>
      <c r="D218" s="7">
        <v>2440.0231200000003</v>
      </c>
      <c r="E218" s="7">
        <f t="shared" si="97"/>
        <v>147065.76367000001</v>
      </c>
      <c r="F218" s="7">
        <f t="shared" si="98"/>
        <v>13346.563329999975</v>
      </c>
      <c r="G218" s="7">
        <f t="shared" si="99"/>
        <v>15786.586449999973</v>
      </c>
      <c r="H218" s="80">
        <f t="shared" si="91"/>
        <v>91.679839336786145</v>
      </c>
      <c r="I218" s="56"/>
    </row>
    <row r="219" spans="1:9" ht="11.25" customHeight="1" x14ac:dyDescent="0.2">
      <c r="A219" s="57" t="s">
        <v>128</v>
      </c>
      <c r="B219" s="7">
        <v>127758.988</v>
      </c>
      <c r="C219" s="7">
        <v>68049.167979999998</v>
      </c>
      <c r="D219" s="7">
        <v>2156.22541</v>
      </c>
      <c r="E219" s="7">
        <f t="shared" si="97"/>
        <v>70205.393389999997</v>
      </c>
      <c r="F219" s="7">
        <f t="shared" si="98"/>
        <v>57553.59461</v>
      </c>
      <c r="G219" s="7">
        <f t="shared" si="99"/>
        <v>59709.820019999999</v>
      </c>
      <c r="H219" s="80">
        <f t="shared" si="91"/>
        <v>54.951431980660338</v>
      </c>
      <c r="I219" s="56"/>
    </row>
    <row r="220" spans="1:9" ht="11.25" customHeight="1" x14ac:dyDescent="0.2">
      <c r="A220" s="60"/>
      <c r="B220" s="7"/>
      <c r="C220" s="11"/>
      <c r="D220" s="7"/>
      <c r="E220" s="11"/>
      <c r="F220" s="11"/>
      <c r="G220" s="11"/>
      <c r="H220" s="80" t="str">
        <f t="shared" si="91"/>
        <v/>
      </c>
      <c r="I220" s="56"/>
    </row>
    <row r="221" spans="1:9" ht="11.25" customHeight="1" x14ac:dyDescent="0.2">
      <c r="A221" s="53" t="s">
        <v>87</v>
      </c>
      <c r="B221" s="15">
        <f t="shared" ref="B221:G221" si="100">SUM(B222:B237)+SUM(B242:B256)</f>
        <v>20533152.987000007</v>
      </c>
      <c r="C221" s="15">
        <f t="shared" si="100"/>
        <v>14097682.333660003</v>
      </c>
      <c r="D221" s="15">
        <f t="shared" si="100"/>
        <v>992827.0512499999</v>
      </c>
      <c r="E221" s="15">
        <f t="shared" si="100"/>
        <v>15090509.384909999</v>
      </c>
      <c r="F221" s="15">
        <f t="shared" si="100"/>
        <v>5442643.6020900076</v>
      </c>
      <c r="G221" s="15">
        <f t="shared" si="100"/>
        <v>6435470.6533400053</v>
      </c>
      <c r="H221" s="80">
        <f t="shared" si="91"/>
        <v>73.493386010731683</v>
      </c>
      <c r="I221" s="56"/>
    </row>
    <row r="222" spans="1:9" ht="11.25" customHeight="1" x14ac:dyDescent="0.2">
      <c r="A222" s="57" t="s">
        <v>266</v>
      </c>
      <c r="B222" s="7">
        <v>94286.618000000002</v>
      </c>
      <c r="C222" s="7">
        <v>57259.479429999999</v>
      </c>
      <c r="D222" s="7">
        <v>8503.0061999999998</v>
      </c>
      <c r="E222" s="7">
        <f t="shared" ref="E222:E236" si="101">C222+D222</f>
        <v>65762.485629999996</v>
      </c>
      <c r="F222" s="7">
        <f t="shared" ref="F222:F236" si="102">B222-E222</f>
        <v>28524.132370000007</v>
      </c>
      <c r="G222" s="7">
        <f t="shared" ref="G222:G236" si="103">B222-C222</f>
        <v>37027.138570000003</v>
      </c>
      <c r="H222" s="80">
        <f t="shared" si="91"/>
        <v>69.747422301222002</v>
      </c>
      <c r="I222" s="56"/>
    </row>
    <row r="223" spans="1:9" ht="11.25" customHeight="1" x14ac:dyDescent="0.2">
      <c r="A223" s="57" t="s">
        <v>267</v>
      </c>
      <c r="B223" s="7">
        <v>132200.31900000002</v>
      </c>
      <c r="C223" s="7">
        <v>131240.12752000001</v>
      </c>
      <c r="D223" s="7">
        <v>820.73709999999994</v>
      </c>
      <c r="E223" s="7">
        <f t="shared" si="101"/>
        <v>132060.86462000001</v>
      </c>
      <c r="F223" s="7">
        <f t="shared" si="102"/>
        <v>139.45438000001013</v>
      </c>
      <c r="G223" s="7">
        <f t="shared" si="103"/>
        <v>960.1914800000086</v>
      </c>
      <c r="H223" s="80">
        <f t="shared" si="91"/>
        <v>99.894512826402476</v>
      </c>
      <c r="I223" s="56"/>
    </row>
    <row r="224" spans="1:9" ht="11.25" customHeight="1" x14ac:dyDescent="0.2">
      <c r="A224" s="57" t="s">
        <v>268</v>
      </c>
      <c r="B224" s="7">
        <v>68607.940000000017</v>
      </c>
      <c r="C224" s="7">
        <v>47027.733610000003</v>
      </c>
      <c r="D224" s="7">
        <v>200.51082</v>
      </c>
      <c r="E224" s="7">
        <f t="shared" si="101"/>
        <v>47228.244430000006</v>
      </c>
      <c r="F224" s="7">
        <f t="shared" si="102"/>
        <v>21379.695570000011</v>
      </c>
      <c r="G224" s="7">
        <f t="shared" si="103"/>
        <v>21580.206390000014</v>
      </c>
      <c r="H224" s="80">
        <f t="shared" si="91"/>
        <v>68.837869829643623</v>
      </c>
      <c r="I224" s="56"/>
    </row>
    <row r="225" spans="1:9" ht="11.25" customHeight="1" x14ac:dyDescent="0.2">
      <c r="A225" s="57" t="s">
        <v>269</v>
      </c>
      <c r="B225" s="7">
        <v>81425.206000000006</v>
      </c>
      <c r="C225" s="7">
        <v>55678.791109999998</v>
      </c>
      <c r="D225" s="7">
        <v>1350.8482200000001</v>
      </c>
      <c r="E225" s="7">
        <f t="shared" si="101"/>
        <v>57029.639329999998</v>
      </c>
      <c r="F225" s="7">
        <f t="shared" si="102"/>
        <v>24395.566670000007</v>
      </c>
      <c r="G225" s="7">
        <f t="shared" si="103"/>
        <v>25746.414890000007</v>
      </c>
      <c r="H225" s="80">
        <f t="shared" si="91"/>
        <v>70.039293888921804</v>
      </c>
      <c r="I225" s="56"/>
    </row>
    <row r="226" spans="1:9" ht="11.25" customHeight="1" x14ac:dyDescent="0.2">
      <c r="A226" s="57" t="s">
        <v>270</v>
      </c>
      <c r="B226" s="7">
        <v>10771244.005000005</v>
      </c>
      <c r="C226" s="7">
        <v>6412545.0939799985</v>
      </c>
      <c r="D226" s="7">
        <v>298655.47233999986</v>
      </c>
      <c r="E226" s="7">
        <f t="shared" si="101"/>
        <v>6711200.5663199984</v>
      </c>
      <c r="F226" s="7">
        <f t="shared" si="102"/>
        <v>4060043.4386800062</v>
      </c>
      <c r="G226" s="7">
        <f t="shared" si="103"/>
        <v>4358698.9110200061</v>
      </c>
      <c r="H226" s="80">
        <f t="shared" si="91"/>
        <v>62.306643162151587</v>
      </c>
      <c r="I226" s="56"/>
    </row>
    <row r="227" spans="1:9" ht="11.25" customHeight="1" x14ac:dyDescent="0.2">
      <c r="A227" s="57" t="s">
        <v>271</v>
      </c>
      <c r="B227" s="7">
        <v>24017.876</v>
      </c>
      <c r="C227" s="7">
        <v>20923.966069999999</v>
      </c>
      <c r="D227" s="7">
        <v>138.51945999999998</v>
      </c>
      <c r="E227" s="7">
        <f t="shared" si="101"/>
        <v>21062.485529999998</v>
      </c>
      <c r="F227" s="7">
        <f t="shared" si="102"/>
        <v>2955.3904700000021</v>
      </c>
      <c r="G227" s="7">
        <f t="shared" si="103"/>
        <v>3093.9099300000016</v>
      </c>
      <c r="H227" s="80">
        <f t="shared" si="91"/>
        <v>87.695038187390082</v>
      </c>
      <c r="I227" s="56"/>
    </row>
    <row r="228" spans="1:9" ht="11.25" customHeight="1" x14ac:dyDescent="0.2">
      <c r="A228" s="57" t="s">
        <v>272</v>
      </c>
      <c r="B228" s="7">
        <v>73433.787000000011</v>
      </c>
      <c r="C228" s="7">
        <v>73432.559540000002</v>
      </c>
      <c r="D228" s="7">
        <v>0</v>
      </c>
      <c r="E228" s="7">
        <f t="shared" si="101"/>
        <v>73432.559540000002</v>
      </c>
      <c r="F228" s="7">
        <f t="shared" si="102"/>
        <v>1.2274600000091596</v>
      </c>
      <c r="G228" s="7">
        <f t="shared" si="103"/>
        <v>1.2274600000091596</v>
      </c>
      <c r="H228" s="80">
        <f t="shared" ref="H228:H259" si="104">IFERROR(E228/B228*100,"")</f>
        <v>99.998328480594338</v>
      </c>
      <c r="I228" s="56"/>
    </row>
    <row r="229" spans="1:9" ht="11.25" customHeight="1" x14ac:dyDescent="0.2">
      <c r="A229" s="57" t="s">
        <v>273</v>
      </c>
      <c r="B229" s="7">
        <v>232392.641</v>
      </c>
      <c r="C229" s="7">
        <v>202504.27090999999</v>
      </c>
      <c r="D229" s="7">
        <v>6630.0522599999995</v>
      </c>
      <c r="E229" s="7">
        <f t="shared" si="101"/>
        <v>209134.32316999999</v>
      </c>
      <c r="F229" s="7">
        <f t="shared" si="102"/>
        <v>23258.317830000015</v>
      </c>
      <c r="G229" s="7">
        <f t="shared" si="103"/>
        <v>29888.370090000011</v>
      </c>
      <c r="H229" s="80">
        <f t="shared" si="104"/>
        <v>89.991801061376975</v>
      </c>
      <c r="I229" s="56"/>
    </row>
    <row r="230" spans="1:9" ht="11.25" customHeight="1" x14ac:dyDescent="0.2">
      <c r="A230" s="57" t="s">
        <v>274</v>
      </c>
      <c r="B230" s="7">
        <v>118744.303</v>
      </c>
      <c r="C230" s="7">
        <v>91685.011499999993</v>
      </c>
      <c r="D230" s="7">
        <v>6903.1582199999993</v>
      </c>
      <c r="E230" s="7">
        <f t="shared" si="101"/>
        <v>98588.169719999991</v>
      </c>
      <c r="F230" s="7">
        <f t="shared" si="102"/>
        <v>20156.133280000009</v>
      </c>
      <c r="G230" s="7">
        <f t="shared" si="103"/>
        <v>27059.291500000007</v>
      </c>
      <c r="H230" s="80">
        <f t="shared" si="104"/>
        <v>83.025599737614357</v>
      </c>
      <c r="I230" s="56"/>
    </row>
    <row r="231" spans="1:9" ht="11.25" customHeight="1" x14ac:dyDescent="0.2">
      <c r="A231" s="57" t="s">
        <v>275</v>
      </c>
      <c r="B231" s="7">
        <v>45578</v>
      </c>
      <c r="C231" s="7">
        <v>36707.452290000001</v>
      </c>
      <c r="D231" s="7">
        <v>2792.3213700000001</v>
      </c>
      <c r="E231" s="7">
        <f t="shared" si="101"/>
        <v>39499.773659999999</v>
      </c>
      <c r="F231" s="7">
        <f t="shared" si="102"/>
        <v>6078.2263400000011</v>
      </c>
      <c r="G231" s="7">
        <f t="shared" si="103"/>
        <v>8870.5477099999989</v>
      </c>
      <c r="H231" s="80">
        <f t="shared" si="104"/>
        <v>86.664122295844479</v>
      </c>
      <c r="I231" s="56"/>
    </row>
    <row r="232" spans="1:9" ht="11.25" customHeight="1" x14ac:dyDescent="0.2">
      <c r="A232" s="57" t="s">
        <v>276</v>
      </c>
      <c r="B232" s="7">
        <v>126266.86300000001</v>
      </c>
      <c r="C232" s="7">
        <v>125848.6522</v>
      </c>
      <c r="D232" s="7">
        <v>29.31596</v>
      </c>
      <c r="E232" s="7">
        <f t="shared" si="101"/>
        <v>125877.96816</v>
      </c>
      <c r="F232" s="7">
        <f t="shared" si="102"/>
        <v>388.89484000000812</v>
      </c>
      <c r="G232" s="7">
        <f t="shared" si="103"/>
        <v>418.2108000000153</v>
      </c>
      <c r="H232" s="80">
        <f t="shared" si="104"/>
        <v>99.692005621459046</v>
      </c>
      <c r="I232" s="56"/>
    </row>
    <row r="233" spans="1:9" ht="11.25" customHeight="1" x14ac:dyDescent="0.2">
      <c r="A233" s="57" t="s">
        <v>277</v>
      </c>
      <c r="B233" s="7">
        <v>1048284.7609999999</v>
      </c>
      <c r="C233" s="7">
        <v>1043637.5719199999</v>
      </c>
      <c r="D233" s="7">
        <v>63.903199999999998</v>
      </c>
      <c r="E233" s="7">
        <f t="shared" si="101"/>
        <v>1043701.4751199998</v>
      </c>
      <c r="F233" s="7">
        <f t="shared" si="102"/>
        <v>4583.2858800000977</v>
      </c>
      <c r="G233" s="7">
        <f t="shared" si="103"/>
        <v>4647.1890800000401</v>
      </c>
      <c r="H233" s="80">
        <f t="shared" si="104"/>
        <v>99.562782361194692</v>
      </c>
      <c r="I233" s="56"/>
    </row>
    <row r="234" spans="1:9" ht="11.25" customHeight="1" x14ac:dyDescent="0.2">
      <c r="A234" s="57" t="s">
        <v>278</v>
      </c>
      <c r="B234" s="7">
        <v>94216.443999999989</v>
      </c>
      <c r="C234" s="7">
        <v>75639.518260000012</v>
      </c>
      <c r="D234" s="7">
        <v>1165.88967</v>
      </c>
      <c r="E234" s="7">
        <f t="shared" si="101"/>
        <v>76805.407930000016</v>
      </c>
      <c r="F234" s="7">
        <f t="shared" si="102"/>
        <v>17411.036069999973</v>
      </c>
      <c r="G234" s="7">
        <f t="shared" si="103"/>
        <v>18576.925739999977</v>
      </c>
      <c r="H234" s="80">
        <f t="shared" si="104"/>
        <v>81.520172773661486</v>
      </c>
      <c r="I234" s="56"/>
    </row>
    <row r="235" spans="1:9" ht="11.25" customHeight="1" x14ac:dyDescent="0.2">
      <c r="A235" s="57" t="s">
        <v>279</v>
      </c>
      <c r="B235" s="7">
        <v>58955.85</v>
      </c>
      <c r="C235" s="7">
        <v>42760.677440000007</v>
      </c>
      <c r="D235" s="7">
        <v>1943.9621100000002</v>
      </c>
      <c r="E235" s="7">
        <f t="shared" si="101"/>
        <v>44704.639550000007</v>
      </c>
      <c r="F235" s="7">
        <f t="shared" si="102"/>
        <v>14251.210449999991</v>
      </c>
      <c r="G235" s="7">
        <f t="shared" si="103"/>
        <v>16195.172559999992</v>
      </c>
      <c r="H235" s="80">
        <f t="shared" si="104"/>
        <v>75.827317475704291</v>
      </c>
      <c r="I235" s="56"/>
    </row>
    <row r="236" spans="1:9" ht="11.25" customHeight="1" x14ac:dyDescent="0.2">
      <c r="A236" s="57" t="s">
        <v>280</v>
      </c>
      <c r="B236" s="7">
        <v>31193</v>
      </c>
      <c r="C236" s="7">
        <v>30126.683519999999</v>
      </c>
      <c r="D236" s="7">
        <v>943.54496999999992</v>
      </c>
      <c r="E236" s="7">
        <f t="shared" si="101"/>
        <v>31070.228489999998</v>
      </c>
      <c r="F236" s="7">
        <f t="shared" si="102"/>
        <v>122.77151000000231</v>
      </c>
      <c r="G236" s="7">
        <f t="shared" si="103"/>
        <v>1066.3164800000013</v>
      </c>
      <c r="H236" s="80">
        <f t="shared" si="104"/>
        <v>99.606413265796803</v>
      </c>
      <c r="I236" s="56"/>
    </row>
    <row r="237" spans="1:9" ht="11.25" customHeight="1" x14ac:dyDescent="0.2">
      <c r="A237" s="57" t="s">
        <v>281</v>
      </c>
      <c r="B237" s="13">
        <f t="shared" ref="B237:G237" si="105">SUM(B238:B241)</f>
        <v>475755.13399999996</v>
      </c>
      <c r="C237" s="13">
        <f t="shared" si="105"/>
        <v>370612.27404000005</v>
      </c>
      <c r="D237" s="13">
        <f t="shared" si="105"/>
        <v>9601.2028699999992</v>
      </c>
      <c r="E237" s="13">
        <f t="shared" si="105"/>
        <v>380213.47691000003</v>
      </c>
      <c r="F237" s="13">
        <f t="shared" si="105"/>
        <v>95541.657089999964</v>
      </c>
      <c r="G237" s="13">
        <f t="shared" si="105"/>
        <v>105142.85995999997</v>
      </c>
      <c r="H237" s="80">
        <f t="shared" si="104"/>
        <v>79.917892574964839</v>
      </c>
      <c r="I237" s="56"/>
    </row>
    <row r="238" spans="1:9" ht="11.25" customHeight="1" x14ac:dyDescent="0.2">
      <c r="A238" s="62" t="s">
        <v>282</v>
      </c>
      <c r="B238" s="7">
        <v>211084.97099999999</v>
      </c>
      <c r="C238" s="7">
        <v>156924.94292000003</v>
      </c>
      <c r="D238" s="7">
        <v>4704.4500199999993</v>
      </c>
      <c r="E238" s="7">
        <f t="shared" ref="E238:E256" si="106">C238+D238</f>
        <v>161629.39294000002</v>
      </c>
      <c r="F238" s="7">
        <f t="shared" ref="F238:F256" si="107">B238-E238</f>
        <v>49455.578059999971</v>
      </c>
      <c r="G238" s="7">
        <f t="shared" ref="G238:G256" si="108">B238-C238</f>
        <v>54160.02807999996</v>
      </c>
      <c r="H238" s="80">
        <f t="shared" si="104"/>
        <v>76.570772506584575</v>
      </c>
      <c r="I238" s="56"/>
    </row>
    <row r="239" spans="1:9" ht="11.25" customHeight="1" x14ac:dyDescent="0.2">
      <c r="A239" s="62" t="s">
        <v>283</v>
      </c>
      <c r="B239" s="7">
        <v>66708.316000000006</v>
      </c>
      <c r="C239" s="7">
        <v>53234.157679999997</v>
      </c>
      <c r="D239" s="7">
        <v>3996.91885</v>
      </c>
      <c r="E239" s="7">
        <f t="shared" si="106"/>
        <v>57231.076529999998</v>
      </c>
      <c r="F239" s="7">
        <f t="shared" si="107"/>
        <v>9477.2394700000077</v>
      </c>
      <c r="G239" s="7">
        <f t="shared" si="108"/>
        <v>13474.15832000001</v>
      </c>
      <c r="H239" s="80">
        <f t="shared" si="104"/>
        <v>85.793016465893089</v>
      </c>
      <c r="I239" s="56"/>
    </row>
    <row r="240" spans="1:9" ht="11.25" customHeight="1" x14ac:dyDescent="0.2">
      <c r="A240" s="62" t="s">
        <v>284</v>
      </c>
      <c r="B240" s="7">
        <v>91852.948000000004</v>
      </c>
      <c r="C240" s="7">
        <v>73848.399730000005</v>
      </c>
      <c r="D240" s="7">
        <v>898.33280000000002</v>
      </c>
      <c r="E240" s="7">
        <f t="shared" si="106"/>
        <v>74746.732530000008</v>
      </c>
      <c r="F240" s="7">
        <f t="shared" si="107"/>
        <v>17106.215469999996</v>
      </c>
      <c r="G240" s="7">
        <f t="shared" si="108"/>
        <v>18004.548269999999</v>
      </c>
      <c r="H240" s="80">
        <f t="shared" si="104"/>
        <v>81.376519923998529</v>
      </c>
      <c r="I240" s="56"/>
    </row>
    <row r="241" spans="1:9" ht="11.25" customHeight="1" x14ac:dyDescent="0.2">
      <c r="A241" s="62" t="s">
        <v>285</v>
      </c>
      <c r="B241" s="7">
        <v>106108.89899999999</v>
      </c>
      <c r="C241" s="7">
        <v>86604.773709999994</v>
      </c>
      <c r="D241" s="7">
        <v>1.5012000000000001</v>
      </c>
      <c r="E241" s="7">
        <f t="shared" si="106"/>
        <v>86606.274909999993</v>
      </c>
      <c r="F241" s="7">
        <f t="shared" si="107"/>
        <v>19502.624089999998</v>
      </c>
      <c r="G241" s="7">
        <f t="shared" si="108"/>
        <v>19504.125289999996</v>
      </c>
      <c r="H241" s="80">
        <f t="shared" si="104"/>
        <v>81.620180518506743</v>
      </c>
      <c r="I241" s="56"/>
    </row>
    <row r="242" spans="1:9" ht="11.25" customHeight="1" x14ac:dyDescent="0.2">
      <c r="A242" s="57" t="s">
        <v>286</v>
      </c>
      <c r="B242" s="7">
        <v>1110216</v>
      </c>
      <c r="C242" s="7">
        <v>554764.96565000003</v>
      </c>
      <c r="D242" s="7">
        <v>8818.1389399999989</v>
      </c>
      <c r="E242" s="7">
        <f t="shared" si="106"/>
        <v>563583.10459</v>
      </c>
      <c r="F242" s="7">
        <f t="shared" si="107"/>
        <v>546632.89541</v>
      </c>
      <c r="G242" s="7">
        <f t="shared" si="108"/>
        <v>555451.03434999997</v>
      </c>
      <c r="H242" s="80">
        <f t="shared" si="104"/>
        <v>50.763374387506573</v>
      </c>
      <c r="I242" s="56"/>
    </row>
    <row r="243" spans="1:9" ht="11.25" customHeight="1" x14ac:dyDescent="0.2">
      <c r="A243" s="57" t="s">
        <v>287</v>
      </c>
      <c r="B243" s="7">
        <v>404753.84699999995</v>
      </c>
      <c r="C243" s="7">
        <v>362104.65198000002</v>
      </c>
      <c r="D243" s="7">
        <v>4391.6453799999999</v>
      </c>
      <c r="E243" s="7">
        <f t="shared" si="106"/>
        <v>366496.29736000003</v>
      </c>
      <c r="F243" s="7">
        <f t="shared" si="107"/>
        <v>38257.549639999925</v>
      </c>
      <c r="G243" s="7">
        <f t="shared" si="108"/>
        <v>42649.195019999926</v>
      </c>
      <c r="H243" s="80">
        <f t="shared" si="104"/>
        <v>90.547946628905066</v>
      </c>
      <c r="I243" s="56"/>
    </row>
    <row r="244" spans="1:9" ht="11.25" customHeight="1" x14ac:dyDescent="0.2">
      <c r="A244" s="57" t="s">
        <v>288</v>
      </c>
      <c r="B244" s="7">
        <v>1286131.706</v>
      </c>
      <c r="C244" s="7">
        <v>1153353.1716800001</v>
      </c>
      <c r="D244" s="7">
        <v>34021.389390000004</v>
      </c>
      <c r="E244" s="7">
        <f t="shared" si="106"/>
        <v>1187374.5610700001</v>
      </c>
      <c r="F244" s="7">
        <f t="shared" si="107"/>
        <v>98757.144929999951</v>
      </c>
      <c r="G244" s="7">
        <f t="shared" si="108"/>
        <v>132778.53431999986</v>
      </c>
      <c r="H244" s="80">
        <f t="shared" si="104"/>
        <v>92.321381669600171</v>
      </c>
      <c r="I244" s="56"/>
    </row>
    <row r="245" spans="1:9" ht="11.25" customHeight="1" x14ac:dyDescent="0.2">
      <c r="A245" s="57" t="s">
        <v>289</v>
      </c>
      <c r="B245" s="7">
        <v>284692.03000000003</v>
      </c>
      <c r="C245" s="7">
        <v>228172.96758000003</v>
      </c>
      <c r="D245" s="7">
        <v>10183.57223</v>
      </c>
      <c r="E245" s="7">
        <f t="shared" si="106"/>
        <v>238356.53981000002</v>
      </c>
      <c r="F245" s="7">
        <f t="shared" si="107"/>
        <v>46335.490190000011</v>
      </c>
      <c r="G245" s="7">
        <f t="shared" si="108"/>
        <v>56519.062420000002</v>
      </c>
      <c r="H245" s="80">
        <f t="shared" si="104"/>
        <v>83.724345851901788</v>
      </c>
      <c r="I245" s="56"/>
    </row>
    <row r="246" spans="1:9" ht="11.25" customHeight="1" x14ac:dyDescent="0.2">
      <c r="A246" s="57" t="s">
        <v>290</v>
      </c>
      <c r="B246" s="7">
        <v>1094642.1140000003</v>
      </c>
      <c r="C246" s="7">
        <v>525060.46299999999</v>
      </c>
      <c r="D246" s="7">
        <v>502365.37330000004</v>
      </c>
      <c r="E246" s="7">
        <f t="shared" si="106"/>
        <v>1027425.8363000001</v>
      </c>
      <c r="F246" s="7">
        <f t="shared" si="107"/>
        <v>67216.27770000021</v>
      </c>
      <c r="G246" s="7">
        <f t="shared" si="108"/>
        <v>569581.6510000003</v>
      </c>
      <c r="H246" s="80">
        <f t="shared" si="104"/>
        <v>93.859520217582258</v>
      </c>
      <c r="I246" s="56"/>
    </row>
    <row r="247" spans="1:9" ht="11.25" customHeight="1" x14ac:dyDescent="0.2">
      <c r="A247" s="57" t="s">
        <v>291</v>
      </c>
      <c r="B247" s="7">
        <v>16800</v>
      </c>
      <c r="C247" s="7">
        <v>14763.218140000001</v>
      </c>
      <c r="D247" s="7">
        <v>123.96011999999999</v>
      </c>
      <c r="E247" s="7">
        <f t="shared" si="106"/>
        <v>14887.178260000001</v>
      </c>
      <c r="F247" s="7">
        <f t="shared" si="107"/>
        <v>1912.8217399999994</v>
      </c>
      <c r="G247" s="7">
        <f t="shared" si="108"/>
        <v>2036.7818599999991</v>
      </c>
      <c r="H247" s="80">
        <f t="shared" si="104"/>
        <v>88.614156309523821</v>
      </c>
      <c r="I247" s="56"/>
    </row>
    <row r="248" spans="1:9" ht="11.25" customHeight="1" x14ac:dyDescent="0.2">
      <c r="A248" s="65" t="s">
        <v>154</v>
      </c>
      <c r="B248" s="7">
        <v>148969</v>
      </c>
      <c r="C248" s="7">
        <v>122365.13937</v>
      </c>
      <c r="D248" s="7">
        <v>843.17564000000004</v>
      </c>
      <c r="E248" s="7">
        <f t="shared" si="106"/>
        <v>123208.31501000001</v>
      </c>
      <c r="F248" s="7">
        <f t="shared" si="107"/>
        <v>25760.684989999994</v>
      </c>
      <c r="G248" s="7">
        <f t="shared" si="108"/>
        <v>26603.860629999996</v>
      </c>
      <c r="H248" s="80">
        <f t="shared" si="104"/>
        <v>82.707351871865967</v>
      </c>
      <c r="I248" s="56"/>
    </row>
    <row r="249" spans="1:9" ht="11.25" customHeight="1" x14ac:dyDescent="0.2">
      <c r="A249" s="65" t="s">
        <v>292</v>
      </c>
      <c r="B249" s="7">
        <v>1582377.882</v>
      </c>
      <c r="C249" s="7">
        <v>1462384.4518299999</v>
      </c>
      <c r="D249" s="7">
        <v>6105.7406100000007</v>
      </c>
      <c r="E249" s="7">
        <f t="shared" si="106"/>
        <v>1468490.1924399999</v>
      </c>
      <c r="F249" s="7">
        <f t="shared" si="107"/>
        <v>113887.68956000009</v>
      </c>
      <c r="G249" s="7">
        <f t="shared" si="108"/>
        <v>119993.43017000007</v>
      </c>
      <c r="H249" s="80">
        <f t="shared" si="104"/>
        <v>92.80275016129174</v>
      </c>
      <c r="I249" s="56"/>
    </row>
    <row r="250" spans="1:9" ht="11.25" customHeight="1" x14ac:dyDescent="0.2">
      <c r="A250" s="65" t="s">
        <v>293</v>
      </c>
      <c r="B250" s="7">
        <v>47266</v>
      </c>
      <c r="C250" s="7">
        <v>37579.336640000001</v>
      </c>
      <c r="D250" s="7">
        <v>4127.6045299999996</v>
      </c>
      <c r="E250" s="7">
        <f t="shared" si="106"/>
        <v>41706.941169999998</v>
      </c>
      <c r="F250" s="7">
        <f t="shared" si="107"/>
        <v>5559.0588300000018</v>
      </c>
      <c r="G250" s="7">
        <f t="shared" si="108"/>
        <v>9686.6633599999986</v>
      </c>
      <c r="H250" s="80">
        <f t="shared" si="104"/>
        <v>88.238778762747003</v>
      </c>
      <c r="I250" s="56"/>
    </row>
    <row r="251" spans="1:9" ht="11.25" customHeight="1" x14ac:dyDescent="0.2">
      <c r="A251" s="65" t="s">
        <v>294</v>
      </c>
      <c r="B251" s="7">
        <v>129267.00000000001</v>
      </c>
      <c r="C251" s="7">
        <v>114175.43717</v>
      </c>
      <c r="D251" s="7">
        <v>320.52734000000004</v>
      </c>
      <c r="E251" s="7">
        <f t="shared" si="106"/>
        <v>114495.96451000001</v>
      </c>
      <c r="F251" s="7">
        <f t="shared" si="107"/>
        <v>14771.035490000009</v>
      </c>
      <c r="G251" s="7">
        <f t="shared" si="108"/>
        <v>15091.56283000001</v>
      </c>
      <c r="H251" s="80">
        <f t="shared" si="104"/>
        <v>88.573235636318628</v>
      </c>
      <c r="I251" s="56"/>
    </row>
    <row r="252" spans="1:9" ht="11.25" customHeight="1" x14ac:dyDescent="0.2">
      <c r="A252" s="65" t="s">
        <v>295</v>
      </c>
      <c r="B252" s="7">
        <v>604693.25800000003</v>
      </c>
      <c r="C252" s="7">
        <v>428883.74241000001</v>
      </c>
      <c r="D252" s="7">
        <v>71525.53744</v>
      </c>
      <c r="E252" s="7">
        <f t="shared" si="106"/>
        <v>500409.27984999999</v>
      </c>
      <c r="F252" s="7">
        <f t="shared" si="107"/>
        <v>104283.97815000004</v>
      </c>
      <c r="G252" s="7">
        <f t="shared" si="108"/>
        <v>175809.51559000002</v>
      </c>
      <c r="H252" s="80">
        <f t="shared" si="104"/>
        <v>82.754235015797036</v>
      </c>
      <c r="I252" s="56"/>
    </row>
    <row r="253" spans="1:9" ht="11.25" customHeight="1" x14ac:dyDescent="0.2">
      <c r="A253" s="65" t="s">
        <v>296</v>
      </c>
      <c r="B253" s="7">
        <v>40334</v>
      </c>
      <c r="C253" s="7">
        <v>32162.075850000001</v>
      </c>
      <c r="D253" s="7">
        <v>170.73842999999999</v>
      </c>
      <c r="E253" s="7">
        <f t="shared" si="106"/>
        <v>32332.814280000002</v>
      </c>
      <c r="F253" s="7">
        <f t="shared" si="107"/>
        <v>8001.1857199999977</v>
      </c>
      <c r="G253" s="7">
        <f t="shared" si="108"/>
        <v>8171.9241499999989</v>
      </c>
      <c r="H253" s="80">
        <f t="shared" si="104"/>
        <v>80.162677344176132</v>
      </c>
      <c r="I253" s="56"/>
    </row>
    <row r="254" spans="1:9" ht="11.25" customHeight="1" x14ac:dyDescent="0.2">
      <c r="A254" s="65" t="s">
        <v>297</v>
      </c>
      <c r="B254" s="7">
        <v>305051</v>
      </c>
      <c r="C254" s="7">
        <v>243119.83906999999</v>
      </c>
      <c r="D254" s="7">
        <v>10087.203130000002</v>
      </c>
      <c r="E254" s="7">
        <f t="shared" si="106"/>
        <v>253207.0422</v>
      </c>
      <c r="F254" s="7">
        <f t="shared" si="107"/>
        <v>51843.957800000004</v>
      </c>
      <c r="G254" s="7">
        <f t="shared" si="108"/>
        <v>61931.160930000013</v>
      </c>
      <c r="H254" s="80">
        <f t="shared" si="104"/>
        <v>83.004822865684758</v>
      </c>
      <c r="I254" s="56"/>
    </row>
    <row r="255" spans="1:9" ht="11.25" hidden="1" customHeight="1" x14ac:dyDescent="0.2">
      <c r="A255" s="65" t="s">
        <v>298</v>
      </c>
      <c r="B255" s="7">
        <v>0</v>
      </c>
      <c r="C255" s="7">
        <v>0</v>
      </c>
      <c r="D255" s="7">
        <v>0</v>
      </c>
      <c r="E255" s="7">
        <f t="shared" si="106"/>
        <v>0</v>
      </c>
      <c r="F255" s="7">
        <f t="shared" si="107"/>
        <v>0</v>
      </c>
      <c r="G255" s="7">
        <f t="shared" si="108"/>
        <v>0</v>
      </c>
      <c r="H255" s="80" t="str">
        <f t="shared" si="104"/>
        <v/>
      </c>
      <c r="I255" s="56"/>
    </row>
    <row r="256" spans="1:9" ht="11.25" customHeight="1" x14ac:dyDescent="0.2">
      <c r="A256" s="65" t="s">
        <v>299</v>
      </c>
      <c r="B256" s="7">
        <v>1356.403</v>
      </c>
      <c r="C256" s="7">
        <v>1163.0099499999999</v>
      </c>
      <c r="D256" s="7">
        <v>0</v>
      </c>
      <c r="E256" s="7">
        <f t="shared" si="106"/>
        <v>1163.0099499999999</v>
      </c>
      <c r="F256" s="7">
        <f t="shared" si="107"/>
        <v>193.39305000000013</v>
      </c>
      <c r="G256" s="7">
        <f t="shared" si="108"/>
        <v>193.39305000000013</v>
      </c>
      <c r="H256" s="80">
        <f t="shared" si="104"/>
        <v>85.742213044353335</v>
      </c>
      <c r="I256" s="56"/>
    </row>
    <row r="257" spans="1:9" ht="11.25" customHeight="1" x14ac:dyDescent="0.2">
      <c r="A257" s="60"/>
      <c r="B257" s="7"/>
      <c r="C257" s="11"/>
      <c r="D257" s="7"/>
      <c r="E257" s="11"/>
      <c r="F257" s="11"/>
      <c r="G257" s="11"/>
      <c r="H257" s="80" t="str">
        <f t="shared" si="104"/>
        <v/>
      </c>
      <c r="I257" s="56"/>
    </row>
    <row r="258" spans="1:9" ht="11.25" customHeight="1" x14ac:dyDescent="0.2">
      <c r="A258" s="53" t="s">
        <v>88</v>
      </c>
      <c r="B258" s="13">
        <f t="shared" ref="B258:C258" si="109">SUM(B259:B263)</f>
        <v>19933293.999999996</v>
      </c>
      <c r="C258" s="13">
        <f t="shared" si="109"/>
        <v>16599881.497169999</v>
      </c>
      <c r="D258" s="13">
        <f t="shared" ref="D258:G258" si="110">SUM(D259:D263)</f>
        <v>895007.86395000003</v>
      </c>
      <c r="E258" s="13">
        <f t="shared" si="110"/>
        <v>17494889.36112</v>
      </c>
      <c r="F258" s="13">
        <f t="shared" si="110"/>
        <v>2438404.6388799939</v>
      </c>
      <c r="G258" s="13">
        <f t="shared" si="110"/>
        <v>3333412.502829995</v>
      </c>
      <c r="H258" s="80">
        <f t="shared" si="104"/>
        <v>87.76717666994729</v>
      </c>
      <c r="I258" s="56"/>
    </row>
    <row r="259" spans="1:9" ht="11.25" customHeight="1" x14ac:dyDescent="0.2">
      <c r="A259" s="65" t="s">
        <v>300</v>
      </c>
      <c r="B259" s="7">
        <v>16865779.999999996</v>
      </c>
      <c r="C259" s="7">
        <v>14575152.583460001</v>
      </c>
      <c r="D259" s="7">
        <v>884453.36559000006</v>
      </c>
      <c r="E259" s="7">
        <f t="shared" ref="E259:E263" si="111">C259+D259</f>
        <v>15459605.949050002</v>
      </c>
      <c r="F259" s="7">
        <f>B259-E259</f>
        <v>1406174.0509499945</v>
      </c>
      <c r="G259" s="7">
        <f>B259-C259</f>
        <v>2290627.416539995</v>
      </c>
      <c r="H259" s="80">
        <f t="shared" si="104"/>
        <v>91.662561405698426</v>
      </c>
      <c r="I259" s="56"/>
    </row>
    <row r="260" spans="1:9" ht="11.25" customHeight="1" x14ac:dyDescent="0.2">
      <c r="A260" s="65" t="s">
        <v>301</v>
      </c>
      <c r="B260" s="7">
        <v>47952</v>
      </c>
      <c r="C260" s="7">
        <v>38848.993350000004</v>
      </c>
      <c r="D260" s="7">
        <v>10.36035</v>
      </c>
      <c r="E260" s="7">
        <f t="shared" si="111"/>
        <v>38859.353700000007</v>
      </c>
      <c r="F260" s="7">
        <f>B260-E260</f>
        <v>9092.6462999999931</v>
      </c>
      <c r="G260" s="7">
        <f>B260-C260</f>
        <v>9103.0066499999957</v>
      </c>
      <c r="H260" s="80">
        <f t="shared" ref="H260:H277" si="112">IFERROR(E260/B260*100,"")</f>
        <v>81.038024899899924</v>
      </c>
      <c r="I260" s="56"/>
    </row>
    <row r="261" spans="1:9" ht="11.25" customHeight="1" x14ac:dyDescent="0.2">
      <c r="A261" s="65" t="s">
        <v>302</v>
      </c>
      <c r="B261" s="7">
        <v>771583.99999999988</v>
      </c>
      <c r="C261" s="7">
        <v>475299.94998999999</v>
      </c>
      <c r="D261" s="7">
        <v>1723.5444600000001</v>
      </c>
      <c r="E261" s="7">
        <f t="shared" si="111"/>
        <v>477023.49445</v>
      </c>
      <c r="F261" s="7">
        <f>B261-E261</f>
        <v>294560.50554999989</v>
      </c>
      <c r="G261" s="7">
        <f>B261-C261</f>
        <v>296284.05000999989</v>
      </c>
      <c r="H261" s="80">
        <f t="shared" si="112"/>
        <v>61.823922534681905</v>
      </c>
      <c r="I261" s="56"/>
    </row>
    <row r="262" spans="1:9" ht="11.25" customHeight="1" x14ac:dyDescent="0.2">
      <c r="A262" s="65" t="s">
        <v>146</v>
      </c>
      <c r="B262" s="7">
        <v>1873872</v>
      </c>
      <c r="C262" s="7">
        <v>1262412.2187999999</v>
      </c>
      <c r="D262" s="7">
        <v>2578.1391400000002</v>
      </c>
      <c r="E262" s="7">
        <f t="shared" si="111"/>
        <v>1264990.35794</v>
      </c>
      <c r="F262" s="7">
        <f>B262-E262</f>
        <v>608881.64205999998</v>
      </c>
      <c r="G262" s="7">
        <f>B262-C262</f>
        <v>611459.78120000008</v>
      </c>
      <c r="H262" s="80">
        <f t="shared" si="112"/>
        <v>67.506764492985653</v>
      </c>
      <c r="I262" s="56"/>
    </row>
    <row r="263" spans="1:9" ht="11.25" customHeight="1" x14ac:dyDescent="0.2">
      <c r="A263" s="65" t="s">
        <v>303</v>
      </c>
      <c r="B263" s="7">
        <v>374106</v>
      </c>
      <c r="C263" s="7">
        <v>248167.75156999999</v>
      </c>
      <c r="D263" s="7">
        <v>6242.4544100000003</v>
      </c>
      <c r="E263" s="7">
        <f t="shared" si="111"/>
        <v>254410.20598</v>
      </c>
      <c r="F263" s="7">
        <f>B263-E263</f>
        <v>119695.79402</v>
      </c>
      <c r="G263" s="7">
        <f>B263-C263</f>
        <v>125938.24843000001</v>
      </c>
      <c r="H263" s="80">
        <f t="shared" si="112"/>
        <v>68.004845145493519</v>
      </c>
      <c r="I263" s="56"/>
    </row>
    <row r="264" spans="1:9" ht="11.25" customHeight="1" x14ac:dyDescent="0.2">
      <c r="A264" s="60"/>
      <c r="B264" s="7"/>
      <c r="C264" s="11"/>
      <c r="D264" s="7"/>
      <c r="E264" s="11"/>
      <c r="F264" s="11"/>
      <c r="G264" s="11"/>
      <c r="H264" s="80" t="str">
        <f t="shared" si="112"/>
        <v/>
      </c>
      <c r="I264" s="56"/>
    </row>
    <row r="265" spans="1:9" ht="11.25" customHeight="1" x14ac:dyDescent="0.2">
      <c r="A265" s="53" t="s">
        <v>89</v>
      </c>
      <c r="B265" s="10">
        <f t="shared" ref="B265:G265" si="113">+B266+B267</f>
        <v>856397</v>
      </c>
      <c r="C265" s="10">
        <f t="shared" si="113"/>
        <v>715488.31329999992</v>
      </c>
      <c r="D265" s="10">
        <f t="shared" si="113"/>
        <v>14965.716579999998</v>
      </c>
      <c r="E265" s="13">
        <f t="shared" si="113"/>
        <v>730454.02987999993</v>
      </c>
      <c r="F265" s="13">
        <f t="shared" si="113"/>
        <v>125942.97012000009</v>
      </c>
      <c r="G265" s="13">
        <f t="shared" si="113"/>
        <v>140908.68670000008</v>
      </c>
      <c r="H265" s="80">
        <f t="shared" si="112"/>
        <v>85.293856690296664</v>
      </c>
      <c r="I265" s="56"/>
    </row>
    <row r="266" spans="1:9" ht="11.25" customHeight="1" x14ac:dyDescent="0.2">
      <c r="A266" s="65" t="s">
        <v>89</v>
      </c>
      <c r="B266" s="7">
        <v>828142</v>
      </c>
      <c r="C266" s="7">
        <v>687391.96601999993</v>
      </c>
      <c r="D266" s="7">
        <v>14807.372519999999</v>
      </c>
      <c r="E266" s="7">
        <f t="shared" ref="E266:E267" si="114">C266+D266</f>
        <v>702199.33853999991</v>
      </c>
      <c r="F266" s="7">
        <f>B266-E266</f>
        <v>125942.66146000009</v>
      </c>
      <c r="G266" s="7">
        <f>B266-C266</f>
        <v>140750.03398000007</v>
      </c>
      <c r="H266" s="80">
        <f t="shared" si="112"/>
        <v>84.792141751052341</v>
      </c>
      <c r="I266" s="56"/>
    </row>
    <row r="267" spans="1:9" ht="11.25" customHeight="1" x14ac:dyDescent="0.2">
      <c r="A267" s="65" t="s">
        <v>304</v>
      </c>
      <c r="B267" s="7">
        <v>28255</v>
      </c>
      <c r="C267" s="7">
        <v>28096.347280000002</v>
      </c>
      <c r="D267" s="7">
        <v>158.34405999999998</v>
      </c>
      <c r="E267" s="7">
        <f t="shared" si="114"/>
        <v>28254.691340000001</v>
      </c>
      <c r="F267" s="7">
        <f>B267-E267</f>
        <v>0.30865999999878113</v>
      </c>
      <c r="G267" s="7">
        <f>B267-C267</f>
        <v>158.65271999999823</v>
      </c>
      <c r="H267" s="80">
        <f t="shared" si="112"/>
        <v>99.99890759157671</v>
      </c>
      <c r="I267" s="56"/>
    </row>
    <row r="268" spans="1:9" ht="11.4" x14ac:dyDescent="0.2">
      <c r="A268" s="60"/>
      <c r="B268" s="8"/>
      <c r="C268" s="8"/>
      <c r="D268" s="8"/>
      <c r="E268" s="8"/>
      <c r="F268" s="8"/>
      <c r="G268" s="8"/>
      <c r="H268" s="80" t="str">
        <f t="shared" si="112"/>
        <v/>
      </c>
      <c r="I268" s="56"/>
    </row>
    <row r="269" spans="1:9" ht="11.25" customHeight="1" x14ac:dyDescent="0.2">
      <c r="A269" s="66" t="s">
        <v>90</v>
      </c>
      <c r="B269" s="7">
        <v>4380533.8850000007</v>
      </c>
      <c r="C269" s="7">
        <v>4321439.2658299999</v>
      </c>
      <c r="D269" s="7">
        <v>47726.738659999995</v>
      </c>
      <c r="E269" s="7">
        <f t="shared" ref="E269" si="115">C269+D269</f>
        <v>4369166.0044900002</v>
      </c>
      <c r="F269" s="7">
        <f>B269-E269</f>
        <v>11367.880510000512</v>
      </c>
      <c r="G269" s="7">
        <f>B269-C269</f>
        <v>59094.619170000777</v>
      </c>
      <c r="H269" s="80">
        <f t="shared" si="112"/>
        <v>99.740490981043962</v>
      </c>
      <c r="I269" s="56"/>
    </row>
    <row r="270" spans="1:9" ht="11.25" customHeight="1" x14ac:dyDescent="0.2">
      <c r="A270" s="60"/>
      <c r="B270" s="8"/>
      <c r="C270" s="8"/>
      <c r="D270" s="8"/>
      <c r="E270" s="8"/>
      <c r="F270" s="8"/>
      <c r="G270" s="8"/>
      <c r="H270" s="80" t="str">
        <f t="shared" si="112"/>
        <v/>
      </c>
      <c r="I270" s="56"/>
    </row>
    <row r="271" spans="1:9" ht="11.25" customHeight="1" x14ac:dyDescent="0.2">
      <c r="A271" s="53" t="s">
        <v>91</v>
      </c>
      <c r="B271" s="7">
        <v>16937473.537</v>
      </c>
      <c r="C271" s="7">
        <v>13165909.61002</v>
      </c>
      <c r="D271" s="7">
        <v>35211.811999999998</v>
      </c>
      <c r="E271" s="7">
        <f t="shared" ref="E271" si="116">C271+D271</f>
        <v>13201121.422020001</v>
      </c>
      <c r="F271" s="7">
        <f>B271-E271</f>
        <v>3736352.1149799991</v>
      </c>
      <c r="G271" s="7">
        <f>B271-C271</f>
        <v>3771563.92698</v>
      </c>
      <c r="H271" s="80">
        <f t="shared" si="112"/>
        <v>77.940322050877782</v>
      </c>
      <c r="I271" s="56"/>
    </row>
    <row r="272" spans="1:9" ht="11.25" customHeight="1" x14ac:dyDescent="0.2">
      <c r="A272" s="60"/>
      <c r="B272" s="8"/>
      <c r="C272" s="8"/>
      <c r="D272" s="8"/>
      <c r="E272" s="8"/>
      <c r="F272" s="8"/>
      <c r="G272" s="8"/>
      <c r="H272" s="80" t="str">
        <f t="shared" si="112"/>
        <v/>
      </c>
      <c r="I272" s="56"/>
    </row>
    <row r="273" spans="1:9" ht="11.25" customHeight="1" x14ac:dyDescent="0.2">
      <c r="A273" s="53" t="s">
        <v>92</v>
      </c>
      <c r="B273" s="7">
        <v>1601980</v>
      </c>
      <c r="C273" s="7">
        <v>1277967.8320200001</v>
      </c>
      <c r="D273" s="7">
        <v>19924.785159999999</v>
      </c>
      <c r="E273" s="7">
        <f t="shared" ref="E273" si="117">C273+D273</f>
        <v>1297892.6171800001</v>
      </c>
      <c r="F273" s="7">
        <f>B273-E273</f>
        <v>304087.38281999994</v>
      </c>
      <c r="G273" s="7">
        <f>B273-C273</f>
        <v>324012.16797999991</v>
      </c>
      <c r="H273" s="80">
        <f t="shared" si="112"/>
        <v>81.018028763155598</v>
      </c>
      <c r="I273" s="56"/>
    </row>
    <row r="274" spans="1:9" ht="11.25" customHeight="1" x14ac:dyDescent="0.2">
      <c r="A274" s="60"/>
      <c r="B274" s="7"/>
      <c r="C274" s="7"/>
      <c r="D274" s="7"/>
      <c r="E274" s="7"/>
      <c r="F274" s="7"/>
      <c r="G274" s="7"/>
      <c r="H274" s="80" t="str">
        <f t="shared" si="112"/>
        <v/>
      </c>
      <c r="I274" s="56"/>
    </row>
    <row r="275" spans="1:9" ht="11.25" customHeight="1" x14ac:dyDescent="0.2">
      <c r="A275" s="53" t="s">
        <v>93</v>
      </c>
      <c r="B275" s="13">
        <f t="shared" ref="B275:G275" si="118">+B276+B277</f>
        <v>384814.84100000001</v>
      </c>
      <c r="C275" s="13">
        <f t="shared" si="118"/>
        <v>323870.50332999998</v>
      </c>
      <c r="D275" s="13">
        <f t="shared" si="118"/>
        <v>2738.8944799999999</v>
      </c>
      <c r="E275" s="13">
        <f t="shared" si="118"/>
        <v>326609.39780999994</v>
      </c>
      <c r="F275" s="13">
        <f t="shared" si="118"/>
        <v>58205.443190000064</v>
      </c>
      <c r="G275" s="13">
        <f t="shared" si="118"/>
        <v>60944.337670000044</v>
      </c>
      <c r="H275" s="80">
        <f t="shared" si="112"/>
        <v>84.874428689199107</v>
      </c>
      <c r="I275" s="56"/>
    </row>
    <row r="276" spans="1:9" ht="11.25" customHeight="1" x14ac:dyDescent="0.2">
      <c r="A276" s="57" t="s">
        <v>93</v>
      </c>
      <c r="B276" s="7">
        <v>365586.46100000001</v>
      </c>
      <c r="C276" s="7">
        <v>310289.66813999997</v>
      </c>
      <c r="D276" s="7">
        <v>2728.6212599999999</v>
      </c>
      <c r="E276" s="7">
        <f t="shared" ref="E276:E277" si="119">C276+D276</f>
        <v>313018.28939999995</v>
      </c>
      <c r="F276" s="7">
        <f>B276-E276</f>
        <v>52568.17160000006</v>
      </c>
      <c r="G276" s="7">
        <f>B276-C276</f>
        <v>55296.792860000045</v>
      </c>
      <c r="H276" s="80">
        <f t="shared" si="112"/>
        <v>85.620864772670004</v>
      </c>
      <c r="I276" s="56"/>
    </row>
    <row r="277" spans="1:9" ht="11.25" customHeight="1" x14ac:dyDescent="0.2">
      <c r="A277" s="57" t="s">
        <v>305</v>
      </c>
      <c r="B277" s="7">
        <v>19228.38</v>
      </c>
      <c r="C277" s="7">
        <v>13580.83519</v>
      </c>
      <c r="D277" s="7">
        <v>10.273219999999998</v>
      </c>
      <c r="E277" s="7">
        <f t="shared" si="119"/>
        <v>13591.108409999999</v>
      </c>
      <c r="F277" s="7">
        <f>B277-E277</f>
        <v>5637.2715900000021</v>
      </c>
      <c r="G277" s="7">
        <f>B277-C277</f>
        <v>5647.5448100000012</v>
      </c>
      <c r="H277" s="80">
        <f t="shared" si="112"/>
        <v>70.682545331431967</v>
      </c>
      <c r="I277" s="56"/>
    </row>
    <row r="278" spans="1:9" ht="12" customHeight="1" x14ac:dyDescent="0.2">
      <c r="B278" s="9"/>
      <c r="C278" s="9"/>
      <c r="D278" s="9"/>
      <c r="E278" s="9"/>
      <c r="F278" s="9"/>
      <c r="G278" s="9"/>
      <c r="H278" s="80"/>
      <c r="I278" s="56"/>
    </row>
    <row r="279" spans="1:9" ht="11.25" customHeight="1" x14ac:dyDescent="0.2">
      <c r="A279" s="52" t="s">
        <v>94</v>
      </c>
      <c r="B279" s="24">
        <f t="shared" ref="B279:G279" si="120">B280+B282</f>
        <v>431173056.87355995</v>
      </c>
      <c r="C279" s="24">
        <f t="shared" si="120"/>
        <v>428099050.37494993</v>
      </c>
      <c r="D279" s="24">
        <f t="shared" si="120"/>
        <v>77763.189230000004</v>
      </c>
      <c r="E279" s="24">
        <f t="shared" si="120"/>
        <v>428176813.56417996</v>
      </c>
      <c r="F279" s="24">
        <f t="shared" si="120"/>
        <v>2996243.3093800275</v>
      </c>
      <c r="G279" s="24">
        <f t="shared" si="120"/>
        <v>3074006.4986100337</v>
      </c>
      <c r="H279" s="80">
        <f t="shared" ref="H279:H286" si="121">IFERROR(E279/B279*100,"")</f>
        <v>99.305094958598346</v>
      </c>
      <c r="I279" s="56"/>
    </row>
    <row r="280" spans="1:9" ht="11.25" customHeight="1" x14ac:dyDescent="0.2">
      <c r="A280" s="58" t="s">
        <v>95</v>
      </c>
      <c r="B280" s="7">
        <v>45394155.121560007</v>
      </c>
      <c r="C280" s="7">
        <v>44249895.115199998</v>
      </c>
      <c r="D280" s="7">
        <v>30120.730820000001</v>
      </c>
      <c r="E280" s="7">
        <f t="shared" ref="E280" si="122">C280+D280</f>
        <v>44280015.846019998</v>
      </c>
      <c r="F280" s="7">
        <f>B280-E280</f>
        <v>1114139.2755400091</v>
      </c>
      <c r="G280" s="7">
        <f>B280-C280</f>
        <v>1144260.0063600093</v>
      </c>
      <c r="H280" s="80">
        <f t="shared" si="121"/>
        <v>97.545632752594514</v>
      </c>
      <c r="I280" s="56"/>
    </row>
    <row r="281" spans="1:9" ht="11.25" customHeight="1" x14ac:dyDescent="0.2">
      <c r="A281" s="67"/>
      <c r="B281" s="11"/>
      <c r="C281" s="11"/>
      <c r="D281" s="11"/>
      <c r="E281" s="11"/>
      <c r="F281" s="11"/>
      <c r="G281" s="11"/>
      <c r="H281" s="80" t="str">
        <f t="shared" si="121"/>
        <v/>
      </c>
      <c r="I281" s="56"/>
    </row>
    <row r="282" spans="1:9" ht="11.25" customHeight="1" x14ac:dyDescent="0.2">
      <c r="A282" s="58" t="s">
        <v>96</v>
      </c>
      <c r="B282" s="13">
        <f t="shared" ref="B282:G282" si="123">SUM(B283:B284)</f>
        <v>385778901.75199997</v>
      </c>
      <c r="C282" s="13">
        <f t="shared" si="123"/>
        <v>383849155.25974995</v>
      </c>
      <c r="D282" s="13">
        <f t="shared" ref="D282" si="124">SUM(D283:D284)</f>
        <v>47642.458409999999</v>
      </c>
      <c r="E282" s="13">
        <f t="shared" si="123"/>
        <v>383896797.71815997</v>
      </c>
      <c r="F282" s="13">
        <f t="shared" si="123"/>
        <v>1882104.0338400181</v>
      </c>
      <c r="G282" s="13">
        <f t="shared" si="123"/>
        <v>1929746.4922500243</v>
      </c>
      <c r="H282" s="80">
        <f t="shared" si="121"/>
        <v>99.512128832009083</v>
      </c>
      <c r="I282" s="56"/>
    </row>
    <row r="283" spans="1:9" ht="11.4" x14ac:dyDescent="0.2">
      <c r="A283" s="57" t="s">
        <v>306</v>
      </c>
      <c r="B283" s="7">
        <v>384459267.55599999</v>
      </c>
      <c r="C283" s="7">
        <v>382559690.46784997</v>
      </c>
      <c r="D283" s="7">
        <v>18443.493859999999</v>
      </c>
      <c r="E283" s="7">
        <f t="shared" ref="E283:E284" si="125">C283+D283</f>
        <v>382578133.96170998</v>
      </c>
      <c r="F283" s="7">
        <f>B283-E283</f>
        <v>1881133.5942900181</v>
      </c>
      <c r="G283" s="7">
        <f>B283-C283</f>
        <v>1899577.0881500244</v>
      </c>
      <c r="H283" s="80">
        <f t="shared" si="121"/>
        <v>99.51070665918698</v>
      </c>
      <c r="I283" s="56"/>
    </row>
    <row r="284" spans="1:9" ht="11.25" customHeight="1" x14ac:dyDescent="0.2">
      <c r="A284" s="57" t="s">
        <v>307</v>
      </c>
      <c r="B284" s="7">
        <v>1319634.196</v>
      </c>
      <c r="C284" s="7">
        <v>1289464.7919000001</v>
      </c>
      <c r="D284" s="7">
        <v>29198.964550000001</v>
      </c>
      <c r="E284" s="7">
        <f t="shared" si="125"/>
        <v>1318663.75645</v>
      </c>
      <c r="F284" s="7">
        <f>B284-E284</f>
        <v>970.43955000001006</v>
      </c>
      <c r="G284" s="7">
        <f>B284-C284</f>
        <v>30169.404099999927</v>
      </c>
      <c r="H284" s="80">
        <f t="shared" si="121"/>
        <v>99.926461472964135</v>
      </c>
      <c r="I284" s="56"/>
    </row>
    <row r="285" spans="1:9" ht="11.25" customHeight="1" x14ac:dyDescent="0.2">
      <c r="A285" s="69"/>
      <c r="B285" s="11"/>
      <c r="C285" s="11"/>
      <c r="D285" s="11"/>
      <c r="E285" s="11"/>
      <c r="F285" s="11"/>
      <c r="G285" s="11"/>
      <c r="H285" s="80" t="str">
        <f t="shared" si="121"/>
        <v/>
      </c>
    </row>
    <row r="286" spans="1:9" ht="13.8" customHeight="1" thickBot="1" x14ac:dyDescent="0.25">
      <c r="A286" s="70" t="s">
        <v>97</v>
      </c>
      <c r="B286" s="71">
        <f>+B279+B9+0.05</f>
        <v>1626003045.0382597</v>
      </c>
      <c r="C286" s="71">
        <f t="shared" ref="C286:G286" si="126">+C279+C9</f>
        <v>1460105325.4512</v>
      </c>
      <c r="D286" s="71">
        <f t="shared" si="126"/>
        <v>33491975.512970001</v>
      </c>
      <c r="E286" s="72">
        <f t="shared" si="126"/>
        <v>1493597300.96417</v>
      </c>
      <c r="F286" s="71">
        <f t="shared" si="126"/>
        <v>132405744.02408996</v>
      </c>
      <c r="G286" s="71">
        <f t="shared" si="126"/>
        <v>165897719.53705996</v>
      </c>
      <c r="H286" s="79">
        <f t="shared" si="121"/>
        <v>91.856980558669605</v>
      </c>
      <c r="I286" s="73"/>
    </row>
    <row r="287" spans="1:9" ht="11.25" customHeight="1" thickTop="1" x14ac:dyDescent="0.2">
      <c r="A287" s="58"/>
      <c r="B287" s="11"/>
      <c r="C287" s="8"/>
      <c r="D287" s="11"/>
      <c r="E287" s="8"/>
      <c r="F287" s="8"/>
      <c r="G287" s="8"/>
      <c r="H287" s="6"/>
    </row>
    <row r="288" spans="1:9" ht="11.4" x14ac:dyDescent="0.2">
      <c r="A288" s="74" t="s">
        <v>310</v>
      </c>
      <c r="C288" s="75"/>
      <c r="E288" s="51"/>
    </row>
    <row r="289" spans="1:9" ht="11.4" x14ac:dyDescent="0.2">
      <c r="A289" s="51" t="s">
        <v>98</v>
      </c>
      <c r="C289" s="75"/>
      <c r="E289" s="51"/>
    </row>
    <row r="290" spans="1:9" s="68" customFormat="1" ht="23.4" customHeight="1" x14ac:dyDescent="0.2">
      <c r="A290" s="92" t="s">
        <v>308</v>
      </c>
      <c r="B290" s="92"/>
      <c r="C290" s="92"/>
      <c r="D290" s="92"/>
      <c r="E290" s="92"/>
      <c r="F290" s="92"/>
      <c r="G290" s="92"/>
      <c r="H290" s="92"/>
      <c r="I290" s="51"/>
    </row>
    <row r="291" spans="1:9" ht="11.4" x14ac:dyDescent="0.2">
      <c r="A291" s="51" t="s">
        <v>99</v>
      </c>
      <c r="C291" s="75"/>
      <c r="E291" s="51"/>
    </row>
    <row r="292" spans="1:9" ht="11.4" x14ac:dyDescent="0.2">
      <c r="A292" s="51" t="s">
        <v>122</v>
      </c>
      <c r="C292" s="75"/>
      <c r="E292" s="51"/>
    </row>
    <row r="293" spans="1:9" ht="11.4" x14ac:dyDescent="0.2">
      <c r="A293" s="51" t="s">
        <v>309</v>
      </c>
      <c r="C293" s="75"/>
      <c r="E293" s="51"/>
    </row>
    <row r="294" spans="1:9" ht="11.4" x14ac:dyDescent="0.2">
      <c r="A294" s="51" t="s">
        <v>100</v>
      </c>
      <c r="C294" s="75"/>
      <c r="E294" s="51"/>
    </row>
    <row r="295" spans="1:9" x14ac:dyDescent="0.2">
      <c r="E295" s="51"/>
      <c r="G295" s="75"/>
    </row>
    <row r="296" spans="1:9" x14ac:dyDescent="0.2">
      <c r="E296" s="51"/>
      <c r="G296" s="75"/>
    </row>
    <row r="297" spans="1:9" x14ac:dyDescent="0.2">
      <c r="E297" s="51"/>
      <c r="G297" s="75"/>
    </row>
    <row r="298" spans="1:9" x14ac:dyDescent="0.2">
      <c r="E298" s="51"/>
      <c r="G298" s="75"/>
    </row>
    <row r="299" spans="1:9" x14ac:dyDescent="0.2">
      <c r="E299" s="51"/>
      <c r="G299" s="75"/>
    </row>
    <row r="300" spans="1:9" x14ac:dyDescent="0.2">
      <c r="E300" s="51"/>
      <c r="G300" s="75"/>
    </row>
    <row r="301" spans="1:9" x14ac:dyDescent="0.2">
      <c r="E301" s="51"/>
      <c r="G301" s="75"/>
    </row>
    <row r="302" spans="1:9" x14ac:dyDescent="0.2">
      <c r="E302" s="51"/>
      <c r="G302" s="75"/>
    </row>
    <row r="303" spans="1:9" x14ac:dyDescent="0.2">
      <c r="E303" s="51"/>
      <c r="G303" s="75"/>
    </row>
    <row r="304" spans="1:9" x14ac:dyDescent="0.2">
      <c r="E304" s="51"/>
      <c r="G304" s="75"/>
    </row>
    <row r="305" spans="5:7" x14ac:dyDescent="0.2">
      <c r="E305" s="51"/>
      <c r="G305" s="75"/>
    </row>
    <row r="306" spans="5:7" x14ac:dyDescent="0.2">
      <c r="E306" s="51"/>
      <c r="G306" s="75"/>
    </row>
    <row r="307" spans="5:7" x14ac:dyDescent="0.2">
      <c r="E307" s="51"/>
      <c r="G307" s="75"/>
    </row>
    <row r="308" spans="5:7" x14ac:dyDescent="0.2">
      <c r="E308" s="51"/>
      <c r="G308" s="75"/>
    </row>
    <row r="309" spans="5:7" x14ac:dyDescent="0.2">
      <c r="E309" s="51"/>
      <c r="G309" s="75"/>
    </row>
    <row r="310" spans="5:7" x14ac:dyDescent="0.2">
      <c r="E310" s="51"/>
      <c r="G310" s="75"/>
    </row>
    <row r="311" spans="5:7" x14ac:dyDescent="0.2">
      <c r="E311" s="51"/>
      <c r="G311" s="75"/>
    </row>
    <row r="312" spans="5:7" x14ac:dyDescent="0.2">
      <c r="E312" s="51"/>
      <c r="G312" s="75"/>
    </row>
    <row r="313" spans="5:7" x14ac:dyDescent="0.2">
      <c r="E313" s="51"/>
      <c r="G313" s="75"/>
    </row>
    <row r="314" spans="5:7" x14ac:dyDescent="0.2">
      <c r="E314" s="51"/>
      <c r="G314" s="75"/>
    </row>
    <row r="315" spans="5:7" x14ac:dyDescent="0.2">
      <c r="E315" s="51"/>
      <c r="G315" s="75"/>
    </row>
    <row r="316" spans="5:7" x14ac:dyDescent="0.2">
      <c r="E316" s="51"/>
      <c r="G316" s="75"/>
    </row>
    <row r="317" spans="5:7" x14ac:dyDescent="0.2">
      <c r="E317" s="51"/>
      <c r="G317" s="75"/>
    </row>
    <row r="318" spans="5:7" x14ac:dyDescent="0.2">
      <c r="E318" s="51"/>
      <c r="G318" s="75"/>
    </row>
    <row r="319" spans="5:7" x14ac:dyDescent="0.2">
      <c r="E319" s="51"/>
      <c r="G319" s="75"/>
    </row>
    <row r="320" spans="5:7" x14ac:dyDescent="0.2">
      <c r="E320" s="51"/>
      <c r="G320" s="75"/>
    </row>
    <row r="321" spans="5:7" x14ac:dyDescent="0.2">
      <c r="E321" s="51"/>
      <c r="G321" s="75"/>
    </row>
    <row r="322" spans="5:7" x14ac:dyDescent="0.2">
      <c r="E322" s="51"/>
      <c r="G322" s="75"/>
    </row>
    <row r="323" spans="5:7" x14ac:dyDescent="0.2">
      <c r="E323" s="51"/>
      <c r="G323" s="75"/>
    </row>
    <row r="324" spans="5:7" x14ac:dyDescent="0.2">
      <c r="E324" s="51"/>
      <c r="G324" s="75"/>
    </row>
    <row r="325" spans="5:7" x14ac:dyDescent="0.2">
      <c r="E325" s="51"/>
      <c r="G325" s="75"/>
    </row>
    <row r="326" spans="5:7" x14ac:dyDescent="0.2">
      <c r="E326" s="51"/>
      <c r="G326" s="75"/>
    </row>
    <row r="327" spans="5:7" x14ac:dyDescent="0.2">
      <c r="E327" s="51"/>
      <c r="G327" s="75"/>
    </row>
  </sheetData>
  <mergeCells count="7">
    <mergeCell ref="C5:E6"/>
    <mergeCell ref="A290:H290"/>
    <mergeCell ref="B6:B7"/>
    <mergeCell ref="F6:F7"/>
    <mergeCell ref="G6:G7"/>
    <mergeCell ref="H6:H7"/>
    <mergeCell ref="A5:A7"/>
  </mergeCells>
  <conditionalFormatting sqref="H285:H286">
    <cfRule type="cellIs" dxfId="0" priority="1" operator="lessThan">
      <formula>80</formula>
    </cfRule>
  </conditionalFormatting>
  <printOptions horizontalCentered="1"/>
  <pageMargins left="0.35" right="0.35" top="0.3" bottom="0.25" header="0.2" footer="0.2"/>
  <pageSetup paperSize="9" scale="87" orientation="portrait" r:id="rId1"/>
  <headerFooter alignWithMargins="0">
    <oddFooter>Page &amp;P of &amp;N</oddFooter>
  </headerFooter>
  <rowBreaks count="3" manualBreakCount="3">
    <brk id="82" max="7" man="1"/>
    <brk id="155" max="7" man="1"/>
    <brk id="23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zoomScale="115" zoomScaleNormal="115" zoomScaleSheetLayoutView="85" workbookViewId="0">
      <selection activeCell="K14" sqref="K14"/>
    </sheetView>
  </sheetViews>
  <sheetFormatPr defaultRowHeight="13.2" x14ac:dyDescent="0.25"/>
  <cols>
    <col min="1" max="1" width="38.6640625" customWidth="1"/>
    <col min="2" max="5" width="10.6640625" customWidth="1"/>
    <col min="6" max="6" width="10.88671875" customWidth="1"/>
    <col min="7" max="7" width="9.44140625" bestFit="1" customWidth="1"/>
    <col min="8" max="8" width="10.33203125" bestFit="1" customWidth="1"/>
    <col min="9" max="9" width="11" customWidth="1"/>
    <col min="10" max="10" width="11.5546875" customWidth="1"/>
    <col min="11" max="11" width="11" customWidth="1"/>
  </cols>
  <sheetData>
    <row r="1" spans="1:11" x14ac:dyDescent="0.25">
      <c r="A1" s="1" t="s">
        <v>130</v>
      </c>
    </row>
    <row r="2" spans="1:11" x14ac:dyDescent="0.25">
      <c r="A2" t="s">
        <v>101</v>
      </c>
    </row>
    <row r="3" spans="1:11" x14ac:dyDescent="0.25">
      <c r="A3" t="s">
        <v>102</v>
      </c>
      <c r="G3" t="s">
        <v>103</v>
      </c>
    </row>
    <row r="4" spans="1:11" x14ac:dyDescent="0.25">
      <c r="B4" s="16" t="s">
        <v>104</v>
      </c>
      <c r="C4" s="16" t="s">
        <v>105</v>
      </c>
      <c r="D4" s="16" t="s">
        <v>106</v>
      </c>
      <c r="E4" s="16" t="s">
        <v>2</v>
      </c>
      <c r="F4" s="16" t="s">
        <v>107</v>
      </c>
      <c r="G4" s="17"/>
      <c r="H4" s="17" t="s">
        <v>108</v>
      </c>
      <c r="I4" s="17" t="s">
        <v>109</v>
      </c>
      <c r="J4" s="17" t="s">
        <v>110</v>
      </c>
      <c r="K4" s="17" t="s">
        <v>111</v>
      </c>
    </row>
    <row r="5" spans="1:11" x14ac:dyDescent="0.25">
      <c r="A5" t="s">
        <v>112</v>
      </c>
      <c r="B5" s="76">
        <v>300669.563372</v>
      </c>
      <c r="C5" s="76">
        <v>410185.82866440993</v>
      </c>
      <c r="D5" s="76">
        <v>419563.99308520992</v>
      </c>
      <c r="E5" s="76">
        <v>495583.65943107003</v>
      </c>
      <c r="F5" s="19">
        <f>SUM(B5:E5)</f>
        <v>1626003.0445526899</v>
      </c>
      <c r="G5" s="19"/>
      <c r="H5" s="19">
        <f>B5</f>
        <v>300669.563372</v>
      </c>
      <c r="I5" s="19">
        <f>+H5+C5</f>
        <v>710855.39203640993</v>
      </c>
      <c r="J5" s="19">
        <f t="shared" ref="J5:K6" si="0">+I5+D5</f>
        <v>1130419.3851216198</v>
      </c>
      <c r="K5" s="19">
        <f t="shared" si="0"/>
        <v>1626003.0445526899</v>
      </c>
    </row>
    <row r="6" spans="1:11" x14ac:dyDescent="0.25">
      <c r="A6" t="s">
        <v>113</v>
      </c>
      <c r="B6" s="76">
        <v>233799.19613668002</v>
      </c>
      <c r="C6" s="76">
        <v>352859.85046981997</v>
      </c>
      <c r="D6" s="76">
        <v>535187.37982967985</v>
      </c>
      <c r="E6" s="76">
        <v>371750.87489442999</v>
      </c>
      <c r="F6" s="19">
        <f>SUM(B6:E6)</f>
        <v>1493597.3013306097</v>
      </c>
      <c r="G6" s="19"/>
      <c r="H6" s="19">
        <f>B6</f>
        <v>233799.19613668002</v>
      </c>
      <c r="I6" s="19">
        <f>+H6+C6</f>
        <v>586659.04660649993</v>
      </c>
      <c r="J6" s="19">
        <f t="shared" si="0"/>
        <v>1121846.4264361798</v>
      </c>
      <c r="K6" s="19">
        <f t="shared" si="0"/>
        <v>1493597.3013306097</v>
      </c>
    </row>
    <row r="7" spans="1:11" hidden="1" x14ac:dyDescent="0.25">
      <c r="A7" t="s">
        <v>114</v>
      </c>
      <c r="B7" s="18">
        <f>+B6/B5*100</f>
        <v>77.759515633916891</v>
      </c>
      <c r="C7" s="18">
        <f>+C6/C5*100</f>
        <v>86.024388414088605</v>
      </c>
      <c r="D7" s="18">
        <f>+D6/D5*100</f>
        <v>127.55798606411579</v>
      </c>
      <c r="E7" s="18">
        <f>+E6/E5*100</f>
        <v>75.012738580041145</v>
      </c>
      <c r="F7" s="18">
        <f>+F6/F5*100</f>
        <v>91.856980608636889</v>
      </c>
      <c r="G7" s="20"/>
      <c r="H7" s="20"/>
      <c r="I7" s="20"/>
      <c r="J7" s="20"/>
      <c r="K7" s="20"/>
    </row>
    <row r="8" spans="1:11" x14ac:dyDescent="0.25">
      <c r="A8" t="s">
        <v>115</v>
      </c>
      <c r="B8" s="18">
        <f>H8</f>
        <v>77.759515633916891</v>
      </c>
      <c r="C8" s="18">
        <f>I8</f>
        <v>82.528606124218769</v>
      </c>
      <c r="D8" s="18">
        <f t="shared" ref="D8:E8" si="1">J8</f>
        <v>99.241612555634148</v>
      </c>
      <c r="E8" s="18">
        <f t="shared" si="1"/>
        <v>91.856980608636889</v>
      </c>
      <c r="F8" s="18"/>
      <c r="G8" s="20"/>
      <c r="H8" s="20">
        <f>+H6/H5*100</f>
        <v>77.759515633916891</v>
      </c>
      <c r="I8" s="20">
        <f>+I6/I5*100</f>
        <v>82.528606124218769</v>
      </c>
      <c r="J8" s="20">
        <f t="shared" ref="J8" si="2">+J6/J5*100</f>
        <v>99.241612555634148</v>
      </c>
      <c r="K8" s="20">
        <f>+K6/K5*100</f>
        <v>91.856980608636889</v>
      </c>
    </row>
    <row r="14" spans="1:11" x14ac:dyDescent="0.25">
      <c r="K14" s="78" t="s">
        <v>311</v>
      </c>
    </row>
  </sheetData>
  <printOptions horizontalCentered="1"/>
  <pageMargins left="0.35433070866141736" right="0.35433070866141736" top="0.86614173228346458" bottom="0.47244094488188981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By Department</vt:lpstr>
      <vt:lpstr>By Agency</vt:lpstr>
      <vt:lpstr>Graph</vt:lpstr>
      <vt:lpstr>'By Agency'!Print_Area</vt:lpstr>
      <vt:lpstr>'By Department'!Print_Area</vt:lpstr>
      <vt:lpstr>Graph!Print_Area</vt:lpstr>
      <vt:lpstr>'By Agency'!Print_Titles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Paguia</dc:creator>
  <cp:lastModifiedBy>Ainah Pauline B. Rogano</cp:lastModifiedBy>
  <cp:lastPrinted>2025-05-23T07:36:23Z</cp:lastPrinted>
  <dcterms:created xsi:type="dcterms:W3CDTF">2022-05-17T01:30:48Z</dcterms:created>
  <dcterms:modified xsi:type="dcterms:W3CDTF">2025-05-23T07:38:16Z</dcterms:modified>
</cp:coreProperties>
</file>