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bmgovph-my.sharepoint.com/personal/mdcruz_dbm_gov_ph/Documents/Documents/CPD/ACTUAL DISBURSEMENT (BANK)/bank reports/2024/WEBSITE/For website/November 2024/"/>
    </mc:Choice>
  </mc:AlternateContent>
  <xr:revisionPtr revIDLastSave="96" documentId="13_ncr:1_{0B9B6D7B-B072-4AD6-93D1-498CD20732C1}" xr6:coauthVersionLast="47" xr6:coauthVersionMax="47" xr10:uidLastSave="{FE3FAFD5-F980-4D0B-84D9-F5AE84128B8E}"/>
  <bookViews>
    <workbookView xWindow="-108" yWindow="-108" windowWidth="23256" windowHeight="12576" xr2:uid="{00000000-000D-0000-FFFF-FFFF00000000}"/>
  </bookViews>
  <sheets>
    <sheet name="By Department" sheetId="31" r:id="rId1"/>
    <sheet name="By Agency" sheetId="32" r:id="rId2"/>
    <sheet name="Graph " sheetId="17" r:id="rId3"/>
  </sheets>
  <definedNames>
    <definedName name="_xlnm._FilterDatabase" localSheetId="1" hidden="1">'By Agency'!#REF!</definedName>
    <definedName name="_xlnm.Print_Area" localSheetId="1">'By Agency'!$A$1:$H$291</definedName>
    <definedName name="_xlnm.Print_Area" localSheetId="0">'By Department'!$A$1:$Z$64</definedName>
    <definedName name="_xlnm.Print_Area" localSheetId="2">'Graph '!$A$12:$R$59</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9" i="32" l="1"/>
  <c r="C276" i="32" s="1"/>
  <c r="C272" i="32"/>
  <c r="C262" i="32"/>
  <c r="C255" i="32"/>
  <c r="C235" i="32"/>
  <c r="C222" i="32" s="1"/>
  <c r="C213" i="32"/>
  <c r="C204" i="32"/>
  <c r="C195" i="32"/>
  <c r="C187" i="32"/>
  <c r="C181" i="32"/>
  <c r="C171" i="32"/>
  <c r="C150" i="32"/>
  <c r="C145" i="32"/>
  <c r="C141" i="32" s="1"/>
  <c r="C138" i="32"/>
  <c r="C133" i="32"/>
  <c r="C128" i="32"/>
  <c r="C119" i="32"/>
  <c r="C106" i="32"/>
  <c r="C94" i="32"/>
  <c r="C88" i="32"/>
  <c r="C84" i="32"/>
  <c r="C79" i="32"/>
  <c r="C72" i="32"/>
  <c r="C60" i="32"/>
  <c r="C52" i="32"/>
  <c r="C39" i="32"/>
  <c r="C35" i="32"/>
  <c r="C23" i="32"/>
  <c r="C132" i="32" l="1"/>
  <c r="H282" i="32" l="1"/>
  <c r="D279" i="32"/>
  <c r="H278" i="32"/>
  <c r="D272" i="32"/>
  <c r="G274" i="32"/>
  <c r="B272" i="32"/>
  <c r="H271" i="32"/>
  <c r="H269" i="32"/>
  <c r="H267" i="32"/>
  <c r="G266" i="32"/>
  <c r="H265" i="32"/>
  <c r="H261" i="32"/>
  <c r="E258" i="32"/>
  <c r="B255" i="32"/>
  <c r="H254" i="32"/>
  <c r="E246" i="32"/>
  <c r="G242" i="32"/>
  <c r="G241" i="32"/>
  <c r="E239" i="32"/>
  <c r="G238" i="32"/>
  <c r="E234" i="32"/>
  <c r="G230" i="32"/>
  <c r="G229" i="32"/>
  <c r="E229" i="32"/>
  <c r="F229" i="32" s="1"/>
  <c r="G226" i="32"/>
  <c r="E225" i="32"/>
  <c r="H221" i="32"/>
  <c r="H212" i="32"/>
  <c r="E210" i="32"/>
  <c r="G209" i="32"/>
  <c r="E206" i="32"/>
  <c r="B204" i="32"/>
  <c r="H203" i="32"/>
  <c r="G201" i="32"/>
  <c r="E201" i="32"/>
  <c r="F201" i="32" s="1"/>
  <c r="D195" i="32"/>
  <c r="B195" i="32"/>
  <c r="H194" i="32"/>
  <c r="B187" i="32"/>
  <c r="H186" i="32"/>
  <c r="H180" i="32"/>
  <c r="D171" i="32"/>
  <c r="B171" i="32"/>
  <c r="H170" i="32"/>
  <c r="H149" i="32"/>
  <c r="H147" i="32"/>
  <c r="D145" i="32"/>
  <c r="B145" i="32"/>
  <c r="G135" i="32"/>
  <c r="D128" i="32"/>
  <c r="H118" i="32"/>
  <c r="B106" i="32"/>
  <c r="D106" i="32"/>
  <c r="H105" i="32"/>
  <c r="E91" i="32"/>
  <c r="E90" i="32"/>
  <c r="H87" i="32"/>
  <c r="G86" i="32"/>
  <c r="G85" i="32"/>
  <c r="B84" i="32"/>
  <c r="H83" i="32"/>
  <c r="G81" i="32"/>
  <c r="D79" i="32"/>
  <c r="H78" i="32"/>
  <c r="B72" i="32"/>
  <c r="H71" i="32"/>
  <c r="B60" i="32"/>
  <c r="H59" i="32"/>
  <c r="H51" i="32"/>
  <c r="E50" i="32"/>
  <c r="H49" i="32"/>
  <c r="H47" i="32"/>
  <c r="E46" i="32"/>
  <c r="H38" i="32"/>
  <c r="D35" i="32"/>
  <c r="H34" i="32"/>
  <c r="H22" i="32"/>
  <c r="H20" i="32"/>
  <c r="H18" i="32"/>
  <c r="H16" i="32"/>
  <c r="G12" i="32"/>
  <c r="D10" i="32"/>
  <c r="Y53" i="31"/>
  <c r="S53" i="31"/>
  <c r="Q53" i="31"/>
  <c r="X53" i="31"/>
  <c r="V53" i="31"/>
  <c r="P53" i="31"/>
  <c r="U52" i="31"/>
  <c r="Y52" i="31"/>
  <c r="X52" i="31"/>
  <c r="R52" i="31"/>
  <c r="Q52" i="31"/>
  <c r="P52" i="31"/>
  <c r="U50" i="31"/>
  <c r="O50" i="31"/>
  <c r="Y50" i="31"/>
  <c r="R50" i="31"/>
  <c r="Q50" i="31"/>
  <c r="L48" i="31"/>
  <c r="J48" i="31"/>
  <c r="V48" i="31" s="1"/>
  <c r="I48" i="31"/>
  <c r="G48" i="31"/>
  <c r="F48" i="31"/>
  <c r="D48" i="31"/>
  <c r="W46" i="31"/>
  <c r="Q46" i="31"/>
  <c r="V46" i="31"/>
  <c r="S46" i="31"/>
  <c r="Y45" i="31"/>
  <c r="S45" i="31"/>
  <c r="Q45" i="31"/>
  <c r="X45" i="31"/>
  <c r="V45" i="31"/>
  <c r="P45" i="31"/>
  <c r="U44" i="31"/>
  <c r="S44" i="31"/>
  <c r="Y44" i="31"/>
  <c r="X44" i="31"/>
  <c r="R44" i="31"/>
  <c r="Q44" i="31"/>
  <c r="P44" i="31"/>
  <c r="U43" i="31"/>
  <c r="O43" i="31"/>
  <c r="Y43" i="31"/>
  <c r="R43" i="31"/>
  <c r="Q43" i="31"/>
  <c r="W42" i="31"/>
  <c r="Q42" i="31"/>
  <c r="O42" i="31"/>
  <c r="V42" i="31"/>
  <c r="S42" i="31"/>
  <c r="Y41" i="31"/>
  <c r="S41" i="31"/>
  <c r="Q41" i="31"/>
  <c r="X41" i="31"/>
  <c r="V41" i="31"/>
  <c r="P41" i="31"/>
  <c r="U40" i="31"/>
  <c r="O40" i="31"/>
  <c r="Y40" i="31"/>
  <c r="R40" i="31"/>
  <c r="Q40" i="31"/>
  <c r="Y39" i="31"/>
  <c r="W39" i="31"/>
  <c r="Q39" i="31"/>
  <c r="O39" i="31"/>
  <c r="S39" i="31"/>
  <c r="V39" i="31"/>
  <c r="Y38" i="31"/>
  <c r="V38" i="31"/>
  <c r="S38" i="31"/>
  <c r="Q38" i="31"/>
  <c r="P38" i="31"/>
  <c r="X38" i="31"/>
  <c r="X37" i="31"/>
  <c r="U37" i="31"/>
  <c r="S37" i="31"/>
  <c r="R37" i="31"/>
  <c r="P37" i="31"/>
  <c r="Y37" i="31"/>
  <c r="N37" i="31"/>
  <c r="W36" i="31"/>
  <c r="U36" i="31"/>
  <c r="R36" i="31"/>
  <c r="O36" i="31"/>
  <c r="S36" i="31"/>
  <c r="Q36" i="31"/>
  <c r="Y35" i="31"/>
  <c r="W35" i="31"/>
  <c r="Q35" i="31"/>
  <c r="S35" i="31"/>
  <c r="V35" i="31"/>
  <c r="Y34" i="31"/>
  <c r="V34" i="31"/>
  <c r="S34" i="31"/>
  <c r="P34" i="31"/>
  <c r="Q34" i="31"/>
  <c r="X34" i="31"/>
  <c r="X33" i="31"/>
  <c r="S33" i="31"/>
  <c r="R33" i="31"/>
  <c r="P33" i="31"/>
  <c r="Y33" i="31"/>
  <c r="N33" i="31"/>
  <c r="Q33" i="31"/>
  <c r="W32" i="31"/>
  <c r="U32" i="31"/>
  <c r="R32" i="31"/>
  <c r="O32" i="31"/>
  <c r="S32" i="31"/>
  <c r="Q32" i="31"/>
  <c r="W31" i="31"/>
  <c r="Q31" i="31"/>
  <c r="S31" i="31"/>
  <c r="V31" i="31"/>
  <c r="Y30" i="31"/>
  <c r="V30" i="31"/>
  <c r="S30" i="31"/>
  <c r="P30" i="31"/>
  <c r="X30" i="31"/>
  <c r="X29" i="31"/>
  <c r="R29" i="31"/>
  <c r="P29" i="31"/>
  <c r="Y29" i="31"/>
  <c r="Q29" i="31"/>
  <c r="U28" i="31"/>
  <c r="R28" i="31"/>
  <c r="O28" i="31"/>
  <c r="Y28" i="31"/>
  <c r="Q28" i="31"/>
  <c r="W27" i="31"/>
  <c r="Q27" i="31"/>
  <c r="S27" i="31"/>
  <c r="Q26" i="31"/>
  <c r="P26" i="31"/>
  <c r="N26" i="31"/>
  <c r="X26" i="31"/>
  <c r="U26" i="31"/>
  <c r="Y26" i="31"/>
  <c r="R26" i="31"/>
  <c r="X25" i="31"/>
  <c r="W25" i="31"/>
  <c r="Q25" i="31"/>
  <c r="P25" i="31"/>
  <c r="O25" i="31"/>
  <c r="V25" i="31"/>
  <c r="N25" i="31"/>
  <c r="S25" i="31"/>
  <c r="Y24" i="31"/>
  <c r="X24" i="31"/>
  <c r="S24" i="31"/>
  <c r="R24" i="31"/>
  <c r="Q24" i="31"/>
  <c r="W24" i="31"/>
  <c r="P24" i="31"/>
  <c r="H24" i="31"/>
  <c r="S23" i="31"/>
  <c r="Y23" i="31"/>
  <c r="R23" i="31"/>
  <c r="Q23" i="31"/>
  <c r="V22" i="31"/>
  <c r="U22" i="31"/>
  <c r="O22" i="31"/>
  <c r="Y22" i="31"/>
  <c r="S22" i="31"/>
  <c r="R22" i="31"/>
  <c r="X21" i="31"/>
  <c r="W21" i="31"/>
  <c r="V21" i="31"/>
  <c r="Q21" i="31"/>
  <c r="P21" i="31"/>
  <c r="O21" i="31"/>
  <c r="N21" i="31"/>
  <c r="S21" i="31"/>
  <c r="Y20" i="31"/>
  <c r="X20" i="31"/>
  <c r="S20" i="31"/>
  <c r="R20" i="31"/>
  <c r="Q20" i="31"/>
  <c r="W20" i="31"/>
  <c r="P20" i="31"/>
  <c r="H20" i="31"/>
  <c r="S19" i="31"/>
  <c r="Y19" i="31"/>
  <c r="R19" i="31"/>
  <c r="Q19" i="31"/>
  <c r="P19" i="31"/>
  <c r="H19" i="31"/>
  <c r="V18" i="31"/>
  <c r="U18" i="31"/>
  <c r="O18" i="31"/>
  <c r="N18" i="31"/>
  <c r="S18" i="31"/>
  <c r="X17" i="31"/>
  <c r="W17" i="31"/>
  <c r="V17" i="31"/>
  <c r="Q17" i="31"/>
  <c r="P17" i="31"/>
  <c r="O17" i="31"/>
  <c r="N17" i="31"/>
  <c r="H17" i="31"/>
  <c r="Y16" i="31"/>
  <c r="X16" i="31"/>
  <c r="S16" i="31"/>
  <c r="R16" i="31"/>
  <c r="Q16" i="31"/>
  <c r="W16" i="31"/>
  <c r="P16" i="31"/>
  <c r="H16" i="31"/>
  <c r="S15" i="31"/>
  <c r="Y15" i="31"/>
  <c r="R15" i="31"/>
  <c r="Q15" i="31"/>
  <c r="V14" i="31"/>
  <c r="U14" i="31"/>
  <c r="O14" i="31"/>
  <c r="N14" i="31"/>
  <c r="S14" i="31"/>
  <c r="R14" i="31"/>
  <c r="Q14" i="31"/>
  <c r="X13" i="31"/>
  <c r="W13" i="31"/>
  <c r="V13" i="31"/>
  <c r="Q13" i="31"/>
  <c r="P13" i="31"/>
  <c r="O13" i="31"/>
  <c r="N13" i="31"/>
  <c r="G10" i="31"/>
  <c r="G8" i="31" s="1"/>
  <c r="Y12" i="31"/>
  <c r="X12" i="31"/>
  <c r="S12" i="31"/>
  <c r="R12" i="31"/>
  <c r="Q12" i="31"/>
  <c r="W12" i="31"/>
  <c r="P12" i="31"/>
  <c r="H12" i="31"/>
  <c r="J10" i="31"/>
  <c r="J8" i="31" s="1"/>
  <c r="I10" i="31"/>
  <c r="I8" i="31" l="1"/>
  <c r="X48" i="31"/>
  <c r="H90" i="32"/>
  <c r="F90" i="32"/>
  <c r="G90" i="32"/>
  <c r="H201" i="32"/>
  <c r="G225" i="32"/>
  <c r="E242" i="32"/>
  <c r="H242" i="32" s="1"/>
  <c r="G234" i="32"/>
  <c r="E241" i="32"/>
  <c r="H241" i="32" s="1"/>
  <c r="E85" i="32"/>
  <c r="F85" i="32" s="1"/>
  <c r="H50" i="32"/>
  <c r="E14" i="32"/>
  <c r="G15" i="32"/>
  <c r="E26" i="32"/>
  <c r="F26" i="32" s="1"/>
  <c r="E30" i="32"/>
  <c r="G31" i="32"/>
  <c r="E42" i="32"/>
  <c r="F42" i="32" s="1"/>
  <c r="D72" i="32"/>
  <c r="E100" i="32"/>
  <c r="H46" i="32"/>
  <c r="G75" i="32"/>
  <c r="D23" i="32"/>
  <c r="B52" i="32"/>
  <c r="H91" i="32"/>
  <c r="G14" i="32"/>
  <c r="G26" i="32"/>
  <c r="G30" i="32"/>
  <c r="H85" i="32"/>
  <c r="E169" i="32"/>
  <c r="F169" i="32" s="1"/>
  <c r="G67" i="32"/>
  <c r="D88" i="32"/>
  <c r="B10" i="32"/>
  <c r="B79" i="32"/>
  <c r="B94" i="32"/>
  <c r="G43" i="32"/>
  <c r="E12" i="32"/>
  <c r="G13" i="32"/>
  <c r="G25" i="32"/>
  <c r="B39" i="32"/>
  <c r="D52" i="32"/>
  <c r="D60" i="32"/>
  <c r="G80" i="32"/>
  <c r="G84" i="32"/>
  <c r="G129" i="32"/>
  <c r="E129" i="32"/>
  <c r="F129" i="32" s="1"/>
  <c r="G64" i="32"/>
  <c r="E86" i="32"/>
  <c r="F86" i="32" s="1"/>
  <c r="E89" i="32"/>
  <c r="F89" i="32" s="1"/>
  <c r="B23" i="32"/>
  <c r="B35" i="32"/>
  <c r="G68" i="32"/>
  <c r="G76" i="32"/>
  <c r="D94" i="32"/>
  <c r="D39" i="32"/>
  <c r="F46" i="32"/>
  <c r="F50" i="32"/>
  <c r="G89" i="32"/>
  <c r="G102" i="32"/>
  <c r="G104" i="32"/>
  <c r="G42" i="32"/>
  <c r="G46" i="32"/>
  <c r="G50" i="32"/>
  <c r="E121" i="32"/>
  <c r="G121" i="32"/>
  <c r="D84" i="32"/>
  <c r="E104" i="32"/>
  <c r="F104" i="32" s="1"/>
  <c r="D119" i="32"/>
  <c r="G100" i="32"/>
  <c r="G54" i="32"/>
  <c r="G62" i="32"/>
  <c r="G66" i="32"/>
  <c r="G70" i="32"/>
  <c r="G74" i="32"/>
  <c r="E81" i="32"/>
  <c r="G92" i="32"/>
  <c r="E92" i="32"/>
  <c r="B119" i="32"/>
  <c r="F91" i="32"/>
  <c r="G101" i="32"/>
  <c r="E108" i="32"/>
  <c r="E112" i="32"/>
  <c r="G113" i="32"/>
  <c r="E189" i="32"/>
  <c r="F189" i="32" s="1"/>
  <c r="E218" i="32"/>
  <c r="G91" i="32"/>
  <c r="F100" i="32"/>
  <c r="G125" i="32"/>
  <c r="B141" i="32"/>
  <c r="G146" i="32"/>
  <c r="B150" i="32"/>
  <c r="G154" i="32"/>
  <c r="E173" i="32"/>
  <c r="F173" i="32" s="1"/>
  <c r="G98" i="32"/>
  <c r="G108" i="32"/>
  <c r="G112" i="32"/>
  <c r="E137" i="32"/>
  <c r="F137" i="32" s="1"/>
  <c r="B128" i="32"/>
  <c r="B138" i="32"/>
  <c r="B133" i="32" s="1"/>
  <c r="E198" i="32"/>
  <c r="B88" i="32"/>
  <c r="G99" i="32"/>
  <c r="E102" i="32"/>
  <c r="G103" i="32"/>
  <c r="G107" i="32"/>
  <c r="G111" i="32"/>
  <c r="E124" i="32"/>
  <c r="F124" i="32" s="1"/>
  <c r="G140" i="32"/>
  <c r="E153" i="32"/>
  <c r="D181" i="32"/>
  <c r="E185" i="32"/>
  <c r="F185" i="32" s="1"/>
  <c r="E193" i="32"/>
  <c r="F193" i="32" s="1"/>
  <c r="E197" i="32"/>
  <c r="F197" i="32" s="1"/>
  <c r="D150" i="32"/>
  <c r="E157" i="32"/>
  <c r="E135" i="32"/>
  <c r="F135" i="32" s="1"/>
  <c r="D141" i="32"/>
  <c r="E161" i="32"/>
  <c r="F161" i="32" s="1"/>
  <c r="E177" i="32"/>
  <c r="D276" i="32"/>
  <c r="D138" i="32"/>
  <c r="F153" i="32"/>
  <c r="F157" i="32"/>
  <c r="G165" i="32"/>
  <c r="G211" i="32"/>
  <c r="G227" i="32"/>
  <c r="E250" i="32"/>
  <c r="G124" i="32"/>
  <c r="G137" i="32"/>
  <c r="G153" i="32"/>
  <c r="G157" i="32"/>
  <c r="G159" i="32"/>
  <c r="G161" i="32"/>
  <c r="G166" i="32"/>
  <c r="H210" i="32"/>
  <c r="F210" i="32"/>
  <c r="E214" i="32"/>
  <c r="E236" i="32"/>
  <c r="F236" i="32" s="1"/>
  <c r="G236" i="32"/>
  <c r="G162" i="32"/>
  <c r="G185" i="32"/>
  <c r="G189" i="32"/>
  <c r="H206" i="32"/>
  <c r="F206" i="32"/>
  <c r="D213" i="32"/>
  <c r="H225" i="32"/>
  <c r="F225" i="32"/>
  <c r="G136" i="32"/>
  <c r="G144" i="32"/>
  <c r="E165" i="32"/>
  <c r="G169" i="32"/>
  <c r="G174" i="32"/>
  <c r="G190" i="32"/>
  <c r="G193" i="32"/>
  <c r="G199" i="32"/>
  <c r="G167" i="32"/>
  <c r="G177" i="32"/>
  <c r="G178" i="32"/>
  <c r="D187" i="32"/>
  <c r="E199" i="32"/>
  <c r="F199" i="32" s="1"/>
  <c r="D204" i="32"/>
  <c r="G206" i="32"/>
  <c r="H239" i="32"/>
  <c r="F165" i="32"/>
  <c r="F177" i="32"/>
  <c r="E226" i="32"/>
  <c r="G270" i="32"/>
  <c r="E270" i="32"/>
  <c r="F270" i="32" s="1"/>
  <c r="G163" i="32"/>
  <c r="G173" i="32"/>
  <c r="G197" i="32"/>
  <c r="G207" i="32"/>
  <c r="E209" i="32"/>
  <c r="G210" i="32"/>
  <c r="B213" i="32"/>
  <c r="B181" i="32"/>
  <c r="G198" i="32"/>
  <c r="G214" i="32"/>
  <c r="G215" i="32"/>
  <c r="H229" i="32"/>
  <c r="E232" i="32"/>
  <c r="G232" i="32"/>
  <c r="G164" i="32"/>
  <c r="E167" i="32"/>
  <c r="F167" i="32" s="1"/>
  <c r="G168" i="32"/>
  <c r="G176" i="32"/>
  <c r="G188" i="32"/>
  <c r="G192" i="32"/>
  <c r="G196" i="32"/>
  <c r="G218" i="32"/>
  <c r="H246" i="32"/>
  <c r="F246" i="32"/>
  <c r="E251" i="32"/>
  <c r="G202" i="32"/>
  <c r="E207" i="32"/>
  <c r="G219" i="32"/>
  <c r="E230" i="32"/>
  <c r="H234" i="32"/>
  <c r="E243" i="32"/>
  <c r="E259" i="32"/>
  <c r="F259" i="32" s="1"/>
  <c r="G243" i="32"/>
  <c r="G259" i="32"/>
  <c r="G239" i="32"/>
  <c r="B279" i="32"/>
  <c r="G224" i="32"/>
  <c r="G247" i="32"/>
  <c r="E266" i="32"/>
  <c r="F266" i="32" s="1"/>
  <c r="F232" i="32"/>
  <c r="E238" i="32"/>
  <c r="E274" i="32"/>
  <c r="G251" i="32"/>
  <c r="G263" i="32"/>
  <c r="E247" i="32"/>
  <c r="H258" i="32"/>
  <c r="D262" i="32"/>
  <c r="F234" i="32"/>
  <c r="D235" i="32"/>
  <c r="F250" i="32"/>
  <c r="D255" i="32"/>
  <c r="F258" i="32"/>
  <c r="G280" i="32"/>
  <c r="G246" i="32"/>
  <c r="G250" i="32"/>
  <c r="G258" i="32"/>
  <c r="F239" i="32"/>
  <c r="F243" i="32"/>
  <c r="F247" i="32"/>
  <c r="B262" i="32"/>
  <c r="G277" i="32"/>
  <c r="G281" i="32"/>
  <c r="B235" i="32"/>
  <c r="Z17" i="31"/>
  <c r="C10" i="31"/>
  <c r="K10" i="31"/>
  <c r="Y13" i="31"/>
  <c r="W14" i="31"/>
  <c r="U15" i="31"/>
  <c r="Y17" i="31"/>
  <c r="W18" i="31"/>
  <c r="U19" i="31"/>
  <c r="Y21" i="31"/>
  <c r="W22" i="31"/>
  <c r="U23" i="31"/>
  <c r="Y25" i="31"/>
  <c r="H26" i="31"/>
  <c r="Z26" i="31" s="1"/>
  <c r="Y27" i="31"/>
  <c r="W30" i="31"/>
  <c r="N31" i="31"/>
  <c r="U31" i="31"/>
  <c r="Y31" i="31"/>
  <c r="N45" i="31"/>
  <c r="U45" i="31"/>
  <c r="N46" i="31"/>
  <c r="U46" i="31"/>
  <c r="Y46" i="31"/>
  <c r="Q48" i="31"/>
  <c r="H13" i="31"/>
  <c r="H21" i="31"/>
  <c r="N22" i="31"/>
  <c r="H25" i="31"/>
  <c r="Z25" i="31" s="1"/>
  <c r="N27" i="31"/>
  <c r="U27" i="31"/>
  <c r="D10" i="31"/>
  <c r="D8" i="31" s="1"/>
  <c r="V8" i="31" s="1"/>
  <c r="L10" i="31"/>
  <c r="R13" i="31"/>
  <c r="H14" i="31"/>
  <c r="Z14" i="31" s="1"/>
  <c r="P14" i="31"/>
  <c r="T14" i="31" s="1"/>
  <c r="X14" i="31"/>
  <c r="N15" i="31"/>
  <c r="V15" i="31"/>
  <c r="R17" i="31"/>
  <c r="H18" i="31"/>
  <c r="P18" i="31"/>
  <c r="X18" i="31"/>
  <c r="N19" i="31"/>
  <c r="V19" i="31"/>
  <c r="R21" i="31"/>
  <c r="T21" i="31" s="1"/>
  <c r="H22" i="31"/>
  <c r="P22" i="31"/>
  <c r="X22" i="31"/>
  <c r="N23" i="31"/>
  <c r="V23" i="31"/>
  <c r="R25" i="31"/>
  <c r="T25" i="31" s="1"/>
  <c r="S26" i="31"/>
  <c r="S28" i="31"/>
  <c r="T28" i="31" s="1"/>
  <c r="H30" i="31"/>
  <c r="O30" i="31"/>
  <c r="U33" i="31"/>
  <c r="W37" i="31"/>
  <c r="S43" i="31"/>
  <c r="W43" i="31"/>
  <c r="R48" i="31"/>
  <c r="N53" i="31"/>
  <c r="U53" i="31"/>
  <c r="H29" i="31"/>
  <c r="O29" i="31"/>
  <c r="E10" i="31"/>
  <c r="M10" i="31"/>
  <c r="U12" i="31"/>
  <c r="S13" i="31"/>
  <c r="Y14" i="31"/>
  <c r="O15" i="31"/>
  <c r="W15" i="31"/>
  <c r="U16" i="31"/>
  <c r="S17" i="31"/>
  <c r="Q18" i="31"/>
  <c r="Y18" i="31"/>
  <c r="O19" i="31"/>
  <c r="T19" i="31" s="1"/>
  <c r="W19" i="31"/>
  <c r="U20" i="31"/>
  <c r="Q22" i="31"/>
  <c r="O23" i="31"/>
  <c r="W23" i="31"/>
  <c r="U24" i="31"/>
  <c r="V26" i="31"/>
  <c r="X27" i="31"/>
  <c r="W28" i="31"/>
  <c r="S29" i="31"/>
  <c r="Y36" i="31"/>
  <c r="H37" i="31"/>
  <c r="O37" i="31"/>
  <c r="N38" i="31"/>
  <c r="U38" i="31"/>
  <c r="N41" i="31"/>
  <c r="U41" i="31"/>
  <c r="N42" i="31"/>
  <c r="U42" i="31"/>
  <c r="Y42" i="31"/>
  <c r="W45" i="31"/>
  <c r="M48" i="31"/>
  <c r="Y48" i="31" s="1"/>
  <c r="S50" i="31"/>
  <c r="S48" i="31" s="1"/>
  <c r="W50" i="31"/>
  <c r="N30" i="31"/>
  <c r="U30" i="31"/>
  <c r="N35" i="31"/>
  <c r="U35" i="31"/>
  <c r="S52" i="31"/>
  <c r="F10" i="31"/>
  <c r="F8" i="31" s="1"/>
  <c r="V10" i="31"/>
  <c r="N12" i="31"/>
  <c r="V12" i="31"/>
  <c r="H15" i="31"/>
  <c r="P15" i="31"/>
  <c r="X15" i="31"/>
  <c r="N16" i="31"/>
  <c r="V16" i="31"/>
  <c r="R18" i="31"/>
  <c r="X19" i="31"/>
  <c r="N20" i="31"/>
  <c r="V20" i="31"/>
  <c r="H23" i="31"/>
  <c r="P23" i="31"/>
  <c r="X23" i="31"/>
  <c r="N24" i="31"/>
  <c r="V24" i="31"/>
  <c r="O26" i="31"/>
  <c r="T26" i="31" s="1"/>
  <c r="W26" i="31"/>
  <c r="V27" i="31"/>
  <c r="P27" i="31"/>
  <c r="N29" i="31"/>
  <c r="U29" i="31"/>
  <c r="W33" i="31"/>
  <c r="O35" i="31"/>
  <c r="S40" i="31"/>
  <c r="W40" i="31"/>
  <c r="W44" i="31"/>
  <c r="H45" i="31"/>
  <c r="O45" i="31"/>
  <c r="W53" i="31"/>
  <c r="W34" i="31"/>
  <c r="H34" i="31"/>
  <c r="O34" i="31"/>
  <c r="O12" i="31"/>
  <c r="U13" i="31"/>
  <c r="O16" i="31"/>
  <c r="T16" i="31" s="1"/>
  <c r="U17" i="31"/>
  <c r="O20" i="31"/>
  <c r="T20" i="31" s="1"/>
  <c r="U21" i="31"/>
  <c r="O24" i="31"/>
  <c r="T24" i="31" s="1"/>
  <c r="U25" i="31"/>
  <c r="O27" i="31"/>
  <c r="Q30" i="31"/>
  <c r="Y32" i="31"/>
  <c r="H33" i="31"/>
  <c r="O33" i="31"/>
  <c r="T33" i="31" s="1"/>
  <c r="N34" i="31"/>
  <c r="U34" i="31"/>
  <c r="Q37" i="31"/>
  <c r="W38" i="31"/>
  <c r="N39" i="31"/>
  <c r="U39" i="31"/>
  <c r="W41" i="31"/>
  <c r="H44" i="31"/>
  <c r="O44" i="31"/>
  <c r="T44" i="31" s="1"/>
  <c r="E48" i="31"/>
  <c r="K48" i="31"/>
  <c r="W52" i="31"/>
  <c r="N52" i="31"/>
  <c r="H53" i="31"/>
  <c r="O53" i="31"/>
  <c r="R27" i="31"/>
  <c r="W29" i="31"/>
  <c r="O31" i="31"/>
  <c r="H38" i="31"/>
  <c r="O38" i="31"/>
  <c r="H41" i="31"/>
  <c r="O41" i="31"/>
  <c r="O46" i="31"/>
  <c r="C48" i="31"/>
  <c r="U48" i="31" s="1"/>
  <c r="H52" i="31"/>
  <c r="O52" i="31"/>
  <c r="T52" i="31" s="1"/>
  <c r="H27" i="31"/>
  <c r="N28" i="31"/>
  <c r="V28" i="31"/>
  <c r="R30" i="31"/>
  <c r="H31" i="31"/>
  <c r="P31" i="31"/>
  <c r="X31" i="31"/>
  <c r="N32" i="31"/>
  <c r="V32" i="31"/>
  <c r="R34" i="31"/>
  <c r="H35" i="31"/>
  <c r="P35" i="31"/>
  <c r="X35" i="31"/>
  <c r="N36" i="31"/>
  <c r="V36" i="31"/>
  <c r="R38" i="31"/>
  <c r="H39" i="31"/>
  <c r="P39" i="31"/>
  <c r="X39" i="31"/>
  <c r="N40" i="31"/>
  <c r="V40" i="31"/>
  <c r="R41" i="31"/>
  <c r="H42" i="31"/>
  <c r="P42" i="31"/>
  <c r="T42" i="31" s="1"/>
  <c r="X42" i="31"/>
  <c r="N43" i="31"/>
  <c r="V43" i="31"/>
  <c r="R45" i="31"/>
  <c r="H46" i="31"/>
  <c r="P46" i="31"/>
  <c r="X46" i="31"/>
  <c r="N50" i="31"/>
  <c r="V50" i="31"/>
  <c r="R53" i="31"/>
  <c r="H28" i="31"/>
  <c r="P28" i="31"/>
  <c r="X28" i="31"/>
  <c r="V29" i="31"/>
  <c r="R31" i="31"/>
  <c r="H32" i="31"/>
  <c r="P32" i="31"/>
  <c r="X32" i="31"/>
  <c r="V33" i="31"/>
  <c r="R35" i="31"/>
  <c r="H36" i="31"/>
  <c r="P36" i="31"/>
  <c r="T36" i="31" s="1"/>
  <c r="X36" i="31"/>
  <c r="V37" i="31"/>
  <c r="R39" i="31"/>
  <c r="H40" i="31"/>
  <c r="P40" i="31"/>
  <c r="X40" i="31"/>
  <c r="R42" i="31"/>
  <c r="H43" i="31"/>
  <c r="P43" i="31"/>
  <c r="T43" i="31" s="1"/>
  <c r="X43" i="31"/>
  <c r="N44" i="31"/>
  <c r="V44" i="31"/>
  <c r="R46" i="31"/>
  <c r="H50" i="31"/>
  <c r="P50" i="31"/>
  <c r="P48" i="31" s="1"/>
  <c r="X50" i="31"/>
  <c r="V52" i="31"/>
  <c r="Q10" i="31" l="1"/>
  <c r="Q8" i="31" s="1"/>
  <c r="T18" i="31"/>
  <c r="T13" i="31"/>
  <c r="T40" i="31"/>
  <c r="T23" i="31"/>
  <c r="C8" i="31"/>
  <c r="T39" i="31"/>
  <c r="T38" i="31"/>
  <c r="T22" i="31"/>
  <c r="T17" i="31"/>
  <c r="P10" i="31"/>
  <c r="P8" i="31" s="1"/>
  <c r="F242" i="32"/>
  <c r="F241" i="32"/>
  <c r="G145" i="32"/>
  <c r="G279" i="32"/>
  <c r="G276" i="32" s="1"/>
  <c r="B132" i="32"/>
  <c r="H102" i="32"/>
  <c r="H92" i="32"/>
  <c r="F92" i="32"/>
  <c r="F88" i="32" s="1"/>
  <c r="G41" i="32"/>
  <c r="E41" i="32"/>
  <c r="G205" i="32"/>
  <c r="E205" i="32"/>
  <c r="H207" i="32"/>
  <c r="E231" i="32"/>
  <c r="E175" i="32"/>
  <c r="G175" i="32"/>
  <c r="G253" i="32"/>
  <c r="E253" i="32"/>
  <c r="H274" i="32"/>
  <c r="F274" i="32"/>
  <c r="E172" i="32"/>
  <c r="G156" i="32"/>
  <c r="E156" i="32"/>
  <c r="H236" i="32"/>
  <c r="E134" i="32"/>
  <c r="H185" i="32"/>
  <c r="H124" i="32"/>
  <c r="E95" i="32"/>
  <c r="E142" i="32"/>
  <c r="E110" i="32"/>
  <c r="G142" i="32"/>
  <c r="E109" i="32"/>
  <c r="G95" i="32"/>
  <c r="E54" i="32"/>
  <c r="E69" i="32"/>
  <c r="G69" i="32"/>
  <c r="H86" i="32"/>
  <c r="E21" i="32"/>
  <c r="E55" i="32"/>
  <c r="E56" i="32"/>
  <c r="E27" i="32"/>
  <c r="E240" i="32"/>
  <c r="G240" i="32"/>
  <c r="E216" i="32"/>
  <c r="G216" i="32"/>
  <c r="E143" i="32"/>
  <c r="H112" i="32"/>
  <c r="F112" i="32"/>
  <c r="E77" i="32"/>
  <c r="G77" i="32"/>
  <c r="E260" i="32"/>
  <c r="G260" i="32"/>
  <c r="H230" i="32"/>
  <c r="F230" i="32"/>
  <c r="E208" i="32"/>
  <c r="G208" i="32"/>
  <c r="E139" i="32"/>
  <c r="G139" i="32"/>
  <c r="G143" i="32"/>
  <c r="E58" i="32"/>
  <c r="E63" i="32"/>
  <c r="G249" i="32"/>
  <c r="E249" i="32"/>
  <c r="D222" i="32"/>
  <c r="B222" i="32"/>
  <c r="H259" i="32"/>
  <c r="E200" i="32"/>
  <c r="E168" i="32"/>
  <c r="H209" i="32"/>
  <c r="F209" i="32"/>
  <c r="E163" i="32"/>
  <c r="G200" i="32"/>
  <c r="H199" i="32"/>
  <c r="E152" i="32"/>
  <c r="E159" i="32"/>
  <c r="E126" i="32"/>
  <c r="H157" i="32"/>
  <c r="E125" i="32"/>
  <c r="H108" i="32"/>
  <c r="F108" i="32"/>
  <c r="E82" i="32"/>
  <c r="E65" i="32"/>
  <c r="G65" i="32"/>
  <c r="G109" i="32"/>
  <c r="E76" i="32"/>
  <c r="E17" i="32"/>
  <c r="E24" i="32"/>
  <c r="G24" i="32"/>
  <c r="H100" i="32"/>
  <c r="H26" i="32"/>
  <c r="G273" i="32"/>
  <c r="E273" i="32"/>
  <c r="E248" i="32"/>
  <c r="G248" i="32"/>
  <c r="E123" i="32"/>
  <c r="H177" i="32"/>
  <c r="E116" i="32"/>
  <c r="E114" i="32"/>
  <c r="E75" i="32"/>
  <c r="E280" i="32"/>
  <c r="D133" i="32"/>
  <c r="G138" i="32"/>
  <c r="H14" i="32"/>
  <c r="E245" i="32"/>
  <c r="G245" i="32"/>
  <c r="E264" i="32"/>
  <c r="G264" i="32"/>
  <c r="H167" i="32"/>
  <c r="E223" i="32"/>
  <c r="H270" i="32"/>
  <c r="E174" i="32"/>
  <c r="E148" i="32"/>
  <c r="G172" i="32"/>
  <c r="E227" i="32"/>
  <c r="G152" i="32"/>
  <c r="E115" i="32"/>
  <c r="H198" i="32"/>
  <c r="F198" i="32"/>
  <c r="E158" i="32"/>
  <c r="E98" i="32"/>
  <c r="E146" i="32"/>
  <c r="E202" i="32"/>
  <c r="G114" i="32"/>
  <c r="H81" i="32"/>
  <c r="F81" i="32"/>
  <c r="E61" i="32"/>
  <c r="G61" i="32"/>
  <c r="E40" i="32"/>
  <c r="G40" i="32"/>
  <c r="E13" i="32"/>
  <c r="F84" i="32"/>
  <c r="G56" i="32"/>
  <c r="C10" i="32"/>
  <c r="E11" i="32"/>
  <c r="G27" i="32"/>
  <c r="H266" i="32"/>
  <c r="E62" i="32"/>
  <c r="G88" i="32"/>
  <c r="E48" i="32"/>
  <c r="G48" i="32"/>
  <c r="E15" i="32"/>
  <c r="E96" i="32"/>
  <c r="H218" i="32"/>
  <c r="F218" i="32"/>
  <c r="E97" i="32"/>
  <c r="E37" i="32"/>
  <c r="G37" i="32"/>
  <c r="H89" i="32"/>
  <c r="E88" i="32"/>
  <c r="E25" i="32"/>
  <c r="H169" i="32"/>
  <c r="E67" i="32"/>
  <c r="G63" i="32"/>
  <c r="E281" i="32"/>
  <c r="E228" i="32"/>
  <c r="E256" i="32"/>
  <c r="G256" i="32"/>
  <c r="E268" i="32"/>
  <c r="G268" i="32"/>
  <c r="H243" i="32"/>
  <c r="H251" i="32"/>
  <c r="F251" i="32"/>
  <c r="E196" i="32"/>
  <c r="E164" i="32"/>
  <c r="G231" i="32"/>
  <c r="E252" i="32"/>
  <c r="G252" i="32"/>
  <c r="E190" i="32"/>
  <c r="E144" i="32"/>
  <c r="E162" i="32"/>
  <c r="E155" i="32"/>
  <c r="G122" i="32"/>
  <c r="E122" i="32"/>
  <c r="G123" i="32"/>
  <c r="G228" i="32"/>
  <c r="G155" i="32"/>
  <c r="G134" i="32"/>
  <c r="E111" i="32"/>
  <c r="H137" i="32"/>
  <c r="E178" i="32"/>
  <c r="E117" i="32"/>
  <c r="E74" i="32"/>
  <c r="E57" i="32"/>
  <c r="G57" i="32"/>
  <c r="H121" i="32"/>
  <c r="F121" i="32"/>
  <c r="G58" i="32"/>
  <c r="E80" i="32"/>
  <c r="H12" i="32"/>
  <c r="B9" i="32"/>
  <c r="E84" i="32"/>
  <c r="E44" i="32"/>
  <c r="G44" i="32"/>
  <c r="F14" i="32"/>
  <c r="G55" i="32"/>
  <c r="G21" i="32"/>
  <c r="G82" i="32"/>
  <c r="G79" i="32" s="1"/>
  <c r="G11" i="32"/>
  <c r="G217" i="32"/>
  <c r="E217" i="32"/>
  <c r="E179" i="32"/>
  <c r="G179" i="32"/>
  <c r="E29" i="32"/>
  <c r="G29" i="32"/>
  <c r="H30" i="32"/>
  <c r="G257" i="32"/>
  <c r="E257" i="32"/>
  <c r="B276" i="32"/>
  <c r="E176" i="32"/>
  <c r="G233" i="32"/>
  <c r="E233" i="32"/>
  <c r="E211" i="32"/>
  <c r="E277" i="32"/>
  <c r="H247" i="32"/>
  <c r="E263" i="32"/>
  <c r="G237" i="32"/>
  <c r="E237" i="32"/>
  <c r="E235" i="32" s="1"/>
  <c r="H238" i="32"/>
  <c r="F238" i="32"/>
  <c r="E224" i="32"/>
  <c r="E219" i="32"/>
  <c r="E215" i="32"/>
  <c r="E192" i="32"/>
  <c r="G223" i="32"/>
  <c r="E191" i="32"/>
  <c r="G191" i="32"/>
  <c r="E140" i="32"/>
  <c r="E182" i="32"/>
  <c r="H214" i="32"/>
  <c r="F214" i="32"/>
  <c r="G182" i="32"/>
  <c r="H250" i="32"/>
  <c r="H161" i="32"/>
  <c r="H153" i="32"/>
  <c r="E130" i="32"/>
  <c r="E128" i="32" s="1"/>
  <c r="E107" i="32"/>
  <c r="G130" i="32"/>
  <c r="G148" i="32"/>
  <c r="G158" i="32"/>
  <c r="H189" i="32"/>
  <c r="G115" i="32"/>
  <c r="E70" i="32"/>
  <c r="E53" i="32"/>
  <c r="G53" i="32"/>
  <c r="H104" i="32"/>
  <c r="F102" i="32"/>
  <c r="G117" i="32"/>
  <c r="E43" i="32"/>
  <c r="E36" i="32"/>
  <c r="G36" i="32"/>
  <c r="H42" i="32"/>
  <c r="E19" i="32"/>
  <c r="E68" i="32"/>
  <c r="F12" i="32"/>
  <c r="E184" i="32"/>
  <c r="H193" i="32"/>
  <c r="G160" i="32"/>
  <c r="E160" i="32"/>
  <c r="H135" i="32"/>
  <c r="E99" i="32"/>
  <c r="E73" i="32"/>
  <c r="G73" i="32"/>
  <c r="G28" i="32"/>
  <c r="E28" i="32"/>
  <c r="F207" i="32"/>
  <c r="E220" i="32"/>
  <c r="G220" i="32"/>
  <c r="E244" i="32"/>
  <c r="G244" i="32"/>
  <c r="E188" i="32"/>
  <c r="H232" i="32"/>
  <c r="E183" i="32"/>
  <c r="G183" i="32"/>
  <c r="H226" i="32"/>
  <c r="F226" i="32"/>
  <c r="G184" i="32"/>
  <c r="H165" i="32"/>
  <c r="E136" i="32"/>
  <c r="E166" i="32"/>
  <c r="E151" i="32"/>
  <c r="G120" i="32"/>
  <c r="E120" i="32"/>
  <c r="G151" i="32"/>
  <c r="H197" i="32"/>
  <c r="E103" i="32"/>
  <c r="G116" i="32"/>
  <c r="H173" i="32"/>
  <c r="E154" i="32"/>
  <c r="E113" i="32"/>
  <c r="E101" i="32"/>
  <c r="G126" i="32"/>
  <c r="G110" i="32"/>
  <c r="E66" i="32"/>
  <c r="G96" i="32"/>
  <c r="G45" i="32"/>
  <c r="E45" i="32"/>
  <c r="G97" i="32"/>
  <c r="H129" i="32"/>
  <c r="G33" i="32"/>
  <c r="E33" i="32"/>
  <c r="E32" i="32"/>
  <c r="G32" i="32"/>
  <c r="F30" i="32"/>
  <c r="E64" i="32"/>
  <c r="E31" i="32"/>
  <c r="G17" i="32"/>
  <c r="G19" i="32"/>
  <c r="Z39" i="31"/>
  <c r="Z20" i="31"/>
  <c r="N10" i="31"/>
  <c r="Z12" i="31"/>
  <c r="Z36" i="31"/>
  <c r="T32" i="31"/>
  <c r="T53" i="31"/>
  <c r="Z19" i="31"/>
  <c r="Z37" i="31"/>
  <c r="Z35" i="31"/>
  <c r="Z41" i="31"/>
  <c r="T46" i="31"/>
  <c r="T31" i="31"/>
  <c r="Z29" i="31"/>
  <c r="Z24" i="31"/>
  <c r="Z30" i="31"/>
  <c r="T15" i="31"/>
  <c r="T29" i="31"/>
  <c r="Z33" i="31"/>
  <c r="Z46" i="31"/>
  <c r="Z31" i="31"/>
  <c r="H10" i="31"/>
  <c r="M8" i="31"/>
  <c r="Y10" i="31"/>
  <c r="K8" i="31"/>
  <c r="W10" i="31"/>
  <c r="E8" i="31"/>
  <c r="Z50" i="31"/>
  <c r="N48" i="31"/>
  <c r="Z43" i="31"/>
  <c r="Z40" i="31"/>
  <c r="T41" i="31"/>
  <c r="Z52" i="31"/>
  <c r="T27" i="31"/>
  <c r="O10" i="31"/>
  <c r="T12" i="31"/>
  <c r="Z16" i="31"/>
  <c r="Z23" i="31"/>
  <c r="R10" i="31"/>
  <c r="R8" i="31" s="1"/>
  <c r="Z21" i="31"/>
  <c r="H48" i="31"/>
  <c r="Z32" i="31"/>
  <c r="Z15" i="31"/>
  <c r="Z44" i="31"/>
  <c r="Z34" i="31"/>
  <c r="T34" i="31"/>
  <c r="Z38" i="31"/>
  <c r="S10" i="31"/>
  <c r="S8" i="31" s="1"/>
  <c r="T30" i="31"/>
  <c r="X10" i="31"/>
  <c r="L8" i="31"/>
  <c r="Z27" i="31"/>
  <c r="Z45" i="31"/>
  <c r="Z13" i="31"/>
  <c r="Z28" i="31"/>
  <c r="W48" i="31"/>
  <c r="O48" i="31"/>
  <c r="Z53" i="31"/>
  <c r="T50" i="31"/>
  <c r="T48" i="31" s="1"/>
  <c r="Z18" i="31"/>
  <c r="U8" i="31"/>
  <c r="T45" i="31"/>
  <c r="T35" i="31"/>
  <c r="Z42" i="31"/>
  <c r="T37" i="31"/>
  <c r="U10" i="31"/>
  <c r="Z22" i="31"/>
  <c r="O8" i="31" l="1"/>
  <c r="E213" i="32"/>
  <c r="H128" i="32"/>
  <c r="H235" i="32"/>
  <c r="H249" i="32"/>
  <c r="F249" i="32"/>
  <c r="H69" i="32"/>
  <c r="F69" i="32"/>
  <c r="H110" i="32"/>
  <c r="F110" i="32"/>
  <c r="H231" i="32"/>
  <c r="F231" i="32"/>
  <c r="H41" i="32"/>
  <c r="F41" i="32"/>
  <c r="G106" i="32"/>
  <c r="H113" i="32"/>
  <c r="F113" i="32"/>
  <c r="H103" i="32"/>
  <c r="F103" i="32"/>
  <c r="G72" i="32"/>
  <c r="H19" i="32"/>
  <c r="F19" i="32"/>
  <c r="H43" i="32"/>
  <c r="F43" i="32"/>
  <c r="E52" i="32"/>
  <c r="H53" i="32"/>
  <c r="F53" i="32"/>
  <c r="H191" i="32"/>
  <c r="F191" i="32"/>
  <c r="H176" i="32"/>
  <c r="F176" i="32"/>
  <c r="E39" i="32"/>
  <c r="H40" i="32"/>
  <c r="F40" i="32"/>
  <c r="D132" i="32"/>
  <c r="F248" i="32"/>
  <c r="H248" i="32"/>
  <c r="H76" i="32"/>
  <c r="F76" i="32"/>
  <c r="H163" i="32"/>
  <c r="F163" i="32"/>
  <c r="H55" i="32"/>
  <c r="F55" i="32"/>
  <c r="H253" i="32"/>
  <c r="F253" i="32"/>
  <c r="G195" i="32"/>
  <c r="H63" i="32"/>
  <c r="F63" i="32"/>
  <c r="E138" i="32"/>
  <c r="E133" i="32" s="1"/>
  <c r="H240" i="32"/>
  <c r="F240" i="32"/>
  <c r="G262" i="32"/>
  <c r="H136" i="32"/>
  <c r="F136" i="32"/>
  <c r="H68" i="32"/>
  <c r="F68" i="32"/>
  <c r="G39" i="32"/>
  <c r="H115" i="32"/>
  <c r="F115" i="32"/>
  <c r="H77" i="32"/>
  <c r="F77" i="32"/>
  <c r="H31" i="32"/>
  <c r="F31" i="32"/>
  <c r="H183" i="32"/>
  <c r="F183" i="32"/>
  <c r="H244" i="32"/>
  <c r="F244" i="32"/>
  <c r="H219" i="32"/>
  <c r="F219" i="32"/>
  <c r="H178" i="32"/>
  <c r="F178" i="32"/>
  <c r="E255" i="32"/>
  <c r="H256" i="32"/>
  <c r="F256" i="32"/>
  <c r="H227" i="32"/>
  <c r="F227" i="32"/>
  <c r="H114" i="32"/>
  <c r="F114" i="32"/>
  <c r="H82" i="32"/>
  <c r="F82" i="32"/>
  <c r="H126" i="32"/>
  <c r="F126" i="32"/>
  <c r="H200" i="32"/>
  <c r="F200" i="32"/>
  <c r="H277" i="32"/>
  <c r="F277" i="32"/>
  <c r="H57" i="32"/>
  <c r="F57" i="32"/>
  <c r="H37" i="32"/>
  <c r="F37" i="32"/>
  <c r="H223" i="32"/>
  <c r="E222" i="32"/>
  <c r="F223" i="32"/>
  <c r="H66" i="32"/>
  <c r="F66" i="32"/>
  <c r="H154" i="32"/>
  <c r="F154" i="32"/>
  <c r="E150" i="32"/>
  <c r="H151" i="32"/>
  <c r="F151" i="32"/>
  <c r="H220" i="32"/>
  <c r="F220" i="32"/>
  <c r="E72" i="32"/>
  <c r="H73" i="32"/>
  <c r="F73" i="32"/>
  <c r="H70" i="32"/>
  <c r="F70" i="32"/>
  <c r="H263" i="32"/>
  <c r="E262" i="32"/>
  <c r="F263" i="32"/>
  <c r="B283" i="32"/>
  <c r="H29" i="32"/>
  <c r="F29" i="32"/>
  <c r="H44" i="32"/>
  <c r="F44" i="32"/>
  <c r="E79" i="32"/>
  <c r="H80" i="32"/>
  <c r="F80" i="32"/>
  <c r="H190" i="32"/>
  <c r="F190" i="32"/>
  <c r="E195" i="32"/>
  <c r="H196" i="32"/>
  <c r="F196" i="32"/>
  <c r="F25" i="32"/>
  <c r="H25" i="32"/>
  <c r="H97" i="32"/>
  <c r="F97" i="32"/>
  <c r="G60" i="32"/>
  <c r="H245" i="32"/>
  <c r="F245" i="32"/>
  <c r="E272" i="32"/>
  <c r="H273" i="32"/>
  <c r="F273" i="32"/>
  <c r="G23" i="32"/>
  <c r="H139" i="32"/>
  <c r="F139" i="32"/>
  <c r="H54" i="32"/>
  <c r="F54" i="32"/>
  <c r="H142" i="32"/>
  <c r="F142" i="32"/>
  <c r="H156" i="32"/>
  <c r="F156" i="32"/>
  <c r="E204" i="32"/>
  <c r="H205" i="32"/>
  <c r="F205" i="32"/>
  <c r="H162" i="32"/>
  <c r="F162" i="32"/>
  <c r="H67" i="32"/>
  <c r="F67" i="32"/>
  <c r="F264" i="32"/>
  <c r="H264" i="32"/>
  <c r="H123" i="32"/>
  <c r="F123" i="32"/>
  <c r="H216" i="32"/>
  <c r="F216" i="32"/>
  <c r="G141" i="32"/>
  <c r="F33" i="32"/>
  <c r="H33" i="32"/>
  <c r="H96" i="32"/>
  <c r="F96" i="32"/>
  <c r="H17" i="32"/>
  <c r="F17" i="32"/>
  <c r="H217" i="32"/>
  <c r="F217" i="32"/>
  <c r="H144" i="32"/>
  <c r="F144" i="32"/>
  <c r="H228" i="32"/>
  <c r="F228" i="32"/>
  <c r="H15" i="32"/>
  <c r="F15" i="32"/>
  <c r="G171" i="32"/>
  <c r="H159" i="32"/>
  <c r="F159" i="32"/>
  <c r="E187" i="32"/>
  <c r="H188" i="32"/>
  <c r="F188" i="32"/>
  <c r="H160" i="32"/>
  <c r="F160" i="32"/>
  <c r="H184" i="32"/>
  <c r="F184" i="32"/>
  <c r="E106" i="32"/>
  <c r="H107" i="32"/>
  <c r="F107" i="32"/>
  <c r="H182" i="32"/>
  <c r="E181" i="32"/>
  <c r="F182" i="32"/>
  <c r="H192" i="32"/>
  <c r="F192" i="32"/>
  <c r="H211" i="32"/>
  <c r="F211" i="32"/>
  <c r="H74" i="32"/>
  <c r="F74" i="32"/>
  <c r="H111" i="32"/>
  <c r="F111" i="32"/>
  <c r="F268" i="32"/>
  <c r="H268" i="32"/>
  <c r="H281" i="32"/>
  <c r="F281" i="32"/>
  <c r="H202" i="32"/>
  <c r="F202" i="32"/>
  <c r="H148" i="32"/>
  <c r="F148" i="32"/>
  <c r="E279" i="32"/>
  <c r="E276" i="32" s="1"/>
  <c r="H280" i="32"/>
  <c r="F280" i="32"/>
  <c r="G272" i="32"/>
  <c r="H125" i="32"/>
  <c r="F125" i="32"/>
  <c r="G128" i="32"/>
  <c r="F260" i="32"/>
  <c r="H260" i="32"/>
  <c r="H143" i="32"/>
  <c r="F143" i="32"/>
  <c r="F21" i="32"/>
  <c r="H21" i="32"/>
  <c r="G94" i="32"/>
  <c r="G204" i="32"/>
  <c r="H101" i="32"/>
  <c r="F101" i="32"/>
  <c r="H36" i="32"/>
  <c r="E35" i="32"/>
  <c r="F36" i="32"/>
  <c r="H58" i="32"/>
  <c r="F58" i="32"/>
  <c r="H56" i="32"/>
  <c r="F56" i="32"/>
  <c r="G119" i="32"/>
  <c r="H179" i="32"/>
  <c r="F179" i="32"/>
  <c r="H98" i="32"/>
  <c r="F98" i="32"/>
  <c r="H64" i="32"/>
  <c r="F64" i="32"/>
  <c r="H224" i="32"/>
  <c r="F224" i="32"/>
  <c r="H122" i="32"/>
  <c r="F122" i="32"/>
  <c r="H164" i="32"/>
  <c r="F164" i="32"/>
  <c r="H62" i="32"/>
  <c r="F62" i="32"/>
  <c r="H158" i="32"/>
  <c r="F158" i="32"/>
  <c r="H116" i="32"/>
  <c r="F116" i="32"/>
  <c r="G150" i="32"/>
  <c r="H166" i="32"/>
  <c r="F166" i="32"/>
  <c r="H99" i="32"/>
  <c r="F99" i="32"/>
  <c r="G10" i="32"/>
  <c r="H84" i="32"/>
  <c r="H155" i="32"/>
  <c r="F155" i="32"/>
  <c r="H88" i="32"/>
  <c r="H48" i="32"/>
  <c r="F48" i="32"/>
  <c r="E60" i="32"/>
  <c r="H61" i="32"/>
  <c r="F61" i="32"/>
  <c r="H174" i="32"/>
  <c r="F174" i="32"/>
  <c r="E23" i="32"/>
  <c r="H24" i="32"/>
  <c r="F24" i="32"/>
  <c r="H65" i="32"/>
  <c r="F65" i="32"/>
  <c r="H152" i="32"/>
  <c r="F152" i="32"/>
  <c r="H27" i="32"/>
  <c r="F27" i="32"/>
  <c r="H109" i="32"/>
  <c r="F109" i="32"/>
  <c r="H134" i="32"/>
  <c r="F134" i="32"/>
  <c r="G213" i="32"/>
  <c r="H175" i="32"/>
  <c r="F175" i="32"/>
  <c r="G187" i="32"/>
  <c r="H45" i="32"/>
  <c r="F45" i="32"/>
  <c r="G52" i="32"/>
  <c r="H213" i="32"/>
  <c r="H237" i="32"/>
  <c r="F237" i="32"/>
  <c r="G255" i="32"/>
  <c r="E171" i="32"/>
  <c r="H172" i="32"/>
  <c r="F172" i="32"/>
  <c r="H32" i="32"/>
  <c r="F32" i="32"/>
  <c r="E119" i="32"/>
  <c r="H120" i="32"/>
  <c r="F120" i="32"/>
  <c r="H28" i="32"/>
  <c r="F28" i="32"/>
  <c r="G35" i="32"/>
  <c r="H130" i="32"/>
  <c r="F130" i="32"/>
  <c r="G181" i="32"/>
  <c r="H140" i="32"/>
  <c r="F140" i="32"/>
  <c r="H215" i="32"/>
  <c r="F215" i="32"/>
  <c r="H233" i="32"/>
  <c r="F233" i="32"/>
  <c r="H257" i="32"/>
  <c r="F257" i="32"/>
  <c r="G235" i="32"/>
  <c r="H117" i="32"/>
  <c r="F117" i="32"/>
  <c r="G133" i="32"/>
  <c r="H252" i="32"/>
  <c r="F252" i="32"/>
  <c r="H11" i="32"/>
  <c r="E10" i="32"/>
  <c r="F11" i="32"/>
  <c r="H13" i="32"/>
  <c r="F13" i="32"/>
  <c r="H146" i="32"/>
  <c r="F146" i="32"/>
  <c r="E145" i="32"/>
  <c r="H75" i="32"/>
  <c r="F75" i="32"/>
  <c r="H168" i="32"/>
  <c r="F168" i="32"/>
  <c r="H208" i="32"/>
  <c r="F208" i="32"/>
  <c r="E94" i="32"/>
  <c r="H95" i="32"/>
  <c r="F95" i="32"/>
  <c r="W8" i="31"/>
  <c r="T10" i="31"/>
  <c r="T8" i="31" s="1"/>
  <c r="Z48" i="31"/>
  <c r="H8" i="31"/>
  <c r="X8" i="31"/>
  <c r="Y8" i="31"/>
  <c r="N8" i="31"/>
  <c r="Z10" i="31"/>
  <c r="H276" i="32" l="1"/>
  <c r="H52" i="32"/>
  <c r="H119" i="32"/>
  <c r="H171" i="32"/>
  <c r="H181" i="32"/>
  <c r="H187" i="32"/>
  <c r="H204" i="32"/>
  <c r="H79" i="32"/>
  <c r="F39" i="32"/>
  <c r="H106" i="32"/>
  <c r="D9" i="32"/>
  <c r="D283" i="32" s="1"/>
  <c r="F272" i="32"/>
  <c r="F255" i="32"/>
  <c r="H138" i="32"/>
  <c r="F138" i="32"/>
  <c r="F133" i="32" s="1"/>
  <c r="F128" i="32"/>
  <c r="H72" i="32"/>
  <c r="F195" i="32"/>
  <c r="H133" i="32"/>
  <c r="F23" i="32"/>
  <c r="F60" i="32"/>
  <c r="F279" i="32"/>
  <c r="F276" i="32" s="1"/>
  <c r="H195" i="32"/>
  <c r="F262" i="32"/>
  <c r="F150" i="32"/>
  <c r="F119" i="32"/>
  <c r="F35" i="32"/>
  <c r="F204" i="32"/>
  <c r="F79" i="32"/>
  <c r="G222" i="32"/>
  <c r="H94" i="32"/>
  <c r="F10" i="32"/>
  <c r="G132" i="32"/>
  <c r="F106" i="32"/>
  <c r="H272" i="32"/>
  <c r="H262" i="32"/>
  <c r="F72" i="32"/>
  <c r="H39" i="32"/>
  <c r="H145" i="32"/>
  <c r="H10" i="32"/>
  <c r="F235" i="32"/>
  <c r="F222" i="32" s="1"/>
  <c r="H23" i="32"/>
  <c r="H60" i="32"/>
  <c r="F213" i="32"/>
  <c r="H279" i="32"/>
  <c r="E141" i="32"/>
  <c r="H255" i="32"/>
  <c r="F94" i="32"/>
  <c r="H35" i="32"/>
  <c r="F181" i="32"/>
  <c r="F145" i="32"/>
  <c r="F141" i="32" s="1"/>
  <c r="F171" i="32"/>
  <c r="F187" i="32"/>
  <c r="H150" i="32"/>
  <c r="H222" i="32"/>
  <c r="F52" i="32"/>
  <c r="Z8" i="31"/>
  <c r="H141" i="32" l="1"/>
  <c r="E132" i="32"/>
  <c r="F132" i="32"/>
  <c r="C9" i="32"/>
  <c r="C283" i="32" s="1"/>
  <c r="G9" i="32"/>
  <c r="G283" i="32" s="1"/>
  <c r="H132" i="32" l="1"/>
  <c r="E9" i="32"/>
  <c r="F9" i="32"/>
  <c r="F283" i="32" s="1"/>
  <c r="H9" i="32" l="1"/>
  <c r="E283" i="32"/>
  <c r="H283" i="32" l="1"/>
  <c r="M6" i="17" l="1"/>
  <c r="K7" i="17" l="1"/>
  <c r="J7" i="17" l="1"/>
  <c r="I7" i="17" l="1"/>
  <c r="B8" i="17"/>
  <c r="L7" i="17"/>
  <c r="H7" i="17"/>
  <c r="G7" i="17"/>
  <c r="F7" i="17"/>
  <c r="E7" i="17"/>
  <c r="D7" i="17"/>
  <c r="C7" i="17"/>
  <c r="B7" i="17"/>
  <c r="O6" i="17"/>
  <c r="P6" i="17" s="1"/>
  <c r="O5" i="17"/>
  <c r="P5" i="17" s="1"/>
  <c r="Q5" i="17" s="1"/>
  <c r="M5" i="17"/>
  <c r="Q6" i="17" l="1"/>
  <c r="P8" i="17"/>
  <c r="C8" i="17" s="1"/>
  <c r="O8" i="17"/>
  <c r="R5" i="17"/>
  <c r="M8" i="17"/>
  <c r="M7" i="17"/>
  <c r="Z7" i="17" s="1"/>
  <c r="R6" i="17" l="1"/>
  <c r="Q8" i="17"/>
  <c r="D8" i="17" s="1"/>
  <c r="S5" i="17"/>
  <c r="S6" i="17" l="1"/>
  <c r="R8" i="17"/>
  <c r="E8" i="17" s="1"/>
  <c r="T5" i="17"/>
  <c r="T6" i="17" l="1"/>
  <c r="S8" i="17"/>
  <c r="F8" i="17" s="1"/>
  <c r="U5" i="17"/>
  <c r="U6" i="17" l="1"/>
  <c r="T8" i="17"/>
  <c r="G8" i="17" s="1"/>
  <c r="V5" i="17"/>
  <c r="V6" i="17" l="1"/>
  <c r="U8" i="17"/>
  <c r="H8" i="17" s="1"/>
  <c r="W5" i="17"/>
  <c r="X5" i="17" s="1"/>
  <c r="W6" i="17" l="1"/>
  <c r="V8" i="17"/>
  <c r="I8" i="17" s="1"/>
  <c r="Y5" i="17"/>
  <c r="X6" i="17" l="1"/>
  <c r="W8" i="17"/>
  <c r="J8" i="17" s="1"/>
  <c r="Z5" i="17"/>
  <c r="Y6" i="17" l="1"/>
  <c r="X8" i="17"/>
  <c r="K8" i="17" s="1"/>
  <c r="Y8" i="17" l="1"/>
  <c r="Z6" i="17"/>
  <c r="L8" i="17" l="1"/>
  <c r="Z8" i="17"/>
</calcChain>
</file>

<file path=xl/sharedStrings.xml><?xml version="1.0" encoding="utf-8"?>
<sst xmlns="http://schemas.openxmlformats.org/spreadsheetml/2006/main" count="377" uniqueCount="342">
  <si>
    <t>All Departments</t>
  </si>
  <si>
    <t>in millions</t>
  </si>
  <si>
    <t>CUMULATIVE</t>
  </si>
  <si>
    <t>JAN</t>
  </si>
  <si>
    <t>FEB</t>
  </si>
  <si>
    <t>MAR</t>
  </si>
  <si>
    <t>APR</t>
  </si>
  <si>
    <t>Monthly NCA Credited</t>
  </si>
  <si>
    <t>Monthly NCA Utilized</t>
  </si>
  <si>
    <t>MAY</t>
  </si>
  <si>
    <t>JUNE</t>
  </si>
  <si>
    <t>JULY</t>
  </si>
  <si>
    <t>AUGUST</t>
  </si>
  <si>
    <t>SEPTEMBER</t>
  </si>
  <si>
    <t>TOTAL</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</si>
  <si>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</si>
  <si>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</si>
  <si>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</si>
  <si>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</si>
  <si>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</si>
  <si>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</si>
  <si>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</si>
  <si>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</si>
  <si>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</si>
  <si>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</si>
  <si>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</si>
  <si>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</si>
  <si>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</si>
  <si>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</si>
  <si>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</si>
  <si>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</si>
  <si>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</si>
  <si>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</si>
  <si>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</si>
  <si>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</si>
  <si>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</si>
  <si>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</si>
  <si>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</si>
  <si>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</si>
  <si>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</si>
  <si>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</si>
  <si>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</si>
  <si>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</si>
  <si>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</si>
  <si>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</si>
  <si>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</si>
  <si>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</si>
  <si>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</si>
  <si>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</si>
  <si>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</si>
  <si>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</si>
  <si>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</si>
  <si>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</si>
  <si>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</si>
  <si>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</si>
  <si>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</si>
  <si>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</si>
  <si>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</si>
  <si>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</si>
  <si>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</si>
  <si>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</si>
  <si>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</si>
  <si>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</si>
  <si>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</si>
  <si>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</si>
  <si>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</si>
  <si>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</si>
  <si>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</si>
  <si>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</si>
  <si>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</si>
  <si>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</si>
  <si>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</si>
  <si>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</si>
  <si>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</si>
  <si>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</si>
  <si>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</si>
  <si>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</si>
  <si>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</si>
  <si>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</si>
  <si>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</si>
  <si>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</si>
  <si>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</si>
  <si>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</si>
  <si>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</si>
  <si>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</si>
  <si>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</si>
  <si>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</si>
  <si>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</si>
  <si>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</si>
  <si>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</si>
  <si>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</si>
  <si>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</si>
  <si>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</si>
  <si>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</si>
  <si>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</si>
  <si>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</si>
  <si>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</si>
  <si>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</si>
  <si>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</si>
  <si>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</si>
  <si>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</si>
  <si>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</si>
  <si>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</si>
  <si>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</si>
  <si>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</si>
  <si>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</si>
  <si>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</si>
  <si>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</si>
  <si>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</si>
  <si>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</si>
  <si>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</si>
  <si>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</si>
  <si>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</si>
  <si>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</si>
  <si>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</si>
  <si>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</si>
  <si>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</si>
  <si>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</si>
  <si>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</si>
  <si>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</si>
  <si>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</si>
  <si>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</si>
  <si>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</si>
  <si>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</si>
  <si>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</si>
  <si>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</si>
  <si>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</si>
  <si>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</si>
  <si>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</si>
  <si>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</si>
  <si>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</si>
  <si>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</si>
  <si>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</si>
  <si>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</si>
  <si>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</si>
  <si>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</si>
  <si>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</si>
  <si>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</si>
  <si>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</si>
  <si>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</si>
  <si>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</si>
  <si>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</si>
  <si>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</si>
  <si>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</si>
  <si>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</si>
  <si>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</si>
  <si>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</si>
  <si>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</si>
  <si>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</si>
  <si>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</si>
  <si>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</si>
  <si>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</si>
  <si>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TARIFF</t>
  </si>
  <si>
    <t xml:space="preserve">    PSA</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</si>
  <si>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</si>
  <si>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</si>
  <si>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</si>
  <si>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</si>
  <si>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</si>
  <si>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</si>
  <si>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</si>
  <si>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</si>
  <si>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</si>
  <si>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</si>
  <si>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</si>
  <si>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</si>
  <si>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</si>
  <si>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</si>
  <si>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</si>
  <si>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</si>
  <si>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</si>
  <si>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</si>
  <si>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</si>
  <si>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</si>
  <si>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</si>
  <si>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PDEA</t>
  </si>
  <si>
    <t xml:space="preserve">   PHILRACOM</t>
  </si>
  <si>
    <t xml:space="preserve">   PSC  </t>
  </si>
  <si>
    <t xml:space="preserve">   PCUP</t>
  </si>
  <si>
    <t xml:space="preserve">   PLLO</t>
  </si>
  <si>
    <t xml:space="preserve">   PMS</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</si>
  <si>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</si>
  <si>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</si>
  <si>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</si>
  <si>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</si>
  <si>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</si>
  <si>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</si>
  <si>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</si>
  <si>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</si>
  <si>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</si>
  <si>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</si>
  <si>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</si>
  <si>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</si>
  <si>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</si>
  <si>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Special Purpose Funds (SPFs)</t>
  </si>
  <si>
    <t xml:space="preserve">BSGC   </t>
  </si>
  <si>
    <t>ALGU</t>
  </si>
  <si>
    <t>TOTAL (Departments &amp; SPFs)</t>
  </si>
  <si>
    <t>DICT</t>
  </si>
  <si>
    <t xml:space="preserve">  CICC</t>
  </si>
  <si>
    <t xml:space="preserve">  NPC</t>
  </si>
  <si>
    <t xml:space="preserve">  NTC</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</si>
  <si>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</si>
  <si>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</si>
  <si>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</si>
  <si>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</si>
  <si>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</si>
  <si>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</si>
  <si>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</si>
  <si>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</si>
  <si>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</si>
  <si>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</si>
  <si>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</si>
  <si>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CHR</t>
  </si>
  <si>
    <t xml:space="preserve">     HRVVMC</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</si>
  <si>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</si>
  <si>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</si>
  <si>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</si>
  <si>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</si>
  <si>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</si>
  <si>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t>Q1</t>
  </si>
  <si>
    <t>Q2</t>
  </si>
  <si>
    <t>Q3</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</si>
  <si>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</si>
  <si>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</si>
  <si>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</si>
  <si>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</si>
  <si>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</si>
  <si>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</si>
  <si>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</si>
  <si>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</si>
  <si>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</si>
  <si>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</si>
  <si>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</si>
  <si>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</si>
  <si>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</si>
  <si>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</si>
  <si>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</si>
  <si>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</si>
  <si>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</si>
  <si>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</si>
  <si>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</si>
  <si>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</si>
  <si>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National Economic and Development Authority</t>
  </si>
  <si>
    <t>Other Executive Offices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</si>
  <si>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</si>
  <si>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</si>
  <si>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</si>
  <si>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</si>
  <si>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</si>
  <si>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</si>
  <si>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</si>
  <si>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</si>
  <si>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</si>
  <si>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</si>
  <si>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</si>
  <si>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/3</t>
  </si>
  <si>
    <t>/4</t>
  </si>
  <si>
    <t>Refers to checks issued/ADA chargeable against NCAs credited</t>
  </si>
  <si>
    <t>/5</t>
  </si>
  <si>
    <t>Percent of NCAs utilized over NCA releases</t>
  </si>
  <si>
    <t>/6</t>
  </si>
  <si>
    <t>/7</t>
  </si>
  <si>
    <r>
      <t xml:space="preserve">     Owned and Controlled Corporations</t>
    </r>
    <r>
      <rPr>
        <vertAlign val="superscript"/>
        <sz val="10"/>
        <rFont val="Arial"/>
        <family val="2"/>
      </rPr>
      <t>/6</t>
    </r>
  </si>
  <si>
    <t>Department of Budget and Management</t>
  </si>
  <si>
    <t xml:space="preserve">   NFRDI</t>
  </si>
  <si>
    <t>DHSUD</t>
  </si>
  <si>
    <t xml:space="preserve">   HSAC</t>
  </si>
  <si>
    <t xml:space="preserve">    CPD</t>
  </si>
  <si>
    <t xml:space="preserve">   PHILSA</t>
  </si>
  <si>
    <t xml:space="preserve">   ARTA</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</si>
  <si>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</si>
  <si>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</si>
  <si>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</si>
  <si>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</si>
  <si>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</si>
  <si>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</si>
  <si>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</si>
  <si>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</si>
  <si>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</si>
  <si>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</si>
  <si>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</si>
  <si>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</si>
  <si>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</si>
  <si>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</si>
  <si>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</si>
  <si>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</si>
  <si>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</si>
  <si>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</si>
  <si>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/7</t>
    </r>
    <r>
      <rPr>
        <sz val="8"/>
        <rFont val="Arial"/>
        <family val="2"/>
      </rPr>
      <t xml:space="preserve"> Amounts presented for Departments/Agencies include transfers from SPFs.</t>
    </r>
  </si>
  <si>
    <t>OCTOBER</t>
  </si>
  <si>
    <t>OCT</t>
  </si>
  <si>
    <t>October</t>
  </si>
  <si>
    <t>NOVEMBER</t>
  </si>
  <si>
    <t>AS OF NOVEMBER</t>
  </si>
  <si>
    <t>NOV</t>
  </si>
  <si>
    <t>November</t>
  </si>
  <si>
    <t>As of end       November</t>
  </si>
  <si>
    <t xml:space="preserve">  NAS</t>
  </si>
  <si>
    <t xml:space="preserve">  PNAC</t>
  </si>
  <si>
    <t xml:space="preserve">   OADR</t>
  </si>
  <si>
    <t xml:space="preserve">     NHCP</t>
  </si>
  <si>
    <t xml:space="preserve">     NAP</t>
  </si>
  <si>
    <t xml:space="preserve">   OPAPRU</t>
  </si>
  <si>
    <t xml:space="preserve">   OMB</t>
  </si>
  <si>
    <r>
      <t>% of NCA UTILIZATION</t>
    </r>
    <r>
      <rPr>
        <vertAlign val="superscript"/>
        <sz val="10"/>
        <rFont val="Arial"/>
        <family val="2"/>
      </rPr>
      <t>/5</t>
    </r>
  </si>
  <si>
    <t>Department of Environment and Natural Resources</t>
  </si>
  <si>
    <t>Department of Human Settlements and Urban Development</t>
  </si>
  <si>
    <t>Department of Migrant Workers</t>
  </si>
  <si>
    <r>
      <t xml:space="preserve">UNUSED NCAs
</t>
    </r>
    <r>
      <rPr>
        <b/>
        <vertAlign val="superscript"/>
        <sz val="8"/>
        <rFont val="Arial"/>
        <family val="2"/>
      </rPr>
      <t xml:space="preserve">/5 </t>
    </r>
  </si>
  <si>
    <t>% of NCA UTILIZATION</t>
  </si>
  <si>
    <t xml:space="preserve">   SEC</t>
  </si>
  <si>
    <t>DMW</t>
  </si>
  <si>
    <t>OWWA</t>
  </si>
  <si>
    <t xml:space="preserve">   NACC</t>
  </si>
  <si>
    <t>PCSSD</t>
  </si>
  <si>
    <t xml:space="preserve">   MCB</t>
  </si>
  <si>
    <t xml:space="preserve">        MMDA (Fund 101)</t>
  </si>
  <si>
    <r>
      <rPr>
        <vertAlign val="superscript"/>
        <sz val="8"/>
        <rFont val="Arial"/>
        <family val="2"/>
      </rPr>
      <t>/5</t>
    </r>
    <r>
      <rPr>
        <sz val="8"/>
        <rFont val="Arial"/>
        <family val="2"/>
      </rPr>
      <t xml:space="preserve"> NCAs which remain unutilized or the NCA balances for which no checks/ADA has been charged.</t>
    </r>
  </si>
  <si>
    <t>NCAs CREDITED VS NCA UTILIZATION, JANUARY-NOVEMBER 2024</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</si>
  <si>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(Net of Trust)</t>
    </r>
  </si>
  <si>
    <t>AS OF NOVEMBER 30, 2024</t>
  </si>
  <si>
    <t>Department of Information and Communications Technology</t>
  </si>
  <si>
    <t>Department of Social Welfare and Development</t>
  </si>
  <si>
    <t>Presidential Communications Office</t>
  </si>
  <si>
    <r>
      <t>Allocations to Local Government Units</t>
    </r>
    <r>
      <rPr>
        <vertAlign val="superscript"/>
        <sz val="10"/>
        <rFont val="Arial"/>
        <family val="2"/>
      </rPr>
      <t xml:space="preserve"> /7</t>
    </r>
  </si>
  <si>
    <t>Source: Report of Authorized Government Servicing Banks (AGSBs) as of November 30, 2024</t>
  </si>
  <si>
    <t xml:space="preserve">NCA refers to cash authority issued by the DBM to central, regional and provincial offices and operating units through the AGSBs of the MDS, to cover the cash requirements of the agencies. </t>
  </si>
  <si>
    <t>NCAs credited by AGSBs inclusive of lapsed NCA, but net of NCAs for Trust</t>
  </si>
  <si>
    <t>BSGC: Total budget support covered by NCA releases (i.e. subsidy and equity). Details to be coordinated with Bureau of the Treasury</t>
  </si>
  <si>
    <t>ALGU: inclusive of National Tax Allotment (NTA), special shares for LGUs, MMDA, BARMM and other transfers to LGUs</t>
  </si>
  <si>
    <t>REPORT ON NCA UTILIZATION (Net of  Trust), as of November 30, 2024</t>
  </si>
  <si>
    <t>Based on Report of Authorized Government Servicing Banks (AGSB)</t>
  </si>
  <si>
    <t xml:space="preserve">   TESDA</t>
  </si>
  <si>
    <t>PCO</t>
  </si>
  <si>
    <t xml:space="preserve">    PCO-Proper</t>
  </si>
  <si>
    <t>PBS - BBS</t>
  </si>
  <si>
    <t xml:space="preserve">    BCS</t>
  </si>
  <si>
    <t>PBS (RTVM)</t>
  </si>
  <si>
    <r>
      <rPr>
        <vertAlign val="superscript"/>
        <sz val="8"/>
        <rFont val="Arial"/>
        <family val="2"/>
      </rPr>
      <t>/1</t>
    </r>
    <r>
      <rPr>
        <sz val="8"/>
        <rFont val="Arial"/>
        <family val="2"/>
      </rPr>
      <t xml:space="preserve"> NCA Releases refer to NCAs credited by the  AGSBs to the agencies' MDS sub-accounts, inclusive of lapsed NCAs.</t>
    </r>
  </si>
  <si>
    <r>
      <rPr>
        <vertAlign val="superscript"/>
        <sz val="8"/>
        <rFont val="Arial"/>
        <family val="2"/>
      </rPr>
      <t>/6</t>
    </r>
    <r>
      <rPr>
        <sz val="8"/>
        <rFont val="Arial"/>
        <family val="2"/>
      </rPr>
      <t xml:space="preserve"> Bank Balance refers to the difference between the NCAs credited by the AGSBs to the agency's MDS sub-accounts and the cash disbursement.</t>
    </r>
  </si>
  <si>
    <r>
      <rPr>
        <vertAlign val="superscript"/>
        <sz val="8"/>
        <rFont val="Arial"/>
        <family val="2"/>
      </rPr>
      <t>/3</t>
    </r>
    <r>
      <rPr>
        <sz val="8"/>
        <rFont val="Arial"/>
        <family val="2"/>
      </rPr>
      <t xml:space="preserve"> Cash Disbursement refers to negotiated checks (checks presented for encashment at the banks) and to the ADA credited by the AGSBs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</si>
</sst>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_);_(* \(#,##0.0\);_(* &quot;-&quot;??_);_(@_)"/>
    <numFmt numFmtId="165" formatCode="_(* #,##0_);_(* \(#,##0\);_(* &quot;-&quot;??_);_(@_)"/>
    <numFmt numFmtId="166" formatCode="0.000000"/>
  </numFmts>
  <fonts count="43"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sz val="10"/>
      <name val="Arial"/>
      <family val="2"/>
    </font>
    <font>
      <b/>
      <i/>
      <sz val="10"/>
      <name val="Arial"/>
      <family val="2"/>
    </font>
    <font>
      <i/>
      <sz val="10"/>
      <name val="Arial"/>
      <family val="2"/>
    </font>
    <font>
      <u val="singleAccounting"/>
      <sz val="10"/>
      <name val="Arial"/>
      <family val="2"/>
    </font>
    <font>
      <sz val="8"/>
      <color theme="1"/>
      <name val="Arial"/>
      <family val="2"/>
    </font>
    <font>
      <vertAlign val="superscript"/>
      <sz val="8"/>
      <name val="Arial"/>
      <family val="2"/>
    </font>
    <font>
      <b/>
      <sz val="9"/>
      <color theme="1"/>
      <name val="Arial"/>
      <family val="2"/>
    </font>
    <font>
      <sz val="10"/>
      <name val="Arial"/>
    </font>
    <font>
      <sz val="10"/>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xf numFmtId="43" fontId="41" fillId="0" borderId="0" applyFont="0" applyFill="0" applyBorder="0" applyAlignment="0" applyProtection="0"/>
  </cellStyleXfs>
  <cellXfs count="95">
    <xf numFmtId="0" fontId="0" fillId="0" borderId="0" xfId="0"/>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xf numFmtId="165" fontId="31" fillId="0" borderId="11" xfId="43" applyNumberFormat="1" applyFont="1" applyBorder="1" applyAlignment="1">
      <alignment horizontal="right"/>
    </xf>
    <xf numFmtId="165" fontId="32" fillId="0" borderId="0" xfId="43" applyNumberFormat="1" applyFont="1" applyBorder="1" applyAlignment="1"/>
    <xf numFmtId="165" fontId="31" fillId="0" borderId="0" xfId="43" applyNumberFormat="1" applyFont="1"/>
    <xf numFmtId="165" fontId="31" fillId="0" borderId="0" xfId="43" applyNumberFormat="1" applyFont="1" applyBorder="1"/>
    <xf numFmtId="165" fontId="31" fillId="0" borderId="11" xfId="43" applyNumberFormat="1" applyFont="1" applyBorder="1"/>
    <xf numFmtId="165" fontId="31" fillId="0" borderId="0" xfId="43" applyNumberFormat="1" applyFont="1" applyFill="1" applyBorder="1"/>
    <xf numFmtId="165" fontId="31" fillId="0" borderId="0" xfId="43" applyNumberFormat="1" applyFont="1" applyFill="1"/>
    <xf numFmtId="0" fontId="15" fillId="0" borderId="0" xfId="45" applyAlignment="1">
      <alignment horizontal="left" indent="2"/>
    </xf>
    <xf numFmtId="165" fontId="31" fillId="0" borderId="11" xfId="43" applyNumberFormat="1" applyFont="1" applyFill="1" applyBorder="1"/>
    <xf numFmtId="165" fontId="31" fillId="0" borderId="11" xfId="43" applyNumberFormat="1" applyFont="1" applyFill="1" applyBorder="1" applyAlignment="1">
      <alignment horizontal="right" vertical="top"/>
    </xf>
    <xf numFmtId="165" fontId="31" fillId="0" borderId="11" xfId="43" applyNumberFormat="1" applyFont="1" applyBorder="1" applyAlignment="1"/>
    <xf numFmtId="0" fontId="15" fillId="0" borderId="0" xfId="0" applyFont="1"/>
    <xf numFmtId="0" fontId="15" fillId="0" borderId="0" xfId="43" applyNumberFormat="1" applyFont="1"/>
    <xf numFmtId="165" fontId="20" fillId="26" borderId="0" xfId="43" applyNumberFormat="1" applyFont="1" applyFill="1" applyBorder="1"/>
    <xf numFmtId="165" fontId="20" fillId="0" borderId="0" xfId="43" applyNumberFormat="1" applyFont="1" applyBorder="1"/>
    <xf numFmtId="0" fontId="15" fillId="0" borderId="0" xfId="0" applyFont="1" applyAlignment="1">
      <alignment horizontal="center"/>
    </xf>
    <xf numFmtId="165" fontId="24" fillId="25" borderId="12" xfId="43" applyNumberFormat="1" applyFont="1" applyFill="1" applyBorder="1" applyAlignment="1">
      <alignment horizontal="center" vertical="center"/>
    </xf>
    <xf numFmtId="165" fontId="31" fillId="0" borderId="11" xfId="43" applyNumberFormat="1" applyFont="1" applyFill="1" applyBorder="1" applyAlignment="1">
      <alignment horizontal="right"/>
    </xf>
    <xf numFmtId="165" fontId="31" fillId="0" borderId="11" xfId="43" applyNumberFormat="1" applyFont="1" applyFill="1" applyBorder="1" applyAlignment="1"/>
    <xf numFmtId="165" fontId="24" fillId="25" borderId="14" xfId="43" applyNumberFormat="1" applyFont="1" applyFill="1" applyBorder="1" applyAlignment="1">
      <alignment horizontal="center" vertical="center"/>
    </xf>
    <xf numFmtId="165" fontId="0" fillId="0" borderId="0" xfId="46" applyNumberFormat="1" applyFont="1"/>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41" fontId="15" fillId="0" borderId="0" xfId="0" applyNumberFormat="1" applyFont="1"/>
    <xf numFmtId="43" fontId="15" fillId="0" borderId="0" xfId="0" applyNumberFormat="1" applyFont="1"/>
    <xf numFmtId="0" fontId="34" fillId="0" borderId="0" xfId="0" applyFont="1"/>
    <xf numFmtId="41" fontId="34" fillId="0" borderId="0" xfId="0" applyNumberFormat="1" applyFont="1"/>
    <xf numFmtId="165" fontId="35" fillId="0" borderId="0" xfId="0" applyNumberFormat="1" applyFont="1"/>
    <xf numFmtId="165" fontId="36" fillId="0" borderId="0" xfId="0" applyNumberFormat="1" applyFont="1"/>
    <xf numFmtId="41" fontId="37" fillId="0" borderId="0" xfId="0" applyNumberFormat="1" applyFont="1"/>
    <xf numFmtId="0" fontId="31" fillId="0" borderId="0" xfId="0" applyFont="1" applyAlignment="1">
      <alignment wrapText="1"/>
    </xf>
    <xf numFmtId="0" fontId="15" fillId="0" borderId="11" xfId="0" applyFont="1" applyBorder="1"/>
    <xf numFmtId="41" fontId="15" fillId="0" borderId="11" xfId="0" applyNumberFormat="1" applyFont="1" applyBorder="1"/>
    <xf numFmtId="0" fontId="21" fillId="0" borderId="0" xfId="0" applyFont="1" applyAlignment="1">
      <alignment vertical="center"/>
    </xf>
    <xf numFmtId="0" fontId="21" fillId="0" borderId="0" xfId="0" applyFont="1"/>
    <xf numFmtId="0" fontId="22" fillId="26" borderId="0" xfId="0" applyFont="1" applyFill="1"/>
    <xf numFmtId="0" fontId="20" fillId="26" borderId="0" xfId="0" applyFont="1" applyFill="1"/>
    <xf numFmtId="0" fontId="23" fillId="24" borderId="0" xfId="0" applyFont="1" applyFill="1" applyAlignment="1">
      <alignment horizontal="left"/>
    </xf>
    <xf numFmtId="41" fontId="20" fillId="26" borderId="0" xfId="0" applyNumberFormat="1" applyFont="1" applyFill="1" applyAlignment="1">
      <alignment horizontal="left"/>
    </xf>
    <xf numFmtId="0" fontId="24" fillId="26" borderId="0" xfId="0" applyFont="1" applyFill="1" applyAlignment="1">
      <alignment horizontal="left"/>
    </xf>
    <xf numFmtId="41" fontId="20" fillId="26" borderId="0" xfId="0" applyNumberFormat="1" applyFont="1" applyFill="1"/>
    <xf numFmtId="0" fontId="24" fillId="26" borderId="0" xfId="0" applyFont="1" applyFill="1"/>
    <xf numFmtId="0" fontId="20" fillId="0" borderId="0" xfId="0" applyFont="1" applyAlignment="1">
      <alignment horizontal="center" vertical="center"/>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0" fillId="0" borderId="0" xfId="0" applyFont="1"/>
    <xf numFmtId="0" fontId="24" fillId="0" borderId="0" xfId="0" applyFont="1" applyAlignment="1">
      <alignment horizontal="left"/>
    </xf>
    <xf numFmtId="0" fontId="30" fillId="0" borderId="0" xfId="0" applyFont="1" applyAlignment="1">
      <alignment horizontal="left" indent="1"/>
    </xf>
    <xf numFmtId="43" fontId="20" fillId="0" borderId="0" xfId="0" applyNumberFormat="1" applyFont="1"/>
    <xf numFmtId="165"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33" fillId="0" borderId="0" xfId="0" applyFont="1" applyAlignment="1">
      <alignment horizontal="left" indent="1"/>
    </xf>
    <xf numFmtId="0" fontId="20" fillId="0" borderId="0" xfId="0" applyFont="1" applyAlignment="1">
      <alignment horizontal="left" indent="2"/>
    </xf>
    <xf numFmtId="0" fontId="20" fillId="0" borderId="0" xfId="0" applyFont="1" applyAlignment="1">
      <alignment horizontal="left" wrapText="1" indent="2"/>
    </xf>
    <xf numFmtId="0" fontId="20" fillId="0" borderId="0" xfId="0" applyFont="1" applyAlignment="1">
      <alignment horizontal="left" indent="3"/>
    </xf>
    <xf numFmtId="0" fontId="20" fillId="0" borderId="0" xfId="0" applyFont="1" applyAlignment="1">
      <alignment horizontal="left" wrapText="1" indent="3"/>
    </xf>
    <xf numFmtId="43" fontId="42" fillId="0" borderId="0" xfId="0" applyNumberFormat="1" applyFont="1" applyAlignment="1">
      <alignment horizontal="left"/>
    </xf>
    <xf numFmtId="0" fontId="38" fillId="0" borderId="0" xfId="0" applyFont="1" applyAlignment="1">
      <alignment horizontal="left" indent="1"/>
    </xf>
    <xf numFmtId="0" fontId="30" fillId="0" borderId="0" xfId="0" applyFont="1" applyAlignment="1">
      <alignment horizontal="left" vertical="top" indent="1"/>
    </xf>
    <xf numFmtId="165" fontId="31" fillId="0" borderId="11" xfId="43" applyNumberFormat="1" applyFont="1" applyBorder="1" applyAlignment="1">
      <alignment horizontal="right" vertical="top"/>
    </xf>
    <xf numFmtId="0" fontId="24" fillId="0" borderId="0" xfId="0" applyFont="1" applyAlignment="1">
      <alignment horizontal="left" indent="1"/>
    </xf>
    <xf numFmtId="0" fontId="20" fillId="0" borderId="0" xfId="0" applyFont="1" applyAlignment="1">
      <alignment horizontal="left"/>
    </xf>
    <xf numFmtId="0" fontId="24" fillId="0" borderId="0" xfId="0" applyFont="1" applyAlignment="1">
      <alignment horizontal="left" vertical="center"/>
    </xf>
    <xf numFmtId="165" fontId="22" fillId="0" borderId="22" xfId="0" applyNumberFormat="1" applyFont="1" applyBorder="1" applyAlignment="1">
      <alignment vertical="center"/>
    </xf>
    <xf numFmtId="165" fontId="40" fillId="0" borderId="22" xfId="0" applyNumberFormat="1" applyFont="1" applyBorder="1" applyAlignment="1">
      <alignment vertical="center"/>
    </xf>
    <xf numFmtId="166" fontId="20" fillId="0" borderId="0" xfId="0" applyNumberFormat="1" applyFont="1" applyAlignment="1">
      <alignment vertical="center"/>
    </xf>
    <xf numFmtId="0" fontId="20" fillId="0" borderId="0" xfId="0" applyFont="1" applyAlignment="1">
      <alignment vertical="top"/>
    </xf>
    <xf numFmtId="0" fontId="33" fillId="0" borderId="0" xfId="0" applyFont="1"/>
    <xf numFmtId="0" fontId="20" fillId="0" borderId="0" xfId="0" applyFont="1" applyAlignment="1">
      <alignment vertical="center"/>
    </xf>
    <xf numFmtId="0" fontId="15" fillId="0" borderId="10" xfId="0" applyFont="1" applyBorder="1" applyAlignment="1">
      <alignment horizontal="center" vertical="center" wrapText="1"/>
    </xf>
    <xf numFmtId="165" fontId="24" fillId="25" borderId="21" xfId="43" applyNumberFormat="1" applyFont="1" applyFill="1" applyBorder="1" applyAlignment="1">
      <alignment horizontal="center" vertical="center"/>
    </xf>
    <xf numFmtId="165" fontId="24" fillId="25" borderId="13" xfId="43" applyNumberFormat="1" applyFont="1" applyFill="1" applyBorder="1" applyAlignment="1">
      <alignment horizontal="center" vertical="center"/>
    </xf>
    <xf numFmtId="165" fontId="24" fillId="25" borderId="14" xfId="43" applyNumberFormat="1" applyFont="1" applyFill="1" applyBorder="1" applyAlignment="1">
      <alignment horizontal="center" vertical="center"/>
    </xf>
    <xf numFmtId="165" fontId="24" fillId="25" borderId="20" xfId="43" applyNumberFormat="1" applyFont="1" applyFill="1" applyBorder="1" applyAlignment="1">
      <alignment horizontal="center" vertical="center"/>
    </xf>
    <xf numFmtId="165" fontId="24" fillId="25" borderId="11" xfId="43" applyNumberFormat="1" applyFont="1" applyFill="1" applyBorder="1" applyAlignment="1">
      <alignment horizontal="center" vertical="center"/>
    </xf>
    <xf numFmtId="165" fontId="24" fillId="25" borderId="16" xfId="43" applyNumberFormat="1" applyFont="1" applyFill="1" applyBorder="1" applyAlignment="1">
      <alignment horizontal="center" vertical="center"/>
    </xf>
    <xf numFmtId="0" fontId="20" fillId="0" borderId="0" xfId="0" applyFont="1" applyAlignment="1">
      <alignment horizontal="left" vertical="top" wrapText="1"/>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5" fontId="28" fillId="25" borderId="17" xfId="43" applyNumberFormat="1" applyFont="1" applyFill="1" applyBorder="1" applyAlignment="1">
      <alignment horizontal="center" vertical="center" wrapText="1"/>
    </xf>
    <xf numFmtId="165" fontId="28" fillId="25" borderId="16" xfId="43" applyNumberFormat="1"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6" builtinId="3"/>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NOVEMBER 2024</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885706084831375"/>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0090810838395243"/>
          <c:y val="0.13341766194034241"/>
          <c:w val="0.73505322643029147"/>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'!$B$5:$L$5</c:f>
              <c:numCache>
                <c:formatCode>_(* #,##0_);_(* \(#,##0\);_(* "-"??_);_(@_)</c:formatCode>
                <c:ptCount val="11"/>
                <c:pt idx="0">
                  <c:v>293580.61320975993</c:v>
                </c:pt>
                <c:pt idx="1">
                  <c:v>316382.30033131992</c:v>
                </c:pt>
                <c:pt idx="2">
                  <c:v>350072.44878208998</c:v>
                </c:pt>
                <c:pt idx="3">
                  <c:v>438617.31756846001</c:v>
                </c:pt>
                <c:pt idx="4">
                  <c:v>494149.65776479017</c:v>
                </c:pt>
                <c:pt idx="5">
                  <c:v>363225.40532940993</c:v>
                </c:pt>
                <c:pt idx="6">
                  <c:v>481946.23811788001</c:v>
                </c:pt>
                <c:pt idx="7">
                  <c:v>386646.66709899029</c:v>
                </c:pt>
                <c:pt idx="8">
                  <c:v>391317.14384679974</c:v>
                </c:pt>
                <c:pt idx="9">
                  <c:v>534367.4880352004</c:v>
                </c:pt>
                <c:pt idx="10">
                  <c:v>468797.77142085979</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'!$B$6:$L$6</c:f>
              <c:numCache>
                <c:formatCode>_(* #,##0_);_(* \(#,##0\);_(* "-"??_);_(@_)</c:formatCode>
                <c:ptCount val="11"/>
                <c:pt idx="0">
                  <c:v>205027.27659585001</c:v>
                </c:pt>
                <c:pt idx="1">
                  <c:v>328770.03557215002</c:v>
                </c:pt>
                <c:pt idx="2">
                  <c:v>419123.19223713985</c:v>
                </c:pt>
                <c:pt idx="3">
                  <c:v>347143.38293192995</c:v>
                </c:pt>
                <c:pt idx="4">
                  <c:v>477191.72166730009</c:v>
                </c:pt>
                <c:pt idx="5">
                  <c:v>456840.15660940006</c:v>
                </c:pt>
                <c:pt idx="6">
                  <c:v>350076.79543759988</c:v>
                </c:pt>
                <c:pt idx="7">
                  <c:v>378480.35236674018</c:v>
                </c:pt>
                <c:pt idx="8">
                  <c:v>501688.11491500982</c:v>
                </c:pt>
                <c:pt idx="9">
                  <c:v>333876.68895398005</c:v>
                </c:pt>
                <c:pt idx="10">
                  <c:v>462647.82953246002</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'!$B$8:$L$8</c:f>
              <c:numCache>
                <c:formatCode>_(* #,##0_);_(* \(#,##0\);_(* "-"??_);_(@_)</c:formatCode>
                <c:ptCount val="11"/>
                <c:pt idx="0">
                  <c:v>69.836790091231407</c:v>
                </c:pt>
                <c:pt idx="1">
                  <c:v>87.513076667086537</c:v>
                </c:pt>
                <c:pt idx="2">
                  <c:v>99.258896265986209</c:v>
                </c:pt>
                <c:pt idx="3">
                  <c:v>92.951159785987841</c:v>
                </c:pt>
                <c:pt idx="4">
                  <c:v>93.895467775303217</c:v>
                </c:pt>
                <c:pt idx="5">
                  <c:v>99.027849837385745</c:v>
                </c:pt>
                <c:pt idx="6">
                  <c:v>94.382655893963587</c:v>
                </c:pt>
                <c:pt idx="7">
                  <c:v>94.816403236733578</c:v>
                </c:pt>
                <c:pt idx="8">
                  <c:v>98.532489288261743</c:v>
                </c:pt>
                <c:pt idx="9">
                  <c:v>93.776084878413684</c:v>
                </c:pt>
                <c:pt idx="10">
                  <c:v>94.285646913938663</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4306939069916649"/>
              <c:y val="0.37992129330012486"/>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17</xdr:col>
      <xdr:colOff>146538</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03263-3717-4543-AEB0-109E4BCFFD0D}">
  <sheetPr>
    <pageSetUpPr fitToPage="1"/>
  </sheetPr>
  <dimension ref="A1:AL75"/>
  <sheetViews>
    <sheetView tabSelected="1" view="pageBreakPreview" zoomScale="85" zoomScaleNormal="100" zoomScaleSheetLayoutView="85" workbookViewId="0">
      <pane xSplit="2" ySplit="6" topLeftCell="C7" activePane="bottomRight" state="frozen"/>
      <selection pane="topRight" activeCell="C1" sqref="C1"/>
      <selection pane="bottomLeft" activeCell="A7" sqref="A7"/>
      <selection pane="bottomRight" activeCell="AE18" sqref="AE18"/>
    </sheetView>
  </sheetViews>
  <sheetFormatPr defaultColWidth="9.109375" defaultRowHeight="13.2" x14ac:dyDescent="0.25"/>
  <cols>
    <col min="1" max="1" width="1.88671875" style="16" customWidth="1"/>
    <col min="2" max="2" width="52" style="16" customWidth="1"/>
    <col min="3" max="3" width="13" style="16" customWidth="1"/>
    <col min="4" max="4" width="14.109375" style="16" bestFit="1" customWidth="1"/>
    <col min="5" max="5" width="14.109375" style="16" customWidth="1"/>
    <col min="6" max="6" width="13" style="16" customWidth="1"/>
    <col min="7" max="8" width="14" style="16" bestFit="1" customWidth="1"/>
    <col min="9" max="9" width="12.44140625" style="16" customWidth="1"/>
    <col min="10" max="10" width="14.109375" style="16" bestFit="1" customWidth="1"/>
    <col min="11" max="11" width="14.109375" style="16" customWidth="1"/>
    <col min="12" max="12" width="12.44140625" style="16" bestFit="1" customWidth="1"/>
    <col min="13" max="13" width="14" style="16" bestFit="1" customWidth="1"/>
    <col min="14" max="14" width="14.109375" style="16" customWidth="1"/>
    <col min="15" max="15" width="12" style="16" customWidth="1"/>
    <col min="16" max="16" width="12.44140625" style="16" bestFit="1" customWidth="1"/>
    <col min="17" max="17" width="12" style="16" customWidth="1"/>
    <col min="18" max="18" width="12.44140625" style="16" hidden="1" customWidth="1"/>
    <col min="19" max="19" width="13" style="16" hidden="1" customWidth="1"/>
    <col min="20" max="20" width="13.33203125" style="16" customWidth="1"/>
    <col min="21" max="23" width="6.44140625" style="16" customWidth="1"/>
    <col min="24" max="24" width="0" style="16" hidden="1" customWidth="1"/>
    <col min="25" max="25" width="12.6640625" style="16" hidden="1" customWidth="1"/>
    <col min="26" max="26" width="9.88671875" style="16" customWidth="1"/>
    <col min="27" max="16384" width="9.109375" style="16"/>
  </cols>
  <sheetData>
    <row r="1" spans="1:26" ht="15.6" x14ac:dyDescent="0.25">
      <c r="A1" s="16" t="s">
        <v>320</v>
      </c>
    </row>
    <row r="2" spans="1:26" x14ac:dyDescent="0.25">
      <c r="A2" s="16" t="s">
        <v>321</v>
      </c>
    </row>
    <row r="3" spans="1:26" x14ac:dyDescent="0.25">
      <c r="A3" s="16" t="s">
        <v>215</v>
      </c>
    </row>
    <row r="5" spans="1:26" s="27" customFormat="1" ht="18.75" customHeight="1" x14ac:dyDescent="0.25">
      <c r="A5" s="76" t="s">
        <v>216</v>
      </c>
      <c r="B5" s="76"/>
      <c r="C5" s="76" t="s">
        <v>217</v>
      </c>
      <c r="D5" s="76"/>
      <c r="E5" s="76"/>
      <c r="F5" s="76"/>
      <c r="G5" s="76"/>
      <c r="H5" s="76"/>
      <c r="I5" s="76" t="s">
        <v>218</v>
      </c>
      <c r="J5" s="76"/>
      <c r="K5" s="76"/>
      <c r="L5" s="76"/>
      <c r="M5" s="76"/>
      <c r="N5" s="76"/>
      <c r="O5" s="76" t="s">
        <v>219</v>
      </c>
      <c r="P5" s="76"/>
      <c r="Q5" s="76"/>
      <c r="R5" s="76"/>
      <c r="S5" s="76"/>
      <c r="T5" s="76"/>
      <c r="U5" s="76" t="s">
        <v>305</v>
      </c>
      <c r="V5" s="76"/>
      <c r="W5" s="76"/>
      <c r="X5" s="76"/>
      <c r="Y5" s="76"/>
      <c r="Z5" s="76"/>
    </row>
    <row r="6" spans="1:26" s="27" customFormat="1" ht="26.4" x14ac:dyDescent="0.25">
      <c r="A6" s="76"/>
      <c r="B6" s="76"/>
      <c r="C6" s="26" t="s">
        <v>220</v>
      </c>
      <c r="D6" s="26" t="s">
        <v>221</v>
      </c>
      <c r="E6" s="26" t="s">
        <v>222</v>
      </c>
      <c r="F6" s="26" t="s">
        <v>292</v>
      </c>
      <c r="G6" s="26" t="s">
        <v>296</v>
      </c>
      <c r="H6" s="26" t="s">
        <v>297</v>
      </c>
      <c r="I6" s="26" t="s">
        <v>220</v>
      </c>
      <c r="J6" s="26" t="s">
        <v>221</v>
      </c>
      <c r="K6" s="26" t="s">
        <v>222</v>
      </c>
      <c r="L6" s="26" t="s">
        <v>292</v>
      </c>
      <c r="M6" s="26" t="s">
        <v>296</v>
      </c>
      <c r="N6" s="26" t="s">
        <v>297</v>
      </c>
      <c r="O6" s="26" t="s">
        <v>220</v>
      </c>
      <c r="P6" s="26" t="s">
        <v>221</v>
      </c>
      <c r="Q6" s="26" t="s">
        <v>222</v>
      </c>
      <c r="R6" s="26" t="s">
        <v>292</v>
      </c>
      <c r="S6" s="26" t="s">
        <v>296</v>
      </c>
      <c r="T6" s="26" t="s">
        <v>297</v>
      </c>
      <c r="U6" s="26" t="s">
        <v>220</v>
      </c>
      <c r="V6" s="26" t="s">
        <v>221</v>
      </c>
      <c r="W6" s="26" t="s">
        <v>222</v>
      </c>
      <c r="X6" s="26" t="s">
        <v>292</v>
      </c>
      <c r="Y6" s="26" t="s">
        <v>296</v>
      </c>
      <c r="Z6" s="26" t="s">
        <v>297</v>
      </c>
    </row>
    <row r="7" spans="1:26" x14ac:dyDescent="0.25">
      <c r="A7" s="20"/>
      <c r="B7" s="20"/>
      <c r="C7" s="28"/>
      <c r="D7" s="28"/>
      <c r="E7" s="28"/>
      <c r="F7" s="28"/>
      <c r="G7" s="28"/>
      <c r="H7" s="28"/>
      <c r="I7" s="28"/>
      <c r="J7" s="28"/>
      <c r="K7" s="28"/>
      <c r="L7" s="28"/>
      <c r="M7" s="28"/>
      <c r="N7" s="28"/>
      <c r="O7" s="28"/>
      <c r="P7" s="28"/>
      <c r="Q7" s="28"/>
      <c r="R7" s="28"/>
      <c r="S7" s="28"/>
      <c r="T7" s="28"/>
      <c r="U7" s="29"/>
      <c r="V7" s="29"/>
      <c r="W7" s="29"/>
      <c r="X7" s="29"/>
      <c r="Y7" s="29"/>
      <c r="Z7" s="29"/>
    </row>
    <row r="8" spans="1:26" s="30" customFormat="1" x14ac:dyDescent="0.25">
      <c r="A8" s="30" t="s">
        <v>14</v>
      </c>
      <c r="C8" s="31">
        <f t="shared" ref="C8:T8" si="0">+C10+C48</f>
        <v>960035362.32317019</v>
      </c>
      <c r="D8" s="31">
        <f t="shared" si="0"/>
        <v>1295992380.6626601</v>
      </c>
      <c r="E8" s="31">
        <f t="shared" si="0"/>
        <v>1259910049.0636702</v>
      </c>
      <c r="F8" s="31">
        <f t="shared" si="0"/>
        <v>534367488.03520036</v>
      </c>
      <c r="G8" s="31">
        <f t="shared" si="0"/>
        <v>468797771.42085981</v>
      </c>
      <c r="H8" s="31">
        <f t="shared" si="0"/>
        <v>4519103051.5055618</v>
      </c>
      <c r="I8" s="31">
        <f t="shared" si="0"/>
        <v>952920504.40514004</v>
      </c>
      <c r="J8" s="31">
        <f t="shared" si="0"/>
        <v>1281175261.2086301</v>
      </c>
      <c r="K8" s="31">
        <f t="shared" si="0"/>
        <v>1230245262.7193499</v>
      </c>
      <c r="L8" s="31">
        <f t="shared" si="0"/>
        <v>333876688.95398003</v>
      </c>
      <c r="M8" s="31">
        <f t="shared" si="0"/>
        <v>462647829.53245997</v>
      </c>
      <c r="N8" s="31">
        <f t="shared" si="0"/>
        <v>4260865546.8195601</v>
      </c>
      <c r="O8" s="31">
        <f t="shared" si="0"/>
        <v>7114857.918030031</v>
      </c>
      <c r="P8" s="31">
        <f t="shared" si="0"/>
        <v>14817119.454030026</v>
      </c>
      <c r="Q8" s="31">
        <f t="shared" si="0"/>
        <v>29664786.344319977</v>
      </c>
      <c r="R8" s="31">
        <f t="shared" si="0"/>
        <v>200490799.08122021</v>
      </c>
      <c r="S8" s="31">
        <f t="shared" si="0"/>
        <v>6149941.8883999735</v>
      </c>
      <c r="T8" s="31">
        <f t="shared" si="0"/>
        <v>258237504.6860002</v>
      </c>
      <c r="U8" s="32">
        <f t="shared" ref="U8:Z8" si="1">+I8/C8*100</f>
        <v>99.258896265986181</v>
      </c>
      <c r="V8" s="32">
        <f t="shared" si="1"/>
        <v>98.856697024217539</v>
      </c>
      <c r="W8" s="32">
        <f t="shared" si="1"/>
        <v>97.645483789389061</v>
      </c>
      <c r="X8" s="32">
        <f t="shared" si="1"/>
        <v>62.480726546744293</v>
      </c>
      <c r="Y8" s="32">
        <f t="shared" si="1"/>
        <v>98.688146091275087</v>
      </c>
      <c r="Z8" s="32">
        <f t="shared" si="1"/>
        <v>94.285646913938621</v>
      </c>
    </row>
    <row r="9" spans="1:26" x14ac:dyDescent="0.25">
      <c r="C9" s="28"/>
      <c r="D9" s="28"/>
      <c r="E9" s="28"/>
      <c r="F9" s="28"/>
      <c r="G9" s="28"/>
      <c r="H9" s="28"/>
      <c r="I9" s="28"/>
      <c r="J9" s="28"/>
      <c r="K9" s="28"/>
      <c r="L9" s="28"/>
      <c r="M9" s="28"/>
      <c r="N9" s="28"/>
      <c r="O9" s="28"/>
      <c r="P9" s="28"/>
      <c r="Q9" s="28"/>
      <c r="R9" s="28"/>
      <c r="S9" s="28"/>
      <c r="T9" s="28"/>
      <c r="U9" s="33"/>
      <c r="V9" s="33"/>
      <c r="W9" s="33"/>
      <c r="X9" s="33"/>
      <c r="Y9" s="33"/>
      <c r="Z9" s="33"/>
    </row>
    <row r="10" spans="1:26" ht="15" x14ac:dyDescent="0.4">
      <c r="A10" s="16" t="s">
        <v>223</v>
      </c>
      <c r="C10" s="34">
        <f t="shared" ref="C10:T10" si="2">SUM(C12:C46)</f>
        <v>666029861.56817007</v>
      </c>
      <c r="D10" s="34">
        <f t="shared" si="2"/>
        <v>1009021469.994</v>
      </c>
      <c r="E10" s="34">
        <f t="shared" si="2"/>
        <v>967108827.09667015</v>
      </c>
      <c r="F10" s="34">
        <f t="shared" si="2"/>
        <v>413059865.51320046</v>
      </c>
      <c r="G10" s="34">
        <f t="shared" si="2"/>
        <v>376071516.01985979</v>
      </c>
      <c r="H10" s="34">
        <f t="shared" si="2"/>
        <v>3431291540.1919012</v>
      </c>
      <c r="I10" s="34">
        <f t="shared" si="2"/>
        <v>659136282.78928006</v>
      </c>
      <c r="J10" s="34">
        <f t="shared" si="2"/>
        <v>995250058.15210998</v>
      </c>
      <c r="K10" s="34">
        <f t="shared" si="2"/>
        <v>937685151.70556998</v>
      </c>
      <c r="L10" s="34">
        <f t="shared" si="2"/>
        <v>235964888.49365014</v>
      </c>
      <c r="M10" s="34">
        <f t="shared" si="2"/>
        <v>347835480.15175992</v>
      </c>
      <c r="N10" s="34">
        <f t="shared" si="2"/>
        <v>3175871861.2923698</v>
      </c>
      <c r="O10" s="34">
        <f t="shared" si="2"/>
        <v>6893578.7788899839</v>
      </c>
      <c r="P10" s="34">
        <f t="shared" si="2"/>
        <v>13771411.841890085</v>
      </c>
      <c r="Q10" s="34">
        <f t="shared" si="2"/>
        <v>29423675.391100086</v>
      </c>
      <c r="R10" s="34">
        <f t="shared" si="2"/>
        <v>177094977.0195502</v>
      </c>
      <c r="S10" s="34">
        <f t="shared" si="2"/>
        <v>28236035.868099988</v>
      </c>
      <c r="T10" s="34">
        <f t="shared" si="2"/>
        <v>255419678.89953032</v>
      </c>
      <c r="U10" s="33">
        <f t="shared" ref="U10:Z10" si="3">+I10/C10*100</f>
        <v>98.964974518911347</v>
      </c>
      <c r="V10" s="33">
        <f t="shared" si="3"/>
        <v>98.635171574498628</v>
      </c>
      <c r="W10" s="33">
        <f t="shared" si="3"/>
        <v>96.957563144219023</v>
      </c>
      <c r="X10" s="33">
        <f t="shared" si="3"/>
        <v>57.126074982007481</v>
      </c>
      <c r="Y10" s="33">
        <f t="shared" si="3"/>
        <v>92.49184406015776</v>
      </c>
      <c r="Z10" s="33">
        <f t="shared" si="3"/>
        <v>92.556165050165149</v>
      </c>
    </row>
    <row r="11" spans="1:26" x14ac:dyDescent="0.25">
      <c r="C11" s="28"/>
      <c r="D11" s="28"/>
      <c r="E11" s="28"/>
      <c r="F11" s="28"/>
      <c r="G11" s="28"/>
      <c r="H11" s="28"/>
      <c r="I11" s="28"/>
      <c r="J11" s="28"/>
      <c r="K11" s="28"/>
      <c r="L11" s="28"/>
      <c r="M11" s="28"/>
      <c r="N11" s="28"/>
      <c r="O11" s="28"/>
      <c r="P11" s="28"/>
      <c r="Q11" s="28"/>
      <c r="R11" s="28"/>
      <c r="S11" s="28"/>
      <c r="T11" s="28"/>
      <c r="U11" s="33"/>
      <c r="V11" s="33"/>
      <c r="W11" s="33"/>
      <c r="X11" s="33"/>
      <c r="Y11" s="33"/>
      <c r="Z11" s="33"/>
    </row>
    <row r="12" spans="1:26" x14ac:dyDescent="0.25">
      <c r="B12" s="17" t="s">
        <v>224</v>
      </c>
      <c r="C12" s="28">
        <v>5593079</v>
      </c>
      <c r="D12" s="28">
        <v>12769483.215</v>
      </c>
      <c r="E12" s="28">
        <v>13686901</v>
      </c>
      <c r="F12" s="28">
        <v>3148601.0000000037</v>
      </c>
      <c r="G12" s="28">
        <v>3486079</v>
      </c>
      <c r="H12" s="28">
        <f>SUM(C12:G12)</f>
        <v>38684143.215000004</v>
      </c>
      <c r="I12" s="28">
        <v>5568705.6059500007</v>
      </c>
      <c r="J12" s="28">
        <v>12579493.335690001</v>
      </c>
      <c r="K12" s="28">
        <v>10549773.2863</v>
      </c>
      <c r="L12" s="28">
        <v>2138705.02104</v>
      </c>
      <c r="M12" s="28">
        <v>3289227.1743300036</v>
      </c>
      <c r="N12" s="28">
        <f>SUM(I12:M12)</f>
        <v>34125904.423310004</v>
      </c>
      <c r="O12" s="28">
        <f t="shared" ref="O12:S46" si="4">+C12-I12</f>
        <v>24373.394049999304</v>
      </c>
      <c r="P12" s="28">
        <f t="shared" si="4"/>
        <v>189989.87930999883</v>
      </c>
      <c r="Q12" s="28">
        <f t="shared" si="4"/>
        <v>3137127.7137000002</v>
      </c>
      <c r="R12" s="28">
        <f t="shared" si="4"/>
        <v>1009895.9789600037</v>
      </c>
      <c r="S12" s="28">
        <f t="shared" si="4"/>
        <v>196851.82566999644</v>
      </c>
      <c r="T12" s="28">
        <f>SUM(O12:S12)</f>
        <v>4558238.7916899985</v>
      </c>
      <c r="U12" s="33">
        <f t="shared" ref="U12:Z46" si="5">+I12/C12*100</f>
        <v>99.564222245922167</v>
      </c>
      <c r="V12" s="33">
        <f t="shared" si="5"/>
        <v>98.512156865621449</v>
      </c>
      <c r="W12" s="33">
        <f t="shared" si="5"/>
        <v>77.079342404098625</v>
      </c>
      <c r="X12" s="33">
        <f t="shared" si="5"/>
        <v>67.925565069692766</v>
      </c>
      <c r="Y12" s="33">
        <f t="shared" si="5"/>
        <v>94.353202389561545</v>
      </c>
      <c r="Z12" s="33">
        <f t="shared" si="5"/>
        <v>88.216777178297406</v>
      </c>
    </row>
    <row r="13" spans="1:26" x14ac:dyDescent="0.25">
      <c r="B13" s="17" t="s">
        <v>225</v>
      </c>
      <c r="C13" s="28">
        <v>2402329.2570000002</v>
      </c>
      <c r="D13" s="28">
        <v>2494644.852</v>
      </c>
      <c r="E13" s="28">
        <v>2798345.9840000002</v>
      </c>
      <c r="F13" s="28">
        <v>922699.32799999975</v>
      </c>
      <c r="G13" s="28">
        <v>1013820.0010000002</v>
      </c>
      <c r="H13" s="28">
        <f t="shared" ref="H13:H46" si="6">SUM(C13:G13)</f>
        <v>9631839.4220000003</v>
      </c>
      <c r="I13" s="28">
        <v>2139149.0157400002</v>
      </c>
      <c r="J13" s="28">
        <v>2197664.1420100001</v>
      </c>
      <c r="K13" s="28">
        <v>1956771.6938399998</v>
      </c>
      <c r="L13" s="28">
        <v>616630.44535999931</v>
      </c>
      <c r="M13" s="28">
        <v>812879.45460999943</v>
      </c>
      <c r="N13" s="28">
        <f t="shared" ref="N13:N46" si="7">SUM(I13:M13)</f>
        <v>7723094.7515599988</v>
      </c>
      <c r="O13" s="28">
        <f t="shared" si="4"/>
        <v>263180.24126000004</v>
      </c>
      <c r="P13" s="28">
        <f t="shared" si="4"/>
        <v>296980.70998999989</v>
      </c>
      <c r="Q13" s="28">
        <f t="shared" si="4"/>
        <v>841574.29016000032</v>
      </c>
      <c r="R13" s="28">
        <f t="shared" si="4"/>
        <v>306068.88264000043</v>
      </c>
      <c r="S13" s="28">
        <f t="shared" si="4"/>
        <v>200940.54639000073</v>
      </c>
      <c r="T13" s="28">
        <f t="shared" ref="T13:T46" si="8">SUM(O13:S13)</f>
        <v>1908744.6704400014</v>
      </c>
      <c r="U13" s="33">
        <f t="shared" si="5"/>
        <v>89.044788906718964</v>
      </c>
      <c r="V13" s="33">
        <f t="shared" si="5"/>
        <v>88.095270966049327</v>
      </c>
      <c r="W13" s="33">
        <f t="shared" si="5"/>
        <v>69.926010044081792</v>
      </c>
      <c r="X13" s="33">
        <f t="shared" si="5"/>
        <v>66.828968727719655</v>
      </c>
      <c r="Y13" s="33">
        <f t="shared" si="5"/>
        <v>80.179859719496633</v>
      </c>
      <c r="Z13" s="33">
        <f t="shared" si="5"/>
        <v>80.18296831153296</v>
      </c>
    </row>
    <row r="14" spans="1:26" x14ac:dyDescent="0.25">
      <c r="B14" s="17" t="s">
        <v>226</v>
      </c>
      <c r="C14" s="28">
        <v>348845</v>
      </c>
      <c r="D14" s="28">
        <v>462449</v>
      </c>
      <c r="E14" s="28">
        <v>542248.42200000002</v>
      </c>
      <c r="F14" s="28">
        <v>178495</v>
      </c>
      <c r="G14" s="28">
        <v>143556.12700000009</v>
      </c>
      <c r="H14" s="28">
        <f t="shared" si="6"/>
        <v>1675593.5490000001</v>
      </c>
      <c r="I14" s="28">
        <v>248689.13722</v>
      </c>
      <c r="J14" s="28">
        <v>354137.41455999995</v>
      </c>
      <c r="K14" s="28">
        <v>484844.81974000006</v>
      </c>
      <c r="L14" s="28">
        <v>134362.29425999988</v>
      </c>
      <c r="M14" s="28">
        <v>162991.45094999997</v>
      </c>
      <c r="N14" s="28">
        <f t="shared" si="7"/>
        <v>1385025.1167299999</v>
      </c>
      <c r="O14" s="28">
        <f t="shared" si="4"/>
        <v>100155.86278</v>
      </c>
      <c r="P14" s="28">
        <f t="shared" si="4"/>
        <v>108311.58544000005</v>
      </c>
      <c r="Q14" s="28">
        <f t="shared" si="4"/>
        <v>57403.602259999956</v>
      </c>
      <c r="R14" s="28">
        <f t="shared" si="4"/>
        <v>44132.705740000121</v>
      </c>
      <c r="S14" s="28">
        <f t="shared" si="4"/>
        <v>-19435.323949999874</v>
      </c>
      <c r="T14" s="28">
        <f t="shared" si="8"/>
        <v>290568.43227000022</v>
      </c>
      <c r="U14" s="33">
        <f t="shared" si="5"/>
        <v>71.289293875503446</v>
      </c>
      <c r="V14" s="33">
        <f t="shared" si="5"/>
        <v>76.578696150278176</v>
      </c>
      <c r="W14" s="33">
        <f t="shared" si="5"/>
        <v>89.41378159326392</v>
      </c>
      <c r="X14" s="33">
        <f t="shared" si="5"/>
        <v>75.275102529482552</v>
      </c>
      <c r="Y14" s="33">
        <f t="shared" si="5"/>
        <v>113.53848446329278</v>
      </c>
      <c r="Z14" s="33">
        <f t="shared" si="5"/>
        <v>82.658775904012487</v>
      </c>
    </row>
    <row r="15" spans="1:26" x14ac:dyDescent="0.25">
      <c r="B15" s="17" t="s">
        <v>227</v>
      </c>
      <c r="C15" s="28">
        <v>1561867.5730000001</v>
      </c>
      <c r="D15" s="28">
        <v>3277335.352</v>
      </c>
      <c r="E15" s="28">
        <v>3474563.8080000002</v>
      </c>
      <c r="F15" s="28">
        <v>1795007.8079999993</v>
      </c>
      <c r="G15" s="28">
        <v>3162325.6420000009</v>
      </c>
      <c r="H15" s="28">
        <f t="shared" si="6"/>
        <v>13271100.183</v>
      </c>
      <c r="I15" s="28">
        <v>1560551.9550700001</v>
      </c>
      <c r="J15" s="28">
        <v>3220035.3804799998</v>
      </c>
      <c r="K15" s="28">
        <v>3147155.7638699999</v>
      </c>
      <c r="L15" s="28">
        <v>883359.75878999941</v>
      </c>
      <c r="M15" s="28">
        <v>1289582.8067800011</v>
      </c>
      <c r="N15" s="28">
        <f t="shared" si="7"/>
        <v>10100685.66499</v>
      </c>
      <c r="O15" s="28">
        <f t="shared" si="4"/>
        <v>1315.6179299999494</v>
      </c>
      <c r="P15" s="28">
        <f t="shared" si="4"/>
        <v>57299.971520000137</v>
      </c>
      <c r="Q15" s="28">
        <f t="shared" si="4"/>
        <v>327408.04413000029</v>
      </c>
      <c r="R15" s="28">
        <f t="shared" si="4"/>
        <v>911648.04920999985</v>
      </c>
      <c r="S15" s="28">
        <f t="shared" si="4"/>
        <v>1872742.8352199998</v>
      </c>
      <c r="T15" s="28">
        <f t="shared" si="8"/>
        <v>3170414.5180099998</v>
      </c>
      <c r="U15" s="33">
        <f t="shared" si="5"/>
        <v>99.91576635863737</v>
      </c>
      <c r="V15" s="33">
        <f t="shared" si="5"/>
        <v>98.251629285204743</v>
      </c>
      <c r="W15" s="33">
        <f t="shared" si="5"/>
        <v>90.577002978728999</v>
      </c>
      <c r="X15" s="33">
        <f t="shared" si="5"/>
        <v>49.212028764055368</v>
      </c>
      <c r="Y15" s="33">
        <f t="shared" si="5"/>
        <v>40.779570252113864</v>
      </c>
      <c r="Z15" s="33">
        <f t="shared" si="5"/>
        <v>76.110386672604321</v>
      </c>
    </row>
    <row r="16" spans="1:26" x14ac:dyDescent="0.25">
      <c r="B16" s="17" t="s">
        <v>228</v>
      </c>
      <c r="C16" s="28">
        <v>6895808.5596599998</v>
      </c>
      <c r="D16" s="28">
        <v>29564524.135370012</v>
      </c>
      <c r="E16" s="28">
        <v>24622121.769009992</v>
      </c>
      <c r="F16" s="28">
        <v>33939168.466000013</v>
      </c>
      <c r="G16" s="28">
        <v>6945945.2039999962</v>
      </c>
      <c r="H16" s="28">
        <f t="shared" si="6"/>
        <v>101967568.13404001</v>
      </c>
      <c r="I16" s="28">
        <v>6747839.5281099994</v>
      </c>
      <c r="J16" s="28">
        <v>26591582.857259996</v>
      </c>
      <c r="K16" s="28">
        <v>20731213.461320002</v>
      </c>
      <c r="L16" s="28">
        <v>2718633.6432899982</v>
      </c>
      <c r="M16" s="28">
        <v>4497516.882269986</v>
      </c>
      <c r="N16" s="28">
        <f t="shared" si="7"/>
        <v>61286786.372249983</v>
      </c>
      <c r="O16" s="28">
        <f t="shared" si="4"/>
        <v>147969.03155000042</v>
      </c>
      <c r="P16" s="28">
        <f t="shared" si="4"/>
        <v>2972941.2781100161</v>
      </c>
      <c r="Q16" s="28">
        <f t="shared" si="4"/>
        <v>3890908.3076899908</v>
      </c>
      <c r="R16" s="28">
        <f t="shared" si="4"/>
        <v>31220534.822710015</v>
      </c>
      <c r="S16" s="28">
        <f t="shared" si="4"/>
        <v>2448428.3217300102</v>
      </c>
      <c r="T16" s="28">
        <f t="shared" si="8"/>
        <v>40680781.76179003</v>
      </c>
      <c r="U16" s="33">
        <f t="shared" si="5"/>
        <v>97.854217815505933</v>
      </c>
      <c r="V16" s="33">
        <f t="shared" si="5"/>
        <v>89.944227532641776</v>
      </c>
      <c r="W16" s="33">
        <f t="shared" si="5"/>
        <v>84.197510091972731</v>
      </c>
      <c r="X16" s="33">
        <f t="shared" si="5"/>
        <v>8.0103130576504942</v>
      </c>
      <c r="Y16" s="33">
        <f t="shared" si="5"/>
        <v>64.750249968571282</v>
      </c>
      <c r="Z16" s="33">
        <f t="shared" si="5"/>
        <v>60.104195376795012</v>
      </c>
    </row>
    <row r="17" spans="2:26" x14ac:dyDescent="0.25">
      <c r="B17" s="17" t="s">
        <v>264</v>
      </c>
      <c r="C17" s="28">
        <v>575203.44200000004</v>
      </c>
      <c r="D17" s="28">
        <v>898481.2995699998</v>
      </c>
      <c r="E17" s="28">
        <v>548077.10600000015</v>
      </c>
      <c r="F17" s="28">
        <v>258429.43399999966</v>
      </c>
      <c r="G17" s="28">
        <v>496364.9730000007</v>
      </c>
      <c r="H17" s="28">
        <f t="shared" si="6"/>
        <v>2776556.2545700003</v>
      </c>
      <c r="I17" s="28">
        <v>521419.69549000013</v>
      </c>
      <c r="J17" s="28">
        <v>497853.15588999988</v>
      </c>
      <c r="K17" s="28">
        <v>460570.89205999963</v>
      </c>
      <c r="L17" s="28">
        <v>121480.60435000015</v>
      </c>
      <c r="M17" s="28">
        <v>232895.18697000039</v>
      </c>
      <c r="N17" s="28">
        <f t="shared" si="7"/>
        <v>1834219.5347600002</v>
      </c>
      <c r="O17" s="28">
        <f t="shared" si="4"/>
        <v>53783.74650999991</v>
      </c>
      <c r="P17" s="28">
        <f t="shared" si="4"/>
        <v>400628.14367999992</v>
      </c>
      <c r="Q17" s="28">
        <f t="shared" si="4"/>
        <v>87506.213940000511</v>
      </c>
      <c r="R17" s="28">
        <f t="shared" si="4"/>
        <v>136948.8296499995</v>
      </c>
      <c r="S17" s="28">
        <f t="shared" si="4"/>
        <v>263469.78603000031</v>
      </c>
      <c r="T17" s="28">
        <f t="shared" si="8"/>
        <v>942336.71981000016</v>
      </c>
      <c r="U17" s="33">
        <f t="shared" si="5"/>
        <v>90.649613235450715</v>
      </c>
      <c r="V17" s="33">
        <f t="shared" si="5"/>
        <v>55.41051952091437</v>
      </c>
      <c r="W17" s="33">
        <f t="shared" si="5"/>
        <v>84.033959276525508</v>
      </c>
      <c r="X17" s="33">
        <f t="shared" si="5"/>
        <v>47.007263247730641</v>
      </c>
      <c r="Y17" s="33">
        <f t="shared" si="5"/>
        <v>46.920149413927334</v>
      </c>
      <c r="Z17" s="33">
        <f t="shared" si="5"/>
        <v>66.060953446954812</v>
      </c>
    </row>
    <row r="18" spans="2:26" x14ac:dyDescent="0.25">
      <c r="B18" s="17" t="s">
        <v>229</v>
      </c>
      <c r="C18" s="28">
        <v>138565096.24599999</v>
      </c>
      <c r="D18" s="28">
        <v>171299305.17548001</v>
      </c>
      <c r="E18" s="28">
        <v>175223150.41956002</v>
      </c>
      <c r="F18" s="28">
        <v>74629107.862500072</v>
      </c>
      <c r="G18" s="28">
        <v>101456003.12450004</v>
      </c>
      <c r="H18" s="28">
        <f t="shared" si="6"/>
        <v>661172662.82804012</v>
      </c>
      <c r="I18" s="28">
        <v>138057936.93987</v>
      </c>
      <c r="J18" s="28">
        <v>169168713.68861997</v>
      </c>
      <c r="K18" s="28">
        <v>166396992.78409004</v>
      </c>
      <c r="L18" s="28">
        <v>47247844.15970999</v>
      </c>
      <c r="M18" s="28">
        <v>88275221.509230077</v>
      </c>
      <c r="N18" s="28">
        <f t="shared" si="7"/>
        <v>609146709.08152008</v>
      </c>
      <c r="O18" s="28">
        <f t="shared" si="4"/>
        <v>507159.30612999201</v>
      </c>
      <c r="P18" s="28">
        <f t="shared" si="4"/>
        <v>2130591.4868600368</v>
      </c>
      <c r="Q18" s="28">
        <f t="shared" si="4"/>
        <v>8826157.6354699731</v>
      </c>
      <c r="R18" s="28">
        <f t="shared" si="4"/>
        <v>27381263.702790082</v>
      </c>
      <c r="S18" s="28">
        <f t="shared" si="4"/>
        <v>13180781.615269959</v>
      </c>
      <c r="T18" s="28">
        <f t="shared" si="8"/>
        <v>52025953.746520042</v>
      </c>
      <c r="U18" s="33">
        <f t="shared" si="5"/>
        <v>99.633992022616141</v>
      </c>
      <c r="V18" s="33">
        <f t="shared" si="5"/>
        <v>98.756217087583948</v>
      </c>
      <c r="W18" s="33">
        <f t="shared" si="5"/>
        <v>94.962904379737296</v>
      </c>
      <c r="X18" s="33">
        <f t="shared" si="5"/>
        <v>63.310208996148631</v>
      </c>
      <c r="Y18" s="33">
        <f t="shared" si="5"/>
        <v>87.008376824094498</v>
      </c>
      <c r="Z18" s="33">
        <f t="shared" si="5"/>
        <v>92.131260611412927</v>
      </c>
    </row>
    <row r="19" spans="2:26" x14ac:dyDescent="0.25">
      <c r="B19" s="17" t="s">
        <v>230</v>
      </c>
      <c r="C19" s="28">
        <v>20711689.203000002</v>
      </c>
      <c r="D19" s="28">
        <v>30995608.298</v>
      </c>
      <c r="E19" s="28">
        <v>27336413.502999991</v>
      </c>
      <c r="F19" s="28">
        <v>11111365.212999985</v>
      </c>
      <c r="G19" s="28">
        <v>16952060.775000006</v>
      </c>
      <c r="H19" s="28">
        <f t="shared" si="6"/>
        <v>107107136.99199998</v>
      </c>
      <c r="I19" s="28">
        <v>20602427.047119997</v>
      </c>
      <c r="J19" s="28">
        <v>30497824.943439998</v>
      </c>
      <c r="K19" s="28">
        <v>25882716.26823999</v>
      </c>
      <c r="L19" s="28">
        <v>6652616.5320300013</v>
      </c>
      <c r="M19" s="28">
        <v>13723873.821630016</v>
      </c>
      <c r="N19" s="28">
        <f t="shared" si="7"/>
        <v>97359458.612460002</v>
      </c>
      <c r="O19" s="28">
        <f t="shared" si="4"/>
        <v>109262.15588000417</v>
      </c>
      <c r="P19" s="28">
        <f t="shared" si="4"/>
        <v>497783.35456000268</v>
      </c>
      <c r="Q19" s="28">
        <f t="shared" si="4"/>
        <v>1453697.2347600013</v>
      </c>
      <c r="R19" s="28">
        <f t="shared" si="4"/>
        <v>4458748.6809699833</v>
      </c>
      <c r="S19" s="28">
        <f t="shared" si="4"/>
        <v>3228186.95336999</v>
      </c>
      <c r="T19" s="28">
        <f t="shared" si="8"/>
        <v>9747678.3795399815</v>
      </c>
      <c r="U19" s="33">
        <f t="shared" si="5"/>
        <v>99.472461396996152</v>
      </c>
      <c r="V19" s="33">
        <f t="shared" si="5"/>
        <v>98.394019727652434</v>
      </c>
      <c r="W19" s="33">
        <f t="shared" si="5"/>
        <v>94.682194741455504</v>
      </c>
      <c r="X19" s="33">
        <f t="shared" si="5"/>
        <v>59.872179561217443</v>
      </c>
      <c r="Y19" s="33">
        <f t="shared" si="5"/>
        <v>80.956964488171565</v>
      </c>
      <c r="Z19" s="33">
        <f t="shared" si="5"/>
        <v>90.899132725144113</v>
      </c>
    </row>
    <row r="20" spans="2:26" x14ac:dyDescent="0.25">
      <c r="B20" s="17" t="s">
        <v>231</v>
      </c>
      <c r="C20" s="28">
        <v>344498.46500000003</v>
      </c>
      <c r="D20" s="28">
        <v>1120625.297</v>
      </c>
      <c r="E20" s="28">
        <v>586666.39499999979</v>
      </c>
      <c r="F20" s="28">
        <v>157331.78900000011</v>
      </c>
      <c r="G20" s="28">
        <v>256612.22300000023</v>
      </c>
      <c r="H20" s="28">
        <f t="shared" si="6"/>
        <v>2465734.1690000002</v>
      </c>
      <c r="I20" s="28">
        <v>343047.72758000001</v>
      </c>
      <c r="J20" s="28">
        <v>986650.61323000025</v>
      </c>
      <c r="K20" s="28">
        <v>425189.87626999989</v>
      </c>
      <c r="L20" s="28">
        <v>150990.19398999983</v>
      </c>
      <c r="M20" s="28">
        <v>211706.89415000007</v>
      </c>
      <c r="N20" s="28">
        <f t="shared" si="7"/>
        <v>2117585.30522</v>
      </c>
      <c r="O20" s="28">
        <f t="shared" si="4"/>
        <v>1450.7374200000195</v>
      </c>
      <c r="P20" s="28">
        <f t="shared" si="4"/>
        <v>133974.68376999977</v>
      </c>
      <c r="Q20" s="28">
        <f t="shared" si="4"/>
        <v>161476.51872999989</v>
      </c>
      <c r="R20" s="28">
        <f t="shared" si="4"/>
        <v>6341.595010000281</v>
      </c>
      <c r="S20" s="28">
        <f t="shared" si="4"/>
        <v>44905.328850000165</v>
      </c>
      <c r="T20" s="28">
        <f t="shared" si="8"/>
        <v>348148.86378000013</v>
      </c>
      <c r="U20" s="33">
        <f t="shared" si="5"/>
        <v>99.578884213606003</v>
      </c>
      <c r="V20" s="33">
        <f t="shared" si="5"/>
        <v>88.044649346337238</v>
      </c>
      <c r="W20" s="33">
        <f t="shared" si="5"/>
        <v>72.475580652612635</v>
      </c>
      <c r="X20" s="33">
        <f t="shared" si="5"/>
        <v>95.969285641314187</v>
      </c>
      <c r="Y20" s="33">
        <f t="shared" si="5"/>
        <v>82.500705412617805</v>
      </c>
      <c r="Z20" s="33">
        <f t="shared" si="5"/>
        <v>85.880519150967714</v>
      </c>
    </row>
    <row r="21" spans="2:26" x14ac:dyDescent="0.25">
      <c r="B21" s="17" t="s">
        <v>306</v>
      </c>
      <c r="C21" s="28">
        <v>4758212.1619999995</v>
      </c>
      <c r="D21" s="28">
        <v>7086932.0846300023</v>
      </c>
      <c r="E21" s="28">
        <v>6605844.7219999991</v>
      </c>
      <c r="F21" s="28">
        <v>3260963.2760000005</v>
      </c>
      <c r="G21" s="28">
        <v>2595385.7049999982</v>
      </c>
      <c r="H21" s="28">
        <f t="shared" si="6"/>
        <v>24307337.94963</v>
      </c>
      <c r="I21" s="28">
        <v>4691999.1736399997</v>
      </c>
      <c r="J21" s="28">
        <v>6242171.594419999</v>
      </c>
      <c r="K21" s="28">
        <v>6350792.521449998</v>
      </c>
      <c r="L21" s="28">
        <v>1909597.1579600051</v>
      </c>
      <c r="M21" s="28">
        <v>2299115.2643399946</v>
      </c>
      <c r="N21" s="28">
        <f t="shared" si="7"/>
        <v>21493675.711809997</v>
      </c>
      <c r="O21" s="28">
        <f t="shared" si="4"/>
        <v>66212.988359999843</v>
      </c>
      <c r="P21" s="28">
        <f t="shared" si="4"/>
        <v>844760.49021000322</v>
      </c>
      <c r="Q21" s="28">
        <f t="shared" si="4"/>
        <v>255052.20055000111</v>
      </c>
      <c r="R21" s="28">
        <f t="shared" si="4"/>
        <v>1351366.1180399954</v>
      </c>
      <c r="S21" s="28">
        <f t="shared" si="4"/>
        <v>296270.44066000357</v>
      </c>
      <c r="T21" s="28">
        <f t="shared" si="8"/>
        <v>2813662.2378200032</v>
      </c>
      <c r="U21" s="33">
        <f t="shared" si="5"/>
        <v>98.608448171168376</v>
      </c>
      <c r="V21" s="33">
        <f t="shared" si="5"/>
        <v>88.080025600328483</v>
      </c>
      <c r="W21" s="33">
        <f t="shared" si="5"/>
        <v>96.138991888492626</v>
      </c>
      <c r="X21" s="33">
        <f t="shared" si="5"/>
        <v>58.559296635268353</v>
      </c>
      <c r="Y21" s="33">
        <f t="shared" si="5"/>
        <v>88.584724031991087</v>
      </c>
      <c r="Z21" s="33">
        <f t="shared" si="5"/>
        <v>88.424638503605323</v>
      </c>
    </row>
    <row r="22" spans="2:26" x14ac:dyDescent="0.25">
      <c r="B22" s="17" t="s">
        <v>232</v>
      </c>
      <c r="C22" s="28">
        <v>20579134.434999969</v>
      </c>
      <c r="D22" s="28">
        <v>7630612.2190000303</v>
      </c>
      <c r="E22" s="28">
        <v>6708033.6219999716</v>
      </c>
      <c r="F22" s="28">
        <v>2264396.3870001808</v>
      </c>
      <c r="G22" s="28">
        <v>2747238.154999882</v>
      </c>
      <c r="H22" s="28">
        <f t="shared" si="6"/>
        <v>39929414.818000033</v>
      </c>
      <c r="I22" s="28">
        <v>20214334.401279978</v>
      </c>
      <c r="J22" s="28">
        <v>6065679.8647400104</v>
      </c>
      <c r="K22" s="28">
        <v>5464098.1573999785</v>
      </c>
      <c r="L22" s="28">
        <v>1436540.9830501042</v>
      </c>
      <c r="M22" s="28">
        <v>2564126.4392699711</v>
      </c>
      <c r="N22" s="28">
        <f t="shared" si="7"/>
        <v>35744779.845740043</v>
      </c>
      <c r="O22" s="28">
        <f t="shared" si="4"/>
        <v>364800.0337199904</v>
      </c>
      <c r="P22" s="28">
        <f t="shared" si="4"/>
        <v>1564932.35426002</v>
      </c>
      <c r="Q22" s="28">
        <f t="shared" si="4"/>
        <v>1243935.4645999931</v>
      </c>
      <c r="R22" s="28">
        <f t="shared" si="4"/>
        <v>827855.40395007655</v>
      </c>
      <c r="S22" s="28">
        <f t="shared" si="4"/>
        <v>183111.71572991088</v>
      </c>
      <c r="T22" s="28">
        <f t="shared" si="8"/>
        <v>4184634.9722599909</v>
      </c>
      <c r="U22" s="33">
        <f t="shared" si="5"/>
        <v>98.227330528053898</v>
      </c>
      <c r="V22" s="33">
        <f t="shared" si="5"/>
        <v>79.49139191789385</v>
      </c>
      <c r="W22" s="33">
        <f t="shared" si="5"/>
        <v>81.456034142102013</v>
      </c>
      <c r="X22" s="33">
        <f t="shared" si="5"/>
        <v>63.440349547333454</v>
      </c>
      <c r="Y22" s="33">
        <f t="shared" si="5"/>
        <v>93.334698144146927</v>
      </c>
      <c r="Z22" s="33">
        <f t="shared" si="5"/>
        <v>89.519919108923247</v>
      </c>
    </row>
    <row r="23" spans="2:26" x14ac:dyDescent="0.25">
      <c r="B23" s="17" t="s">
        <v>233</v>
      </c>
      <c r="C23" s="28">
        <v>3257524</v>
      </c>
      <c r="D23" s="28">
        <v>5463063.0299999993</v>
      </c>
      <c r="E23" s="28">
        <v>4021704.6310000028</v>
      </c>
      <c r="F23" s="28">
        <v>668980.32500000112</v>
      </c>
      <c r="G23" s="28">
        <v>1585568.1323599983</v>
      </c>
      <c r="H23" s="28">
        <f t="shared" si="6"/>
        <v>14996840.118360002</v>
      </c>
      <c r="I23" s="28">
        <v>3256317.3976999996</v>
      </c>
      <c r="J23" s="28">
        <v>5212958.2186700003</v>
      </c>
      <c r="K23" s="28">
        <v>3643722.4644099995</v>
      </c>
      <c r="L23" s="28">
        <v>251140.60575999878</v>
      </c>
      <c r="M23" s="28">
        <v>1043681.5340000018</v>
      </c>
      <c r="N23" s="28">
        <f t="shared" si="7"/>
        <v>13407820.22054</v>
      </c>
      <c r="O23" s="28">
        <f t="shared" si="4"/>
        <v>1206.602300000377</v>
      </c>
      <c r="P23" s="28">
        <f t="shared" si="4"/>
        <v>250104.81132999901</v>
      </c>
      <c r="Q23" s="28">
        <f t="shared" si="4"/>
        <v>377982.1665900033</v>
      </c>
      <c r="R23" s="28">
        <f t="shared" si="4"/>
        <v>417839.71924000233</v>
      </c>
      <c r="S23" s="28">
        <f t="shared" si="4"/>
        <v>541886.59835999645</v>
      </c>
      <c r="T23" s="28">
        <f t="shared" si="8"/>
        <v>1589019.8978200015</v>
      </c>
      <c r="U23" s="33">
        <f t="shared" si="5"/>
        <v>99.962959526929026</v>
      </c>
      <c r="V23" s="33">
        <f t="shared" si="5"/>
        <v>95.421894092076784</v>
      </c>
      <c r="W23" s="33">
        <f t="shared" si="5"/>
        <v>90.601443883361028</v>
      </c>
      <c r="X23" s="33">
        <f t="shared" si="5"/>
        <v>37.540805966154288</v>
      </c>
      <c r="Y23" s="33">
        <f t="shared" si="5"/>
        <v>65.823821297831003</v>
      </c>
      <c r="Z23" s="33">
        <f t="shared" si="5"/>
        <v>89.40430193774867</v>
      </c>
    </row>
    <row r="24" spans="2:26" x14ac:dyDescent="0.25">
      <c r="B24" s="17" t="s">
        <v>234</v>
      </c>
      <c r="C24" s="28">
        <v>44974628.927510001</v>
      </c>
      <c r="D24" s="28">
        <v>60272656.148539998</v>
      </c>
      <c r="E24" s="28">
        <v>75520713.389659986</v>
      </c>
      <c r="F24" s="28">
        <v>27726525.127000004</v>
      </c>
      <c r="G24" s="28">
        <v>21402102.544</v>
      </c>
      <c r="H24" s="28">
        <f t="shared" si="6"/>
        <v>229896626.13670999</v>
      </c>
      <c r="I24" s="28">
        <v>43423404.908569999</v>
      </c>
      <c r="J24" s="28">
        <v>60100611.490269996</v>
      </c>
      <c r="K24" s="28">
        <v>75243190.953989998</v>
      </c>
      <c r="L24" s="28">
        <v>14842242.986170024</v>
      </c>
      <c r="M24" s="28">
        <v>23465325.272839993</v>
      </c>
      <c r="N24" s="28">
        <f t="shared" si="7"/>
        <v>217074775.61184001</v>
      </c>
      <c r="O24" s="28">
        <f t="shared" si="4"/>
        <v>1551224.0189400017</v>
      </c>
      <c r="P24" s="28">
        <f t="shared" si="4"/>
        <v>172044.65827000141</v>
      </c>
      <c r="Q24" s="28">
        <f t="shared" si="4"/>
        <v>277522.43566998839</v>
      </c>
      <c r="R24" s="28">
        <f t="shared" si="4"/>
        <v>12884282.14082998</v>
      </c>
      <c r="S24" s="28">
        <f t="shared" si="4"/>
        <v>-2063222.7288399935</v>
      </c>
      <c r="T24" s="28">
        <f t="shared" si="8"/>
        <v>12821850.524869978</v>
      </c>
      <c r="U24" s="33">
        <f t="shared" si="5"/>
        <v>96.550890900200059</v>
      </c>
      <c r="V24" s="33">
        <f t="shared" si="5"/>
        <v>99.714556037075909</v>
      </c>
      <c r="W24" s="33">
        <f t="shared" si="5"/>
        <v>99.632521432579608</v>
      </c>
      <c r="X24" s="33">
        <f t="shared" si="5"/>
        <v>53.530844266224662</v>
      </c>
      <c r="Y24" s="33">
        <f t="shared" si="5"/>
        <v>109.64028054999864</v>
      </c>
      <c r="Z24" s="33">
        <f t="shared" si="5"/>
        <v>94.422775688215026</v>
      </c>
    </row>
    <row r="25" spans="2:26" x14ac:dyDescent="0.25">
      <c r="B25" s="17" t="s">
        <v>307</v>
      </c>
      <c r="C25" s="28">
        <v>360028.75699999998</v>
      </c>
      <c r="D25" s="28">
        <v>486861.255</v>
      </c>
      <c r="E25" s="28">
        <v>647521.99999999988</v>
      </c>
      <c r="F25" s="28">
        <v>707068.67099999986</v>
      </c>
      <c r="G25" s="28">
        <v>577536.5429999996</v>
      </c>
      <c r="H25" s="28">
        <f t="shared" si="6"/>
        <v>2779017.2259999993</v>
      </c>
      <c r="I25" s="28">
        <v>353171.37968000001</v>
      </c>
      <c r="J25" s="28">
        <v>455700.08611000015</v>
      </c>
      <c r="K25" s="28">
        <v>542101.51248999999</v>
      </c>
      <c r="L25" s="28">
        <v>144114.19772999967</v>
      </c>
      <c r="M25" s="28">
        <v>290669.08270000038</v>
      </c>
      <c r="N25" s="28">
        <f t="shared" si="7"/>
        <v>1785756.2587100002</v>
      </c>
      <c r="O25" s="28">
        <f t="shared" si="4"/>
        <v>6857.3773199999705</v>
      </c>
      <c r="P25" s="28">
        <f t="shared" si="4"/>
        <v>31161.168889999855</v>
      </c>
      <c r="Q25" s="28">
        <f t="shared" si="4"/>
        <v>105420.48750999989</v>
      </c>
      <c r="R25" s="28">
        <f t="shared" si="4"/>
        <v>562954.47327000019</v>
      </c>
      <c r="S25" s="28">
        <f t="shared" si="4"/>
        <v>286867.46029999922</v>
      </c>
      <c r="T25" s="28">
        <f t="shared" si="8"/>
        <v>993260.96728999913</v>
      </c>
      <c r="U25" s="33">
        <f t="shared" si="5"/>
        <v>98.095325113154786</v>
      </c>
      <c r="V25" s="33">
        <f t="shared" si="5"/>
        <v>93.59957922919952</v>
      </c>
      <c r="W25" s="33">
        <f t="shared" si="5"/>
        <v>83.71939679115151</v>
      </c>
      <c r="X25" s="33">
        <f t="shared" si="5"/>
        <v>20.381923799025127</v>
      </c>
      <c r="Y25" s="33">
        <f t="shared" si="5"/>
        <v>50.329123970255949</v>
      </c>
      <c r="Z25" s="33">
        <f t="shared" si="5"/>
        <v>64.258553059793115</v>
      </c>
    </row>
    <row r="26" spans="2:26" x14ac:dyDescent="0.25">
      <c r="B26" s="17" t="s">
        <v>322</v>
      </c>
      <c r="C26" s="28">
        <v>1508338.7549999999</v>
      </c>
      <c r="D26" s="28">
        <v>3406216.2790000001</v>
      </c>
      <c r="E26" s="28">
        <v>2213238.9520000024</v>
      </c>
      <c r="F26" s="28">
        <v>1294957.1039999994</v>
      </c>
      <c r="G26" s="28">
        <v>1814754.1889999975</v>
      </c>
      <c r="H26" s="28">
        <f>SUM(C26:G26)</f>
        <v>10237505.278999999</v>
      </c>
      <c r="I26" s="28">
        <v>1416582.6911800001</v>
      </c>
      <c r="J26" s="28">
        <v>2927463.5511400001</v>
      </c>
      <c r="K26" s="28">
        <v>1694332.9414099995</v>
      </c>
      <c r="L26" s="28">
        <v>431282.89560000133</v>
      </c>
      <c r="M26" s="28">
        <v>2179141.6561600007</v>
      </c>
      <c r="N26" s="28">
        <f>SUM(I26:M26)</f>
        <v>8648803.7354900017</v>
      </c>
      <c r="O26" s="28">
        <f>+C26-I26</f>
        <v>91756.063819999807</v>
      </c>
      <c r="P26" s="28">
        <f>+D26-J26</f>
        <v>478752.72785999998</v>
      </c>
      <c r="Q26" s="28">
        <f>+E26-K26</f>
        <v>518906.01059000287</v>
      </c>
      <c r="R26" s="28">
        <f>+F26-L26</f>
        <v>863674.20839999802</v>
      </c>
      <c r="S26" s="28">
        <f>+G26-M26</f>
        <v>-364387.46716000326</v>
      </c>
      <c r="T26" s="28">
        <f>SUM(O26:S26)</f>
        <v>1588701.5435099974</v>
      </c>
      <c r="U26" s="33">
        <f t="shared" si="5"/>
        <v>93.916746916709712</v>
      </c>
      <c r="V26" s="33">
        <f t="shared" si="5"/>
        <v>85.944734900963113</v>
      </c>
      <c r="W26" s="33">
        <f t="shared" si="5"/>
        <v>76.554451559733693</v>
      </c>
      <c r="X26" s="33">
        <f t="shared" si="5"/>
        <v>33.304801700983724</v>
      </c>
      <c r="Y26" s="33">
        <f t="shared" si="5"/>
        <v>120.07916385418542</v>
      </c>
      <c r="Z26" s="33">
        <f t="shared" si="5"/>
        <v>84.481555806678116</v>
      </c>
    </row>
    <row r="27" spans="2:26" x14ac:dyDescent="0.25">
      <c r="B27" s="17" t="s">
        <v>235</v>
      </c>
      <c r="C27" s="28">
        <v>69662117.149000004</v>
      </c>
      <c r="D27" s="28">
        <v>83984920.466999993</v>
      </c>
      <c r="E27" s="28">
        <v>78694860.652999997</v>
      </c>
      <c r="F27" s="28">
        <v>30397569.686999977</v>
      </c>
      <c r="G27" s="28">
        <v>39614663.897999942</v>
      </c>
      <c r="H27" s="28">
        <f t="shared" si="6"/>
        <v>302354131.85399991</v>
      </c>
      <c r="I27" s="28">
        <v>69539776.028669998</v>
      </c>
      <c r="J27" s="28">
        <v>83703789.097810015</v>
      </c>
      <c r="K27" s="28">
        <v>78482093.121230006</v>
      </c>
      <c r="L27" s="28">
        <v>16847192.335759968</v>
      </c>
      <c r="M27" s="28">
        <v>35859290.844020009</v>
      </c>
      <c r="N27" s="28">
        <f t="shared" si="7"/>
        <v>284432141.42749</v>
      </c>
      <c r="O27" s="28">
        <f t="shared" si="4"/>
        <v>122341.12033000588</v>
      </c>
      <c r="P27" s="28">
        <f t="shared" si="4"/>
        <v>281131.36918997765</v>
      </c>
      <c r="Q27" s="28">
        <f t="shared" si="4"/>
        <v>212767.53176999092</v>
      </c>
      <c r="R27" s="28">
        <f t="shared" si="4"/>
        <v>13550377.351240009</v>
      </c>
      <c r="S27" s="28">
        <f t="shared" si="4"/>
        <v>3755373.0539799333</v>
      </c>
      <c r="T27" s="28">
        <f t="shared" si="8"/>
        <v>17921990.426509917</v>
      </c>
      <c r="U27" s="33">
        <f t="shared" si="5"/>
        <v>99.824379267617829</v>
      </c>
      <c r="V27" s="33">
        <f t="shared" si="5"/>
        <v>99.665259706591684</v>
      </c>
      <c r="W27" s="33">
        <f t="shared" si="5"/>
        <v>99.729629698808182</v>
      </c>
      <c r="X27" s="33">
        <f t="shared" si="5"/>
        <v>55.422826591840824</v>
      </c>
      <c r="Y27" s="33">
        <f t="shared" si="5"/>
        <v>90.52024506973153</v>
      </c>
      <c r="Z27" s="33">
        <f t="shared" si="5"/>
        <v>94.072516781360193</v>
      </c>
    </row>
    <row r="28" spans="2:26" x14ac:dyDescent="0.25">
      <c r="B28" s="17" t="s">
        <v>236</v>
      </c>
      <c r="C28" s="28">
        <v>7279838.1260000002</v>
      </c>
      <c r="D28" s="28">
        <v>8358112.9910000004</v>
      </c>
      <c r="E28" s="28">
        <v>8044621.0099999998</v>
      </c>
      <c r="F28" s="28">
        <v>3403872.6520000026</v>
      </c>
      <c r="G28" s="28">
        <v>5050444.932</v>
      </c>
      <c r="H28" s="28">
        <f t="shared" si="6"/>
        <v>32136889.711000003</v>
      </c>
      <c r="I28" s="28">
        <v>7005816.9560600007</v>
      </c>
      <c r="J28" s="28">
        <v>7971931.7078399984</v>
      </c>
      <c r="K28" s="28">
        <v>7164225.0218099989</v>
      </c>
      <c r="L28" s="28">
        <v>2467145.5231000036</v>
      </c>
      <c r="M28" s="28">
        <v>4253354.8312699981</v>
      </c>
      <c r="N28" s="28">
        <f t="shared" si="7"/>
        <v>28862474.04008</v>
      </c>
      <c r="O28" s="28">
        <f t="shared" si="4"/>
        <v>274021.16993999947</v>
      </c>
      <c r="P28" s="28">
        <f t="shared" si="4"/>
        <v>386181.28316000197</v>
      </c>
      <c r="Q28" s="28">
        <f t="shared" si="4"/>
        <v>880395.98819000088</v>
      </c>
      <c r="R28" s="28">
        <f t="shared" si="4"/>
        <v>936727.12889999896</v>
      </c>
      <c r="S28" s="28">
        <f t="shared" si="4"/>
        <v>797090.10073000193</v>
      </c>
      <c r="T28" s="28">
        <f t="shared" si="8"/>
        <v>3274415.6709200032</v>
      </c>
      <c r="U28" s="33">
        <f t="shared" si="5"/>
        <v>96.235889243727399</v>
      </c>
      <c r="V28" s="33">
        <f t="shared" si="5"/>
        <v>95.379563741530632</v>
      </c>
      <c r="W28" s="33">
        <f t="shared" si="5"/>
        <v>89.056091180732949</v>
      </c>
      <c r="X28" s="33">
        <f t="shared" si="5"/>
        <v>72.480547168836964</v>
      </c>
      <c r="Y28" s="33">
        <f t="shared" si="5"/>
        <v>84.21742813826998</v>
      </c>
      <c r="Z28" s="33">
        <f t="shared" si="5"/>
        <v>89.811037407894474</v>
      </c>
    </row>
    <row r="29" spans="2:26" x14ac:dyDescent="0.25">
      <c r="B29" s="16" t="s">
        <v>237</v>
      </c>
      <c r="C29" s="28">
        <v>8841268.1510000005</v>
      </c>
      <c r="D29" s="28">
        <v>13534352.777719997</v>
      </c>
      <c r="E29" s="28">
        <v>18600452.229999997</v>
      </c>
      <c r="F29" s="28">
        <v>6091659.7970000058</v>
      </c>
      <c r="G29" s="28">
        <v>8638566.324000001</v>
      </c>
      <c r="H29" s="28">
        <f t="shared" si="6"/>
        <v>55706299.279720001</v>
      </c>
      <c r="I29" s="28">
        <v>8838573.5916499998</v>
      </c>
      <c r="J29" s="28">
        <v>13484272.488699997</v>
      </c>
      <c r="K29" s="28">
        <v>18577645.35789001</v>
      </c>
      <c r="L29" s="28">
        <v>3459131.7459300011</v>
      </c>
      <c r="M29" s="28">
        <v>5477225.4751499817</v>
      </c>
      <c r="N29" s="28">
        <f t="shared" si="7"/>
        <v>49836848.659319989</v>
      </c>
      <c r="O29" s="28">
        <f t="shared" si="4"/>
        <v>2694.5593500006944</v>
      </c>
      <c r="P29" s="28">
        <f t="shared" si="4"/>
        <v>50080.289020000026</v>
      </c>
      <c r="Q29" s="28">
        <f t="shared" si="4"/>
        <v>22806.872109986842</v>
      </c>
      <c r="R29" s="28">
        <f t="shared" si="4"/>
        <v>2632528.0510700047</v>
      </c>
      <c r="S29" s="28">
        <f t="shared" si="4"/>
        <v>3161340.8488500193</v>
      </c>
      <c r="T29" s="28">
        <f t="shared" si="8"/>
        <v>5869450.6204000115</v>
      </c>
      <c r="U29" s="33">
        <f t="shared" si="5"/>
        <v>99.969522931507342</v>
      </c>
      <c r="V29" s="33">
        <f t="shared" si="5"/>
        <v>99.629976476581575</v>
      </c>
      <c r="W29" s="33">
        <f t="shared" si="5"/>
        <v>99.877385389193904</v>
      </c>
      <c r="X29" s="33">
        <f t="shared" si="5"/>
        <v>56.784716500969722</v>
      </c>
      <c r="Y29" s="33">
        <f t="shared" si="5"/>
        <v>63.404334350399573</v>
      </c>
      <c r="Z29" s="33">
        <f t="shared" si="5"/>
        <v>89.463578273387839</v>
      </c>
    </row>
    <row r="30" spans="2:26" x14ac:dyDescent="0.25">
      <c r="B30" s="16" t="s">
        <v>308</v>
      </c>
      <c r="C30" s="28">
        <v>3622093.2760000001</v>
      </c>
      <c r="D30" s="28">
        <v>1886258.298</v>
      </c>
      <c r="E30" s="28">
        <v>3288623.6110000005</v>
      </c>
      <c r="F30" s="28">
        <v>1166735.8679999989</v>
      </c>
      <c r="G30" s="28">
        <v>657454.02800000086</v>
      </c>
      <c r="H30" s="28">
        <f t="shared" si="6"/>
        <v>10621165.081</v>
      </c>
      <c r="I30" s="28">
        <v>1664278.0725400001</v>
      </c>
      <c r="J30" s="28">
        <v>1886176.27</v>
      </c>
      <c r="K30" s="28">
        <v>3288578.8958299994</v>
      </c>
      <c r="L30" s="28">
        <v>988858.04393000063</v>
      </c>
      <c r="M30" s="28">
        <v>665750.2759599993</v>
      </c>
      <c r="N30" s="28">
        <f t="shared" si="7"/>
        <v>8493641.5582599994</v>
      </c>
      <c r="O30" s="28">
        <f t="shared" si="4"/>
        <v>1957815.20346</v>
      </c>
      <c r="P30" s="28">
        <f t="shared" si="4"/>
        <v>82.027999999932945</v>
      </c>
      <c r="Q30" s="28">
        <f t="shared" si="4"/>
        <v>44.715170001145452</v>
      </c>
      <c r="R30" s="28">
        <f t="shared" si="4"/>
        <v>177877.82406999823</v>
      </c>
      <c r="S30" s="28">
        <f t="shared" si="4"/>
        <v>-8296.2479599984363</v>
      </c>
      <c r="T30" s="28">
        <f t="shared" si="8"/>
        <v>2127523.5227400009</v>
      </c>
      <c r="U30" s="33">
        <f t="shared" si="5"/>
        <v>45.947962841473775</v>
      </c>
      <c r="V30" s="33">
        <f t="shared" si="5"/>
        <v>99.995651284869794</v>
      </c>
      <c r="W30" s="33">
        <f t="shared" si="5"/>
        <v>99.998640307457151</v>
      </c>
      <c r="X30" s="33">
        <f t="shared" si="5"/>
        <v>84.7542336745922</v>
      </c>
      <c r="Y30" s="33">
        <f t="shared" si="5"/>
        <v>101.26187499150868</v>
      </c>
      <c r="Z30" s="33">
        <f t="shared" si="5"/>
        <v>79.969019344724373</v>
      </c>
    </row>
    <row r="31" spans="2:26" x14ac:dyDescent="0.25">
      <c r="B31" s="16" t="s">
        <v>238</v>
      </c>
      <c r="C31" s="28">
        <v>73796731.525999993</v>
      </c>
      <c r="D31" s="28">
        <v>92148984.662</v>
      </c>
      <c r="E31" s="28">
        <v>84236896.277999997</v>
      </c>
      <c r="F31" s="28">
        <v>25880066.319000095</v>
      </c>
      <c r="G31" s="28">
        <v>36130569.925999999</v>
      </c>
      <c r="H31" s="28">
        <f t="shared" si="6"/>
        <v>312193248.71100008</v>
      </c>
      <c r="I31" s="28">
        <v>73054376.412919998</v>
      </c>
      <c r="J31" s="28">
        <v>91211682.332700014</v>
      </c>
      <c r="K31" s="28">
        <v>81874560.090329945</v>
      </c>
      <c r="L31" s="28">
        <v>18367838.915330052</v>
      </c>
      <c r="M31" s="28">
        <v>32509284.643719912</v>
      </c>
      <c r="N31" s="28">
        <f t="shared" si="7"/>
        <v>297017742.39499992</v>
      </c>
      <c r="O31" s="28">
        <f t="shared" si="4"/>
        <v>742355.11307999492</v>
      </c>
      <c r="P31" s="28">
        <f t="shared" si="4"/>
        <v>937302.32929998636</v>
      </c>
      <c r="Q31" s="28">
        <f t="shared" si="4"/>
        <v>2362336.1876700521</v>
      </c>
      <c r="R31" s="28">
        <f t="shared" si="4"/>
        <v>7512227.4036700428</v>
      </c>
      <c r="S31" s="28">
        <f t="shared" si="4"/>
        <v>3621285.2822800875</v>
      </c>
      <c r="T31" s="28">
        <f t="shared" si="8"/>
        <v>15175506.316000164</v>
      </c>
      <c r="U31" s="33">
        <f t="shared" si="5"/>
        <v>98.994054211169981</v>
      </c>
      <c r="V31" s="33">
        <f t="shared" si="5"/>
        <v>98.982840307206871</v>
      </c>
      <c r="W31" s="33">
        <f t="shared" si="5"/>
        <v>97.195603954977358</v>
      </c>
      <c r="X31" s="33">
        <f t="shared" si="5"/>
        <v>70.972920582684637</v>
      </c>
      <c r="Y31" s="33">
        <f t="shared" si="5"/>
        <v>89.977226238897032</v>
      </c>
      <c r="Z31" s="33">
        <f t="shared" si="5"/>
        <v>95.139066466473068</v>
      </c>
    </row>
    <row r="32" spans="2:26" x14ac:dyDescent="0.25">
      <c r="B32" s="16" t="s">
        <v>239</v>
      </c>
      <c r="C32" s="28">
        <v>155395162.04100001</v>
      </c>
      <c r="D32" s="28">
        <v>299512227.97442997</v>
      </c>
      <c r="E32" s="28">
        <v>271667098.8910501</v>
      </c>
      <c r="F32" s="28">
        <v>108369944.78483009</v>
      </c>
      <c r="G32" s="28">
        <v>70999560.447999954</v>
      </c>
      <c r="H32" s="28">
        <f t="shared" si="6"/>
        <v>905943994.13931012</v>
      </c>
      <c r="I32" s="28">
        <v>155241016.41168001</v>
      </c>
      <c r="J32" s="28">
        <v>298843390.70903993</v>
      </c>
      <c r="K32" s="28">
        <v>269233809.49961001</v>
      </c>
      <c r="L32" s="28">
        <v>65310633.489480019</v>
      </c>
      <c r="M32" s="28">
        <v>69854691.602899909</v>
      </c>
      <c r="N32" s="28">
        <f t="shared" si="7"/>
        <v>858483541.71270978</v>
      </c>
      <c r="O32" s="28">
        <f t="shared" si="4"/>
        <v>154145.62931999564</v>
      </c>
      <c r="P32" s="28">
        <f t="shared" si="4"/>
        <v>668837.26539003849</v>
      </c>
      <c r="Q32" s="28">
        <f t="shared" si="4"/>
        <v>2433289.3914400935</v>
      </c>
      <c r="R32" s="28">
        <f t="shared" si="4"/>
        <v>43059311.295350075</v>
      </c>
      <c r="S32" s="28">
        <f t="shared" si="4"/>
        <v>1144868.8451000452</v>
      </c>
      <c r="T32" s="28">
        <f t="shared" si="8"/>
        <v>47460452.426600248</v>
      </c>
      <c r="U32" s="33">
        <f t="shared" si="5"/>
        <v>99.900804100143532</v>
      </c>
      <c r="V32" s="33">
        <f t="shared" si="5"/>
        <v>99.776691165528263</v>
      </c>
      <c r="W32" s="33">
        <f t="shared" si="5"/>
        <v>99.104312078506069</v>
      </c>
      <c r="X32" s="33">
        <f t="shared" si="5"/>
        <v>60.266371473340797</v>
      </c>
      <c r="Y32" s="33">
        <f t="shared" si="5"/>
        <v>98.38749868608194</v>
      </c>
      <c r="Z32" s="33">
        <f t="shared" si="5"/>
        <v>94.761215623302405</v>
      </c>
    </row>
    <row r="33" spans="1:38" x14ac:dyDescent="0.25">
      <c r="B33" s="16" t="s">
        <v>240</v>
      </c>
      <c r="C33" s="28">
        <v>5808741.0449999999</v>
      </c>
      <c r="D33" s="28">
        <v>6599754.6930000018</v>
      </c>
      <c r="E33" s="28">
        <v>8059035.4587300047</v>
      </c>
      <c r="F33" s="28">
        <v>4446697.4519999884</v>
      </c>
      <c r="G33" s="28">
        <v>1385016.7470000014</v>
      </c>
      <c r="H33" s="28">
        <f t="shared" si="6"/>
        <v>26299245.395729996</v>
      </c>
      <c r="I33" s="28">
        <v>5778880.1718099993</v>
      </c>
      <c r="J33" s="28">
        <v>6468880.0066000018</v>
      </c>
      <c r="K33" s="28">
        <v>7529493.8946899995</v>
      </c>
      <c r="L33" s="28">
        <v>1889737.6683000028</v>
      </c>
      <c r="M33" s="28">
        <v>1733034.8042399958</v>
      </c>
      <c r="N33" s="28">
        <f t="shared" si="7"/>
        <v>23400026.545639999</v>
      </c>
      <c r="O33" s="28">
        <f t="shared" si="4"/>
        <v>29860.873190000653</v>
      </c>
      <c r="P33" s="28">
        <f t="shared" si="4"/>
        <v>130874.68640000001</v>
      </c>
      <c r="Q33" s="28">
        <f t="shared" si="4"/>
        <v>529541.56404000521</v>
      </c>
      <c r="R33" s="28">
        <f t="shared" si="4"/>
        <v>2556959.7836999856</v>
      </c>
      <c r="S33" s="28">
        <f t="shared" si="4"/>
        <v>-348018.05723999441</v>
      </c>
      <c r="T33" s="28">
        <f t="shared" si="8"/>
        <v>2899218.8500899971</v>
      </c>
      <c r="U33" s="33">
        <f t="shared" si="5"/>
        <v>99.485932098561975</v>
      </c>
      <c r="V33" s="33">
        <f t="shared" si="5"/>
        <v>98.01697650158404</v>
      </c>
      <c r="W33" s="33">
        <f t="shared" si="5"/>
        <v>93.429219082708272</v>
      </c>
      <c r="X33" s="33">
        <f t="shared" si="5"/>
        <v>42.497554391744295</v>
      </c>
      <c r="Y33" s="33">
        <f t="shared" si="5"/>
        <v>125.12735373011299</v>
      </c>
      <c r="Z33" s="33">
        <f t="shared" si="5"/>
        <v>88.976037880688693</v>
      </c>
    </row>
    <row r="34" spans="1:38" x14ac:dyDescent="0.25">
      <c r="B34" s="16" t="s">
        <v>323</v>
      </c>
      <c r="C34" s="28">
        <v>47292263.311999999</v>
      </c>
      <c r="D34" s="28">
        <v>76164206.878680006</v>
      </c>
      <c r="E34" s="28">
        <v>77565427.050140008</v>
      </c>
      <c r="F34" s="28">
        <v>41938665.896999955</v>
      </c>
      <c r="G34" s="28">
        <v>21364706.675000012</v>
      </c>
      <c r="H34" s="28">
        <f t="shared" si="6"/>
        <v>264325269.81281996</v>
      </c>
      <c r="I34" s="28">
        <v>47269792.204640001</v>
      </c>
      <c r="J34" s="28">
        <v>76034885.741249993</v>
      </c>
      <c r="K34" s="28">
        <v>77549561.949579999</v>
      </c>
      <c r="L34" s="28">
        <v>32291113.343139976</v>
      </c>
      <c r="M34" s="28">
        <v>28126693.230440021</v>
      </c>
      <c r="N34" s="28">
        <f t="shared" si="7"/>
        <v>261272046.46904999</v>
      </c>
      <c r="O34" s="28">
        <f t="shared" si="4"/>
        <v>22471.107359997928</v>
      </c>
      <c r="P34" s="28">
        <f t="shared" si="4"/>
        <v>129321.13743001223</v>
      </c>
      <c r="Q34" s="28">
        <f t="shared" si="4"/>
        <v>15865.10056000948</v>
      </c>
      <c r="R34" s="28">
        <f t="shared" si="4"/>
        <v>9647552.5538599789</v>
      </c>
      <c r="S34" s="28">
        <f t="shared" si="4"/>
        <v>-6761986.5554400086</v>
      </c>
      <c r="T34" s="28">
        <f t="shared" si="8"/>
        <v>3053223.3437699899</v>
      </c>
      <c r="U34" s="33">
        <f t="shared" si="5"/>
        <v>99.952484601526152</v>
      </c>
      <c r="V34" s="33">
        <f t="shared" si="5"/>
        <v>99.830207465252002</v>
      </c>
      <c r="W34" s="33">
        <f t="shared" si="5"/>
        <v>99.979546170035576</v>
      </c>
      <c r="X34" s="33">
        <f t="shared" si="5"/>
        <v>76.996043275305738</v>
      </c>
      <c r="Y34" s="33">
        <f t="shared" si="5"/>
        <v>131.65026629339391</v>
      </c>
      <c r="Z34" s="33">
        <f t="shared" si="5"/>
        <v>98.844899185790254</v>
      </c>
    </row>
    <row r="35" spans="1:38" x14ac:dyDescent="0.25">
      <c r="B35" s="16" t="s">
        <v>241</v>
      </c>
      <c r="C35" s="28">
        <v>652576.04399999999</v>
      </c>
      <c r="D35" s="28">
        <v>757946.81499999994</v>
      </c>
      <c r="E35" s="28">
        <v>1296846.4370000002</v>
      </c>
      <c r="F35" s="28">
        <v>277939.6650000005</v>
      </c>
      <c r="G35" s="28">
        <v>272517.16299999971</v>
      </c>
      <c r="H35" s="28">
        <f t="shared" si="6"/>
        <v>3257826.1240000003</v>
      </c>
      <c r="I35" s="28">
        <v>651746.64688999997</v>
      </c>
      <c r="J35" s="28">
        <v>733614.63605000009</v>
      </c>
      <c r="K35" s="28">
        <v>1226160.6229199998</v>
      </c>
      <c r="L35" s="28">
        <v>184213.78110999987</v>
      </c>
      <c r="M35" s="28">
        <v>244794.10832000012</v>
      </c>
      <c r="N35" s="28">
        <f t="shared" si="7"/>
        <v>3040529.7952899998</v>
      </c>
      <c r="O35" s="28">
        <f t="shared" si="4"/>
        <v>829.39711000001989</v>
      </c>
      <c r="P35" s="28">
        <f t="shared" si="4"/>
        <v>24332.178949999856</v>
      </c>
      <c r="Q35" s="28">
        <f t="shared" si="4"/>
        <v>70685.814080000389</v>
      </c>
      <c r="R35" s="28">
        <f t="shared" si="4"/>
        <v>93725.883890000638</v>
      </c>
      <c r="S35" s="28">
        <f t="shared" si="4"/>
        <v>27723.054679999594</v>
      </c>
      <c r="T35" s="28">
        <f t="shared" si="8"/>
        <v>217296.3287100005</v>
      </c>
      <c r="U35" s="33">
        <f t="shared" si="5"/>
        <v>99.872904143873228</v>
      </c>
      <c r="V35" s="33">
        <f t="shared" si="5"/>
        <v>96.789724757930429</v>
      </c>
      <c r="W35" s="33">
        <f t="shared" si="5"/>
        <v>94.54940754253694</v>
      </c>
      <c r="X35" s="33">
        <f t="shared" si="5"/>
        <v>66.278334583874354</v>
      </c>
      <c r="Y35" s="33">
        <f t="shared" si="5"/>
        <v>89.827042680611044</v>
      </c>
      <c r="Z35" s="33">
        <f t="shared" si="5"/>
        <v>93.330020681300169</v>
      </c>
    </row>
    <row r="36" spans="1:38" x14ac:dyDescent="0.25">
      <c r="B36" s="16" t="s">
        <v>242</v>
      </c>
      <c r="C36" s="28">
        <v>1545019.06</v>
      </c>
      <c r="D36" s="28">
        <v>2489856.139</v>
      </c>
      <c r="E36" s="28">
        <v>2182719.4929999998</v>
      </c>
      <c r="F36" s="28">
        <v>983766.08700000029</v>
      </c>
      <c r="G36" s="28">
        <v>996074.79999999888</v>
      </c>
      <c r="H36" s="28">
        <f t="shared" si="6"/>
        <v>8197435.578999999</v>
      </c>
      <c r="I36" s="28">
        <v>1517953.33711</v>
      </c>
      <c r="J36" s="28">
        <v>2057008.8906699999</v>
      </c>
      <c r="K36" s="28">
        <v>1872038.1730299997</v>
      </c>
      <c r="L36" s="28">
        <v>412705.60550000053</v>
      </c>
      <c r="M36" s="28">
        <v>841964.32484999951</v>
      </c>
      <c r="N36" s="28">
        <f t="shared" si="7"/>
        <v>6701670.3311599996</v>
      </c>
      <c r="O36" s="28">
        <f t="shared" si="4"/>
        <v>27065.722890000092</v>
      </c>
      <c r="P36" s="28">
        <f t="shared" si="4"/>
        <v>432847.24833000009</v>
      </c>
      <c r="Q36" s="28">
        <f t="shared" si="4"/>
        <v>310681.31997000007</v>
      </c>
      <c r="R36" s="28">
        <f t="shared" si="4"/>
        <v>571060.48149999976</v>
      </c>
      <c r="S36" s="28">
        <f t="shared" si="4"/>
        <v>154110.47514999937</v>
      </c>
      <c r="T36" s="28">
        <f t="shared" si="8"/>
        <v>1495765.2478399994</v>
      </c>
      <c r="U36" s="33">
        <f t="shared" si="5"/>
        <v>98.248194886993815</v>
      </c>
      <c r="V36" s="33">
        <f t="shared" si="5"/>
        <v>82.615571978233078</v>
      </c>
      <c r="W36" s="33">
        <f t="shared" si="5"/>
        <v>85.766319448451455</v>
      </c>
      <c r="X36" s="33">
        <f t="shared" si="5"/>
        <v>41.951599160990433</v>
      </c>
      <c r="Y36" s="33">
        <f t="shared" si="5"/>
        <v>84.528222664603149</v>
      </c>
      <c r="Z36" s="33">
        <f t="shared" si="5"/>
        <v>81.753254009439047</v>
      </c>
    </row>
    <row r="37" spans="1:38" x14ac:dyDescent="0.25">
      <c r="B37" s="16" t="s">
        <v>281</v>
      </c>
      <c r="C37" s="28">
        <v>9602242.7990000006</v>
      </c>
      <c r="D37" s="28">
        <v>24951923.194139998</v>
      </c>
      <c r="E37" s="28">
        <v>23581275.80402001</v>
      </c>
      <c r="F37" s="28">
        <v>11419662.343999974</v>
      </c>
      <c r="G37" s="28">
        <v>7661179.4310000241</v>
      </c>
      <c r="H37" s="28">
        <f t="shared" si="6"/>
        <v>77216283.572160006</v>
      </c>
      <c r="I37" s="28">
        <v>9597623.3650900014</v>
      </c>
      <c r="J37" s="28">
        <v>24905642.107779998</v>
      </c>
      <c r="K37" s="28">
        <v>23182816.165480003</v>
      </c>
      <c r="L37" s="28">
        <v>4920370.3488800004</v>
      </c>
      <c r="M37" s="28">
        <v>9184142.8784600049</v>
      </c>
      <c r="N37" s="28">
        <f t="shared" si="7"/>
        <v>71790594.865690008</v>
      </c>
      <c r="O37" s="28">
        <f t="shared" si="4"/>
        <v>4619.4339099992067</v>
      </c>
      <c r="P37" s="28">
        <f t="shared" si="4"/>
        <v>46281.086360000074</v>
      </c>
      <c r="Q37" s="28">
        <f t="shared" si="4"/>
        <v>398459.63854000717</v>
      </c>
      <c r="R37" s="28">
        <f t="shared" si="4"/>
        <v>6499291.995119974</v>
      </c>
      <c r="S37" s="28">
        <f t="shared" si="4"/>
        <v>-1522963.4474599808</v>
      </c>
      <c r="T37" s="28">
        <f t="shared" si="8"/>
        <v>5425688.7064699996</v>
      </c>
      <c r="U37" s="33">
        <f t="shared" si="5"/>
        <v>99.951892135965565</v>
      </c>
      <c r="V37" s="33">
        <f t="shared" si="5"/>
        <v>99.814518961124136</v>
      </c>
      <c r="W37" s="33">
        <f t="shared" si="5"/>
        <v>98.310271073323023</v>
      </c>
      <c r="X37" s="33">
        <f t="shared" si="5"/>
        <v>43.086828670247165</v>
      </c>
      <c r="Y37" s="33">
        <f t="shared" si="5"/>
        <v>119.87896852144588</v>
      </c>
      <c r="Z37" s="33">
        <f t="shared" si="5"/>
        <v>92.973387923546468</v>
      </c>
    </row>
    <row r="38" spans="1:38" x14ac:dyDescent="0.25">
      <c r="B38" s="16" t="s">
        <v>243</v>
      </c>
      <c r="C38" s="28">
        <v>3837402.3470000001</v>
      </c>
      <c r="D38" s="28">
        <v>4494104.9440000001</v>
      </c>
      <c r="E38" s="28">
        <v>6081862.2979999995</v>
      </c>
      <c r="F38" s="28">
        <v>2161484.6380000003</v>
      </c>
      <c r="G38" s="28">
        <v>899806.50999999978</v>
      </c>
      <c r="H38" s="28">
        <f t="shared" si="6"/>
        <v>17474660.737</v>
      </c>
      <c r="I38" s="28">
        <v>3821153.1920800004</v>
      </c>
      <c r="J38" s="28">
        <v>4464233.4446200002</v>
      </c>
      <c r="K38" s="28">
        <v>6054641.0337799992</v>
      </c>
      <c r="L38" s="28">
        <v>542775.00260000117</v>
      </c>
      <c r="M38" s="28">
        <v>939025.28538999707</v>
      </c>
      <c r="N38" s="28">
        <f t="shared" si="7"/>
        <v>15821827.958469998</v>
      </c>
      <c r="O38" s="28">
        <f t="shared" si="4"/>
        <v>16249.154919999652</v>
      </c>
      <c r="P38" s="28">
        <f t="shared" si="4"/>
        <v>29871.499379999936</v>
      </c>
      <c r="Q38" s="28">
        <f t="shared" si="4"/>
        <v>27221.264220000245</v>
      </c>
      <c r="R38" s="28">
        <f t="shared" si="4"/>
        <v>1618709.6353999991</v>
      </c>
      <c r="S38" s="28">
        <f t="shared" si="4"/>
        <v>-39218.775389997289</v>
      </c>
      <c r="T38" s="28">
        <f t="shared" si="8"/>
        <v>1652832.7785300016</v>
      </c>
      <c r="U38" s="33">
        <f t="shared" si="5"/>
        <v>99.576558477567431</v>
      </c>
      <c r="V38" s="33">
        <f t="shared" si="5"/>
        <v>99.335318161186223</v>
      </c>
      <c r="W38" s="33">
        <f t="shared" si="5"/>
        <v>99.552418932126244</v>
      </c>
      <c r="X38" s="33">
        <f t="shared" si="5"/>
        <v>25.111212592388597</v>
      </c>
      <c r="Y38" s="33">
        <f t="shared" si="5"/>
        <v>104.35857875600358</v>
      </c>
      <c r="Z38" s="33">
        <f t="shared" si="5"/>
        <v>90.54154582222948</v>
      </c>
    </row>
    <row r="39" spans="1:38" x14ac:dyDescent="0.25">
      <c r="B39" s="16" t="s">
        <v>324</v>
      </c>
      <c r="C39" s="28">
        <v>432272.08500000002</v>
      </c>
      <c r="D39" s="28">
        <v>703937.68186000013</v>
      </c>
      <c r="E39" s="28">
        <v>576856.82799999998</v>
      </c>
      <c r="F39" s="28">
        <v>256759.02200000011</v>
      </c>
      <c r="G39" s="28">
        <v>295757.22600000002</v>
      </c>
      <c r="H39" s="28">
        <f t="shared" si="6"/>
        <v>2265582.8428600002</v>
      </c>
      <c r="I39" s="28">
        <v>432094.52727000002</v>
      </c>
      <c r="J39" s="28">
        <v>679385.18454000005</v>
      </c>
      <c r="K39" s="28">
        <v>475114.73448999994</v>
      </c>
      <c r="L39" s="28">
        <v>115132.31840999983</v>
      </c>
      <c r="M39" s="28">
        <v>256975.53580000042</v>
      </c>
      <c r="N39" s="28">
        <f t="shared" si="7"/>
        <v>1958702.3005100002</v>
      </c>
      <c r="O39" s="28">
        <f t="shared" si="4"/>
        <v>177.55773000000045</v>
      </c>
      <c r="P39" s="28">
        <f t="shared" si="4"/>
        <v>24552.497320000082</v>
      </c>
      <c r="Q39" s="28">
        <f t="shared" si="4"/>
        <v>101742.09351000004</v>
      </c>
      <c r="R39" s="28">
        <f t="shared" si="4"/>
        <v>141626.70359000028</v>
      </c>
      <c r="S39" s="28">
        <f t="shared" si="4"/>
        <v>38781.690199999604</v>
      </c>
      <c r="T39" s="28">
        <f t="shared" si="8"/>
        <v>306880.54235</v>
      </c>
      <c r="U39" s="33">
        <f t="shared" si="5"/>
        <v>99.958924544017222</v>
      </c>
      <c r="V39" s="33">
        <f t="shared" si="5"/>
        <v>96.512120610573717</v>
      </c>
      <c r="W39" s="33">
        <f t="shared" si="5"/>
        <v>82.362678472100868</v>
      </c>
      <c r="X39" s="33">
        <f t="shared" si="5"/>
        <v>44.840612615357209</v>
      </c>
      <c r="Y39" s="33">
        <f t="shared" si="5"/>
        <v>86.887322847692801</v>
      </c>
      <c r="Z39" s="33">
        <f t="shared" si="5"/>
        <v>86.45467574416287</v>
      </c>
    </row>
    <row r="40" spans="1:38" x14ac:dyDescent="0.25">
      <c r="B40" s="16" t="s">
        <v>244</v>
      </c>
      <c r="C40" s="28">
        <v>8059530.7249999996</v>
      </c>
      <c r="D40" s="28">
        <v>18222600.121579997</v>
      </c>
      <c r="E40" s="28">
        <v>12093863.293499999</v>
      </c>
      <c r="F40" s="28">
        <v>5849379.6098699942</v>
      </c>
      <c r="G40" s="28">
        <v>7361403.5439999998</v>
      </c>
      <c r="H40" s="28">
        <f t="shared" si="6"/>
        <v>51586777.293949991</v>
      </c>
      <c r="I40" s="28">
        <v>7815856.6433899989</v>
      </c>
      <c r="J40" s="28">
        <v>17734833.023770005</v>
      </c>
      <c r="K40" s="28">
        <v>11603348.959020007</v>
      </c>
      <c r="L40" s="28">
        <v>1690311.9029499888</v>
      </c>
      <c r="M40" s="28">
        <v>5437648.070480004</v>
      </c>
      <c r="N40" s="28">
        <f t="shared" si="7"/>
        <v>44281998.599610001</v>
      </c>
      <c r="O40" s="28">
        <f t="shared" si="4"/>
        <v>243674.08161000069</v>
      </c>
      <c r="P40" s="28">
        <f t="shared" si="4"/>
        <v>487767.09780999273</v>
      </c>
      <c r="Q40" s="28">
        <f t="shared" si="4"/>
        <v>490514.33447999135</v>
      </c>
      <c r="R40" s="28">
        <f t="shared" si="4"/>
        <v>4159067.7069200054</v>
      </c>
      <c r="S40" s="28">
        <f t="shared" si="4"/>
        <v>1923755.4735199958</v>
      </c>
      <c r="T40" s="28">
        <f t="shared" si="8"/>
        <v>7304778.694339986</v>
      </c>
      <c r="U40" s="33">
        <f t="shared" si="5"/>
        <v>96.976572334985406</v>
      </c>
      <c r="V40" s="33">
        <f t="shared" si="5"/>
        <v>97.32328485202089</v>
      </c>
      <c r="W40" s="33">
        <f t="shared" si="5"/>
        <v>95.94410551387972</v>
      </c>
      <c r="X40" s="33">
        <f t="shared" si="5"/>
        <v>28.897285108626363</v>
      </c>
      <c r="Y40" s="33">
        <f t="shared" si="5"/>
        <v>73.867001557223745</v>
      </c>
      <c r="Z40" s="33">
        <f t="shared" si="5"/>
        <v>85.839823540989684</v>
      </c>
      <c r="AL40" s="28"/>
    </row>
    <row r="41" spans="1:38" x14ac:dyDescent="0.25">
      <c r="B41" s="16" t="s">
        <v>245</v>
      </c>
      <c r="C41" s="28">
        <v>11444477</v>
      </c>
      <c r="D41" s="28">
        <v>16855792</v>
      </c>
      <c r="E41" s="28">
        <v>15783059</v>
      </c>
      <c r="F41" s="28">
        <v>4160044</v>
      </c>
      <c r="G41" s="28">
        <v>5962365</v>
      </c>
      <c r="H41" s="28">
        <f t="shared" si="6"/>
        <v>54205737</v>
      </c>
      <c r="I41" s="28">
        <v>11442549.61211</v>
      </c>
      <c r="J41" s="28">
        <v>16851007.131299999</v>
      </c>
      <c r="K41" s="28">
        <v>15778471.903230004</v>
      </c>
      <c r="L41" s="28">
        <v>3683417.9621099979</v>
      </c>
      <c r="M41" s="28">
        <v>4404780.3621700034</v>
      </c>
      <c r="N41" s="28">
        <f t="shared" si="7"/>
        <v>52160226.970920004</v>
      </c>
      <c r="O41" s="28">
        <f t="shared" si="4"/>
        <v>1927.3878899998963</v>
      </c>
      <c r="P41" s="28">
        <f t="shared" si="4"/>
        <v>4784.8687000013888</v>
      </c>
      <c r="Q41" s="28">
        <f t="shared" si="4"/>
        <v>4587.0967699959874</v>
      </c>
      <c r="R41" s="28">
        <f t="shared" si="4"/>
        <v>476626.03789000213</v>
      </c>
      <c r="S41" s="28">
        <f t="shared" si="4"/>
        <v>1557584.6378299966</v>
      </c>
      <c r="T41" s="28">
        <f t="shared" si="8"/>
        <v>2045510.029079996</v>
      </c>
      <c r="U41" s="33">
        <f t="shared" si="5"/>
        <v>99.983158794499744</v>
      </c>
      <c r="V41" s="33">
        <f t="shared" si="5"/>
        <v>99.971612910861722</v>
      </c>
      <c r="W41" s="33">
        <f t="shared" si="5"/>
        <v>99.970936579721354</v>
      </c>
      <c r="X41" s="33">
        <f t="shared" si="5"/>
        <v>88.542764502250407</v>
      </c>
      <c r="Y41" s="33">
        <f t="shared" si="5"/>
        <v>73.876395728372941</v>
      </c>
      <c r="Z41" s="33">
        <f t="shared" si="5"/>
        <v>96.226395687452793</v>
      </c>
    </row>
    <row r="42" spans="1:38" x14ac:dyDescent="0.25">
      <c r="B42" s="16" t="s">
        <v>246</v>
      </c>
      <c r="C42" s="28">
        <v>371864.27500000002</v>
      </c>
      <c r="D42" s="28">
        <v>727431.01199999999</v>
      </c>
      <c r="E42" s="28">
        <v>613509.85000000009</v>
      </c>
      <c r="F42" s="28">
        <v>185584.99999999953</v>
      </c>
      <c r="G42" s="28">
        <v>263242.00000000047</v>
      </c>
      <c r="H42" s="28">
        <f t="shared" si="6"/>
        <v>2161632.1370000001</v>
      </c>
      <c r="I42" s="28">
        <v>371834.50439000002</v>
      </c>
      <c r="J42" s="28">
        <v>725033.47693999985</v>
      </c>
      <c r="K42" s="28">
        <v>613111.32724000025</v>
      </c>
      <c r="L42" s="28">
        <v>111487.88709000009</v>
      </c>
      <c r="M42" s="28">
        <v>200885.60402999981</v>
      </c>
      <c r="N42" s="28">
        <f t="shared" si="7"/>
        <v>2022352.79969</v>
      </c>
      <c r="O42" s="28">
        <f t="shared" si="4"/>
        <v>29.770610000006855</v>
      </c>
      <c r="P42" s="28">
        <f t="shared" si="4"/>
        <v>2397.5350600001402</v>
      </c>
      <c r="Q42" s="28">
        <f t="shared" si="4"/>
        <v>398.52275999984704</v>
      </c>
      <c r="R42" s="28">
        <f t="shared" si="4"/>
        <v>74097.112909999443</v>
      </c>
      <c r="S42" s="28">
        <f t="shared" si="4"/>
        <v>62356.395970000653</v>
      </c>
      <c r="T42" s="28">
        <f t="shared" si="8"/>
        <v>139279.33731000009</v>
      </c>
      <c r="U42" s="33">
        <f t="shared" si="5"/>
        <v>99.991994226925939</v>
      </c>
      <c r="V42" s="33">
        <f t="shared" si="5"/>
        <v>99.670410661567971</v>
      </c>
      <c r="W42" s="33">
        <f t="shared" si="5"/>
        <v>99.935042157839874</v>
      </c>
      <c r="X42" s="33">
        <f t="shared" si="5"/>
        <v>60.073759781232518</v>
      </c>
      <c r="Y42" s="33">
        <f t="shared" si="5"/>
        <v>76.312140171401012</v>
      </c>
      <c r="Z42" s="33">
        <f t="shared" si="5"/>
        <v>93.556751173060476</v>
      </c>
    </row>
    <row r="43" spans="1:38" x14ac:dyDescent="0.25">
      <c r="B43" s="16" t="s">
        <v>247</v>
      </c>
      <c r="C43" s="28">
        <v>2872548.7960000001</v>
      </c>
      <c r="D43" s="28">
        <v>3867150.3590000002</v>
      </c>
      <c r="E43" s="28">
        <v>3560491.3199999994</v>
      </c>
      <c r="F43" s="28">
        <v>1403000.4519999977</v>
      </c>
      <c r="G43" s="28">
        <v>1496645.188000001</v>
      </c>
      <c r="H43" s="28">
        <f t="shared" si="6"/>
        <v>13199836.114999998</v>
      </c>
      <c r="I43" s="28">
        <v>2870176.6010599998</v>
      </c>
      <c r="J43" s="28">
        <v>3862709.3523599994</v>
      </c>
      <c r="K43" s="28">
        <v>3560239.5181</v>
      </c>
      <c r="L43" s="28">
        <v>1123776.1848200019</v>
      </c>
      <c r="M43" s="28">
        <v>1695758.9155999962</v>
      </c>
      <c r="N43" s="28">
        <f t="shared" si="7"/>
        <v>13112660.571939997</v>
      </c>
      <c r="O43" s="28">
        <f t="shared" si="4"/>
        <v>2372.1949400003068</v>
      </c>
      <c r="P43" s="28">
        <f t="shared" si="4"/>
        <v>4441.0066400007345</v>
      </c>
      <c r="Q43" s="28">
        <f t="shared" si="4"/>
        <v>251.80189999938011</v>
      </c>
      <c r="R43" s="28">
        <f t="shared" si="4"/>
        <v>279224.26717999578</v>
      </c>
      <c r="S43" s="28">
        <f t="shared" si="4"/>
        <v>-199113.72759999521</v>
      </c>
      <c r="T43" s="28">
        <f t="shared" si="8"/>
        <v>87175.543060000986</v>
      </c>
      <c r="U43" s="33">
        <f t="shared" si="5"/>
        <v>99.917418463237127</v>
      </c>
      <c r="V43" s="33">
        <f t="shared" si="5"/>
        <v>99.88516074556901</v>
      </c>
      <c r="W43" s="33">
        <f t="shared" si="5"/>
        <v>99.992927888952153</v>
      </c>
      <c r="X43" s="33">
        <f t="shared" si="5"/>
        <v>80.09806292065285</v>
      </c>
      <c r="Y43" s="33">
        <f t="shared" si="5"/>
        <v>113.30400346030412</v>
      </c>
      <c r="Z43" s="33">
        <f t="shared" si="5"/>
        <v>99.339571019666394</v>
      </c>
    </row>
    <row r="44" spans="1:38" x14ac:dyDescent="0.25">
      <c r="B44" s="16" t="s">
        <v>248</v>
      </c>
      <c r="C44" s="28">
        <v>1776467.9620000001</v>
      </c>
      <c r="D44" s="28">
        <v>14773171</v>
      </c>
      <c r="E44" s="28">
        <v>5102350.0000000019</v>
      </c>
      <c r="F44" s="28">
        <v>2038071</v>
      </c>
      <c r="G44" s="28">
        <v>1644644.0899999999</v>
      </c>
      <c r="H44" s="28">
        <f t="shared" si="6"/>
        <v>25334704.052000001</v>
      </c>
      <c r="I44" s="28">
        <v>1776428.79544</v>
      </c>
      <c r="J44" s="28">
        <v>14773171</v>
      </c>
      <c r="K44" s="28">
        <v>5102350</v>
      </c>
      <c r="L44" s="28">
        <v>1635455.2505500019</v>
      </c>
      <c r="M44" s="28">
        <v>1513293.5153599977</v>
      </c>
      <c r="N44" s="28">
        <f t="shared" si="7"/>
        <v>24800698.561349999</v>
      </c>
      <c r="O44" s="28">
        <f t="shared" si="4"/>
        <v>39.1665600000415</v>
      </c>
      <c r="P44" s="28">
        <f t="shared" si="4"/>
        <v>0</v>
      </c>
      <c r="Q44" s="28">
        <f t="shared" si="4"/>
        <v>0</v>
      </c>
      <c r="R44" s="28">
        <f t="shared" si="4"/>
        <v>402615.74944999814</v>
      </c>
      <c r="S44" s="28">
        <f t="shared" si="4"/>
        <v>131350.5746400021</v>
      </c>
      <c r="T44" s="28">
        <f t="shared" si="8"/>
        <v>534005.49065000028</v>
      </c>
      <c r="U44" s="33">
        <f t="shared" si="5"/>
        <v>99.997795256608185</v>
      </c>
      <c r="V44" s="33">
        <f t="shared" si="5"/>
        <v>100</v>
      </c>
      <c r="W44" s="33">
        <f t="shared" si="5"/>
        <v>99.999999999999972</v>
      </c>
      <c r="X44" s="33">
        <f t="shared" si="5"/>
        <v>80.245253995076808</v>
      </c>
      <c r="Y44" s="33">
        <f t="shared" si="5"/>
        <v>92.013434673273167</v>
      </c>
      <c r="Z44" s="33">
        <f t="shared" si="5"/>
        <v>97.89219763706754</v>
      </c>
    </row>
    <row r="45" spans="1:38" x14ac:dyDescent="0.25">
      <c r="B45" s="16" t="s">
        <v>249</v>
      </c>
      <c r="C45" s="28">
        <v>1096163</v>
      </c>
      <c r="D45" s="28">
        <v>1460494</v>
      </c>
      <c r="E45" s="28">
        <v>1308431</v>
      </c>
      <c r="F45" s="28">
        <v>445017</v>
      </c>
      <c r="G45" s="28">
        <v>617347</v>
      </c>
      <c r="H45" s="28">
        <f t="shared" si="6"/>
        <v>4927452</v>
      </c>
      <c r="I45" s="28">
        <v>1095981.2239999999</v>
      </c>
      <c r="J45" s="28">
        <v>1460494</v>
      </c>
      <c r="K45" s="28">
        <v>1308431</v>
      </c>
      <c r="L45" s="28">
        <v>125266.02999000018</v>
      </c>
      <c r="M45" s="28">
        <v>198086.85523999995</v>
      </c>
      <c r="N45" s="28">
        <f t="shared" si="7"/>
        <v>4188259.1092300001</v>
      </c>
      <c r="O45" s="28">
        <f t="shared" si="4"/>
        <v>181.77600000007078</v>
      </c>
      <c r="P45" s="28">
        <f t="shared" si="4"/>
        <v>0</v>
      </c>
      <c r="Q45" s="28">
        <f t="shared" si="4"/>
        <v>0</v>
      </c>
      <c r="R45" s="28">
        <f t="shared" si="4"/>
        <v>319750.97000999982</v>
      </c>
      <c r="S45" s="28">
        <f t="shared" si="4"/>
        <v>419260.14476000005</v>
      </c>
      <c r="T45" s="28">
        <f t="shared" si="8"/>
        <v>739192.89076999994</v>
      </c>
      <c r="U45" s="33">
        <f t="shared" si="5"/>
        <v>99.983417064797848</v>
      </c>
      <c r="V45" s="33">
        <f t="shared" si="5"/>
        <v>100</v>
      </c>
      <c r="W45" s="33">
        <f t="shared" si="5"/>
        <v>100</v>
      </c>
      <c r="X45" s="33">
        <f t="shared" si="5"/>
        <v>28.148594321115866</v>
      </c>
      <c r="Y45" s="33">
        <f t="shared" si="5"/>
        <v>32.086793203822154</v>
      </c>
      <c r="Z45" s="33">
        <f t="shared" si="5"/>
        <v>84.998476073029224</v>
      </c>
    </row>
    <row r="46" spans="1:38" x14ac:dyDescent="0.25">
      <c r="B46" s="16" t="s">
        <v>250</v>
      </c>
      <c r="C46" s="28">
        <v>204799.06700000001</v>
      </c>
      <c r="D46" s="28">
        <v>299446.34499999997</v>
      </c>
      <c r="E46" s="28">
        <v>235000.86800000002</v>
      </c>
      <c r="F46" s="28">
        <v>120847.44799999997</v>
      </c>
      <c r="G46" s="28">
        <v>124198.75199999998</v>
      </c>
      <c r="H46" s="28">
        <f t="shared" si="6"/>
        <v>984292.48</v>
      </c>
      <c r="I46" s="28">
        <v>204797.88628000001</v>
      </c>
      <c r="J46" s="28">
        <v>299377.21360999998</v>
      </c>
      <c r="K46" s="28">
        <v>234993.04042999999</v>
      </c>
      <c r="L46" s="28">
        <v>118783.67557999992</v>
      </c>
      <c r="M46" s="28">
        <v>100844.55813000014</v>
      </c>
      <c r="N46" s="28">
        <f t="shared" si="7"/>
        <v>958796.37403000006</v>
      </c>
      <c r="O46" s="28">
        <f t="shared" si="4"/>
        <v>1.1807200000039302</v>
      </c>
      <c r="P46" s="28">
        <f t="shared" si="4"/>
        <v>69.131389999995008</v>
      </c>
      <c r="Q46" s="28">
        <f t="shared" si="4"/>
        <v>7.8275700000231154</v>
      </c>
      <c r="R46" s="28">
        <f t="shared" si="4"/>
        <v>2063.7724200000521</v>
      </c>
      <c r="S46" s="28">
        <f t="shared" si="4"/>
        <v>23354.193869999843</v>
      </c>
      <c r="T46" s="28">
        <f t="shared" si="8"/>
        <v>25496.105969999917</v>
      </c>
      <c r="U46" s="33">
        <f t="shared" si="5"/>
        <v>99.999423473936048</v>
      </c>
      <c r="V46" s="33">
        <f t="shared" si="5"/>
        <v>99.976913596991807</v>
      </c>
      <c r="W46" s="33">
        <f t="shared" si="5"/>
        <v>99.996669131451881</v>
      </c>
      <c r="X46" s="33">
        <f t="shared" si="5"/>
        <v>98.292249895090833</v>
      </c>
      <c r="Y46" s="33">
        <f t="shared" si="5"/>
        <v>81.196112284606656</v>
      </c>
      <c r="Z46" s="33">
        <f t="shared" si="5"/>
        <v>97.409702249274531</v>
      </c>
    </row>
    <row r="47" spans="1:38" x14ac:dyDescent="0.25">
      <c r="C47" s="28"/>
      <c r="D47" s="28"/>
      <c r="E47" s="28"/>
      <c r="F47" s="28"/>
      <c r="G47" s="28"/>
      <c r="H47" s="28"/>
      <c r="I47" s="28"/>
      <c r="J47" s="28"/>
      <c r="K47" s="28"/>
      <c r="L47" s="28"/>
      <c r="M47" s="28"/>
      <c r="N47" s="28"/>
      <c r="O47" s="28"/>
      <c r="P47" s="28"/>
      <c r="Q47" s="28"/>
      <c r="R47" s="28"/>
      <c r="S47" s="28"/>
      <c r="T47" s="28"/>
      <c r="U47" s="33"/>
      <c r="V47" s="33"/>
      <c r="W47" s="33"/>
      <c r="X47" s="33"/>
      <c r="Y47" s="33"/>
      <c r="Z47" s="33"/>
    </row>
    <row r="48" spans="1:38" ht="15" x14ac:dyDescent="0.4">
      <c r="A48" s="16" t="s">
        <v>251</v>
      </c>
      <c r="C48" s="34">
        <f t="shared" ref="C48:T48" si="9">SUM(C50:C52)</f>
        <v>294005500.75500005</v>
      </c>
      <c r="D48" s="34">
        <f t="shared" si="9"/>
        <v>286970910.66866004</v>
      </c>
      <c r="E48" s="34">
        <f t="shared" si="9"/>
        <v>292801221.96699989</v>
      </c>
      <c r="F48" s="34">
        <f t="shared" si="9"/>
        <v>121307622.52199993</v>
      </c>
      <c r="G48" s="34">
        <f>SUM(G50:G52)</f>
        <v>92726255.401000038</v>
      </c>
      <c r="H48" s="34">
        <f t="shared" si="9"/>
        <v>1087811511.3136601</v>
      </c>
      <c r="I48" s="34">
        <f t="shared" si="9"/>
        <v>293784221.61585999</v>
      </c>
      <c r="J48" s="34">
        <f t="shared" si="9"/>
        <v>285925203.0565201</v>
      </c>
      <c r="K48" s="34">
        <f t="shared" si="9"/>
        <v>292560111.01378</v>
      </c>
      <c r="L48" s="34">
        <f t="shared" si="9"/>
        <v>97911800.460329905</v>
      </c>
      <c r="M48" s="34">
        <f>SUM(M50:M52)</f>
        <v>114812349.38070005</v>
      </c>
      <c r="N48" s="34">
        <f t="shared" si="9"/>
        <v>1084993685.52719</v>
      </c>
      <c r="O48" s="34">
        <f t="shared" si="9"/>
        <v>221279.13914004713</v>
      </c>
      <c r="P48" s="34">
        <f t="shared" si="9"/>
        <v>1045707.6121399403</v>
      </c>
      <c r="Q48" s="34">
        <f t="shared" si="9"/>
        <v>241110.95321989059</v>
      </c>
      <c r="R48" s="34">
        <f t="shared" si="9"/>
        <v>23395822.06167002</v>
      </c>
      <c r="S48" s="34">
        <f>SUM(S50:S52)</f>
        <v>-22086093.979700014</v>
      </c>
      <c r="T48" s="34">
        <f t="shared" si="9"/>
        <v>2817825.7864698842</v>
      </c>
      <c r="U48" s="33">
        <f t="shared" ref="U48:Z48" si="10">+I48/C48*100</f>
        <v>99.924736394872951</v>
      </c>
      <c r="V48" s="33">
        <f t="shared" si="10"/>
        <v>99.63560501316897</v>
      </c>
      <c r="W48" s="33">
        <f t="shared" si="10"/>
        <v>99.917653706634098</v>
      </c>
      <c r="X48" s="33">
        <f t="shared" si="10"/>
        <v>80.713642246655155</v>
      </c>
      <c r="Y48" s="33">
        <f t="shared" si="10"/>
        <v>123.81859796255918</v>
      </c>
      <c r="Z48" s="33">
        <f t="shared" si="10"/>
        <v>99.740963783048471</v>
      </c>
    </row>
    <row r="49" spans="1:26" x14ac:dyDescent="0.25">
      <c r="C49" s="28"/>
      <c r="D49" s="28"/>
      <c r="E49" s="28"/>
      <c r="F49" s="28"/>
      <c r="G49" s="28"/>
      <c r="H49" s="28"/>
      <c r="I49" s="28"/>
      <c r="J49" s="28"/>
      <c r="K49" s="28"/>
      <c r="L49" s="28"/>
      <c r="M49" s="28"/>
      <c r="N49" s="28"/>
      <c r="O49" s="28"/>
      <c r="P49" s="28"/>
      <c r="Q49" s="28"/>
      <c r="R49" s="28"/>
      <c r="S49" s="28"/>
      <c r="T49" s="28"/>
      <c r="U49" s="33"/>
      <c r="V49" s="33"/>
      <c r="W49" s="33"/>
      <c r="X49" s="33"/>
      <c r="Y49" s="33"/>
      <c r="Z49" s="33"/>
    </row>
    <row r="50" spans="1:26" x14ac:dyDescent="0.25">
      <c r="B50" s="16" t="s">
        <v>252</v>
      </c>
      <c r="C50" s="28">
        <v>32938043.511999998</v>
      </c>
      <c r="D50" s="28">
        <v>38802272.314229995</v>
      </c>
      <c r="E50" s="28">
        <v>40312641.155000001</v>
      </c>
      <c r="F50" s="28">
        <v>13618028.077000007</v>
      </c>
      <c r="G50" s="28">
        <v>12547990.974999979</v>
      </c>
      <c r="H50" s="28">
        <f>SUM(C50:G50)</f>
        <v>138218976.03322998</v>
      </c>
      <c r="I50" s="28">
        <v>32796294.504149999</v>
      </c>
      <c r="J50" s="28">
        <v>38008980.451200008</v>
      </c>
      <c r="K50" s="28">
        <v>40073449.784329981</v>
      </c>
      <c r="L50" s="28">
        <v>12305045.839120001</v>
      </c>
      <c r="M50" s="28">
        <v>13234701.523409992</v>
      </c>
      <c r="N50" s="28">
        <f>SUM(I50:M50)</f>
        <v>136418472.10220999</v>
      </c>
      <c r="O50" s="28">
        <f>+C50-I50</f>
        <v>141749.00784999877</v>
      </c>
      <c r="P50" s="28">
        <f>+D50-J50</f>
        <v>793291.86302998662</v>
      </c>
      <c r="Q50" s="28">
        <f>+E50-K50</f>
        <v>239191.37067002058</v>
      </c>
      <c r="R50" s="28">
        <f>+F50-L50</f>
        <v>1312982.2378800064</v>
      </c>
      <c r="S50" s="28">
        <f>+G50-M50</f>
        <v>-686710.54841001332</v>
      </c>
      <c r="T50" s="28">
        <f>SUM(O50:S50)</f>
        <v>1800503.9310199991</v>
      </c>
      <c r="U50" s="33">
        <f t="shared" ref="U50:Z50" si="11">+I50/C50*100</f>
        <v>99.569649582257796</v>
      </c>
      <c r="V50" s="33">
        <f t="shared" si="11"/>
        <v>97.955553075330954</v>
      </c>
      <c r="W50" s="33">
        <f t="shared" si="11"/>
        <v>99.406659142599111</v>
      </c>
      <c r="X50" s="33">
        <f t="shared" si="11"/>
        <v>90.358499553268274</v>
      </c>
      <c r="Y50" s="33">
        <f t="shared" si="11"/>
        <v>105.4726732731812</v>
      </c>
      <c r="Z50" s="33">
        <f t="shared" si="11"/>
        <v>98.697354022802827</v>
      </c>
    </row>
    <row r="51" spans="1:26" ht="15.6" x14ac:dyDescent="0.25">
      <c r="B51" s="16" t="s">
        <v>263</v>
      </c>
      <c r="C51" s="28"/>
      <c r="D51" s="28"/>
      <c r="E51" s="28"/>
      <c r="F51" s="28"/>
      <c r="G51" s="28"/>
      <c r="H51" s="28"/>
      <c r="I51" s="28"/>
      <c r="J51" s="28"/>
      <c r="K51" s="28"/>
      <c r="L51" s="28"/>
      <c r="M51" s="28"/>
      <c r="N51" s="28"/>
      <c r="O51" s="28"/>
      <c r="P51" s="28"/>
      <c r="Q51" s="28"/>
      <c r="R51" s="28"/>
      <c r="S51" s="28"/>
      <c r="T51" s="28"/>
      <c r="U51" s="33"/>
      <c r="V51" s="33"/>
      <c r="W51" s="33"/>
      <c r="X51" s="33"/>
      <c r="Y51" s="33"/>
      <c r="Z51" s="33"/>
    </row>
    <row r="52" spans="1:26" ht="15.6" x14ac:dyDescent="0.25">
      <c r="B52" s="16" t="s">
        <v>325</v>
      </c>
      <c r="C52" s="28">
        <v>261067457.24300003</v>
      </c>
      <c r="D52" s="28">
        <v>248168638.35443002</v>
      </c>
      <c r="E52" s="28">
        <v>252488580.81199992</v>
      </c>
      <c r="F52" s="28">
        <v>107689594.44499992</v>
      </c>
      <c r="G52" s="28">
        <v>80178264.426000059</v>
      </c>
      <c r="H52" s="28">
        <f>SUM(C52:G52)</f>
        <v>949592535.28043008</v>
      </c>
      <c r="I52" s="28">
        <v>260987927.11170998</v>
      </c>
      <c r="J52" s="28">
        <v>247916222.60532007</v>
      </c>
      <c r="K52" s="28">
        <v>252486661.22945005</v>
      </c>
      <c r="L52" s="28">
        <v>85606754.621209905</v>
      </c>
      <c r="M52" s="28">
        <v>101577647.85729006</v>
      </c>
      <c r="N52" s="28">
        <f>SUM(I52:M52)</f>
        <v>948575213.42497993</v>
      </c>
      <c r="O52" s="28">
        <f t="shared" ref="O52:S53" si="12">+C52-I52</f>
        <v>79530.131290048361</v>
      </c>
      <c r="P52" s="28">
        <f t="shared" si="12"/>
        <v>252415.74910995364</v>
      </c>
      <c r="Q52" s="28">
        <f t="shared" si="12"/>
        <v>1919.5825498700142</v>
      </c>
      <c r="R52" s="28">
        <f t="shared" si="12"/>
        <v>22082839.823790014</v>
      </c>
      <c r="S52" s="28">
        <f t="shared" si="12"/>
        <v>-21399383.431290001</v>
      </c>
      <c r="T52" s="28">
        <f>SUM(O52:S52)</f>
        <v>1017321.8554498851</v>
      </c>
      <c r="U52" s="33">
        <f t="shared" ref="U52:Z53" si="13">+I52/C52*100</f>
        <v>99.969536558815136</v>
      </c>
      <c r="V52" s="33">
        <f t="shared" si="13"/>
        <v>99.898288619068182</v>
      </c>
      <c r="W52" s="33">
        <f t="shared" si="13"/>
        <v>99.999239734904563</v>
      </c>
      <c r="X52" s="33">
        <f t="shared" si="13"/>
        <v>79.493989240466178</v>
      </c>
      <c r="Y52" s="33">
        <f t="shared" si="13"/>
        <v>126.6897563628861</v>
      </c>
      <c r="Z52" s="33">
        <f t="shared" si="13"/>
        <v>99.892867538691249</v>
      </c>
    </row>
    <row r="53" spans="1:26" ht="23.4" x14ac:dyDescent="0.25">
      <c r="B53" s="35" t="s">
        <v>253</v>
      </c>
      <c r="C53" s="28">
        <v>663489.31799999997</v>
      </c>
      <c r="D53" s="28">
        <v>1245189.7709999999</v>
      </c>
      <c r="E53" s="28">
        <v>1521503.7819999999</v>
      </c>
      <c r="F53" s="28">
        <v>730471.81400000025</v>
      </c>
      <c r="G53" s="28">
        <v>731819.98600000003</v>
      </c>
      <c r="H53" s="28">
        <f>SUM(C53:G53)</f>
        <v>4892474.6710000001</v>
      </c>
      <c r="I53" s="28">
        <v>663489.19725999993</v>
      </c>
      <c r="J53" s="28">
        <v>1245189.7092499998</v>
      </c>
      <c r="K53" s="28">
        <v>1521503.7741000003</v>
      </c>
      <c r="L53" s="28">
        <v>614616.84713999974</v>
      </c>
      <c r="M53" s="28">
        <v>414237.55765000032</v>
      </c>
      <c r="N53" s="28">
        <f>SUM(I53:M53)</f>
        <v>4459037.0854000002</v>
      </c>
      <c r="O53" s="28">
        <f t="shared" si="12"/>
        <v>0.12074000004213303</v>
      </c>
      <c r="P53" s="28">
        <f t="shared" si="12"/>
        <v>6.1750000109896064E-2</v>
      </c>
      <c r="Q53" s="28">
        <f t="shared" si="12"/>
        <v>7.8999996185302734E-3</v>
      </c>
      <c r="R53" s="28">
        <f t="shared" si="12"/>
        <v>115854.96686000051</v>
      </c>
      <c r="S53" s="28">
        <f t="shared" si="12"/>
        <v>317582.42834999971</v>
      </c>
      <c r="T53" s="28">
        <f>SUM(O53:S53)</f>
        <v>433437.58559999999</v>
      </c>
      <c r="U53" s="33">
        <f t="shared" si="13"/>
        <v>99.99998180226919</v>
      </c>
      <c r="V53" s="33">
        <f t="shared" si="13"/>
        <v>99.999995040916531</v>
      </c>
      <c r="W53" s="33">
        <f t="shared" si="13"/>
        <v>99.999999480776864</v>
      </c>
      <c r="X53" s="33">
        <f t="shared" si="13"/>
        <v>84.139707427506508</v>
      </c>
      <c r="Y53" s="33">
        <f t="shared" si="13"/>
        <v>56.603750317636212</v>
      </c>
      <c r="Z53" s="33">
        <f t="shared" si="13"/>
        <v>91.140729084011653</v>
      </c>
    </row>
    <row r="54" spans="1:26" x14ac:dyDescent="0.25">
      <c r="C54" s="28"/>
      <c r="D54" s="28"/>
      <c r="E54" s="28"/>
      <c r="F54" s="28"/>
      <c r="G54" s="28"/>
      <c r="H54" s="28"/>
      <c r="I54" s="28"/>
      <c r="J54" s="28"/>
      <c r="K54" s="28"/>
      <c r="L54" s="28"/>
      <c r="M54" s="28"/>
      <c r="N54" s="28"/>
      <c r="O54" s="28"/>
      <c r="P54" s="28"/>
      <c r="Q54" s="28"/>
      <c r="R54" s="28"/>
      <c r="S54" s="28"/>
      <c r="T54" s="28"/>
    </row>
    <row r="55" spans="1:26" x14ac:dyDescent="0.25">
      <c r="C55" s="28"/>
      <c r="D55" s="28"/>
      <c r="E55" s="28"/>
      <c r="F55" s="28"/>
      <c r="G55" s="28"/>
      <c r="H55" s="28"/>
      <c r="I55" s="28"/>
      <c r="J55" s="28"/>
      <c r="K55" s="28"/>
      <c r="L55" s="28"/>
      <c r="M55" s="28"/>
      <c r="N55" s="28"/>
      <c r="O55" s="28"/>
      <c r="P55" s="28"/>
      <c r="Q55" s="28"/>
      <c r="R55" s="28"/>
      <c r="S55" s="28"/>
      <c r="T55" s="28"/>
    </row>
    <row r="56" spans="1:26" x14ac:dyDescent="0.25">
      <c r="A56" s="36"/>
      <c r="B56" s="36"/>
      <c r="C56" s="37"/>
      <c r="D56" s="37"/>
      <c r="E56" s="37"/>
      <c r="F56" s="37"/>
      <c r="G56" s="37"/>
      <c r="H56" s="37"/>
      <c r="I56" s="37"/>
      <c r="J56" s="37"/>
      <c r="K56" s="37"/>
      <c r="L56" s="37"/>
      <c r="M56" s="37"/>
      <c r="N56" s="37"/>
      <c r="O56" s="37"/>
      <c r="P56" s="37"/>
      <c r="Q56" s="37"/>
      <c r="R56" s="37"/>
      <c r="S56" s="37"/>
      <c r="T56" s="37"/>
      <c r="U56" s="36"/>
      <c r="V56" s="36"/>
      <c r="W56" s="36"/>
      <c r="X56" s="36"/>
      <c r="Y56" s="36"/>
      <c r="Z56" s="36"/>
    </row>
    <row r="57" spans="1:26" x14ac:dyDescent="0.25">
      <c r="C57" s="28"/>
      <c r="D57" s="28"/>
      <c r="E57" s="28"/>
      <c r="F57" s="28"/>
      <c r="G57" s="28"/>
      <c r="H57" s="28"/>
      <c r="I57" s="28"/>
      <c r="J57" s="28"/>
      <c r="K57" s="28"/>
      <c r="L57" s="28"/>
      <c r="M57" s="28"/>
      <c r="N57" s="28"/>
      <c r="O57" s="28"/>
      <c r="P57" s="28"/>
      <c r="Q57" s="28"/>
      <c r="R57" s="28"/>
      <c r="S57" s="28"/>
      <c r="T57" s="28"/>
    </row>
    <row r="58" spans="1:26" ht="15.6" customHeight="1" x14ac:dyDescent="0.25">
      <c r="A58" s="38" t="s">
        <v>254</v>
      </c>
      <c r="B58" s="16" t="s">
        <v>326</v>
      </c>
      <c r="G58" s="28"/>
      <c r="H58" s="28"/>
      <c r="I58" s="28"/>
      <c r="J58" s="28"/>
      <c r="K58" s="28"/>
    </row>
    <row r="59" spans="1:26" ht="15.6" customHeight="1" x14ac:dyDescent="0.25">
      <c r="A59" s="38" t="s">
        <v>255</v>
      </c>
      <c r="B59" s="16" t="s">
        <v>327</v>
      </c>
      <c r="G59" s="28"/>
      <c r="H59" s="28"/>
      <c r="I59" s="28"/>
      <c r="J59" s="28"/>
      <c r="K59" s="28"/>
    </row>
    <row r="60" spans="1:26" ht="15.6" x14ac:dyDescent="0.25">
      <c r="A60" s="39" t="s">
        <v>256</v>
      </c>
      <c r="B60" s="16" t="s">
        <v>328</v>
      </c>
      <c r="C60" s="28"/>
      <c r="D60" s="28"/>
      <c r="E60" s="28"/>
      <c r="F60" s="28"/>
      <c r="G60" s="28"/>
      <c r="H60" s="28"/>
      <c r="I60" s="28"/>
      <c r="J60" s="28"/>
      <c r="K60" s="28"/>
    </row>
    <row r="61" spans="1:26" ht="15.6" customHeight="1" x14ac:dyDescent="0.25">
      <c r="A61" s="39" t="s">
        <v>257</v>
      </c>
      <c r="B61" s="16" t="s">
        <v>258</v>
      </c>
      <c r="C61" s="28"/>
      <c r="D61" s="28"/>
      <c r="E61" s="28"/>
      <c r="F61" s="28"/>
      <c r="G61" s="28"/>
      <c r="H61" s="28"/>
      <c r="I61" s="28"/>
      <c r="J61" s="28"/>
      <c r="K61" s="28"/>
    </row>
    <row r="62" spans="1:26" ht="15.6" customHeight="1" x14ac:dyDescent="0.25">
      <c r="A62" s="39" t="s">
        <v>259</v>
      </c>
      <c r="B62" s="16" t="s">
        <v>260</v>
      </c>
      <c r="C62" s="28"/>
      <c r="D62" s="28"/>
      <c r="E62" s="28"/>
      <c r="F62" s="28"/>
      <c r="G62" s="28"/>
      <c r="H62" s="28"/>
      <c r="I62" s="28"/>
      <c r="J62" s="28"/>
      <c r="K62" s="28"/>
    </row>
    <row r="63" spans="1:26" ht="15.6" customHeight="1" x14ac:dyDescent="0.25">
      <c r="A63" s="39" t="s">
        <v>261</v>
      </c>
      <c r="B63" s="16" t="s">
        <v>329</v>
      </c>
      <c r="C63" s="28"/>
      <c r="D63" s="28"/>
      <c r="E63" s="28"/>
      <c r="F63" s="28"/>
      <c r="G63" s="28"/>
      <c r="H63" s="28"/>
      <c r="I63" s="28"/>
      <c r="J63" s="28"/>
      <c r="K63" s="28"/>
    </row>
    <row r="64" spans="1:26" ht="15.6" customHeight="1" x14ac:dyDescent="0.25">
      <c r="A64" s="39" t="s">
        <v>262</v>
      </c>
      <c r="B64" s="16" t="s">
        <v>330</v>
      </c>
      <c r="C64" s="28"/>
      <c r="D64" s="28"/>
      <c r="E64" s="28"/>
      <c r="F64" s="28"/>
      <c r="G64" s="28"/>
      <c r="H64" s="28"/>
      <c r="I64" s="28"/>
      <c r="J64" s="28"/>
      <c r="K64" s="28"/>
    </row>
    <row r="65" spans="3:20" x14ac:dyDescent="0.25">
      <c r="C65" s="28"/>
      <c r="D65" s="28"/>
      <c r="E65" s="28"/>
      <c r="F65" s="28"/>
      <c r="G65" s="28"/>
      <c r="H65" s="28"/>
      <c r="I65" s="28"/>
      <c r="J65" s="28"/>
      <c r="K65" s="28"/>
      <c r="L65" s="28"/>
      <c r="M65" s="28"/>
      <c r="N65" s="28"/>
      <c r="O65" s="28"/>
      <c r="P65" s="28"/>
      <c r="Q65" s="28"/>
      <c r="R65" s="28"/>
      <c r="S65" s="28"/>
      <c r="T65" s="28"/>
    </row>
    <row r="66" spans="3:20" x14ac:dyDescent="0.25">
      <c r="C66" s="28"/>
      <c r="D66" s="28"/>
      <c r="E66" s="28"/>
      <c r="F66" s="28"/>
      <c r="G66" s="28"/>
      <c r="H66" s="28"/>
      <c r="I66" s="28"/>
      <c r="J66" s="28"/>
      <c r="K66" s="28"/>
      <c r="L66" s="28"/>
      <c r="M66" s="28"/>
      <c r="N66" s="28"/>
      <c r="O66" s="28"/>
      <c r="P66" s="28"/>
      <c r="Q66" s="28"/>
      <c r="R66" s="28"/>
      <c r="S66" s="28"/>
      <c r="T66" s="28"/>
    </row>
    <row r="67" spans="3:20" x14ac:dyDescent="0.25">
      <c r="C67" s="28"/>
      <c r="D67" s="28"/>
      <c r="E67" s="28"/>
      <c r="F67" s="28"/>
      <c r="G67" s="28"/>
      <c r="H67" s="28"/>
      <c r="I67" s="28"/>
      <c r="J67" s="28"/>
      <c r="K67" s="28"/>
      <c r="L67" s="28"/>
      <c r="M67" s="28"/>
      <c r="N67" s="28"/>
      <c r="O67" s="28"/>
      <c r="P67" s="28"/>
      <c r="Q67" s="28"/>
      <c r="R67" s="28"/>
      <c r="S67" s="28"/>
      <c r="T67" s="28"/>
    </row>
    <row r="68" spans="3:20" x14ac:dyDescent="0.25">
      <c r="C68" s="28"/>
      <c r="D68" s="28"/>
      <c r="E68" s="28"/>
      <c r="F68" s="28"/>
      <c r="G68" s="28"/>
      <c r="H68" s="28"/>
      <c r="I68" s="28"/>
      <c r="J68" s="28"/>
      <c r="K68" s="28"/>
      <c r="L68" s="28"/>
      <c r="M68" s="28"/>
      <c r="N68" s="28"/>
      <c r="O68" s="28"/>
      <c r="P68" s="28"/>
      <c r="Q68" s="28"/>
      <c r="R68" s="28"/>
      <c r="S68" s="28"/>
      <c r="T68" s="28"/>
    </row>
    <row r="69" spans="3:20" x14ac:dyDescent="0.25">
      <c r="C69" s="28"/>
      <c r="D69" s="28"/>
      <c r="E69" s="28"/>
      <c r="F69" s="28"/>
      <c r="G69" s="28"/>
      <c r="H69" s="28"/>
      <c r="I69" s="28"/>
      <c r="J69" s="28"/>
      <c r="K69" s="28"/>
      <c r="L69" s="28"/>
      <c r="M69" s="28"/>
      <c r="N69" s="28"/>
      <c r="O69" s="28"/>
      <c r="P69" s="28"/>
      <c r="Q69" s="28"/>
      <c r="R69" s="28"/>
      <c r="S69" s="28"/>
      <c r="T69" s="28"/>
    </row>
    <row r="70" spans="3:20" x14ac:dyDescent="0.25">
      <c r="C70" s="28"/>
      <c r="D70" s="28"/>
      <c r="E70" s="28"/>
      <c r="F70" s="28"/>
      <c r="G70" s="28"/>
      <c r="H70" s="28"/>
      <c r="I70" s="28"/>
      <c r="J70" s="28"/>
      <c r="K70" s="28"/>
      <c r="L70" s="28"/>
      <c r="M70" s="28"/>
      <c r="N70" s="28"/>
      <c r="O70" s="28"/>
      <c r="P70" s="28"/>
      <c r="Q70" s="28"/>
      <c r="R70" s="28"/>
      <c r="S70" s="28"/>
      <c r="T70" s="28"/>
    </row>
    <row r="71" spans="3:20" x14ac:dyDescent="0.25">
      <c r="C71" s="28"/>
      <c r="D71" s="28"/>
      <c r="E71" s="28"/>
      <c r="F71" s="28"/>
      <c r="G71" s="28"/>
      <c r="H71" s="28"/>
      <c r="I71" s="28"/>
      <c r="J71" s="28"/>
      <c r="K71" s="28"/>
      <c r="L71" s="28"/>
      <c r="M71" s="28"/>
      <c r="N71" s="28"/>
      <c r="O71" s="28"/>
      <c r="P71" s="28"/>
      <c r="Q71" s="28"/>
      <c r="R71" s="28"/>
      <c r="S71" s="28"/>
      <c r="T71" s="28"/>
    </row>
    <row r="72" spans="3:20" x14ac:dyDescent="0.25">
      <c r="C72" s="28"/>
      <c r="D72" s="28"/>
      <c r="E72" s="28"/>
      <c r="F72" s="28"/>
      <c r="G72" s="28"/>
      <c r="H72" s="28"/>
      <c r="I72" s="28"/>
      <c r="J72" s="28"/>
      <c r="K72" s="28"/>
      <c r="L72" s="28"/>
      <c r="M72" s="28"/>
      <c r="N72" s="28"/>
      <c r="O72" s="28"/>
      <c r="P72" s="28"/>
      <c r="Q72" s="28"/>
      <c r="R72" s="28"/>
      <c r="S72" s="28"/>
      <c r="T72" s="28"/>
    </row>
    <row r="73" spans="3:20" x14ac:dyDescent="0.25">
      <c r="C73" s="28"/>
      <c r="D73" s="28"/>
      <c r="E73" s="28"/>
      <c r="F73" s="28"/>
      <c r="G73" s="28"/>
      <c r="H73" s="28"/>
      <c r="I73" s="28"/>
      <c r="J73" s="28"/>
      <c r="K73" s="28"/>
      <c r="L73" s="28"/>
      <c r="M73" s="28"/>
      <c r="N73" s="28"/>
      <c r="O73" s="28"/>
      <c r="P73" s="28"/>
      <c r="Q73" s="28"/>
      <c r="R73" s="28"/>
      <c r="S73" s="28"/>
      <c r="T73" s="28"/>
    </row>
    <row r="74" spans="3:20" x14ac:dyDescent="0.25">
      <c r="C74" s="28"/>
      <c r="D74" s="28"/>
      <c r="E74" s="28"/>
      <c r="F74" s="28"/>
      <c r="G74" s="28"/>
      <c r="H74" s="28"/>
      <c r="I74" s="28"/>
      <c r="J74" s="28"/>
      <c r="K74" s="28"/>
      <c r="L74" s="28"/>
      <c r="M74" s="28"/>
      <c r="N74" s="28"/>
      <c r="O74" s="28"/>
      <c r="P74" s="28"/>
      <c r="Q74" s="28"/>
      <c r="R74" s="28"/>
      <c r="S74" s="28"/>
      <c r="T74" s="28"/>
    </row>
    <row r="75" spans="3:20" x14ac:dyDescent="0.25">
      <c r="C75" s="28"/>
      <c r="D75" s="28"/>
      <c r="E75" s="28"/>
      <c r="F75" s="28"/>
      <c r="G75" s="28"/>
      <c r="H75" s="28"/>
      <c r="I75" s="28"/>
      <c r="J75" s="28"/>
      <c r="K75" s="28"/>
      <c r="L75" s="28"/>
      <c r="M75" s="28"/>
      <c r="N75" s="28"/>
      <c r="O75" s="28"/>
      <c r="P75" s="28"/>
      <c r="Q75" s="28"/>
      <c r="R75" s="28"/>
      <c r="S75" s="28"/>
      <c r="T75" s="28"/>
    </row>
  </sheetData>
  <mergeCells count="5">
    <mergeCell ref="A5:B6"/>
    <mergeCell ref="C5:H5"/>
    <mergeCell ref="I5:N5"/>
    <mergeCell ref="O5:T5"/>
    <mergeCell ref="U5:Z5"/>
  </mergeCells>
  <pageMargins left="0.22" right="0.2" top="0.53" bottom="0.48" header="0.3" footer="0.17"/>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C9C1-44E2-4827-9D27-BF38A5E78984}">
  <dimension ref="A1:J328"/>
  <sheetViews>
    <sheetView view="pageBreakPreview" zoomScale="115" zoomScaleNormal="100" zoomScaleSheetLayoutView="115" workbookViewId="0">
      <pane ySplit="7" topLeftCell="A275" activePane="bottomLeft" state="frozen"/>
      <selection pane="bottomLeft" activeCell="J280" sqref="J280"/>
    </sheetView>
  </sheetViews>
  <sheetFormatPr defaultColWidth="9.109375" defaultRowHeight="10.199999999999999" x14ac:dyDescent="0.2"/>
  <cols>
    <col min="1" max="1" width="25" style="50" customWidth="1"/>
    <col min="2" max="3" width="13.6640625" style="50" customWidth="1"/>
    <col min="4" max="4" width="12.44140625" style="50" customWidth="1"/>
    <col min="5" max="5" width="13" style="74" customWidth="1"/>
    <col min="6" max="7" width="12" style="50" bestFit="1" customWidth="1"/>
    <col min="8" max="8" width="8.33203125" style="50" customWidth="1"/>
    <col min="9" max="9" width="8.21875" style="50" customWidth="1"/>
    <col min="10" max="16384" width="9.109375" style="50"/>
  </cols>
  <sheetData>
    <row r="1" spans="1:10" s="41" customFormat="1" ht="9" customHeight="1" x14ac:dyDescent="0.25">
      <c r="A1" s="40"/>
      <c r="F1" s="18"/>
      <c r="G1" s="18"/>
    </row>
    <row r="2" spans="1:10" s="41" customFormat="1" ht="15" x14ac:dyDescent="0.4">
      <c r="A2" s="42" t="s">
        <v>331</v>
      </c>
      <c r="B2" s="43"/>
      <c r="C2" s="43"/>
      <c r="D2" s="43"/>
      <c r="E2" s="43"/>
      <c r="F2" s="43"/>
      <c r="G2" s="43"/>
    </row>
    <row r="3" spans="1:10" s="41" customFormat="1" x14ac:dyDescent="0.2">
      <c r="A3" s="44" t="s">
        <v>332</v>
      </c>
      <c r="B3" s="43"/>
      <c r="C3" s="43"/>
      <c r="D3" s="43"/>
      <c r="E3" s="43"/>
      <c r="F3" s="43"/>
      <c r="G3" s="45"/>
    </row>
    <row r="4" spans="1:10" s="41" customFormat="1" x14ac:dyDescent="0.2">
      <c r="A4" s="46" t="s">
        <v>15</v>
      </c>
      <c r="B4" s="45"/>
      <c r="C4" s="45"/>
      <c r="D4" s="45"/>
      <c r="E4" s="45"/>
      <c r="F4" s="45"/>
      <c r="G4" s="45"/>
    </row>
    <row r="5" spans="1:10" s="47" customFormat="1" ht="6" customHeight="1" x14ac:dyDescent="0.25">
      <c r="A5" s="84" t="s">
        <v>16</v>
      </c>
      <c r="B5" s="21"/>
      <c r="C5" s="77" t="s">
        <v>282</v>
      </c>
      <c r="D5" s="78"/>
      <c r="E5" s="79"/>
      <c r="F5" s="21"/>
      <c r="G5" s="24"/>
      <c r="H5" s="24"/>
    </row>
    <row r="6" spans="1:10" s="47" customFormat="1" ht="12" customHeight="1" x14ac:dyDescent="0.25">
      <c r="A6" s="85"/>
      <c r="B6" s="87" t="s">
        <v>17</v>
      </c>
      <c r="C6" s="80"/>
      <c r="D6" s="81"/>
      <c r="E6" s="82"/>
      <c r="F6" s="89" t="s">
        <v>309</v>
      </c>
      <c r="G6" s="91" t="s">
        <v>18</v>
      </c>
      <c r="H6" s="93" t="s">
        <v>310</v>
      </c>
    </row>
    <row r="7" spans="1:10" s="47" customFormat="1" ht="42.75" customHeight="1" x14ac:dyDescent="0.25">
      <c r="A7" s="86"/>
      <c r="B7" s="88"/>
      <c r="C7" s="48" t="s">
        <v>19</v>
      </c>
      <c r="D7" s="48" t="s">
        <v>20</v>
      </c>
      <c r="E7" s="48" t="s">
        <v>14</v>
      </c>
      <c r="F7" s="90"/>
      <c r="G7" s="92"/>
      <c r="H7" s="94"/>
    </row>
    <row r="8" spans="1:10" x14ac:dyDescent="0.2">
      <c r="A8" s="49"/>
      <c r="B8" s="19"/>
      <c r="C8" s="19"/>
      <c r="D8" s="19"/>
      <c r="E8" s="19"/>
      <c r="F8" s="19"/>
      <c r="G8" s="19"/>
      <c r="H8" s="19"/>
    </row>
    <row r="9" spans="1:10" ht="13.8" x14ac:dyDescent="0.25">
      <c r="A9" s="51" t="s">
        <v>21</v>
      </c>
      <c r="B9" s="13">
        <f t="shared" ref="B9:G9" si="0">B10+B17+B19+B21+B23+B35+B39+B48+B50+B52+B60+B72+B79+B84+B88+B94+B106+B119+B132+B148+B150+B171+B181+B187+B195+B204+B213+B222+B255+B262+B266+B268+B270+B272+B128</f>
        <v>3431291540.1438313</v>
      </c>
      <c r="C9" s="13">
        <f t="shared" si="0"/>
        <v>3138921704.3507304</v>
      </c>
      <c r="D9" s="13">
        <f t="shared" si="0"/>
        <v>36950156.941630006</v>
      </c>
      <c r="E9" s="13">
        <f t="shared" si="0"/>
        <v>3175871861.2923594</v>
      </c>
      <c r="F9" s="13">
        <f t="shared" si="0"/>
        <v>255419678.8514713</v>
      </c>
      <c r="G9" s="13">
        <f t="shared" si="0"/>
        <v>292369835.79310119</v>
      </c>
      <c r="H9" s="6">
        <f t="shared" ref="H9:H40" si="1">IFERROR(E9/B9*100,"")</f>
        <v>92.556165051461491</v>
      </c>
    </row>
    <row r="10" spans="1:10" ht="11.25" customHeight="1" x14ac:dyDescent="0.2">
      <c r="A10" s="52" t="s">
        <v>22</v>
      </c>
      <c r="B10" s="5">
        <f t="shared" ref="B10:G10" si="2">SUM(B11:B15)</f>
        <v>38684143.215000004</v>
      </c>
      <c r="C10" s="22">
        <f t="shared" si="2"/>
        <v>33838550.117589995</v>
      </c>
      <c r="D10" s="5">
        <f t="shared" si="2"/>
        <v>287354.30572</v>
      </c>
      <c r="E10" s="22">
        <f t="shared" si="2"/>
        <v>34125904.423309997</v>
      </c>
      <c r="F10" s="22">
        <f t="shared" si="2"/>
        <v>4558238.7916900069</v>
      </c>
      <c r="G10" s="22">
        <f t="shared" si="2"/>
        <v>4845593.0974100064</v>
      </c>
      <c r="H10" s="6">
        <f t="shared" si="1"/>
        <v>88.216777178297377</v>
      </c>
      <c r="I10" s="53"/>
      <c r="J10" s="54"/>
    </row>
    <row r="11" spans="1:10" ht="11.25" customHeight="1" x14ac:dyDescent="0.2">
      <c r="A11" s="55" t="s">
        <v>23</v>
      </c>
      <c r="B11" s="11">
        <v>11475829</v>
      </c>
      <c r="C11" s="11">
        <v>7464630.7885600012</v>
      </c>
      <c r="D11" s="11">
        <v>104019.60957000003</v>
      </c>
      <c r="E11" s="11">
        <f>C11+D11</f>
        <v>7568650.3981300015</v>
      </c>
      <c r="F11" s="11">
        <f>B11-E11</f>
        <v>3907178.6018699985</v>
      </c>
      <c r="G11" s="11">
        <f>B11-C11</f>
        <v>4011198.2114399988</v>
      </c>
      <c r="H11" s="6">
        <f t="shared" si="1"/>
        <v>65.952972967181736</v>
      </c>
      <c r="I11" s="53"/>
    </row>
    <row r="12" spans="1:10" ht="11.25" customHeight="1" x14ac:dyDescent="0.2">
      <c r="A12" s="56" t="s">
        <v>24</v>
      </c>
      <c r="B12" s="11">
        <v>281930</v>
      </c>
      <c r="C12" s="11">
        <v>188134.77349000002</v>
      </c>
      <c r="D12" s="11">
        <v>2001.2313100000001</v>
      </c>
      <c r="E12" s="11">
        <f t="shared" ref="E12:E15" si="3">C12+D12</f>
        <v>190136.00480000002</v>
      </c>
      <c r="F12" s="11">
        <f>B12-E12</f>
        <v>91793.995199999976</v>
      </c>
      <c r="G12" s="11">
        <f>B12-C12</f>
        <v>93795.226509999979</v>
      </c>
      <c r="H12" s="6">
        <f t="shared" si="1"/>
        <v>67.440855815273309</v>
      </c>
      <c r="I12" s="53"/>
    </row>
    <row r="13" spans="1:10" ht="11.25" customHeight="1" x14ac:dyDescent="0.2">
      <c r="A13" s="55" t="s">
        <v>25</v>
      </c>
      <c r="B13" s="11">
        <v>1001970</v>
      </c>
      <c r="C13" s="11">
        <v>882751.57554999995</v>
      </c>
      <c r="D13" s="11">
        <v>104802.77834999999</v>
      </c>
      <c r="E13" s="11">
        <f t="shared" si="3"/>
        <v>987554.35389999999</v>
      </c>
      <c r="F13" s="11">
        <f>B13-E13</f>
        <v>14415.646100000013</v>
      </c>
      <c r="G13" s="11">
        <f>B13-C13</f>
        <v>119218.42445000005</v>
      </c>
      <c r="H13" s="6">
        <f t="shared" si="1"/>
        <v>98.561269688713239</v>
      </c>
      <c r="I13" s="53"/>
    </row>
    <row r="14" spans="1:10" ht="11.25" customHeight="1" x14ac:dyDescent="0.2">
      <c r="A14" s="55" t="s">
        <v>26</v>
      </c>
      <c r="B14" s="11">
        <v>25710213.000000004</v>
      </c>
      <c r="C14" s="11">
        <v>25092298.706759997</v>
      </c>
      <c r="D14" s="11">
        <v>76202.540540000002</v>
      </c>
      <c r="E14" s="11">
        <f t="shared" si="3"/>
        <v>25168501.247299995</v>
      </c>
      <c r="F14" s="11">
        <f>B14-E14</f>
        <v>541711.75270000845</v>
      </c>
      <c r="G14" s="11">
        <f>B14-C14</f>
        <v>617914.29324000701</v>
      </c>
      <c r="H14" s="6">
        <f t="shared" si="1"/>
        <v>97.893009471761246</v>
      </c>
      <c r="I14" s="53"/>
    </row>
    <row r="15" spans="1:10" ht="11.25" customHeight="1" x14ac:dyDescent="0.2">
      <c r="A15" s="55" t="s">
        <v>27</v>
      </c>
      <c r="B15" s="11">
        <v>214201.21499999997</v>
      </c>
      <c r="C15" s="11">
        <v>210734.27322999999</v>
      </c>
      <c r="D15" s="11">
        <v>328.14595000000003</v>
      </c>
      <c r="E15" s="11">
        <f t="shared" si="3"/>
        <v>211062.41918</v>
      </c>
      <c r="F15" s="11">
        <f>B15-E15</f>
        <v>3138.7958199999703</v>
      </c>
      <c r="G15" s="11">
        <f>B15-C15</f>
        <v>3466.9417699999758</v>
      </c>
      <c r="H15" s="6">
        <f t="shared" si="1"/>
        <v>98.534650786177863</v>
      </c>
      <c r="I15" s="53"/>
    </row>
    <row r="16" spans="1:10" ht="11.25" customHeight="1" x14ac:dyDescent="0.2">
      <c r="B16" s="11"/>
      <c r="C16" s="8"/>
      <c r="D16" s="8"/>
      <c r="E16" s="8"/>
      <c r="F16" s="8"/>
      <c r="G16" s="8"/>
      <c r="H16" s="6" t="str">
        <f t="shared" si="1"/>
        <v/>
      </c>
      <c r="I16" s="53"/>
    </row>
    <row r="17" spans="1:9" ht="11.25" customHeight="1" x14ac:dyDescent="0.2">
      <c r="A17" s="52" t="s">
        <v>28</v>
      </c>
      <c r="B17" s="11">
        <v>9631839.4219999984</v>
      </c>
      <c r="C17" s="11">
        <v>7677063.8416899992</v>
      </c>
      <c r="D17" s="11">
        <v>46030.909869999996</v>
      </c>
      <c r="E17" s="11">
        <f t="shared" ref="E17" si="4">C17+D17</f>
        <v>7723094.7515599988</v>
      </c>
      <c r="F17" s="11">
        <f>B17-E17</f>
        <v>1908744.6704399996</v>
      </c>
      <c r="G17" s="11">
        <f>B17-C17</f>
        <v>1954775.5803099992</v>
      </c>
      <c r="H17" s="6">
        <f t="shared" si="1"/>
        <v>80.18296831153296</v>
      </c>
      <c r="I17" s="53"/>
    </row>
    <row r="18" spans="1:9" ht="11.25" customHeight="1" x14ac:dyDescent="0.2">
      <c r="A18" s="55"/>
      <c r="B18" s="10"/>
      <c r="C18" s="8"/>
      <c r="D18" s="10"/>
      <c r="E18" s="8"/>
      <c r="F18" s="8"/>
      <c r="G18" s="8"/>
      <c r="H18" s="6" t="str">
        <f t="shared" si="1"/>
        <v/>
      </c>
      <c r="I18" s="53"/>
    </row>
    <row r="19" spans="1:9" ht="11.25" customHeight="1" x14ac:dyDescent="0.2">
      <c r="A19" s="52" t="s">
        <v>29</v>
      </c>
      <c r="B19" s="11">
        <v>1675593.5489999996</v>
      </c>
      <c r="C19" s="11">
        <v>1382849.8746199999</v>
      </c>
      <c r="D19" s="11">
        <v>2175.2421099999997</v>
      </c>
      <c r="E19" s="11">
        <f t="shared" ref="E19:E21" si="5">C19+D19</f>
        <v>1385025.1167299999</v>
      </c>
      <c r="F19" s="11">
        <f>B19-E19</f>
        <v>290568.43226999976</v>
      </c>
      <c r="G19" s="11">
        <f>B19-C19</f>
        <v>292743.67437999975</v>
      </c>
      <c r="H19" s="6">
        <f t="shared" si="1"/>
        <v>82.658775904012515</v>
      </c>
      <c r="I19" s="53"/>
    </row>
    <row r="20" spans="1:9" ht="11.25" customHeight="1" x14ac:dyDescent="0.2">
      <c r="A20" s="55"/>
      <c r="B20" s="10"/>
      <c r="C20" s="8"/>
      <c r="D20" s="10"/>
      <c r="E20" s="8"/>
      <c r="F20" s="8"/>
      <c r="G20" s="8"/>
      <c r="H20" s="6" t="str">
        <f t="shared" si="1"/>
        <v/>
      </c>
      <c r="I20" s="53"/>
    </row>
    <row r="21" spans="1:9" ht="11.25" customHeight="1" x14ac:dyDescent="0.2">
      <c r="A21" s="52" t="s">
        <v>30</v>
      </c>
      <c r="B21" s="11">
        <v>13271100.183</v>
      </c>
      <c r="C21" s="11">
        <v>9958296.383150002</v>
      </c>
      <c r="D21" s="11">
        <v>142389.28184000001</v>
      </c>
      <c r="E21" s="11">
        <f t="shared" si="5"/>
        <v>10100685.664990002</v>
      </c>
      <c r="F21" s="11">
        <f>B21-E21</f>
        <v>3170414.5180099979</v>
      </c>
      <c r="G21" s="11">
        <f>B21-C21</f>
        <v>3312803.7998499982</v>
      </c>
      <c r="H21" s="6">
        <f t="shared" si="1"/>
        <v>76.110386672604335</v>
      </c>
      <c r="I21" s="53"/>
    </row>
    <row r="22" spans="1:9" ht="11.25" customHeight="1" x14ac:dyDescent="0.2">
      <c r="A22" s="55"/>
      <c r="B22" s="8"/>
      <c r="C22" s="8"/>
      <c r="D22" s="8"/>
      <c r="E22" s="8"/>
      <c r="F22" s="8"/>
      <c r="G22" s="8"/>
      <c r="H22" s="6" t="str">
        <f t="shared" si="1"/>
        <v/>
      </c>
      <c r="I22" s="53"/>
    </row>
    <row r="23" spans="1:9" ht="11.25" customHeight="1" x14ac:dyDescent="0.2">
      <c r="A23" s="52" t="s">
        <v>32</v>
      </c>
      <c r="B23" s="5">
        <f>SUM(B24:B33)</f>
        <v>101967568.13353999</v>
      </c>
      <c r="C23" s="5">
        <f>SUM(C24:C33)</f>
        <v>59117178.596039996</v>
      </c>
      <c r="D23" s="5">
        <f>SUM(D24:D33)</f>
        <v>2169607.7762000002</v>
      </c>
      <c r="E23" s="22">
        <f t="shared" ref="E23:G23" si="6">SUM(E24:E33)</f>
        <v>61286786.372239999</v>
      </c>
      <c r="F23" s="22">
        <f t="shared" si="6"/>
        <v>40680781.76129999</v>
      </c>
      <c r="G23" s="22">
        <f t="shared" si="6"/>
        <v>42850389.537500001</v>
      </c>
      <c r="H23" s="6">
        <f t="shared" si="1"/>
        <v>60.104195377079961</v>
      </c>
      <c r="I23" s="53"/>
    </row>
    <row r="24" spans="1:9" ht="11.25" customHeight="1" x14ac:dyDescent="0.2">
      <c r="A24" s="55" t="s">
        <v>31</v>
      </c>
      <c r="B24" s="11">
        <v>80217801.745089993</v>
      </c>
      <c r="C24" s="11">
        <v>42629994.836689994</v>
      </c>
      <c r="D24" s="11">
        <v>1265603.8013700002</v>
      </c>
      <c r="E24" s="11">
        <f t="shared" ref="E24:E33" si="7">C24+D24</f>
        <v>43895598.638059996</v>
      </c>
      <c r="F24" s="11">
        <f t="shared" ref="F24:F33" si="8">B24-E24</f>
        <v>36322203.107029997</v>
      </c>
      <c r="G24" s="11">
        <f t="shared" ref="G24:G33" si="9">B24-C24</f>
        <v>37587806.908399999</v>
      </c>
      <c r="H24" s="6">
        <f t="shared" si="1"/>
        <v>54.720520486896504</v>
      </c>
      <c r="I24" s="53"/>
    </row>
    <row r="25" spans="1:9" ht="11.25" customHeight="1" x14ac:dyDescent="0.2">
      <c r="A25" s="55" t="s">
        <v>33</v>
      </c>
      <c r="B25" s="11">
        <v>2511677.2699999991</v>
      </c>
      <c r="C25" s="11">
        <v>2467302.9918299997</v>
      </c>
      <c r="D25" s="11">
        <v>758.46308999999997</v>
      </c>
      <c r="E25" s="11">
        <f t="shared" si="7"/>
        <v>2468061.4549199999</v>
      </c>
      <c r="F25" s="11">
        <f t="shared" si="8"/>
        <v>43615.815079999156</v>
      </c>
      <c r="G25" s="11">
        <f t="shared" si="9"/>
        <v>44374.278169999365</v>
      </c>
      <c r="H25" s="6">
        <f t="shared" si="1"/>
        <v>98.263478528831882</v>
      </c>
      <c r="I25" s="53"/>
    </row>
    <row r="26" spans="1:9" ht="11.25" customHeight="1" x14ac:dyDescent="0.2">
      <c r="A26" s="55" t="s">
        <v>34</v>
      </c>
      <c r="B26" s="11">
        <v>8602040.247609999</v>
      </c>
      <c r="C26" s="11">
        <v>5885548.1674999986</v>
      </c>
      <c r="D26" s="11">
        <v>770345.91194000002</v>
      </c>
      <c r="E26" s="11">
        <f t="shared" si="7"/>
        <v>6655894.0794399986</v>
      </c>
      <c r="F26" s="11">
        <f t="shared" si="8"/>
        <v>1946146.1681700004</v>
      </c>
      <c r="G26" s="11">
        <f t="shared" si="9"/>
        <v>2716492.0801100004</v>
      </c>
      <c r="H26" s="6">
        <f t="shared" si="1"/>
        <v>77.37576072478015</v>
      </c>
      <c r="I26" s="53"/>
    </row>
    <row r="27" spans="1:9" ht="11.25" customHeight="1" x14ac:dyDescent="0.2">
      <c r="A27" s="55" t="s">
        <v>209</v>
      </c>
      <c r="B27" s="11">
        <v>202455.147</v>
      </c>
      <c r="C27" s="11">
        <v>169623.73981999999</v>
      </c>
      <c r="D27" s="11">
        <v>765.74900000000002</v>
      </c>
      <c r="E27" s="11">
        <f t="shared" si="7"/>
        <v>170389.48882</v>
      </c>
      <c r="F27" s="11">
        <f t="shared" si="8"/>
        <v>32065.658179999999</v>
      </c>
      <c r="G27" s="11">
        <f t="shared" si="9"/>
        <v>32831.407180000009</v>
      </c>
      <c r="H27" s="6">
        <f t="shared" si="1"/>
        <v>84.161598924427437</v>
      </c>
      <c r="I27" s="53"/>
    </row>
    <row r="28" spans="1:9" ht="11.25" customHeight="1" x14ac:dyDescent="0.2">
      <c r="A28" s="55" t="s">
        <v>35</v>
      </c>
      <c r="B28" s="11">
        <v>482205.63199999998</v>
      </c>
      <c r="C28" s="11">
        <v>460726.50789000001</v>
      </c>
      <c r="D28" s="11">
        <v>4658.2500999999993</v>
      </c>
      <c r="E28" s="11">
        <f t="shared" si="7"/>
        <v>465384.75799000001</v>
      </c>
      <c r="F28" s="11">
        <f t="shared" si="8"/>
        <v>16820.87400999997</v>
      </c>
      <c r="G28" s="11">
        <f t="shared" si="9"/>
        <v>21479.124109999975</v>
      </c>
      <c r="H28" s="6">
        <f t="shared" si="1"/>
        <v>96.511680309449403</v>
      </c>
      <c r="I28" s="53"/>
    </row>
    <row r="29" spans="1:9" ht="11.25" customHeight="1" x14ac:dyDescent="0.2">
      <c r="A29" s="55" t="s">
        <v>36</v>
      </c>
      <c r="B29" s="11">
        <v>834734.73621999996</v>
      </c>
      <c r="C29" s="11">
        <v>745792.15015</v>
      </c>
      <c r="D29" s="11">
        <v>4743.6310000000003</v>
      </c>
      <c r="E29" s="11">
        <f t="shared" si="7"/>
        <v>750535.78115000005</v>
      </c>
      <c r="F29" s="11">
        <f t="shared" si="8"/>
        <v>84198.955069999909</v>
      </c>
      <c r="G29" s="11">
        <f t="shared" si="9"/>
        <v>88942.586069999961</v>
      </c>
      <c r="H29" s="6">
        <f t="shared" si="1"/>
        <v>89.91308838406735</v>
      </c>
      <c r="I29" s="53"/>
    </row>
    <row r="30" spans="1:9" ht="11.25" customHeight="1" x14ac:dyDescent="0.2">
      <c r="A30" s="55" t="s">
        <v>37</v>
      </c>
      <c r="B30" s="11">
        <v>7883278.7370000007</v>
      </c>
      <c r="C30" s="11">
        <v>5639296.91347</v>
      </c>
      <c r="D30" s="11">
        <v>120354.30557</v>
      </c>
      <c r="E30" s="11">
        <f t="shared" si="7"/>
        <v>5759651.2190399999</v>
      </c>
      <c r="F30" s="11">
        <f t="shared" si="8"/>
        <v>2123627.5179600008</v>
      </c>
      <c r="G30" s="11">
        <f t="shared" si="9"/>
        <v>2243981.8235300006</v>
      </c>
      <c r="H30" s="6">
        <f t="shared" si="1"/>
        <v>73.061620820372625</v>
      </c>
      <c r="I30" s="53"/>
    </row>
    <row r="31" spans="1:9" ht="11.25" customHeight="1" x14ac:dyDescent="0.2">
      <c r="A31" s="55" t="s">
        <v>283</v>
      </c>
      <c r="B31" s="11">
        <v>591361.35199999996</v>
      </c>
      <c r="C31" s="11">
        <v>495121.31157999998</v>
      </c>
      <c r="D31" s="11">
        <v>376.47474</v>
      </c>
      <c r="E31" s="11">
        <f t="shared" si="7"/>
        <v>495497.78631999996</v>
      </c>
      <c r="F31" s="11">
        <f t="shared" si="8"/>
        <v>95863.56568</v>
      </c>
      <c r="G31" s="11">
        <f t="shared" si="9"/>
        <v>96240.040419999976</v>
      </c>
      <c r="H31" s="6">
        <f t="shared" si="1"/>
        <v>83.789342107699994</v>
      </c>
      <c r="I31" s="53"/>
    </row>
    <row r="32" spans="1:9" ht="11.25" customHeight="1" x14ac:dyDescent="0.2">
      <c r="A32" s="55" t="s">
        <v>38</v>
      </c>
      <c r="B32" s="11">
        <v>205463.91461999997</v>
      </c>
      <c r="C32" s="11">
        <v>200941.52819000001</v>
      </c>
      <c r="D32" s="11">
        <v>272.92158999999998</v>
      </c>
      <c r="E32" s="11">
        <f t="shared" si="7"/>
        <v>201214.44978000002</v>
      </c>
      <c r="F32" s="11">
        <f t="shared" si="8"/>
        <v>4249.4648399999423</v>
      </c>
      <c r="G32" s="11">
        <f t="shared" si="9"/>
        <v>4522.386429999955</v>
      </c>
      <c r="H32" s="6">
        <f t="shared" si="1"/>
        <v>97.931770720975891</v>
      </c>
      <c r="I32" s="53"/>
    </row>
    <row r="33" spans="1:9" ht="11.25" customHeight="1" x14ac:dyDescent="0.2">
      <c r="A33" s="55" t="s">
        <v>265</v>
      </c>
      <c r="B33" s="11">
        <v>436549.35200000001</v>
      </c>
      <c r="C33" s="11">
        <v>422830.44892</v>
      </c>
      <c r="D33" s="11">
        <v>1728.2678000000001</v>
      </c>
      <c r="E33" s="11">
        <f t="shared" si="7"/>
        <v>424558.71671999997</v>
      </c>
      <c r="F33" s="11">
        <f t="shared" si="8"/>
        <v>11990.635280000046</v>
      </c>
      <c r="G33" s="11">
        <f t="shared" si="9"/>
        <v>13718.903080000018</v>
      </c>
      <c r="H33" s="6">
        <f t="shared" si="1"/>
        <v>97.253315066196677</v>
      </c>
      <c r="I33" s="53"/>
    </row>
    <row r="34" spans="1:9" ht="11.25" customHeight="1" x14ac:dyDescent="0.2">
      <c r="A34" s="55"/>
      <c r="B34" s="8"/>
      <c r="C34" s="8"/>
      <c r="D34" s="8"/>
      <c r="E34" s="8"/>
      <c r="F34" s="8"/>
      <c r="G34" s="8"/>
      <c r="H34" s="6" t="str">
        <f t="shared" si="1"/>
        <v/>
      </c>
      <c r="I34" s="53"/>
    </row>
    <row r="35" spans="1:9" ht="11.25" customHeight="1" x14ac:dyDescent="0.2">
      <c r="A35" s="52" t="s">
        <v>39</v>
      </c>
      <c r="B35" s="9">
        <f t="shared" ref="B35:G35" si="10">+B36+B37</f>
        <v>2776556.2549999999</v>
      </c>
      <c r="C35" s="9">
        <f t="shared" si="10"/>
        <v>1829393.0773400001</v>
      </c>
      <c r="D35" s="9">
        <f t="shared" si="10"/>
        <v>4826.4574199999997</v>
      </c>
      <c r="E35" s="13">
        <f t="shared" si="10"/>
        <v>1834219.53476</v>
      </c>
      <c r="F35" s="13">
        <f t="shared" si="10"/>
        <v>942336.72024000017</v>
      </c>
      <c r="G35" s="13">
        <f t="shared" si="10"/>
        <v>947163.17766000016</v>
      </c>
      <c r="H35" s="6">
        <f t="shared" si="1"/>
        <v>66.060953436724077</v>
      </c>
      <c r="I35" s="53"/>
    </row>
    <row r="36" spans="1:9" ht="11.25" customHeight="1" x14ac:dyDescent="0.2">
      <c r="A36" s="55" t="s">
        <v>40</v>
      </c>
      <c r="B36" s="11">
        <v>2669687.2990000001</v>
      </c>
      <c r="C36" s="11">
        <v>1727739.57311</v>
      </c>
      <c r="D36" s="11">
        <v>4770.2897699999994</v>
      </c>
      <c r="E36" s="11">
        <f t="shared" ref="E36:E37" si="11">C36+D36</f>
        <v>1732509.8628799999</v>
      </c>
      <c r="F36" s="11">
        <f>B36-E36</f>
        <v>937177.4361200002</v>
      </c>
      <c r="G36" s="11">
        <f>B36-C36</f>
        <v>941947.72589000012</v>
      </c>
      <c r="H36" s="6">
        <f t="shared" si="1"/>
        <v>64.895610191087016</v>
      </c>
      <c r="I36" s="53"/>
    </row>
    <row r="37" spans="1:9" ht="11.25" customHeight="1" x14ac:dyDescent="0.2">
      <c r="A37" s="55" t="s">
        <v>41</v>
      </c>
      <c r="B37" s="11">
        <v>106868.95600000001</v>
      </c>
      <c r="C37" s="11">
        <v>101653.50422999999</v>
      </c>
      <c r="D37" s="11">
        <v>56.167650000000002</v>
      </c>
      <c r="E37" s="11">
        <f t="shared" si="11"/>
        <v>101709.67187999999</v>
      </c>
      <c r="F37" s="11">
        <f>B37-E37</f>
        <v>5159.2841200000112</v>
      </c>
      <c r="G37" s="11">
        <f>B37-C37</f>
        <v>5215.4517700000142</v>
      </c>
      <c r="H37" s="6">
        <f t="shared" si="1"/>
        <v>95.172326638991393</v>
      </c>
      <c r="I37" s="53"/>
    </row>
    <row r="38" spans="1:9" ht="11.25" customHeight="1" x14ac:dyDescent="0.2">
      <c r="A38" s="55"/>
      <c r="B38" s="8"/>
      <c r="C38" s="8"/>
      <c r="D38" s="8"/>
      <c r="E38" s="8"/>
      <c r="F38" s="8"/>
      <c r="G38" s="8"/>
      <c r="H38" s="6" t="str">
        <f t="shared" si="1"/>
        <v/>
      </c>
      <c r="I38" s="53"/>
    </row>
    <row r="39" spans="1:9" ht="11.25" customHeight="1" x14ac:dyDescent="0.2">
      <c r="A39" s="52" t="s">
        <v>42</v>
      </c>
      <c r="B39" s="9">
        <f>SUM(B40:B46)</f>
        <v>661172662.82853997</v>
      </c>
      <c r="C39" s="9">
        <f>SUM(C40:C46)</f>
        <v>605059449.39713979</v>
      </c>
      <c r="D39" s="9">
        <f>SUM(D40:D46)</f>
        <v>4087259.6843799991</v>
      </c>
      <c r="E39" s="13">
        <f t="shared" ref="E39:G39" si="12">SUM(E40:E46)</f>
        <v>609146709.08152008</v>
      </c>
      <c r="F39" s="13">
        <f t="shared" si="12"/>
        <v>52025953.747019939</v>
      </c>
      <c r="G39" s="13">
        <f t="shared" si="12"/>
        <v>56113213.431399919</v>
      </c>
      <c r="H39" s="6">
        <f t="shared" si="1"/>
        <v>92.131260611343265</v>
      </c>
      <c r="I39" s="53"/>
    </row>
    <row r="40" spans="1:9" ht="11.25" customHeight="1" x14ac:dyDescent="0.2">
      <c r="A40" s="55" t="s">
        <v>43</v>
      </c>
      <c r="B40" s="11">
        <v>658835223.72053993</v>
      </c>
      <c r="C40" s="11">
        <v>603217335.10841</v>
      </c>
      <c r="D40" s="11">
        <v>4076066.8504199996</v>
      </c>
      <c r="E40" s="11">
        <f t="shared" ref="E40:E46" si="13">C40+D40</f>
        <v>607293401.95883</v>
      </c>
      <c r="F40" s="11">
        <f t="shared" ref="F40:F46" si="14">B40-E40</f>
        <v>51541821.761709929</v>
      </c>
      <c r="G40" s="11">
        <f t="shared" ref="G40:G46" si="15">B40-C40</f>
        <v>55617888.612129927</v>
      </c>
      <c r="H40" s="6">
        <f t="shared" si="1"/>
        <v>92.17682663190871</v>
      </c>
      <c r="I40" s="53"/>
    </row>
    <row r="41" spans="1:9" ht="11.25" customHeight="1" x14ac:dyDescent="0.2">
      <c r="A41" s="57" t="s">
        <v>44</v>
      </c>
      <c r="B41" s="11">
        <v>207847.78099999999</v>
      </c>
      <c r="C41" s="11">
        <v>179870.73178999999</v>
      </c>
      <c r="D41" s="11">
        <v>1241.5518300000001</v>
      </c>
      <c r="E41" s="11">
        <f t="shared" si="13"/>
        <v>181112.28362</v>
      </c>
      <c r="F41" s="11">
        <f t="shared" si="14"/>
        <v>26735.497379999986</v>
      </c>
      <c r="G41" s="11">
        <f t="shared" si="15"/>
        <v>27977.049209999997</v>
      </c>
      <c r="H41" s="6">
        <f t="shared" ref="H41:H72" si="16">IFERROR(E41/B41*100,"")</f>
        <v>87.136982049377764</v>
      </c>
      <c r="I41" s="53"/>
    </row>
    <row r="42" spans="1:9" ht="11.25" customHeight="1" x14ac:dyDescent="0.2">
      <c r="A42" s="57" t="s">
        <v>45</v>
      </c>
      <c r="B42" s="11">
        <v>86726.69</v>
      </c>
      <c r="C42" s="11">
        <v>69102.014110000004</v>
      </c>
      <c r="D42" s="11">
        <v>2797.70343</v>
      </c>
      <c r="E42" s="11">
        <f t="shared" si="13"/>
        <v>71899.717539999998</v>
      </c>
      <c r="F42" s="11">
        <f t="shared" si="14"/>
        <v>14826.972460000005</v>
      </c>
      <c r="G42" s="11">
        <f t="shared" si="15"/>
        <v>17624.675889999999</v>
      </c>
      <c r="H42" s="6">
        <f t="shared" si="16"/>
        <v>82.903795290700018</v>
      </c>
      <c r="I42" s="53"/>
    </row>
    <row r="43" spans="1:9" ht="11.25" customHeight="1" x14ac:dyDescent="0.2">
      <c r="A43" s="55" t="s">
        <v>46</v>
      </c>
      <c r="B43" s="11">
        <v>1394882.351</v>
      </c>
      <c r="C43" s="11">
        <v>1009589.37266</v>
      </c>
      <c r="D43" s="11">
        <v>1699.8086799999999</v>
      </c>
      <c r="E43" s="11">
        <f t="shared" si="13"/>
        <v>1011289.18134</v>
      </c>
      <c r="F43" s="11">
        <f t="shared" si="14"/>
        <v>383593.16966000001</v>
      </c>
      <c r="G43" s="11">
        <f t="shared" si="15"/>
        <v>385292.97834000003</v>
      </c>
      <c r="H43" s="6">
        <f t="shared" si="16"/>
        <v>72.499962496120219</v>
      </c>
      <c r="I43" s="53"/>
    </row>
    <row r="44" spans="1:9" ht="11.25" customHeight="1" x14ac:dyDescent="0.2">
      <c r="A44" s="55" t="s">
        <v>48</v>
      </c>
      <c r="B44" s="11">
        <v>95739.425999999992</v>
      </c>
      <c r="C44" s="11">
        <v>95525.812720000002</v>
      </c>
      <c r="D44" s="11">
        <v>2.69</v>
      </c>
      <c r="E44" s="11">
        <f t="shared" si="13"/>
        <v>95528.502720000004</v>
      </c>
      <c r="F44" s="11">
        <f t="shared" si="14"/>
        <v>210.92327999998815</v>
      </c>
      <c r="G44" s="11">
        <f t="shared" si="15"/>
        <v>213.61327999999048</v>
      </c>
      <c r="H44" s="6">
        <f t="shared" si="16"/>
        <v>99.779690260520269</v>
      </c>
      <c r="I44" s="53"/>
    </row>
    <row r="45" spans="1:9" ht="11.25" customHeight="1" x14ac:dyDescent="0.2">
      <c r="A45" s="55" t="s">
        <v>47</v>
      </c>
      <c r="B45" s="11">
        <v>303371</v>
      </c>
      <c r="C45" s="11">
        <v>269733.75258999999</v>
      </c>
      <c r="D45" s="11">
        <v>3805.6800099999996</v>
      </c>
      <c r="E45" s="11">
        <f t="shared" si="13"/>
        <v>273539.4326</v>
      </c>
      <c r="F45" s="11">
        <f t="shared" si="14"/>
        <v>29831.5674</v>
      </c>
      <c r="G45" s="11">
        <f t="shared" si="15"/>
        <v>33637.247410000011</v>
      </c>
      <c r="H45" s="6">
        <f t="shared" si="16"/>
        <v>90.166638406439631</v>
      </c>
      <c r="I45" s="53"/>
    </row>
    <row r="46" spans="1:9" ht="11.25" customHeight="1" x14ac:dyDescent="0.2">
      <c r="A46" s="55" t="s">
        <v>298</v>
      </c>
      <c r="B46" s="11">
        <v>248871.86000000007</v>
      </c>
      <c r="C46" s="11">
        <v>218292.60486000002</v>
      </c>
      <c r="D46" s="11">
        <v>1645.4000100000001</v>
      </c>
      <c r="E46" s="11">
        <f t="shared" si="13"/>
        <v>219938.00487000003</v>
      </c>
      <c r="F46" s="11">
        <f t="shared" si="14"/>
        <v>28933.85513000004</v>
      </c>
      <c r="G46" s="11">
        <f t="shared" si="15"/>
        <v>30579.255140000052</v>
      </c>
      <c r="H46" s="6">
        <f t="shared" si="16"/>
        <v>88.37399490243692</v>
      </c>
      <c r="I46" s="53"/>
    </row>
    <row r="47" spans="1:9" ht="11.25" customHeight="1" x14ac:dyDescent="0.2">
      <c r="A47" s="55"/>
      <c r="B47" s="7"/>
      <c r="C47" s="7"/>
      <c r="D47" s="7"/>
      <c r="E47" s="7"/>
      <c r="F47" s="7"/>
      <c r="G47" s="7"/>
      <c r="H47" s="6" t="str">
        <f t="shared" si="16"/>
        <v/>
      </c>
      <c r="I47" s="53"/>
    </row>
    <row r="48" spans="1:9" ht="11.25" customHeight="1" x14ac:dyDescent="0.2">
      <c r="A48" s="52" t="s">
        <v>49</v>
      </c>
      <c r="B48" s="11">
        <v>107107136.992</v>
      </c>
      <c r="C48" s="11">
        <v>96562841.627130002</v>
      </c>
      <c r="D48" s="11">
        <v>796616.98533000005</v>
      </c>
      <c r="E48" s="11">
        <f t="shared" ref="E48" si="17">C48+D48</f>
        <v>97359458.612460002</v>
      </c>
      <c r="F48" s="11">
        <f>B48-E48</f>
        <v>9747678.3795399964</v>
      </c>
      <c r="G48" s="11">
        <f>B48-C48</f>
        <v>10544295.364869997</v>
      </c>
      <c r="H48" s="6">
        <f t="shared" si="16"/>
        <v>90.899132725144099</v>
      </c>
      <c r="I48" s="53"/>
    </row>
    <row r="49" spans="1:9" ht="11.25" customHeight="1" x14ac:dyDescent="0.2">
      <c r="A49" s="58"/>
      <c r="B49" s="8"/>
      <c r="C49" s="8"/>
      <c r="D49" s="8"/>
      <c r="E49" s="8"/>
      <c r="F49" s="8"/>
      <c r="G49" s="8"/>
      <c r="H49" s="6" t="str">
        <f t="shared" si="16"/>
        <v/>
      </c>
      <c r="I49" s="53"/>
    </row>
    <row r="50" spans="1:9" ht="11.25" customHeight="1" x14ac:dyDescent="0.2">
      <c r="A50" s="52" t="s">
        <v>50</v>
      </c>
      <c r="B50" s="11">
        <v>2465734.1694499999</v>
      </c>
      <c r="C50" s="11">
        <v>2112197.2019199999</v>
      </c>
      <c r="D50" s="11">
        <v>5388.1032999999998</v>
      </c>
      <c r="E50" s="11">
        <f t="shared" ref="E50" si="18">C50+D50</f>
        <v>2117585.30522</v>
      </c>
      <c r="F50" s="11">
        <f>B50-E50</f>
        <v>348148.86422999995</v>
      </c>
      <c r="G50" s="11">
        <f>B50-C50</f>
        <v>353536.96753000002</v>
      </c>
      <c r="H50" s="6">
        <f t="shared" si="16"/>
        <v>85.880519135294406</v>
      </c>
      <c r="I50" s="53"/>
    </row>
    <row r="51" spans="1:9" ht="11.25" customHeight="1" x14ac:dyDescent="0.2">
      <c r="A51" s="55"/>
      <c r="B51" s="8"/>
      <c r="C51" s="8"/>
      <c r="D51" s="8"/>
      <c r="E51" s="8"/>
      <c r="F51" s="8"/>
      <c r="G51" s="8"/>
      <c r="H51" s="6" t="str">
        <f t="shared" si="16"/>
        <v/>
      </c>
      <c r="I51" s="53"/>
    </row>
    <row r="52" spans="1:9" ht="11.25" customHeight="1" x14ac:dyDescent="0.2">
      <c r="A52" s="52" t="s">
        <v>51</v>
      </c>
      <c r="B52" s="9">
        <f t="shared" ref="B52:C52" si="19">SUM(B53:B58)</f>
        <v>24307337.949589994</v>
      </c>
      <c r="C52" s="9">
        <f t="shared" si="19"/>
        <v>21333497.553219996</v>
      </c>
      <c r="D52" s="9">
        <f t="shared" ref="D52:G52" si="20">SUM(D53:D58)</f>
        <v>160178.15858999998</v>
      </c>
      <c r="E52" s="13">
        <f t="shared" si="20"/>
        <v>21493675.711809997</v>
      </c>
      <c r="F52" s="13">
        <f t="shared" si="20"/>
        <v>2813662.2377799959</v>
      </c>
      <c r="G52" s="13">
        <f t="shared" si="20"/>
        <v>2973840.3963699955</v>
      </c>
      <c r="H52" s="6">
        <f t="shared" si="16"/>
        <v>88.424638503750856</v>
      </c>
      <c r="I52" s="53"/>
    </row>
    <row r="53" spans="1:9" ht="11.25" customHeight="1" x14ac:dyDescent="0.2">
      <c r="A53" s="55" t="s">
        <v>31</v>
      </c>
      <c r="B53" s="11">
        <v>18398486.093629993</v>
      </c>
      <c r="C53" s="11">
        <v>16210340.509399999</v>
      </c>
      <c r="D53" s="11">
        <v>128397.27379000001</v>
      </c>
      <c r="E53" s="11">
        <f t="shared" ref="E53:E58" si="21">C53+D53</f>
        <v>16338737.783189999</v>
      </c>
      <c r="F53" s="11">
        <f t="shared" ref="F53:F58" si="22">B53-E53</f>
        <v>2059748.3104399946</v>
      </c>
      <c r="G53" s="11">
        <f t="shared" ref="G53:G58" si="23">B53-C53</f>
        <v>2188145.5842299946</v>
      </c>
      <c r="H53" s="6">
        <f t="shared" si="16"/>
        <v>88.804794590392248</v>
      </c>
      <c r="I53" s="53"/>
    </row>
    <row r="54" spans="1:9" ht="11.25" customHeight="1" x14ac:dyDescent="0.2">
      <c r="A54" s="55" t="s">
        <v>52</v>
      </c>
      <c r="B54" s="11">
        <v>2533728.2220000005</v>
      </c>
      <c r="C54" s="11">
        <v>2211076.5868799994</v>
      </c>
      <c r="D54" s="11">
        <v>16608.302530000001</v>
      </c>
      <c r="E54" s="11">
        <f t="shared" si="21"/>
        <v>2227684.8894099994</v>
      </c>
      <c r="F54" s="11">
        <f t="shared" si="22"/>
        <v>306043.33259000117</v>
      </c>
      <c r="G54" s="11">
        <f t="shared" si="23"/>
        <v>322651.63512000116</v>
      </c>
      <c r="H54" s="6">
        <f t="shared" si="16"/>
        <v>87.921224939096845</v>
      </c>
      <c r="I54" s="53"/>
    </row>
    <row r="55" spans="1:9" ht="11.25" customHeight="1" x14ac:dyDescent="0.2">
      <c r="A55" s="55" t="s">
        <v>53</v>
      </c>
      <c r="B55" s="11">
        <v>1544221.2139599996</v>
      </c>
      <c r="C55" s="11">
        <v>1386022.0387899999</v>
      </c>
      <c r="D55" s="11">
        <v>5933.9115100000008</v>
      </c>
      <c r="E55" s="11">
        <f t="shared" si="21"/>
        <v>1391955.9502999999</v>
      </c>
      <c r="F55" s="11">
        <f t="shared" si="22"/>
        <v>152265.26365999971</v>
      </c>
      <c r="G55" s="11">
        <f t="shared" si="23"/>
        <v>158199.17516999971</v>
      </c>
      <c r="H55" s="6">
        <f t="shared" si="16"/>
        <v>90.139672847160881</v>
      </c>
      <c r="I55" s="53"/>
    </row>
    <row r="56" spans="1:9" ht="11.25" customHeight="1" x14ac:dyDescent="0.2">
      <c r="A56" s="55" t="s">
        <v>54</v>
      </c>
      <c r="B56" s="11">
        <v>1515411.3589999999</v>
      </c>
      <c r="C56" s="11">
        <v>1286160.69248</v>
      </c>
      <c r="D56" s="11">
        <v>8566.9088400000001</v>
      </c>
      <c r="E56" s="11">
        <f t="shared" si="21"/>
        <v>1294727.6013199999</v>
      </c>
      <c r="F56" s="11">
        <f t="shared" si="22"/>
        <v>220683.75768000004</v>
      </c>
      <c r="G56" s="11">
        <f t="shared" si="23"/>
        <v>229250.66651999997</v>
      </c>
      <c r="H56" s="6">
        <f t="shared" si="16"/>
        <v>85.437369439699438</v>
      </c>
      <c r="I56" s="53"/>
    </row>
    <row r="57" spans="1:9" ht="11.25" customHeight="1" x14ac:dyDescent="0.2">
      <c r="A57" s="55" t="s">
        <v>55</v>
      </c>
      <c r="B57" s="11">
        <v>198241.31599999999</v>
      </c>
      <c r="C57" s="11">
        <v>130568.30802</v>
      </c>
      <c r="D57" s="11">
        <v>0</v>
      </c>
      <c r="E57" s="11">
        <f t="shared" si="21"/>
        <v>130568.30802</v>
      </c>
      <c r="F57" s="11">
        <f t="shared" si="22"/>
        <v>67673.007979999995</v>
      </c>
      <c r="G57" s="11">
        <f t="shared" si="23"/>
        <v>67673.007979999995</v>
      </c>
      <c r="H57" s="6">
        <f t="shared" si="16"/>
        <v>65.863317826239609</v>
      </c>
      <c r="I57" s="53"/>
    </row>
    <row r="58" spans="1:9" ht="11.25" customHeight="1" x14ac:dyDescent="0.2">
      <c r="A58" s="55" t="s">
        <v>56</v>
      </c>
      <c r="B58" s="11">
        <v>117249.745</v>
      </c>
      <c r="C58" s="11">
        <v>109329.41765</v>
      </c>
      <c r="D58" s="11">
        <v>671.76191999999992</v>
      </c>
      <c r="E58" s="11">
        <f t="shared" si="21"/>
        <v>110001.17957000001</v>
      </c>
      <c r="F58" s="11">
        <f t="shared" si="22"/>
        <v>7248.5654299999878</v>
      </c>
      <c r="G58" s="11">
        <f t="shared" si="23"/>
        <v>7920.3273499999923</v>
      </c>
      <c r="H58" s="6">
        <f t="shared" si="16"/>
        <v>93.817841198716479</v>
      </c>
      <c r="I58" s="53"/>
    </row>
    <row r="59" spans="1:9" ht="11.25" customHeight="1" x14ac:dyDescent="0.2">
      <c r="A59" s="55"/>
      <c r="B59" s="8"/>
      <c r="C59" s="8"/>
      <c r="D59" s="8"/>
      <c r="E59" s="8"/>
      <c r="F59" s="8"/>
      <c r="G59" s="8"/>
      <c r="H59" s="6" t="str">
        <f t="shared" si="16"/>
        <v/>
      </c>
      <c r="I59" s="53"/>
    </row>
    <row r="60" spans="1:9" ht="11.25" customHeight="1" x14ac:dyDescent="0.2">
      <c r="A60" s="52" t="s">
        <v>57</v>
      </c>
      <c r="B60" s="9">
        <f t="shared" ref="B60:C60" si="24">SUM(B61:B70)</f>
        <v>39929414.818661064</v>
      </c>
      <c r="C60" s="9">
        <f t="shared" si="24"/>
        <v>35468504.050290041</v>
      </c>
      <c r="D60" s="9">
        <f t="shared" ref="D60:G60" si="25">SUM(D61:D70)</f>
        <v>276275.79544999998</v>
      </c>
      <c r="E60" s="9">
        <f t="shared" si="25"/>
        <v>35744779.845740035</v>
      </c>
      <c r="F60" s="9">
        <f t="shared" si="25"/>
        <v>4184634.9729210231</v>
      </c>
      <c r="G60" s="9">
        <f t="shared" si="25"/>
        <v>4460910.7683710232</v>
      </c>
      <c r="H60" s="6">
        <f t="shared" si="16"/>
        <v>89.519919107441225</v>
      </c>
      <c r="I60" s="53"/>
    </row>
    <row r="61" spans="1:9" ht="11.25" customHeight="1" x14ac:dyDescent="0.2">
      <c r="A61" s="55" t="s">
        <v>58</v>
      </c>
      <c r="B61" s="11">
        <v>914167.15900007018</v>
      </c>
      <c r="C61" s="11">
        <v>806156.24153004237</v>
      </c>
      <c r="D61" s="11">
        <v>12342.293649999961</v>
      </c>
      <c r="E61" s="11">
        <f t="shared" ref="E61:E70" si="26">C61+D61</f>
        <v>818498.53518004238</v>
      </c>
      <c r="F61" s="11">
        <f t="shared" ref="F61:F70" si="27">B61-E61</f>
        <v>95668.623820027802</v>
      </c>
      <c r="G61" s="11">
        <f t="shared" ref="G61:G70" si="28">B61-C61</f>
        <v>108010.91747002781</v>
      </c>
      <c r="H61" s="6">
        <f t="shared" si="16"/>
        <v>89.534887260151464</v>
      </c>
      <c r="I61" s="53"/>
    </row>
    <row r="62" spans="1:9" ht="11.25" customHeight="1" x14ac:dyDescent="0.2">
      <c r="A62" s="55" t="s">
        <v>59</v>
      </c>
      <c r="B62" s="11">
        <v>6325764.4179999996</v>
      </c>
      <c r="C62" s="11">
        <v>4432304.6671000011</v>
      </c>
      <c r="D62" s="11">
        <v>166546.86472000004</v>
      </c>
      <c r="E62" s="11">
        <f t="shared" si="26"/>
        <v>4598851.5318200011</v>
      </c>
      <c r="F62" s="11">
        <f t="shared" si="27"/>
        <v>1726912.8861799985</v>
      </c>
      <c r="G62" s="11">
        <f t="shared" si="28"/>
        <v>1893459.7508999985</v>
      </c>
      <c r="H62" s="6">
        <f t="shared" si="16"/>
        <v>72.700328812972273</v>
      </c>
      <c r="I62" s="53"/>
    </row>
    <row r="63" spans="1:9" ht="11.25" customHeight="1" x14ac:dyDescent="0.2">
      <c r="A63" s="55" t="s">
        <v>60</v>
      </c>
      <c r="B63" s="11">
        <v>14350243.021999998</v>
      </c>
      <c r="C63" s="11">
        <v>12372530.817300001</v>
      </c>
      <c r="D63" s="11">
        <v>49773.081659999996</v>
      </c>
      <c r="E63" s="11">
        <f t="shared" si="26"/>
        <v>12422303.898960002</v>
      </c>
      <c r="F63" s="11">
        <f t="shared" si="27"/>
        <v>1927939.1230399963</v>
      </c>
      <c r="G63" s="11">
        <f t="shared" si="28"/>
        <v>1977712.2046999969</v>
      </c>
      <c r="H63" s="6">
        <f t="shared" si="16"/>
        <v>86.565111684280737</v>
      </c>
      <c r="I63" s="53"/>
    </row>
    <row r="64" spans="1:9" ht="11.25" customHeight="1" x14ac:dyDescent="0.2">
      <c r="A64" s="55" t="s">
        <v>61</v>
      </c>
      <c r="B64" s="11">
        <v>318019.14000099991</v>
      </c>
      <c r="C64" s="11">
        <v>263687.5453</v>
      </c>
      <c r="D64" s="11">
        <v>1763.24569</v>
      </c>
      <c r="E64" s="11">
        <f t="shared" si="26"/>
        <v>265450.79099000001</v>
      </c>
      <c r="F64" s="11">
        <f t="shared" si="27"/>
        <v>52568.349010999897</v>
      </c>
      <c r="G64" s="11">
        <f t="shared" si="28"/>
        <v>54331.594700999907</v>
      </c>
      <c r="H64" s="6">
        <f t="shared" si="16"/>
        <v>83.470067552904325</v>
      </c>
      <c r="I64" s="53"/>
    </row>
    <row r="65" spans="1:9" ht="11.25" customHeight="1" x14ac:dyDescent="0.2">
      <c r="A65" s="55" t="s">
        <v>62</v>
      </c>
      <c r="B65" s="11">
        <v>17161343.197999995</v>
      </c>
      <c r="C65" s="11">
        <v>16925891.278859995</v>
      </c>
      <c r="D65" s="11">
        <v>27178.321339999995</v>
      </c>
      <c r="E65" s="11">
        <f t="shared" si="26"/>
        <v>16953069.600199994</v>
      </c>
      <c r="F65" s="11">
        <f t="shared" si="27"/>
        <v>208273.5978000015</v>
      </c>
      <c r="G65" s="11">
        <f t="shared" si="28"/>
        <v>235451.9191399999</v>
      </c>
      <c r="H65" s="6">
        <f t="shared" si="16"/>
        <v>98.786379391187324</v>
      </c>
      <c r="I65" s="53"/>
    </row>
    <row r="66" spans="1:9" ht="11.25" customHeight="1" x14ac:dyDescent="0.2">
      <c r="A66" s="55" t="s">
        <v>63</v>
      </c>
      <c r="B66" s="11">
        <v>16443.429999999993</v>
      </c>
      <c r="C66" s="11">
        <v>14804.435449999999</v>
      </c>
      <c r="D66" s="11">
        <v>48.519100000000002</v>
      </c>
      <c r="E66" s="11">
        <f t="shared" si="26"/>
        <v>14852.954549999999</v>
      </c>
      <c r="F66" s="11">
        <f t="shared" si="27"/>
        <v>1590.4754499999945</v>
      </c>
      <c r="G66" s="11">
        <f t="shared" si="28"/>
        <v>1638.994549999994</v>
      </c>
      <c r="H66" s="6">
        <f t="shared" si="16"/>
        <v>90.327593148144913</v>
      </c>
      <c r="I66" s="53"/>
    </row>
    <row r="67" spans="1:9" ht="11.25" customHeight="1" x14ac:dyDescent="0.2">
      <c r="A67" s="55" t="s">
        <v>64</v>
      </c>
      <c r="B67" s="11">
        <v>605092.31265999994</v>
      </c>
      <c r="C67" s="11">
        <v>446692.86622000003</v>
      </c>
      <c r="D67" s="11">
        <v>6255.9885600000007</v>
      </c>
      <c r="E67" s="11">
        <f t="shared" si="26"/>
        <v>452948.85478000005</v>
      </c>
      <c r="F67" s="11">
        <f t="shared" si="27"/>
        <v>152143.45787999989</v>
      </c>
      <c r="G67" s="11">
        <f t="shared" si="28"/>
        <v>158399.44643999991</v>
      </c>
      <c r="H67" s="6">
        <f t="shared" si="16"/>
        <v>74.856157532199731</v>
      </c>
      <c r="I67" s="53"/>
    </row>
    <row r="68" spans="1:9" ht="11.25" customHeight="1" x14ac:dyDescent="0.2">
      <c r="A68" s="55" t="s">
        <v>65</v>
      </c>
      <c r="B68" s="11">
        <v>146395.68800000002</v>
      </c>
      <c r="C68" s="11">
        <v>120440.57162</v>
      </c>
      <c r="D68" s="11">
        <v>11551.964970000001</v>
      </c>
      <c r="E68" s="11">
        <f t="shared" si="26"/>
        <v>131992.53659</v>
      </c>
      <c r="F68" s="11">
        <f t="shared" si="27"/>
        <v>14403.15141000002</v>
      </c>
      <c r="G68" s="11">
        <f t="shared" si="28"/>
        <v>25955.116380000021</v>
      </c>
      <c r="H68" s="6">
        <f t="shared" si="16"/>
        <v>90.16149204476568</v>
      </c>
      <c r="I68" s="53"/>
    </row>
    <row r="69" spans="1:9" ht="11.25" customHeight="1" x14ac:dyDescent="0.2">
      <c r="A69" s="57" t="s">
        <v>66</v>
      </c>
      <c r="B69" s="11">
        <v>91946.451000000015</v>
      </c>
      <c r="C69" s="11">
        <v>85995.626909999992</v>
      </c>
      <c r="D69" s="11">
        <v>815.51576</v>
      </c>
      <c r="E69" s="11">
        <f t="shared" si="26"/>
        <v>86811.142669999987</v>
      </c>
      <c r="F69" s="11">
        <f t="shared" si="27"/>
        <v>5135.3083300000289</v>
      </c>
      <c r="G69" s="11">
        <f t="shared" si="28"/>
        <v>5950.8240900000237</v>
      </c>
      <c r="H69" s="6">
        <f t="shared" si="16"/>
        <v>94.414892283335632</v>
      </c>
      <c r="I69" s="53"/>
    </row>
    <row r="70" spans="1:9" ht="11.25" hidden="1" customHeight="1" x14ac:dyDescent="0.2">
      <c r="A70" s="55" t="s">
        <v>311</v>
      </c>
      <c r="B70" s="11">
        <v>0</v>
      </c>
      <c r="C70" s="11">
        <v>0</v>
      </c>
      <c r="D70" s="11">
        <v>0</v>
      </c>
      <c r="E70" s="11">
        <f t="shared" si="26"/>
        <v>0</v>
      </c>
      <c r="F70" s="11">
        <f t="shared" si="27"/>
        <v>0</v>
      </c>
      <c r="G70" s="11">
        <f t="shared" si="28"/>
        <v>0</v>
      </c>
      <c r="H70" s="6" t="str">
        <f t="shared" si="16"/>
        <v/>
      </c>
      <c r="I70" s="53"/>
    </row>
    <row r="71" spans="1:9" ht="11.25" customHeight="1" x14ac:dyDescent="0.2">
      <c r="A71" s="55"/>
      <c r="B71" s="8"/>
      <c r="C71" s="8"/>
      <c r="D71" s="8"/>
      <c r="E71" s="8"/>
      <c r="F71" s="8"/>
      <c r="G71" s="8"/>
      <c r="H71" s="6" t="str">
        <f t="shared" si="16"/>
        <v/>
      </c>
      <c r="I71" s="53"/>
    </row>
    <row r="72" spans="1:9" ht="11.25" customHeight="1" x14ac:dyDescent="0.2">
      <c r="A72" s="52" t="s">
        <v>67</v>
      </c>
      <c r="B72" s="9">
        <f t="shared" ref="B72:G72" si="29">SUM(B73:B77)</f>
        <v>14996840.11836</v>
      </c>
      <c r="C72" s="9">
        <f t="shared" si="29"/>
        <v>13386929.122729996</v>
      </c>
      <c r="D72" s="9">
        <f t="shared" ref="D72" si="30">SUM(D73:D77)</f>
        <v>20891.097810000003</v>
      </c>
      <c r="E72" s="13">
        <f t="shared" si="29"/>
        <v>13407820.220539998</v>
      </c>
      <c r="F72" s="13">
        <f t="shared" si="29"/>
        <v>1589019.8978200031</v>
      </c>
      <c r="G72" s="13">
        <f t="shared" si="29"/>
        <v>1609910.9956300028</v>
      </c>
      <c r="H72" s="6">
        <f t="shared" si="16"/>
        <v>89.40430193774867</v>
      </c>
      <c r="I72" s="53"/>
    </row>
    <row r="73" spans="1:9" ht="11.25" customHeight="1" x14ac:dyDescent="0.2">
      <c r="A73" s="55" t="s">
        <v>31</v>
      </c>
      <c r="B73" s="11">
        <v>14831903.562000001</v>
      </c>
      <c r="C73" s="11">
        <v>13229486.823599998</v>
      </c>
      <c r="D73" s="11">
        <v>19254.512580000002</v>
      </c>
      <c r="E73" s="11">
        <f t="shared" ref="E73:E77" si="31">C73+D73</f>
        <v>13248741.336179998</v>
      </c>
      <c r="F73" s="11">
        <f>B73-E73</f>
        <v>1583162.2258200031</v>
      </c>
      <c r="G73" s="11">
        <f>B73-C73</f>
        <v>1602416.7384000029</v>
      </c>
      <c r="H73" s="6">
        <f t="shared" ref="H73:H92" si="32">IFERROR(E73/B73*100,"")</f>
        <v>89.325967370256265</v>
      </c>
      <c r="I73" s="53"/>
    </row>
    <row r="74" spans="1:9" ht="11.25" customHeight="1" x14ac:dyDescent="0.2">
      <c r="A74" s="55" t="s">
        <v>68</v>
      </c>
      <c r="B74" s="11">
        <v>81330.354359999998</v>
      </c>
      <c r="C74" s="11">
        <v>81045.699859999993</v>
      </c>
      <c r="D74" s="11">
        <v>187.87835999999999</v>
      </c>
      <c r="E74" s="11">
        <f t="shared" si="31"/>
        <v>81233.578219999996</v>
      </c>
      <c r="F74" s="11">
        <f>B74-E74</f>
        <v>96.77614000000176</v>
      </c>
      <c r="G74" s="11">
        <f>B74-C74</f>
        <v>284.65450000000419</v>
      </c>
      <c r="H74" s="6">
        <f t="shared" si="32"/>
        <v>99.881008584357531</v>
      </c>
      <c r="I74" s="53"/>
    </row>
    <row r="75" spans="1:9" ht="11.25" customHeight="1" x14ac:dyDescent="0.2">
      <c r="A75" s="55" t="s">
        <v>69</v>
      </c>
      <c r="B75" s="11">
        <v>5248.6110000000008</v>
      </c>
      <c r="C75" s="11">
        <v>3689.0313500000002</v>
      </c>
      <c r="D75" s="11">
        <v>531.23671000000002</v>
      </c>
      <c r="E75" s="11">
        <f t="shared" si="31"/>
        <v>4220.2680600000003</v>
      </c>
      <c r="F75" s="11">
        <f>B75-E75</f>
        <v>1028.3429400000005</v>
      </c>
      <c r="G75" s="11">
        <f>B75-C75</f>
        <v>1559.5796500000006</v>
      </c>
      <c r="H75" s="6">
        <f t="shared" si="32"/>
        <v>80.407331768347845</v>
      </c>
      <c r="I75" s="53"/>
    </row>
    <row r="76" spans="1:9" ht="11.25" customHeight="1" x14ac:dyDescent="0.2">
      <c r="A76" s="55" t="s">
        <v>70</v>
      </c>
      <c r="B76" s="11">
        <v>40719.375000000007</v>
      </c>
      <c r="C76" s="11">
        <v>37855.351640000001</v>
      </c>
      <c r="D76" s="11">
        <v>296.47433000000001</v>
      </c>
      <c r="E76" s="11">
        <f t="shared" si="31"/>
        <v>38151.825969999998</v>
      </c>
      <c r="F76" s="11">
        <f>B76-E76</f>
        <v>2567.5490300000092</v>
      </c>
      <c r="G76" s="11">
        <f>B76-C76</f>
        <v>2864.0233600000065</v>
      </c>
      <c r="H76" s="6">
        <f t="shared" si="32"/>
        <v>93.694527408635295</v>
      </c>
      <c r="I76" s="53"/>
    </row>
    <row r="77" spans="1:9" ht="11.25" customHeight="1" x14ac:dyDescent="0.2">
      <c r="A77" s="55" t="s">
        <v>284</v>
      </c>
      <c r="B77" s="11">
        <v>37638.216</v>
      </c>
      <c r="C77" s="11">
        <v>34852.216280000001</v>
      </c>
      <c r="D77" s="11">
        <v>620.99582999999996</v>
      </c>
      <c r="E77" s="11">
        <f t="shared" si="31"/>
        <v>35473.21211</v>
      </c>
      <c r="F77" s="11">
        <f>B77-E77</f>
        <v>2165.00389</v>
      </c>
      <c r="G77" s="11">
        <f>B77-C77</f>
        <v>2785.9997199999998</v>
      </c>
      <c r="H77" s="6">
        <f t="shared" si="32"/>
        <v>94.247857310771593</v>
      </c>
      <c r="I77" s="53"/>
    </row>
    <row r="78" spans="1:9" ht="11.25" customHeight="1" x14ac:dyDescent="0.2">
      <c r="A78" s="55"/>
      <c r="B78" s="8"/>
      <c r="C78" s="8"/>
      <c r="D78" s="8"/>
      <c r="E78" s="8"/>
      <c r="F78" s="8"/>
      <c r="G78" s="8"/>
      <c r="H78" s="6" t="str">
        <f t="shared" si="32"/>
        <v/>
      </c>
      <c r="I78" s="53"/>
    </row>
    <row r="79" spans="1:9" ht="11.25" customHeight="1" x14ac:dyDescent="0.2">
      <c r="A79" s="52" t="s">
        <v>71</v>
      </c>
      <c r="B79" s="9">
        <f>SUM(B80:B82)</f>
        <v>229896626.13670996</v>
      </c>
      <c r="C79" s="9">
        <f>SUM(C80:C82)</f>
        <v>214458489.20386997</v>
      </c>
      <c r="D79" s="9">
        <f>SUM(D80:D82)</f>
        <v>2616286.4079700001</v>
      </c>
      <c r="E79" s="13">
        <f t="shared" ref="E79:G79" si="33">SUM(E80:E82)</f>
        <v>217074775.61183998</v>
      </c>
      <c r="F79" s="13">
        <f t="shared" si="33"/>
        <v>12821850.524869977</v>
      </c>
      <c r="G79" s="13">
        <f t="shared" si="33"/>
        <v>15438136.93283996</v>
      </c>
      <c r="H79" s="6">
        <f t="shared" si="32"/>
        <v>94.422775688215026</v>
      </c>
      <c r="I79" s="53"/>
    </row>
    <row r="80" spans="1:9" ht="11.25" customHeight="1" x14ac:dyDescent="0.2">
      <c r="A80" s="55" t="s">
        <v>72</v>
      </c>
      <c r="B80" s="11">
        <v>229441958.54670995</v>
      </c>
      <c r="C80" s="11">
        <v>214036140.45761999</v>
      </c>
      <c r="D80" s="11">
        <v>2605184.4161799997</v>
      </c>
      <c r="E80" s="11">
        <f t="shared" ref="E80:E82" si="34">C80+D80</f>
        <v>216641324.87379998</v>
      </c>
      <c r="F80" s="11">
        <f>B80-E80</f>
        <v>12800633.672909975</v>
      </c>
      <c r="G80" s="11">
        <f>B80-C80</f>
        <v>15405818.08908996</v>
      </c>
      <c r="H80" s="6">
        <f t="shared" si="32"/>
        <v>94.420970883447183</v>
      </c>
      <c r="I80" s="53"/>
    </row>
    <row r="81" spans="1:9" ht="11.25" customHeight="1" x14ac:dyDescent="0.2">
      <c r="A81" s="55" t="s">
        <v>73</v>
      </c>
      <c r="B81" s="11">
        <v>409543.01100000006</v>
      </c>
      <c r="C81" s="11">
        <v>381734.92858000001</v>
      </c>
      <c r="D81" s="11">
        <v>10983.15285</v>
      </c>
      <c r="E81" s="11">
        <f t="shared" si="34"/>
        <v>392718.08143000002</v>
      </c>
      <c r="F81" s="11">
        <f>B81-E81</f>
        <v>16824.929570000037</v>
      </c>
      <c r="G81" s="11">
        <f>B81-C81</f>
        <v>27808.08242000005</v>
      </c>
      <c r="H81" s="6">
        <f t="shared" si="32"/>
        <v>95.891779588933076</v>
      </c>
      <c r="I81" s="53"/>
    </row>
    <row r="82" spans="1:9" ht="11.25" customHeight="1" x14ac:dyDescent="0.2">
      <c r="A82" s="55" t="s">
        <v>299</v>
      </c>
      <c r="B82" s="11">
        <v>45124.578999999998</v>
      </c>
      <c r="C82" s="11">
        <v>40613.817670000004</v>
      </c>
      <c r="D82" s="11">
        <v>118.83894000000001</v>
      </c>
      <c r="E82" s="11">
        <f t="shared" si="34"/>
        <v>40732.656610000005</v>
      </c>
      <c r="F82" s="11">
        <f>B82-E82</f>
        <v>4391.9223899999924</v>
      </c>
      <c r="G82" s="11">
        <f>B82-C82</f>
        <v>4510.7613299999939</v>
      </c>
      <c r="H82" s="6">
        <f t="shared" si="32"/>
        <v>90.267117195708366</v>
      </c>
      <c r="I82" s="53"/>
    </row>
    <row r="83" spans="1:9" ht="11.25" customHeight="1" x14ac:dyDescent="0.2">
      <c r="A83" s="55"/>
      <c r="B83" s="8"/>
      <c r="C83" s="8"/>
      <c r="D83" s="8"/>
      <c r="E83" s="8"/>
      <c r="F83" s="8"/>
      <c r="G83" s="8"/>
      <c r="H83" s="6" t="str">
        <f t="shared" si="32"/>
        <v/>
      </c>
      <c r="I83" s="53"/>
    </row>
    <row r="84" spans="1:9" ht="11.25" customHeight="1" x14ac:dyDescent="0.2">
      <c r="A84" s="52" t="s">
        <v>266</v>
      </c>
      <c r="B84" s="9">
        <f t="shared" ref="B84:G84" si="35">+B85+B86</f>
        <v>2779017.2263199999</v>
      </c>
      <c r="C84" s="9">
        <f t="shared" si="35"/>
        <v>1775181.3504900001</v>
      </c>
      <c r="D84" s="9">
        <f t="shared" si="35"/>
        <v>10574.908220000001</v>
      </c>
      <c r="E84" s="13">
        <f t="shared" si="35"/>
        <v>1785756.25871</v>
      </c>
      <c r="F84" s="13">
        <f t="shared" si="35"/>
        <v>993260.96760999993</v>
      </c>
      <c r="G84" s="13">
        <f t="shared" si="35"/>
        <v>1003835.8758299999</v>
      </c>
      <c r="H84" s="6">
        <f t="shared" si="32"/>
        <v>64.258553052393808</v>
      </c>
      <c r="I84" s="53"/>
    </row>
    <row r="85" spans="1:9" ht="11.25" customHeight="1" x14ac:dyDescent="0.2">
      <c r="A85" s="55" t="s">
        <v>40</v>
      </c>
      <c r="B85" s="11">
        <v>2169427.7450000001</v>
      </c>
      <c r="C85" s="11">
        <v>1309659.91203</v>
      </c>
      <c r="D85" s="11">
        <v>6372.1598300000005</v>
      </c>
      <c r="E85" s="11">
        <f t="shared" ref="E85:E86" si="36">C85+D85</f>
        <v>1316032.07186</v>
      </c>
      <c r="F85" s="11">
        <f>B85-E85</f>
        <v>853395.67314000009</v>
      </c>
      <c r="G85" s="11">
        <f>B85-C85</f>
        <v>859767.8329700001</v>
      </c>
      <c r="H85" s="6">
        <f t="shared" si="32"/>
        <v>60.662636720357789</v>
      </c>
      <c r="I85" s="53"/>
    </row>
    <row r="86" spans="1:9" ht="11.25" customHeight="1" x14ac:dyDescent="0.2">
      <c r="A86" s="55" t="s">
        <v>267</v>
      </c>
      <c r="B86" s="11">
        <v>609589.48131999979</v>
      </c>
      <c r="C86" s="11">
        <v>465521.43845999998</v>
      </c>
      <c r="D86" s="11">
        <v>4202.7483899999997</v>
      </c>
      <c r="E86" s="11">
        <f t="shared" si="36"/>
        <v>469724.18685</v>
      </c>
      <c r="F86" s="11">
        <f>B86-E86</f>
        <v>139865.29446999979</v>
      </c>
      <c r="G86" s="11">
        <f>B86-C86</f>
        <v>144068.04285999981</v>
      </c>
      <c r="H86" s="6">
        <f t="shared" si="32"/>
        <v>77.055822195760882</v>
      </c>
      <c r="I86" s="53"/>
    </row>
    <row r="87" spans="1:9" ht="11.25" customHeight="1" x14ac:dyDescent="0.2">
      <c r="A87" s="55"/>
      <c r="B87" s="8"/>
      <c r="C87" s="8"/>
      <c r="D87" s="8"/>
      <c r="E87" s="8"/>
      <c r="F87" s="8"/>
      <c r="G87" s="8"/>
      <c r="H87" s="6" t="str">
        <f t="shared" si="32"/>
        <v/>
      </c>
      <c r="I87" s="53"/>
    </row>
    <row r="88" spans="1:9" ht="11.25" customHeight="1" x14ac:dyDescent="0.2">
      <c r="A88" s="52" t="s">
        <v>198</v>
      </c>
      <c r="B88" s="9">
        <f t="shared" ref="B88:C88" si="37">SUM(B89:B92)</f>
        <v>10237505.27943</v>
      </c>
      <c r="C88" s="9">
        <f t="shared" si="37"/>
        <v>8550839.8233200014</v>
      </c>
      <c r="D88" s="9">
        <f t="shared" ref="D88:G88" si="38">SUM(D89:D92)</f>
        <v>97963.912170000011</v>
      </c>
      <c r="E88" s="13">
        <f t="shared" si="38"/>
        <v>8648803.7354899999</v>
      </c>
      <c r="F88" s="13">
        <f t="shared" si="38"/>
        <v>1588701.5439399991</v>
      </c>
      <c r="G88" s="13">
        <f t="shared" si="38"/>
        <v>1686665.4561099985</v>
      </c>
      <c r="H88" s="6">
        <f t="shared" si="32"/>
        <v>84.481555803129652</v>
      </c>
      <c r="I88" s="53"/>
    </row>
    <row r="89" spans="1:9" ht="11.25" customHeight="1" x14ac:dyDescent="0.2">
      <c r="A89" s="55" t="s">
        <v>43</v>
      </c>
      <c r="B89" s="11">
        <v>8436237.6494299993</v>
      </c>
      <c r="C89" s="11">
        <v>7295738.0046900008</v>
      </c>
      <c r="D89" s="11">
        <v>70140.348129999998</v>
      </c>
      <c r="E89" s="11">
        <f t="shared" ref="E89:E92" si="39">C89+D89</f>
        <v>7365878.3528200006</v>
      </c>
      <c r="F89" s="11">
        <f>B89-E89</f>
        <v>1070359.2966099987</v>
      </c>
      <c r="G89" s="11">
        <f>B89-C89</f>
        <v>1140499.6447399985</v>
      </c>
      <c r="H89" s="6">
        <f t="shared" si="32"/>
        <v>87.312361966447</v>
      </c>
      <c r="I89" s="53"/>
    </row>
    <row r="90" spans="1:9" ht="11.25" customHeight="1" x14ac:dyDescent="0.2">
      <c r="A90" s="55" t="s">
        <v>199</v>
      </c>
      <c r="B90" s="11">
        <v>566180.61900000006</v>
      </c>
      <c r="C90" s="11">
        <v>380678.06945999997</v>
      </c>
      <c r="D90" s="11">
        <v>477.84586999999999</v>
      </c>
      <c r="E90" s="11">
        <f t="shared" si="39"/>
        <v>381155.91532999999</v>
      </c>
      <c r="F90" s="11">
        <f>B90-E90</f>
        <v>185024.70367000008</v>
      </c>
      <c r="G90" s="11">
        <f>B90-C90</f>
        <v>185502.54954000009</v>
      </c>
      <c r="H90" s="6">
        <f t="shared" si="32"/>
        <v>67.320551523505955</v>
      </c>
      <c r="I90" s="53"/>
    </row>
    <row r="91" spans="1:9" ht="11.25" customHeight="1" x14ac:dyDescent="0.2">
      <c r="A91" s="55" t="s">
        <v>200</v>
      </c>
      <c r="B91" s="11">
        <v>479781.75099999993</v>
      </c>
      <c r="C91" s="11">
        <v>337697.31150000001</v>
      </c>
      <c r="D91" s="11">
        <v>666.82434000000001</v>
      </c>
      <c r="E91" s="11">
        <f t="shared" si="39"/>
        <v>338364.13584</v>
      </c>
      <c r="F91" s="11">
        <f>B91-E91</f>
        <v>141417.61515999993</v>
      </c>
      <c r="G91" s="11">
        <f>B91-C91</f>
        <v>142084.43949999992</v>
      </c>
      <c r="H91" s="6">
        <f t="shared" si="32"/>
        <v>70.524594804774068</v>
      </c>
      <c r="I91" s="53"/>
    </row>
    <row r="92" spans="1:9" ht="11.25" customHeight="1" x14ac:dyDescent="0.2">
      <c r="A92" s="55" t="s">
        <v>201</v>
      </c>
      <c r="B92" s="11">
        <v>755305.26</v>
      </c>
      <c r="C92" s="11">
        <v>536726.4376699999</v>
      </c>
      <c r="D92" s="11">
        <v>26678.893830000001</v>
      </c>
      <c r="E92" s="11">
        <f t="shared" si="39"/>
        <v>563405.33149999985</v>
      </c>
      <c r="F92" s="11">
        <f>B92-E92</f>
        <v>191899.92850000015</v>
      </c>
      <c r="G92" s="11">
        <f>B92-C92</f>
        <v>218578.82233000011</v>
      </c>
      <c r="H92" s="6">
        <f t="shared" si="32"/>
        <v>74.593063405913512</v>
      </c>
      <c r="I92" s="53"/>
    </row>
    <row r="93" spans="1:9" ht="11.25" customHeight="1" x14ac:dyDescent="0.25">
      <c r="A93" s="12"/>
      <c r="B93" s="11"/>
      <c r="C93" s="7"/>
      <c r="D93" s="11"/>
      <c r="E93" s="7"/>
      <c r="F93" s="7"/>
      <c r="G93" s="7"/>
      <c r="H93" s="6"/>
      <c r="I93" s="53"/>
    </row>
    <row r="94" spans="1:9" ht="11.25" customHeight="1" x14ac:dyDescent="0.2">
      <c r="A94" s="52" t="s">
        <v>74</v>
      </c>
      <c r="B94" s="9">
        <f t="shared" ref="B94:C94" si="40">SUM(B95:B104)</f>
        <v>302354131.85399991</v>
      </c>
      <c r="C94" s="9">
        <f t="shared" si="40"/>
        <v>284042339.30075008</v>
      </c>
      <c r="D94" s="9">
        <f t="shared" ref="D94:G94" si="41">SUM(D95:D104)</f>
        <v>389802.12674000004</v>
      </c>
      <c r="E94" s="13">
        <f t="shared" si="41"/>
        <v>284432141.42749012</v>
      </c>
      <c r="F94" s="13">
        <f t="shared" si="41"/>
        <v>17921990.426509868</v>
      </c>
      <c r="G94" s="13">
        <f t="shared" si="41"/>
        <v>18311792.553249858</v>
      </c>
      <c r="H94" s="6">
        <f t="shared" ref="H94:H126" si="42">IFERROR(E94/B94*100,"")</f>
        <v>94.072516781360235</v>
      </c>
      <c r="I94" s="53"/>
    </row>
    <row r="95" spans="1:9" ht="11.25" customHeight="1" x14ac:dyDescent="0.2">
      <c r="A95" s="55" t="s">
        <v>58</v>
      </c>
      <c r="B95" s="11">
        <v>7767942.7280000011</v>
      </c>
      <c r="C95" s="11">
        <v>6086240.5243000006</v>
      </c>
      <c r="D95" s="11">
        <v>72183.318109999993</v>
      </c>
      <c r="E95" s="11">
        <f t="shared" ref="E95:E104" si="43">C95+D95</f>
        <v>6158423.842410001</v>
      </c>
      <c r="F95" s="11">
        <f t="shared" ref="F95:F104" si="44">B95-E95</f>
        <v>1609518.8855900001</v>
      </c>
      <c r="G95" s="11">
        <f t="shared" ref="G95:G104" si="45">B95-C95</f>
        <v>1681702.2037000004</v>
      </c>
      <c r="H95" s="6">
        <f t="shared" si="42"/>
        <v>79.279985165333471</v>
      </c>
      <c r="I95" s="53"/>
    </row>
    <row r="96" spans="1:9" ht="11.25" customHeight="1" x14ac:dyDescent="0.2">
      <c r="A96" s="55" t="s">
        <v>75</v>
      </c>
      <c r="B96" s="11">
        <v>31508240.884</v>
      </c>
      <c r="C96" s="11">
        <v>29802643.070019998</v>
      </c>
      <c r="D96" s="11">
        <v>15705.244919999999</v>
      </c>
      <c r="E96" s="11">
        <f t="shared" si="43"/>
        <v>29818348.314939998</v>
      </c>
      <c r="F96" s="11">
        <f t="shared" si="44"/>
        <v>1689892.5690600015</v>
      </c>
      <c r="G96" s="11">
        <f t="shared" si="45"/>
        <v>1705597.813980002</v>
      </c>
      <c r="H96" s="6">
        <f t="shared" si="42"/>
        <v>94.636664816415902</v>
      </c>
      <c r="I96" s="53"/>
    </row>
    <row r="97" spans="1:9" ht="11.25" customHeight="1" x14ac:dyDescent="0.2">
      <c r="A97" s="55" t="s">
        <v>76</v>
      </c>
      <c r="B97" s="11">
        <v>21911034.782000002</v>
      </c>
      <c r="C97" s="11">
        <v>21584613.429169998</v>
      </c>
      <c r="D97" s="11">
        <v>60425.831450000005</v>
      </c>
      <c r="E97" s="11">
        <f t="shared" si="43"/>
        <v>21645039.260619998</v>
      </c>
      <c r="F97" s="11">
        <f t="shared" si="44"/>
        <v>265995.52138000354</v>
      </c>
      <c r="G97" s="11">
        <f t="shared" si="45"/>
        <v>326421.35283000395</v>
      </c>
      <c r="H97" s="6">
        <f t="shared" si="42"/>
        <v>98.786020267748739</v>
      </c>
      <c r="I97" s="53"/>
    </row>
    <row r="98" spans="1:9" ht="11.25" customHeight="1" x14ac:dyDescent="0.2">
      <c r="A98" s="55" t="s">
        <v>77</v>
      </c>
      <c r="B98" s="11">
        <v>294712.255</v>
      </c>
      <c r="C98" s="11">
        <v>264393.95689999999</v>
      </c>
      <c r="D98" s="11">
        <v>4661.5347099999999</v>
      </c>
      <c r="E98" s="11">
        <f t="shared" si="43"/>
        <v>269055.49160999997</v>
      </c>
      <c r="F98" s="11">
        <f t="shared" si="44"/>
        <v>25656.763390000036</v>
      </c>
      <c r="G98" s="11">
        <f t="shared" si="45"/>
        <v>30318.298100000015</v>
      </c>
      <c r="H98" s="6">
        <f t="shared" si="42"/>
        <v>91.294300472845947</v>
      </c>
      <c r="I98" s="53"/>
    </row>
    <row r="99" spans="1:9" ht="11.25" customHeight="1" x14ac:dyDescent="0.2">
      <c r="A99" s="55" t="s">
        <v>78</v>
      </c>
      <c r="B99" s="11">
        <v>4998371.3650000021</v>
      </c>
      <c r="C99" s="11">
        <v>4722105.9150599996</v>
      </c>
      <c r="D99" s="11">
        <v>17228.70955</v>
      </c>
      <c r="E99" s="11">
        <f t="shared" si="43"/>
        <v>4739334.6246099994</v>
      </c>
      <c r="F99" s="11">
        <f t="shared" si="44"/>
        <v>259036.74039000273</v>
      </c>
      <c r="G99" s="11">
        <f t="shared" si="45"/>
        <v>276265.44994000252</v>
      </c>
      <c r="H99" s="6">
        <f t="shared" si="42"/>
        <v>94.817577137148106</v>
      </c>
      <c r="I99" s="53"/>
    </row>
    <row r="100" spans="1:9" ht="11.25" customHeight="1" x14ac:dyDescent="0.2">
      <c r="A100" s="55" t="s">
        <v>79</v>
      </c>
      <c r="B100" s="11">
        <v>233838446.90799993</v>
      </c>
      <c r="C100" s="11">
        <v>219760938.06864008</v>
      </c>
      <c r="D100" s="11">
        <v>208640.89711000005</v>
      </c>
      <c r="E100" s="11">
        <f t="shared" si="43"/>
        <v>219969578.96575007</v>
      </c>
      <c r="F100" s="11">
        <f t="shared" si="44"/>
        <v>13868867.942249864</v>
      </c>
      <c r="G100" s="11">
        <f t="shared" si="45"/>
        <v>14077508.83935985</v>
      </c>
      <c r="H100" s="6">
        <f t="shared" si="42"/>
        <v>94.069038635162343</v>
      </c>
      <c r="I100" s="53"/>
    </row>
    <row r="101" spans="1:9" ht="11.25" customHeight="1" x14ac:dyDescent="0.2">
      <c r="A101" s="55" t="s">
        <v>80</v>
      </c>
      <c r="B101" s="11">
        <v>830178.78600000008</v>
      </c>
      <c r="C101" s="11">
        <v>712936.47223000007</v>
      </c>
      <c r="D101" s="11">
        <v>7983.9442099999997</v>
      </c>
      <c r="E101" s="11">
        <f t="shared" si="43"/>
        <v>720920.41644000006</v>
      </c>
      <c r="F101" s="11">
        <f t="shared" si="44"/>
        <v>109258.36956000002</v>
      </c>
      <c r="G101" s="11">
        <f t="shared" si="45"/>
        <v>117242.31377000001</v>
      </c>
      <c r="H101" s="6">
        <f t="shared" si="42"/>
        <v>86.839175921799566</v>
      </c>
      <c r="I101" s="53"/>
    </row>
    <row r="102" spans="1:9" ht="11.25" customHeight="1" x14ac:dyDescent="0.2">
      <c r="A102" s="55" t="s">
        <v>210</v>
      </c>
      <c r="B102" s="11">
        <v>892662.94400000002</v>
      </c>
      <c r="C102" s="11">
        <v>837909.63367999997</v>
      </c>
      <c r="D102" s="11">
        <v>532.05853000000002</v>
      </c>
      <c r="E102" s="11">
        <f t="shared" si="43"/>
        <v>838441.69221000001</v>
      </c>
      <c r="F102" s="11">
        <f t="shared" si="44"/>
        <v>54221.251790000009</v>
      </c>
      <c r="G102" s="11">
        <f t="shared" si="45"/>
        <v>54753.310320000048</v>
      </c>
      <c r="H102" s="6">
        <f t="shared" si="42"/>
        <v>93.925898665958286</v>
      </c>
      <c r="I102" s="53"/>
    </row>
    <row r="103" spans="1:9" ht="11.25" customHeight="1" x14ac:dyDescent="0.2">
      <c r="A103" s="55" t="s">
        <v>211</v>
      </c>
      <c r="B103" s="11">
        <v>134588.86299999995</v>
      </c>
      <c r="C103" s="11">
        <v>120221.97773</v>
      </c>
      <c r="D103" s="11">
        <v>2031.42147</v>
      </c>
      <c r="E103" s="11">
        <f t="shared" si="43"/>
        <v>122253.3992</v>
      </c>
      <c r="F103" s="11">
        <f t="shared" si="44"/>
        <v>12335.463799999954</v>
      </c>
      <c r="G103" s="11">
        <f t="shared" si="45"/>
        <v>14366.885269999955</v>
      </c>
      <c r="H103" s="6">
        <f t="shared" si="42"/>
        <v>90.834706880613183</v>
      </c>
      <c r="I103" s="53"/>
    </row>
    <row r="104" spans="1:9" ht="11.25" customHeight="1" x14ac:dyDescent="0.2">
      <c r="A104" s="55" t="s">
        <v>133</v>
      </c>
      <c r="B104" s="11">
        <v>177952.33899999998</v>
      </c>
      <c r="C104" s="11">
        <v>150336.25302</v>
      </c>
      <c r="D104" s="11">
        <v>409.16667999999999</v>
      </c>
      <c r="E104" s="11">
        <f t="shared" si="43"/>
        <v>150745.4197</v>
      </c>
      <c r="F104" s="11">
        <f t="shared" si="44"/>
        <v>27206.91929999998</v>
      </c>
      <c r="G104" s="11">
        <f t="shared" si="45"/>
        <v>27616.085979999974</v>
      </c>
      <c r="H104" s="6">
        <f t="shared" si="42"/>
        <v>84.711120149985788</v>
      </c>
      <c r="I104" s="53"/>
    </row>
    <row r="105" spans="1:9" ht="11.25" customHeight="1" x14ac:dyDescent="0.2">
      <c r="A105" s="55"/>
      <c r="B105" s="11"/>
      <c r="C105" s="7"/>
      <c r="D105" s="11"/>
      <c r="E105" s="7"/>
      <c r="F105" s="7"/>
      <c r="G105" s="7"/>
      <c r="H105" s="6" t="str">
        <f t="shared" si="42"/>
        <v/>
      </c>
      <c r="I105" s="53"/>
    </row>
    <row r="106" spans="1:9" ht="11.25" customHeight="1" x14ac:dyDescent="0.2">
      <c r="A106" s="52" t="s">
        <v>81</v>
      </c>
      <c r="B106" s="13">
        <f>SUM(B107:B117)</f>
        <v>32136889.711000003</v>
      </c>
      <c r="C106" s="13">
        <f>SUM(C107:C117)</f>
        <v>28665108.359089997</v>
      </c>
      <c r="D106" s="13">
        <f>SUM(D107:D117)</f>
        <v>197365.68098999996</v>
      </c>
      <c r="E106" s="13">
        <f t="shared" ref="E106:G106" si="46">SUM(E107:E117)</f>
        <v>28862474.040079992</v>
      </c>
      <c r="F106" s="13">
        <f t="shared" si="46"/>
        <v>3274415.6709200013</v>
      </c>
      <c r="G106" s="13">
        <f t="shared" si="46"/>
        <v>3471781.3519100021</v>
      </c>
      <c r="H106" s="6">
        <f t="shared" si="42"/>
        <v>89.811037407894446</v>
      </c>
      <c r="I106" s="53"/>
    </row>
    <row r="107" spans="1:9" ht="11.25" customHeight="1" x14ac:dyDescent="0.2">
      <c r="A107" s="55" t="s">
        <v>31</v>
      </c>
      <c r="B107" s="11">
        <v>10878276.996000001</v>
      </c>
      <c r="C107" s="11">
        <v>9065334.5646100007</v>
      </c>
      <c r="D107" s="11">
        <v>101648.18509999999</v>
      </c>
      <c r="E107" s="11">
        <f t="shared" ref="E107:E117" si="47">C107+D107</f>
        <v>9166982.7497100011</v>
      </c>
      <c r="F107" s="11">
        <f t="shared" ref="F107:F117" si="48">B107-E107</f>
        <v>1711294.2462900002</v>
      </c>
      <c r="G107" s="11">
        <f t="shared" ref="G107:G117" si="49">B107-C107</f>
        <v>1812942.4313900005</v>
      </c>
      <c r="H107" s="6">
        <f t="shared" si="42"/>
        <v>84.268701312540102</v>
      </c>
      <c r="I107" s="53"/>
    </row>
    <row r="108" spans="1:9" ht="11.25" customHeight="1" x14ac:dyDescent="0.2">
      <c r="A108" s="55" t="s">
        <v>82</v>
      </c>
      <c r="B108" s="11">
        <v>6471254.9849999994</v>
      </c>
      <c r="C108" s="11">
        <v>5862603.2849900005</v>
      </c>
      <c r="D108" s="11">
        <v>26892.685300000001</v>
      </c>
      <c r="E108" s="11">
        <f t="shared" si="47"/>
        <v>5889495.9702900006</v>
      </c>
      <c r="F108" s="11">
        <f t="shared" si="48"/>
        <v>581759.01470999885</v>
      </c>
      <c r="G108" s="11">
        <f t="shared" si="49"/>
        <v>608651.70000999887</v>
      </c>
      <c r="H108" s="6">
        <f t="shared" si="42"/>
        <v>91.010105210527428</v>
      </c>
      <c r="I108" s="53"/>
    </row>
    <row r="109" spans="1:9" ht="11.25" customHeight="1" x14ac:dyDescent="0.2">
      <c r="A109" s="55" t="s">
        <v>83</v>
      </c>
      <c r="B109" s="11">
        <v>1864542.8719999997</v>
      </c>
      <c r="C109" s="11">
        <v>1850015.0245000001</v>
      </c>
      <c r="D109" s="11">
        <v>9325.5488699999987</v>
      </c>
      <c r="E109" s="11">
        <f t="shared" si="47"/>
        <v>1859340.5733700001</v>
      </c>
      <c r="F109" s="11">
        <f t="shared" si="48"/>
        <v>5202.2986299996264</v>
      </c>
      <c r="G109" s="11">
        <f t="shared" si="49"/>
        <v>14527.847499999683</v>
      </c>
      <c r="H109" s="6">
        <f t="shared" si="42"/>
        <v>99.720987985413316</v>
      </c>
      <c r="I109" s="53"/>
    </row>
    <row r="110" spans="1:9" ht="11.25" customHeight="1" x14ac:dyDescent="0.2">
      <c r="A110" s="55" t="s">
        <v>84</v>
      </c>
      <c r="B110" s="11">
        <v>2104406.9539999999</v>
      </c>
      <c r="C110" s="11">
        <v>1703845.8414499999</v>
      </c>
      <c r="D110" s="11">
        <v>5408.9046699999999</v>
      </c>
      <c r="E110" s="11">
        <f t="shared" si="47"/>
        <v>1709254.74612</v>
      </c>
      <c r="F110" s="11">
        <f t="shared" si="48"/>
        <v>395152.20787999989</v>
      </c>
      <c r="G110" s="11">
        <f t="shared" si="49"/>
        <v>400561.11254999996</v>
      </c>
      <c r="H110" s="6">
        <f t="shared" si="42"/>
        <v>81.222633429864629</v>
      </c>
      <c r="I110" s="53"/>
    </row>
    <row r="111" spans="1:9" ht="11.25" customHeight="1" x14ac:dyDescent="0.2">
      <c r="A111" s="55" t="s">
        <v>85</v>
      </c>
      <c r="B111" s="11">
        <v>2481367.6710000001</v>
      </c>
      <c r="C111" s="11">
        <v>2230917.42087</v>
      </c>
      <c r="D111" s="11">
        <v>622.24106000000006</v>
      </c>
      <c r="E111" s="11">
        <f t="shared" si="47"/>
        <v>2231539.6619299999</v>
      </c>
      <c r="F111" s="11">
        <f t="shared" si="48"/>
        <v>249828.00907000015</v>
      </c>
      <c r="G111" s="11">
        <f t="shared" si="49"/>
        <v>250450.25013000006</v>
      </c>
      <c r="H111" s="6">
        <f t="shared" si="42"/>
        <v>89.931842346873225</v>
      </c>
      <c r="I111" s="53"/>
    </row>
    <row r="112" spans="1:9" ht="11.25" customHeight="1" x14ac:dyDescent="0.2">
      <c r="A112" s="55" t="s">
        <v>86</v>
      </c>
      <c r="B112" s="11">
        <v>297371.47200000007</v>
      </c>
      <c r="C112" s="11">
        <v>282790.12362999999</v>
      </c>
      <c r="D112" s="11">
        <v>2890.3020499999998</v>
      </c>
      <c r="E112" s="11">
        <f t="shared" si="47"/>
        <v>285680.42567999999</v>
      </c>
      <c r="F112" s="11">
        <f t="shared" si="48"/>
        <v>11691.046320000081</v>
      </c>
      <c r="G112" s="11">
        <f t="shared" si="49"/>
        <v>14581.34837000008</v>
      </c>
      <c r="H112" s="6">
        <f t="shared" si="42"/>
        <v>96.068538033803037</v>
      </c>
      <c r="I112" s="53"/>
    </row>
    <row r="113" spans="1:9" ht="11.25" customHeight="1" x14ac:dyDescent="0.2">
      <c r="A113" s="55" t="s">
        <v>87</v>
      </c>
      <c r="B113" s="11">
        <v>1413230.0609999998</v>
      </c>
      <c r="C113" s="11">
        <v>1318635.5652000001</v>
      </c>
      <c r="D113" s="11">
        <v>8215.3681500000002</v>
      </c>
      <c r="E113" s="11">
        <f t="shared" si="47"/>
        <v>1326850.9333500001</v>
      </c>
      <c r="F113" s="11">
        <f t="shared" si="48"/>
        <v>86379.127649999689</v>
      </c>
      <c r="G113" s="11">
        <f t="shared" si="49"/>
        <v>94594.495799999684</v>
      </c>
      <c r="H113" s="6">
        <f t="shared" si="42"/>
        <v>93.887822652960125</v>
      </c>
      <c r="I113" s="53"/>
    </row>
    <row r="114" spans="1:9" ht="11.25" customHeight="1" x14ac:dyDescent="0.2">
      <c r="A114" s="55" t="s">
        <v>88</v>
      </c>
      <c r="B114" s="11">
        <v>966013.12</v>
      </c>
      <c r="C114" s="11">
        <v>895676.95088999649</v>
      </c>
      <c r="D114" s="11">
        <v>7102.9192099999937</v>
      </c>
      <c r="E114" s="11">
        <f t="shared" si="47"/>
        <v>902779.87009999645</v>
      </c>
      <c r="F114" s="11">
        <f t="shared" si="48"/>
        <v>63233.249900003546</v>
      </c>
      <c r="G114" s="11">
        <f t="shared" si="49"/>
        <v>70336.16911000351</v>
      </c>
      <c r="H114" s="6">
        <f t="shared" si="42"/>
        <v>93.454203820751061</v>
      </c>
      <c r="I114" s="53"/>
    </row>
    <row r="115" spans="1:9" ht="11.25" customHeight="1" x14ac:dyDescent="0.2">
      <c r="A115" s="55" t="s">
        <v>89</v>
      </c>
      <c r="B115" s="11">
        <v>176054.99600000001</v>
      </c>
      <c r="C115" s="11">
        <v>166891.14633000002</v>
      </c>
      <c r="D115" s="11">
        <v>1784.5179100000003</v>
      </c>
      <c r="E115" s="11">
        <f t="shared" si="47"/>
        <v>168675.66424000001</v>
      </c>
      <c r="F115" s="11">
        <f t="shared" si="48"/>
        <v>7379.3317600000009</v>
      </c>
      <c r="G115" s="11">
        <f t="shared" si="49"/>
        <v>9163.849669999996</v>
      </c>
      <c r="H115" s="6">
        <f t="shared" si="42"/>
        <v>95.808507609747124</v>
      </c>
      <c r="I115" s="53"/>
    </row>
    <row r="116" spans="1:9" ht="11.25" customHeight="1" x14ac:dyDescent="0.2">
      <c r="A116" s="55" t="s">
        <v>90</v>
      </c>
      <c r="B116" s="11">
        <v>5378640.6789999995</v>
      </c>
      <c r="C116" s="11">
        <v>5193536.10537</v>
      </c>
      <c r="D116" s="11">
        <v>33475.008670000003</v>
      </c>
      <c r="E116" s="11">
        <f t="shared" si="47"/>
        <v>5227011.1140400004</v>
      </c>
      <c r="F116" s="11">
        <f t="shared" si="48"/>
        <v>151629.56495999917</v>
      </c>
      <c r="G116" s="11">
        <f t="shared" si="49"/>
        <v>185104.57362999953</v>
      </c>
      <c r="H116" s="6">
        <f t="shared" si="42"/>
        <v>97.180894318670312</v>
      </c>
      <c r="I116" s="53"/>
    </row>
    <row r="117" spans="1:9" ht="11.25" customHeight="1" x14ac:dyDescent="0.2">
      <c r="A117" s="55" t="s">
        <v>300</v>
      </c>
      <c r="B117" s="11">
        <v>105729.905</v>
      </c>
      <c r="C117" s="11">
        <v>94862.331250000003</v>
      </c>
      <c r="D117" s="11">
        <v>0</v>
      </c>
      <c r="E117" s="11">
        <f t="shared" si="47"/>
        <v>94862.331250000003</v>
      </c>
      <c r="F117" s="11">
        <f t="shared" si="48"/>
        <v>10867.573749999996</v>
      </c>
      <c r="G117" s="11">
        <f t="shared" si="49"/>
        <v>10867.573749999996</v>
      </c>
      <c r="H117" s="6">
        <f t="shared" si="42"/>
        <v>89.721381334826702</v>
      </c>
      <c r="I117" s="53"/>
    </row>
    <row r="118" spans="1:9" ht="11.25" customHeight="1" x14ac:dyDescent="0.2">
      <c r="A118" s="55"/>
      <c r="B118" s="11"/>
      <c r="C118" s="7"/>
      <c r="D118" s="11"/>
      <c r="E118" s="7"/>
      <c r="F118" s="7"/>
      <c r="G118" s="7"/>
      <c r="H118" s="6" t="str">
        <f t="shared" si="42"/>
        <v/>
      </c>
      <c r="I118" s="53"/>
    </row>
    <row r="119" spans="1:9" ht="11.25" customHeight="1" x14ac:dyDescent="0.2">
      <c r="A119" s="52" t="s">
        <v>91</v>
      </c>
      <c r="B119" s="13">
        <f>SUM(B120:B126)</f>
        <v>55706299.279719993</v>
      </c>
      <c r="C119" s="13">
        <f>SUM(C120:C126)</f>
        <v>49040692.025090009</v>
      </c>
      <c r="D119" s="13">
        <f t="shared" ref="D119:G119" si="50">SUM(D120:D126)</f>
        <v>796156.63422999997</v>
      </c>
      <c r="E119" s="13">
        <f t="shared" si="50"/>
        <v>49836848.659319997</v>
      </c>
      <c r="F119" s="13">
        <f t="shared" si="50"/>
        <v>5869450.6203999873</v>
      </c>
      <c r="G119" s="13">
        <f t="shared" si="50"/>
        <v>6665607.2546299854</v>
      </c>
      <c r="H119" s="6">
        <f t="shared" si="42"/>
        <v>89.463578273387867</v>
      </c>
      <c r="I119" s="53"/>
    </row>
    <row r="120" spans="1:9" ht="11.25" customHeight="1" x14ac:dyDescent="0.2">
      <c r="A120" s="55" t="s">
        <v>31</v>
      </c>
      <c r="B120" s="11">
        <v>34146986.121999994</v>
      </c>
      <c r="C120" s="11">
        <v>29039990.579380006</v>
      </c>
      <c r="D120" s="11">
        <v>774989.97002999997</v>
      </c>
      <c r="E120" s="11">
        <f t="shared" ref="E120:E126" si="51">C120+D120</f>
        <v>29814980.549410004</v>
      </c>
      <c r="F120" s="11">
        <f t="shared" ref="F120:F126" si="52">B120-E120</f>
        <v>4332005.5725899898</v>
      </c>
      <c r="G120" s="11">
        <f t="shared" ref="G120:G126" si="53">B120-C120</f>
        <v>5106995.5426199883</v>
      </c>
      <c r="H120" s="6">
        <f t="shared" si="42"/>
        <v>87.313651760911938</v>
      </c>
      <c r="I120" s="53"/>
    </row>
    <row r="121" spans="1:9" ht="11.25" customHeight="1" x14ac:dyDescent="0.2">
      <c r="A121" s="55" t="s">
        <v>92</v>
      </c>
      <c r="B121" s="11">
        <v>73010.775999999998</v>
      </c>
      <c r="C121" s="11">
        <v>67923.045920000004</v>
      </c>
      <c r="D121" s="11">
        <v>818.43792000000008</v>
      </c>
      <c r="E121" s="11">
        <f t="shared" si="51"/>
        <v>68741.483840000001</v>
      </c>
      <c r="F121" s="11">
        <f t="shared" si="52"/>
        <v>4269.2921599999972</v>
      </c>
      <c r="G121" s="11">
        <f t="shared" si="53"/>
        <v>5087.7300799999939</v>
      </c>
      <c r="H121" s="6">
        <f t="shared" si="42"/>
        <v>94.152517759844116</v>
      </c>
      <c r="I121" s="53"/>
    </row>
    <row r="122" spans="1:9" ht="11.25" customHeight="1" x14ac:dyDescent="0.2">
      <c r="A122" s="55" t="s">
        <v>93</v>
      </c>
      <c r="B122" s="11">
        <v>283387.46399999998</v>
      </c>
      <c r="C122" s="11">
        <v>259226.81898000001</v>
      </c>
      <c r="D122" s="11">
        <v>2166.7366799999995</v>
      </c>
      <c r="E122" s="11">
        <f t="shared" si="51"/>
        <v>261393.55566000001</v>
      </c>
      <c r="F122" s="11">
        <f t="shared" si="52"/>
        <v>21993.908339999965</v>
      </c>
      <c r="G122" s="11">
        <f t="shared" si="53"/>
        <v>24160.645019999967</v>
      </c>
      <c r="H122" s="6">
        <f t="shared" si="42"/>
        <v>92.238926863751473</v>
      </c>
      <c r="I122" s="53"/>
    </row>
    <row r="123" spans="1:9" ht="11.25" customHeight="1" x14ac:dyDescent="0.2">
      <c r="A123" s="55" t="s">
        <v>94</v>
      </c>
      <c r="B123" s="11">
        <v>1721301.1909999996</v>
      </c>
      <c r="C123" s="11">
        <v>1620257.63628</v>
      </c>
      <c r="D123" s="11">
        <v>5682.9510499999997</v>
      </c>
      <c r="E123" s="11">
        <f t="shared" si="51"/>
        <v>1625940.58733</v>
      </c>
      <c r="F123" s="11">
        <f t="shared" si="52"/>
        <v>95360.603669999633</v>
      </c>
      <c r="G123" s="11">
        <f t="shared" si="53"/>
        <v>101043.55471999967</v>
      </c>
      <c r="H123" s="6">
        <f t="shared" si="42"/>
        <v>94.459969924577848</v>
      </c>
      <c r="I123" s="53"/>
    </row>
    <row r="124" spans="1:9" ht="11.25" customHeight="1" x14ac:dyDescent="0.2">
      <c r="A124" s="55" t="s">
        <v>95</v>
      </c>
      <c r="B124" s="11">
        <v>252785.81956000006</v>
      </c>
      <c r="C124" s="11">
        <v>241223.51232999994</v>
      </c>
      <c r="D124" s="11">
        <v>2158.5352699999994</v>
      </c>
      <c r="E124" s="11">
        <f t="shared" si="51"/>
        <v>243382.04759999993</v>
      </c>
      <c r="F124" s="11">
        <f t="shared" si="52"/>
        <v>9403.7719600001292</v>
      </c>
      <c r="G124" s="11">
        <f t="shared" si="53"/>
        <v>11562.307230000122</v>
      </c>
      <c r="H124" s="6">
        <f t="shared" si="42"/>
        <v>96.2799448258734</v>
      </c>
      <c r="I124" s="53"/>
    </row>
    <row r="125" spans="1:9" ht="11.25" customHeight="1" x14ac:dyDescent="0.2">
      <c r="A125" s="55" t="s">
        <v>96</v>
      </c>
      <c r="B125" s="11">
        <v>1858107.7879999995</v>
      </c>
      <c r="C125" s="11">
        <v>1811354.9725799996</v>
      </c>
      <c r="D125" s="11">
        <v>1789.9492399999997</v>
      </c>
      <c r="E125" s="11">
        <f t="shared" si="51"/>
        <v>1813144.9218199996</v>
      </c>
      <c r="F125" s="11">
        <f t="shared" si="52"/>
        <v>44962.866179999895</v>
      </c>
      <c r="G125" s="11">
        <f t="shared" si="53"/>
        <v>46752.815419999883</v>
      </c>
      <c r="H125" s="6">
        <f t="shared" si="42"/>
        <v>97.580179875980377</v>
      </c>
      <c r="I125" s="53"/>
    </row>
    <row r="126" spans="1:9" ht="11.25" customHeight="1" x14ac:dyDescent="0.2">
      <c r="A126" s="55" t="s">
        <v>333</v>
      </c>
      <c r="B126" s="11">
        <v>17370720.119159997</v>
      </c>
      <c r="C126" s="11">
        <v>16000715.459619999</v>
      </c>
      <c r="D126" s="11">
        <v>8550.0540400000009</v>
      </c>
      <c r="E126" s="11">
        <f t="shared" si="51"/>
        <v>16009265.513659999</v>
      </c>
      <c r="F126" s="11">
        <f t="shared" si="52"/>
        <v>1361454.6054999977</v>
      </c>
      <c r="G126" s="11">
        <f t="shared" si="53"/>
        <v>1370004.6595399976</v>
      </c>
      <c r="H126" s="6">
        <f t="shared" si="42"/>
        <v>92.16235944071019</v>
      </c>
      <c r="I126" s="53"/>
    </row>
    <row r="127" spans="1:9" ht="11.25" customHeight="1" x14ac:dyDescent="0.2">
      <c r="A127" s="55"/>
      <c r="B127" s="11"/>
      <c r="C127" s="11"/>
      <c r="D127" s="11"/>
      <c r="E127" s="11"/>
      <c r="F127" s="11"/>
      <c r="G127" s="11"/>
      <c r="H127" s="6"/>
      <c r="I127" s="53"/>
    </row>
    <row r="128" spans="1:9" ht="11.25" customHeight="1" x14ac:dyDescent="0.2">
      <c r="A128" s="52" t="s">
        <v>312</v>
      </c>
      <c r="B128" s="13">
        <f>SUM(B129:B130)</f>
        <v>10621165.081</v>
      </c>
      <c r="C128" s="13">
        <f>SUM(C129:C130)</f>
        <v>8419005.2086800002</v>
      </c>
      <c r="D128" s="13">
        <f>SUM(D129:D130)</f>
        <v>74636.349579999995</v>
      </c>
      <c r="E128" s="13">
        <f t="shared" ref="E128:G128" si="54">SUM(E129:E130)</f>
        <v>8493641.5582600012</v>
      </c>
      <c r="F128" s="13">
        <f t="shared" si="54"/>
        <v>2127523.5227399995</v>
      </c>
      <c r="G128" s="13">
        <f t="shared" si="54"/>
        <v>2202159.8723199992</v>
      </c>
      <c r="H128" s="6">
        <f>IFERROR(E128/B128*100,"")</f>
        <v>79.969019344724373</v>
      </c>
      <c r="I128" s="53"/>
    </row>
    <row r="129" spans="1:9" ht="11.25" customHeight="1" x14ac:dyDescent="0.2">
      <c r="A129" s="59" t="s">
        <v>99</v>
      </c>
      <c r="B129" s="11">
        <v>4130184.918000001</v>
      </c>
      <c r="C129" s="11">
        <v>4004164.1282700007</v>
      </c>
      <c r="D129" s="11">
        <v>33252.830009999998</v>
      </c>
      <c r="E129" s="11">
        <f t="shared" ref="E129:E130" si="55">C129+D129</f>
        <v>4037416.9582800008</v>
      </c>
      <c r="F129" s="11">
        <f>B129-E129</f>
        <v>92767.959720000159</v>
      </c>
      <c r="G129" s="11">
        <f>B129-C129</f>
        <v>126020.78973000031</v>
      </c>
      <c r="H129" s="6">
        <f>IFERROR(E129/B129*100,"")</f>
        <v>97.753902995584951</v>
      </c>
      <c r="I129" s="53"/>
    </row>
    <row r="130" spans="1:9" ht="11.25" customHeight="1" x14ac:dyDescent="0.2">
      <c r="A130" s="59" t="s">
        <v>313</v>
      </c>
      <c r="B130" s="11">
        <v>6490980.1629999988</v>
      </c>
      <c r="C130" s="11">
        <v>4414841.0804099999</v>
      </c>
      <c r="D130" s="11">
        <v>41383.519569999997</v>
      </c>
      <c r="E130" s="11">
        <f t="shared" si="55"/>
        <v>4456224.5999799995</v>
      </c>
      <c r="F130" s="11">
        <f>B130-E130</f>
        <v>2034755.5630199993</v>
      </c>
      <c r="G130" s="11">
        <f>B130-C130</f>
        <v>2076139.0825899988</v>
      </c>
      <c r="H130" s="6">
        <f>IFERROR(E130/B130*100,"")</f>
        <v>68.652568457710757</v>
      </c>
      <c r="I130" s="53"/>
    </row>
    <row r="131" spans="1:9" ht="11.25" customHeight="1" x14ac:dyDescent="0.2">
      <c r="A131" s="55"/>
      <c r="B131" s="11"/>
      <c r="C131" s="11"/>
      <c r="D131" s="11"/>
      <c r="E131" s="11"/>
      <c r="F131" s="11"/>
      <c r="G131" s="11"/>
      <c r="H131" s="6"/>
      <c r="I131" s="53"/>
    </row>
    <row r="132" spans="1:9" ht="11.25" customHeight="1" x14ac:dyDescent="0.2">
      <c r="A132" s="52" t="s">
        <v>97</v>
      </c>
      <c r="B132" s="13">
        <f t="shared" ref="B132:G132" si="56">+B133+B141</f>
        <v>312193248.71100003</v>
      </c>
      <c r="C132" s="13">
        <f t="shared" ref="C132" si="57">+C133+C141</f>
        <v>295534989.92115998</v>
      </c>
      <c r="D132" s="13">
        <f t="shared" si="56"/>
        <v>1482752.4738399999</v>
      </c>
      <c r="E132" s="13">
        <f t="shared" si="56"/>
        <v>297017742.39500004</v>
      </c>
      <c r="F132" s="13">
        <f t="shared" si="56"/>
        <v>15175506.316000022</v>
      </c>
      <c r="G132" s="13">
        <f t="shared" si="56"/>
        <v>16658258.789840031</v>
      </c>
      <c r="H132" s="6">
        <f t="shared" ref="H132:H163" si="58">IFERROR(E132/B132*100,"")</f>
        <v>95.139066466473125</v>
      </c>
      <c r="I132" s="53"/>
    </row>
    <row r="133" spans="1:9" ht="22.5" customHeight="1" x14ac:dyDescent="0.2">
      <c r="A133" s="60" t="s">
        <v>98</v>
      </c>
      <c r="B133" s="13">
        <f t="shared" ref="B133:C133" si="59">SUM(B134:B138)</f>
        <v>17295549.471000001</v>
      </c>
      <c r="C133" s="13">
        <f t="shared" si="59"/>
        <v>16144920.48158</v>
      </c>
      <c r="D133" s="13">
        <f t="shared" ref="D133:G133" si="60">SUM(D134:D138)</f>
        <v>266302.64071000001</v>
      </c>
      <c r="E133" s="13">
        <f t="shared" si="60"/>
        <v>16411223.12229</v>
      </c>
      <c r="F133" s="13">
        <f t="shared" si="60"/>
        <v>884326.34871000005</v>
      </c>
      <c r="G133" s="13">
        <f t="shared" si="60"/>
        <v>1150628.9894200009</v>
      </c>
      <c r="H133" s="6">
        <f t="shared" si="58"/>
        <v>94.886971644394535</v>
      </c>
      <c r="I133" s="53"/>
    </row>
    <row r="134" spans="1:9" ht="11.25" customHeight="1" x14ac:dyDescent="0.2">
      <c r="A134" s="59" t="s">
        <v>99</v>
      </c>
      <c r="B134" s="11">
        <v>984645.27600000007</v>
      </c>
      <c r="C134" s="11">
        <v>876946.86958000006</v>
      </c>
      <c r="D134" s="11">
        <v>35569.293680000002</v>
      </c>
      <c r="E134" s="11">
        <f t="shared" ref="E134:E137" si="61">C134+D134</f>
        <v>912516.16326000006</v>
      </c>
      <c r="F134" s="11">
        <f t="shared" ref="F134:F140" si="62">B134-E134</f>
        <v>72129.112740000011</v>
      </c>
      <c r="G134" s="11">
        <f t="shared" ref="G134:G140" si="63">B134-C134</f>
        <v>107698.40642000001</v>
      </c>
      <c r="H134" s="6">
        <f t="shared" si="58"/>
        <v>92.67460937475721</v>
      </c>
      <c r="I134" s="53"/>
    </row>
    <row r="135" spans="1:9" ht="11.25" customHeight="1" x14ac:dyDescent="0.2">
      <c r="A135" s="59" t="s">
        <v>100</v>
      </c>
      <c r="B135" s="11">
        <v>1650164.0110000002</v>
      </c>
      <c r="C135" s="11">
        <v>1145445.55803</v>
      </c>
      <c r="D135" s="11">
        <v>3869.4501600000003</v>
      </c>
      <c r="E135" s="11">
        <f t="shared" si="61"/>
        <v>1149315.00819</v>
      </c>
      <c r="F135" s="11">
        <f t="shared" si="62"/>
        <v>500849.00281000021</v>
      </c>
      <c r="G135" s="11">
        <f t="shared" si="63"/>
        <v>504718.45297000022</v>
      </c>
      <c r="H135" s="6">
        <f t="shared" si="58"/>
        <v>69.64853193553256</v>
      </c>
      <c r="I135" s="53"/>
    </row>
    <row r="136" spans="1:9" ht="11.25" customHeight="1" x14ac:dyDescent="0.2">
      <c r="A136" s="59" t="s">
        <v>101</v>
      </c>
      <c r="B136" s="11">
        <v>138707.10499999998</v>
      </c>
      <c r="C136" s="11">
        <v>137734.64921999999</v>
      </c>
      <c r="D136" s="11">
        <v>222.75635999999997</v>
      </c>
      <c r="E136" s="11">
        <f t="shared" si="61"/>
        <v>137957.40557999999</v>
      </c>
      <c r="F136" s="11">
        <f t="shared" si="62"/>
        <v>749.69941999998991</v>
      </c>
      <c r="G136" s="11">
        <f t="shared" si="63"/>
        <v>972.45577999998932</v>
      </c>
      <c r="H136" s="6">
        <f t="shared" si="58"/>
        <v>99.459508999196558</v>
      </c>
      <c r="I136" s="53"/>
    </row>
    <row r="137" spans="1:9" ht="11.4" x14ac:dyDescent="0.2">
      <c r="A137" s="59" t="s">
        <v>102</v>
      </c>
      <c r="B137" s="11">
        <v>1915468.6979999999</v>
      </c>
      <c r="C137" s="11">
        <v>1744252.92108</v>
      </c>
      <c r="D137" s="11">
        <v>163642.08455999999</v>
      </c>
      <c r="E137" s="11">
        <f t="shared" si="61"/>
        <v>1907895.0056400001</v>
      </c>
      <c r="F137" s="11">
        <f t="shared" si="62"/>
        <v>7573.6923599997535</v>
      </c>
      <c r="G137" s="11">
        <f t="shared" si="63"/>
        <v>171215.77691999986</v>
      </c>
      <c r="H137" s="6">
        <f t="shared" si="58"/>
        <v>99.604603699976522</v>
      </c>
      <c r="I137" s="53"/>
    </row>
    <row r="138" spans="1:9" ht="11.25" customHeight="1" x14ac:dyDescent="0.2">
      <c r="A138" s="60" t="s">
        <v>103</v>
      </c>
      <c r="B138" s="13">
        <f>SUM(B139:B140)</f>
        <v>12606564.381000001</v>
      </c>
      <c r="C138" s="13">
        <f>SUM(C139:C140)</f>
        <v>12240540.48367</v>
      </c>
      <c r="D138" s="13">
        <f>SUM(D139:D140)</f>
        <v>62999.055950000002</v>
      </c>
      <c r="E138" s="13">
        <f t="shared" ref="E138" si="64">SUM(C138:D138)</f>
        <v>12303539.539620001</v>
      </c>
      <c r="F138" s="13">
        <f t="shared" si="62"/>
        <v>303024.84138000011</v>
      </c>
      <c r="G138" s="13">
        <f t="shared" si="63"/>
        <v>366023.897330001</v>
      </c>
      <c r="H138" s="6">
        <f t="shared" si="58"/>
        <v>97.596293230876569</v>
      </c>
      <c r="I138" s="53"/>
    </row>
    <row r="139" spans="1:9" ht="11.25" customHeight="1" x14ac:dyDescent="0.2">
      <c r="A139" s="61" t="s">
        <v>103</v>
      </c>
      <c r="B139" s="11">
        <v>10185867.312000001</v>
      </c>
      <c r="C139" s="11">
        <v>10047051.878690001</v>
      </c>
      <c r="D139" s="11">
        <v>15906.42303</v>
      </c>
      <c r="E139" s="11">
        <f t="shared" ref="E139:E140" si="65">C139+D139</f>
        <v>10062958.301720001</v>
      </c>
      <c r="F139" s="11">
        <f t="shared" si="62"/>
        <v>122909.01028000005</v>
      </c>
      <c r="G139" s="11">
        <f t="shared" si="63"/>
        <v>138815.43331000023</v>
      </c>
      <c r="H139" s="6">
        <f t="shared" si="58"/>
        <v>98.793337803102929</v>
      </c>
      <c r="I139" s="53"/>
    </row>
    <row r="140" spans="1:9" ht="11.25" customHeight="1" x14ac:dyDescent="0.2">
      <c r="A140" s="61" t="s">
        <v>104</v>
      </c>
      <c r="B140" s="11">
        <v>2420697.0690000001</v>
      </c>
      <c r="C140" s="11">
        <v>2193488.6049799998</v>
      </c>
      <c r="D140" s="11">
        <v>47092.632920000004</v>
      </c>
      <c r="E140" s="11">
        <f t="shared" si="65"/>
        <v>2240581.2379000001</v>
      </c>
      <c r="F140" s="11">
        <f t="shared" si="62"/>
        <v>180115.83110000007</v>
      </c>
      <c r="G140" s="11">
        <f t="shared" si="63"/>
        <v>227208.46402000031</v>
      </c>
      <c r="H140" s="6">
        <f t="shared" si="58"/>
        <v>92.559340307112166</v>
      </c>
      <c r="I140" s="53"/>
    </row>
    <row r="141" spans="1:9" ht="11.25" customHeight="1" x14ac:dyDescent="0.2">
      <c r="A141" s="60" t="s">
        <v>105</v>
      </c>
      <c r="B141" s="13">
        <f t="shared" ref="B141:G141" si="66">SUM(B142:B145)</f>
        <v>294897699.24000001</v>
      </c>
      <c r="C141" s="13">
        <f t="shared" si="66"/>
        <v>279390069.43957996</v>
      </c>
      <c r="D141" s="13">
        <f t="shared" ref="D141" si="67">SUM(D142:D145)</f>
        <v>1216449.8331299999</v>
      </c>
      <c r="E141" s="13">
        <f t="shared" si="66"/>
        <v>280606519.27271003</v>
      </c>
      <c r="F141" s="13">
        <f t="shared" si="66"/>
        <v>14291179.967290021</v>
      </c>
      <c r="G141" s="13">
        <f t="shared" si="66"/>
        <v>15507629.800420031</v>
      </c>
      <c r="H141" s="6">
        <f t="shared" si="58"/>
        <v>95.153851656313122</v>
      </c>
      <c r="I141" s="53"/>
    </row>
    <row r="142" spans="1:9" ht="11.25" customHeight="1" x14ac:dyDescent="0.2">
      <c r="A142" s="61" t="s">
        <v>106</v>
      </c>
      <c r="B142" s="11">
        <v>104047440.21965003</v>
      </c>
      <c r="C142" s="11">
        <v>98568475.491569981</v>
      </c>
      <c r="D142" s="11">
        <v>216857.01712999991</v>
      </c>
      <c r="E142" s="11">
        <f t="shared" ref="E142:E144" si="68">C142+D142</f>
        <v>98785332.508699983</v>
      </c>
      <c r="F142" s="11">
        <f>B142-E142</f>
        <v>5262107.7109500468</v>
      </c>
      <c r="G142" s="11">
        <f>B142-C142</f>
        <v>5478964.7280800492</v>
      </c>
      <c r="H142" s="6">
        <f t="shared" si="58"/>
        <v>94.942588015772955</v>
      </c>
      <c r="I142" s="53"/>
    </row>
    <row r="143" spans="1:9" ht="11.25" customHeight="1" x14ac:dyDescent="0.2">
      <c r="A143" s="61" t="s">
        <v>107</v>
      </c>
      <c r="B143" s="11">
        <v>36672607.111830011</v>
      </c>
      <c r="C143" s="11">
        <v>33961875.465410002</v>
      </c>
      <c r="D143" s="11">
        <v>830336.91926</v>
      </c>
      <c r="E143" s="11">
        <f t="shared" si="68"/>
        <v>34792212.384670004</v>
      </c>
      <c r="F143" s="11">
        <f>B143-E143</f>
        <v>1880394.7271600068</v>
      </c>
      <c r="G143" s="11">
        <f>B143-C143</f>
        <v>2710731.6464200094</v>
      </c>
      <c r="H143" s="6">
        <f t="shared" si="58"/>
        <v>94.872481464364128</v>
      </c>
      <c r="I143" s="53"/>
    </row>
    <row r="144" spans="1:9" ht="11.25" customHeight="1" x14ac:dyDescent="0.2">
      <c r="A144" s="61" t="s">
        <v>108</v>
      </c>
      <c r="B144" s="11">
        <v>35719324.076939993</v>
      </c>
      <c r="C144" s="11">
        <v>30283669.590169996</v>
      </c>
      <c r="D144" s="11">
        <v>119230.37061</v>
      </c>
      <c r="E144" s="11">
        <f t="shared" si="68"/>
        <v>30402899.960779995</v>
      </c>
      <c r="F144" s="11">
        <f>B144-E144</f>
        <v>5316424.1161599979</v>
      </c>
      <c r="G144" s="11">
        <f>B144-C144</f>
        <v>5435654.4867699966</v>
      </c>
      <c r="H144" s="6">
        <f t="shared" si="58"/>
        <v>85.116112206635435</v>
      </c>
      <c r="I144" s="53"/>
    </row>
    <row r="145" spans="1:9" ht="22.5" customHeight="1" x14ac:dyDescent="0.2">
      <c r="A145" s="62" t="s">
        <v>109</v>
      </c>
      <c r="B145" s="9">
        <f t="shared" ref="B145:G145" si="69">SUM(B146)</f>
        <v>118458327.83157998</v>
      </c>
      <c r="C145" s="9">
        <f t="shared" si="69"/>
        <v>116576048.89243001</v>
      </c>
      <c r="D145" s="9">
        <f t="shared" si="69"/>
        <v>50025.526129999998</v>
      </c>
      <c r="E145" s="13">
        <f t="shared" si="69"/>
        <v>116626074.41856001</v>
      </c>
      <c r="F145" s="13">
        <f t="shared" si="69"/>
        <v>1832253.4130199701</v>
      </c>
      <c r="G145" s="13">
        <f t="shared" si="69"/>
        <v>1882278.9391499758</v>
      </c>
      <c r="H145" s="6">
        <f t="shared" si="58"/>
        <v>98.453250652309549</v>
      </c>
      <c r="I145" s="53"/>
    </row>
    <row r="146" spans="1:9" ht="11.25" customHeight="1" x14ac:dyDescent="0.2">
      <c r="A146" s="61" t="s">
        <v>110</v>
      </c>
      <c r="B146" s="11">
        <v>118458327.83157998</v>
      </c>
      <c r="C146" s="11">
        <v>116576048.89243001</v>
      </c>
      <c r="D146" s="11">
        <v>50025.526129999998</v>
      </c>
      <c r="E146" s="11">
        <f t="shared" ref="E146" si="70">C146+D146</f>
        <v>116626074.41856001</v>
      </c>
      <c r="F146" s="11">
        <f>B146-E146</f>
        <v>1832253.4130199701</v>
      </c>
      <c r="G146" s="11">
        <f>B146-C146</f>
        <v>1882278.9391499758</v>
      </c>
      <c r="H146" s="6">
        <f t="shared" si="58"/>
        <v>98.453250652309549</v>
      </c>
      <c r="I146" s="53"/>
    </row>
    <row r="147" spans="1:9" ht="11.25" customHeight="1" x14ac:dyDescent="0.2">
      <c r="A147" s="58"/>
      <c r="B147" s="10"/>
      <c r="C147" s="8"/>
      <c r="D147" s="10"/>
      <c r="E147" s="8"/>
      <c r="F147" s="8"/>
      <c r="G147" s="8"/>
      <c r="H147" s="6" t="str">
        <f t="shared" si="58"/>
        <v/>
      </c>
      <c r="I147" s="53"/>
    </row>
    <row r="148" spans="1:9" ht="11.25" customHeight="1" x14ac:dyDescent="0.2">
      <c r="A148" s="52" t="s">
        <v>111</v>
      </c>
      <c r="B148" s="11">
        <v>905943994.13931048</v>
      </c>
      <c r="C148" s="11">
        <v>840411964.39671004</v>
      </c>
      <c r="D148" s="11">
        <v>18071577.316</v>
      </c>
      <c r="E148" s="11">
        <f t="shared" ref="E148" si="71">C148+D148</f>
        <v>858483541.71271002</v>
      </c>
      <c r="F148" s="11">
        <f>B148-E148</f>
        <v>47460452.426600456</v>
      </c>
      <c r="G148" s="11">
        <f>B148-C148</f>
        <v>65532029.742600441</v>
      </c>
      <c r="H148" s="6">
        <f t="shared" si="58"/>
        <v>94.761215623302391</v>
      </c>
      <c r="I148" s="53"/>
    </row>
    <row r="149" spans="1:9" ht="11.25" customHeight="1" x14ac:dyDescent="0.2">
      <c r="A149" s="58"/>
      <c r="B149" s="11"/>
      <c r="C149" s="7"/>
      <c r="D149" s="11"/>
      <c r="E149" s="7"/>
      <c r="F149" s="7"/>
      <c r="G149" s="7"/>
      <c r="H149" s="6" t="str">
        <f t="shared" si="58"/>
        <v/>
      </c>
      <c r="I149" s="53"/>
    </row>
    <row r="150" spans="1:9" ht="11.25" customHeight="1" x14ac:dyDescent="0.2">
      <c r="A150" s="52" t="s">
        <v>112</v>
      </c>
      <c r="B150" s="13">
        <f t="shared" ref="B150:C150" si="72">SUM(B151:B169)</f>
        <v>26299245.395729996</v>
      </c>
      <c r="C150" s="13">
        <f t="shared" si="72"/>
        <v>23189053.329220008</v>
      </c>
      <c r="D150" s="13">
        <f t="shared" ref="D150:G150" si="73">SUM(D151:D169)</f>
        <v>210973.21642000001</v>
      </c>
      <c r="E150" s="13">
        <f t="shared" si="73"/>
        <v>23400026.54564001</v>
      </c>
      <c r="F150" s="13">
        <f t="shared" si="73"/>
        <v>2899218.850089991</v>
      </c>
      <c r="G150" s="13">
        <f t="shared" si="73"/>
        <v>3110192.06650999</v>
      </c>
      <c r="H150" s="6">
        <f t="shared" si="58"/>
        <v>88.976037880688736</v>
      </c>
      <c r="I150" s="53"/>
    </row>
    <row r="151" spans="1:9" ht="11.25" customHeight="1" x14ac:dyDescent="0.25">
      <c r="A151" s="55" t="s">
        <v>113</v>
      </c>
      <c r="B151" s="11">
        <v>7195812.526999997</v>
      </c>
      <c r="C151" s="11">
        <v>5893672.1081500063</v>
      </c>
      <c r="D151" s="11">
        <v>53877.28709000002</v>
      </c>
      <c r="E151" s="11">
        <f t="shared" ref="E151:E169" si="74">C151+D151</f>
        <v>5947549.395240006</v>
      </c>
      <c r="F151" s="11">
        <f t="shared" ref="F151:F169" si="75">B151-E151</f>
        <v>1248263.1317599909</v>
      </c>
      <c r="G151" s="11">
        <f t="shared" ref="G151:G169" si="76">B151-C151</f>
        <v>1302140.4188499907</v>
      </c>
      <c r="H151" s="6">
        <f t="shared" si="58"/>
        <v>82.652923112208924</v>
      </c>
      <c r="I151" s="63"/>
    </row>
    <row r="152" spans="1:9" ht="11.25" customHeight="1" x14ac:dyDescent="0.25">
      <c r="A152" s="55" t="s">
        <v>114</v>
      </c>
      <c r="B152" s="11">
        <v>359050.48199999996</v>
      </c>
      <c r="C152" s="11">
        <v>309114.75523000001</v>
      </c>
      <c r="D152" s="11">
        <v>73.510190000000009</v>
      </c>
      <c r="E152" s="11">
        <f t="shared" si="74"/>
        <v>309188.26542000001</v>
      </c>
      <c r="F152" s="11">
        <f t="shared" si="75"/>
        <v>49862.216579999949</v>
      </c>
      <c r="G152" s="11">
        <f t="shared" si="76"/>
        <v>49935.72676999995</v>
      </c>
      <c r="H152" s="6">
        <f t="shared" si="58"/>
        <v>86.112755982875981</v>
      </c>
      <c r="I152" s="63"/>
    </row>
    <row r="153" spans="1:9" ht="11.25" customHeight="1" x14ac:dyDescent="0.25">
      <c r="A153" s="55" t="s">
        <v>115</v>
      </c>
      <c r="B153" s="11">
        <v>579575.17399999988</v>
      </c>
      <c r="C153" s="11">
        <v>537946.96990999999</v>
      </c>
      <c r="D153" s="11">
        <v>12866.658820000001</v>
      </c>
      <c r="E153" s="11">
        <f t="shared" si="74"/>
        <v>550813.62873</v>
      </c>
      <c r="F153" s="11">
        <f t="shared" si="75"/>
        <v>28761.545269999886</v>
      </c>
      <c r="G153" s="11">
        <f t="shared" si="76"/>
        <v>41628.204089999897</v>
      </c>
      <c r="H153" s="6">
        <f t="shared" si="58"/>
        <v>95.037478042494641</v>
      </c>
      <c r="I153" s="63"/>
    </row>
    <row r="154" spans="1:9" ht="11.25" customHeight="1" x14ac:dyDescent="0.25">
      <c r="A154" s="55" t="s">
        <v>116</v>
      </c>
      <c r="B154" s="11">
        <v>276156.21600000001</v>
      </c>
      <c r="C154" s="11">
        <v>178201.0306</v>
      </c>
      <c r="D154" s="11">
        <v>4007.1934900000001</v>
      </c>
      <c r="E154" s="11">
        <f t="shared" si="74"/>
        <v>182208.22409</v>
      </c>
      <c r="F154" s="11">
        <f t="shared" si="75"/>
        <v>93947.991910000012</v>
      </c>
      <c r="G154" s="11">
        <f t="shared" si="76"/>
        <v>97955.185400000017</v>
      </c>
      <c r="H154" s="6">
        <f t="shared" si="58"/>
        <v>65.98012774407367</v>
      </c>
      <c r="I154" s="63"/>
    </row>
    <row r="155" spans="1:9" ht="11.25" customHeight="1" x14ac:dyDescent="0.25">
      <c r="A155" s="55" t="s">
        <v>117</v>
      </c>
      <c r="B155" s="11">
        <v>433452.00000000006</v>
      </c>
      <c r="C155" s="11">
        <v>387285.71798000002</v>
      </c>
      <c r="D155" s="11">
        <v>8338.7711399999989</v>
      </c>
      <c r="E155" s="11">
        <f t="shared" si="74"/>
        <v>395624.48912000004</v>
      </c>
      <c r="F155" s="11">
        <f t="shared" si="75"/>
        <v>37827.510880000016</v>
      </c>
      <c r="G155" s="11">
        <f t="shared" si="76"/>
        <v>46166.282020000042</v>
      </c>
      <c r="H155" s="6">
        <f t="shared" si="58"/>
        <v>91.272964277474784</v>
      </c>
      <c r="I155" s="63"/>
    </row>
    <row r="156" spans="1:9" ht="11.25" customHeight="1" x14ac:dyDescent="0.25">
      <c r="A156" s="55" t="s">
        <v>118</v>
      </c>
      <c r="B156" s="11">
        <v>270934.86699999997</v>
      </c>
      <c r="C156" s="11">
        <v>237715.66671000002</v>
      </c>
      <c r="D156" s="11">
        <v>278.26814000000002</v>
      </c>
      <c r="E156" s="11">
        <f t="shared" si="74"/>
        <v>237993.93485000002</v>
      </c>
      <c r="F156" s="11">
        <f t="shared" si="75"/>
        <v>32940.93214999995</v>
      </c>
      <c r="G156" s="11">
        <f t="shared" si="76"/>
        <v>33219.20028999995</v>
      </c>
      <c r="H156" s="6">
        <f t="shared" si="58"/>
        <v>87.841752331566852</v>
      </c>
      <c r="I156" s="63"/>
    </row>
    <row r="157" spans="1:9" ht="11.25" customHeight="1" x14ac:dyDescent="0.25">
      <c r="A157" s="55" t="s">
        <v>119</v>
      </c>
      <c r="B157" s="11">
        <v>124467.06999999999</v>
      </c>
      <c r="C157" s="11">
        <v>113661.86701</v>
      </c>
      <c r="D157" s="11">
        <v>41.455599999999997</v>
      </c>
      <c r="E157" s="11">
        <f t="shared" si="74"/>
        <v>113703.32261</v>
      </c>
      <c r="F157" s="11">
        <f t="shared" si="75"/>
        <v>10763.74738999999</v>
      </c>
      <c r="G157" s="11">
        <f t="shared" si="76"/>
        <v>10805.202989999991</v>
      </c>
      <c r="H157" s="6">
        <f t="shared" si="58"/>
        <v>91.35213242345948</v>
      </c>
      <c r="I157" s="63"/>
    </row>
    <row r="158" spans="1:9" ht="11.25" customHeight="1" x14ac:dyDescent="0.25">
      <c r="A158" s="55" t="s">
        <v>120</v>
      </c>
      <c r="B158" s="11">
        <v>191433.31</v>
      </c>
      <c r="C158" s="11">
        <v>185130.15682</v>
      </c>
      <c r="D158" s="11">
        <v>17.305109999999999</v>
      </c>
      <c r="E158" s="11">
        <f t="shared" si="74"/>
        <v>185147.46192999999</v>
      </c>
      <c r="F158" s="11">
        <f t="shared" si="75"/>
        <v>6285.8480700000073</v>
      </c>
      <c r="G158" s="11">
        <f t="shared" si="76"/>
        <v>6303.1531799999939</v>
      </c>
      <c r="H158" s="6">
        <f t="shared" si="58"/>
        <v>96.716429303761188</v>
      </c>
      <c r="I158" s="63"/>
    </row>
    <row r="159" spans="1:9" ht="11.25" customHeight="1" x14ac:dyDescent="0.25">
      <c r="A159" s="55" t="s">
        <v>121</v>
      </c>
      <c r="B159" s="11">
        <v>1646146.9340000004</v>
      </c>
      <c r="C159" s="11">
        <v>1628874.7436900001</v>
      </c>
      <c r="D159" s="11">
        <v>1052.7230099999999</v>
      </c>
      <c r="E159" s="11">
        <f t="shared" si="74"/>
        <v>1629927.4667000002</v>
      </c>
      <c r="F159" s="11">
        <f t="shared" si="75"/>
        <v>16219.467300000135</v>
      </c>
      <c r="G159" s="11">
        <f t="shared" si="76"/>
        <v>17272.190310000209</v>
      </c>
      <c r="H159" s="6">
        <f t="shared" si="58"/>
        <v>99.014701120234264</v>
      </c>
      <c r="I159" s="63"/>
    </row>
    <row r="160" spans="1:9" ht="11.25" customHeight="1" x14ac:dyDescent="0.25">
      <c r="A160" s="55" t="s">
        <v>202</v>
      </c>
      <c r="B160" s="11">
        <v>1468467.1780000003</v>
      </c>
      <c r="C160" s="11">
        <v>1334138.03895</v>
      </c>
      <c r="D160" s="11">
        <v>237.85341</v>
      </c>
      <c r="E160" s="11">
        <f t="shared" si="74"/>
        <v>1334375.8923599999</v>
      </c>
      <c r="F160" s="11">
        <f t="shared" si="75"/>
        <v>134091.28564000037</v>
      </c>
      <c r="G160" s="11">
        <f t="shared" si="76"/>
        <v>134329.13905000035</v>
      </c>
      <c r="H160" s="6">
        <f t="shared" si="58"/>
        <v>90.868622217172884</v>
      </c>
      <c r="I160" s="63"/>
    </row>
    <row r="161" spans="1:9" ht="11.25" customHeight="1" x14ac:dyDescent="0.25">
      <c r="A161" s="55" t="s">
        <v>122</v>
      </c>
      <c r="B161" s="11">
        <v>828956.21700000006</v>
      </c>
      <c r="C161" s="11">
        <v>668290.88451999996</v>
      </c>
      <c r="D161" s="11">
        <v>8326.2695000000003</v>
      </c>
      <c r="E161" s="11">
        <f t="shared" si="74"/>
        <v>676617.15402000002</v>
      </c>
      <c r="F161" s="11">
        <f t="shared" si="75"/>
        <v>152339.06298000005</v>
      </c>
      <c r="G161" s="11">
        <f t="shared" si="76"/>
        <v>160665.3324800001</v>
      </c>
      <c r="H161" s="6">
        <f t="shared" si="58"/>
        <v>81.622785394949275</v>
      </c>
      <c r="I161" s="63"/>
    </row>
    <row r="162" spans="1:9" ht="11.25" customHeight="1" x14ac:dyDescent="0.25">
      <c r="A162" s="55" t="s">
        <v>285</v>
      </c>
      <c r="B162" s="11">
        <v>894274.64599999995</v>
      </c>
      <c r="C162" s="11">
        <v>836571.95434000005</v>
      </c>
      <c r="D162" s="11">
        <v>7966.1801999999998</v>
      </c>
      <c r="E162" s="11">
        <f t="shared" si="74"/>
        <v>844538.13454</v>
      </c>
      <c r="F162" s="11">
        <f t="shared" si="75"/>
        <v>49736.511459999951</v>
      </c>
      <c r="G162" s="11">
        <f t="shared" si="76"/>
        <v>57702.691659999895</v>
      </c>
      <c r="H162" s="6">
        <f t="shared" si="58"/>
        <v>94.438340426795463</v>
      </c>
      <c r="I162" s="63"/>
    </row>
    <row r="163" spans="1:9" ht="11.25" customHeight="1" x14ac:dyDescent="0.25">
      <c r="A163" s="55" t="s">
        <v>123</v>
      </c>
      <c r="B163" s="11">
        <v>765127.59749999992</v>
      </c>
      <c r="C163" s="11">
        <v>664249.66492000001</v>
      </c>
      <c r="D163" s="11">
        <v>5096.56124</v>
      </c>
      <c r="E163" s="11">
        <f t="shared" si="74"/>
        <v>669346.22615999996</v>
      </c>
      <c r="F163" s="11">
        <f t="shared" si="75"/>
        <v>95781.371339999954</v>
      </c>
      <c r="G163" s="11">
        <f t="shared" si="76"/>
        <v>100877.93257999991</v>
      </c>
      <c r="H163" s="6">
        <f t="shared" si="58"/>
        <v>87.481647289555525</v>
      </c>
      <c r="I163" s="63"/>
    </row>
    <row r="164" spans="1:9" ht="11.25" customHeight="1" x14ac:dyDescent="0.25">
      <c r="A164" s="55" t="s">
        <v>124</v>
      </c>
      <c r="B164" s="11">
        <v>883722.68099999998</v>
      </c>
      <c r="C164" s="11">
        <v>337902.74217000004</v>
      </c>
      <c r="D164" s="11">
        <v>4877.5313200000001</v>
      </c>
      <c r="E164" s="11">
        <f t="shared" si="74"/>
        <v>342780.27349000005</v>
      </c>
      <c r="F164" s="11">
        <f t="shared" si="75"/>
        <v>540942.40750999993</v>
      </c>
      <c r="G164" s="11">
        <f t="shared" si="76"/>
        <v>545819.93882999988</v>
      </c>
      <c r="H164" s="6">
        <f t="shared" ref="H164:H195" si="77">IFERROR(E164/B164*100,"")</f>
        <v>38.788217260885268</v>
      </c>
      <c r="I164" s="63"/>
    </row>
    <row r="165" spans="1:9" ht="11.25" customHeight="1" x14ac:dyDescent="0.25">
      <c r="A165" s="55" t="s">
        <v>125</v>
      </c>
      <c r="B165" s="11">
        <v>2523095.8602300002</v>
      </c>
      <c r="C165" s="11">
        <v>2333156.4946700004</v>
      </c>
      <c r="D165" s="11">
        <v>10068.521769999999</v>
      </c>
      <c r="E165" s="11">
        <f t="shared" si="74"/>
        <v>2343225.0164400004</v>
      </c>
      <c r="F165" s="11">
        <f t="shared" si="75"/>
        <v>179870.84378999984</v>
      </c>
      <c r="G165" s="11">
        <f t="shared" si="76"/>
        <v>189939.36555999983</v>
      </c>
      <c r="H165" s="6">
        <f t="shared" si="77"/>
        <v>92.871026161740716</v>
      </c>
      <c r="I165" s="63"/>
    </row>
    <row r="166" spans="1:9" ht="11.25" customHeight="1" x14ac:dyDescent="0.25">
      <c r="A166" s="55" t="s">
        <v>126</v>
      </c>
      <c r="B166" s="11">
        <v>228793.52599999995</v>
      </c>
      <c r="C166" s="11">
        <v>197060.92018000002</v>
      </c>
      <c r="D166" s="11">
        <v>1549.0238700000002</v>
      </c>
      <c r="E166" s="11">
        <f t="shared" si="74"/>
        <v>198609.94405000002</v>
      </c>
      <c r="F166" s="11">
        <f t="shared" si="75"/>
        <v>30183.581949999934</v>
      </c>
      <c r="G166" s="11">
        <f t="shared" si="76"/>
        <v>31732.605819999939</v>
      </c>
      <c r="H166" s="6">
        <f t="shared" si="77"/>
        <v>86.807501734118148</v>
      </c>
      <c r="I166" s="63"/>
    </row>
    <row r="167" spans="1:9" ht="11.25" customHeight="1" x14ac:dyDescent="0.25">
      <c r="A167" s="55" t="s">
        <v>127</v>
      </c>
      <c r="B167" s="11">
        <v>7252864.341</v>
      </c>
      <c r="C167" s="11">
        <v>7008452.99658</v>
      </c>
      <c r="D167" s="11">
        <v>87209.612739999997</v>
      </c>
      <c r="E167" s="11">
        <f t="shared" si="74"/>
        <v>7095662.6093199998</v>
      </c>
      <c r="F167" s="11">
        <f t="shared" si="75"/>
        <v>157201.7316800002</v>
      </c>
      <c r="G167" s="11">
        <f t="shared" si="76"/>
        <v>244411.34441999998</v>
      </c>
      <c r="H167" s="6">
        <f t="shared" si="77"/>
        <v>97.832556569528691</v>
      </c>
      <c r="I167" s="63"/>
    </row>
    <row r="168" spans="1:9" ht="11.25" customHeight="1" x14ac:dyDescent="0.25">
      <c r="A168" s="55" t="s">
        <v>128</v>
      </c>
      <c r="B168" s="11">
        <v>125961.51499999998</v>
      </c>
      <c r="C168" s="11">
        <v>112021.74795</v>
      </c>
      <c r="D168" s="11">
        <v>2640.9062400000003</v>
      </c>
      <c r="E168" s="11">
        <f t="shared" si="74"/>
        <v>114662.65419</v>
      </c>
      <c r="F168" s="11">
        <f t="shared" si="75"/>
        <v>11298.860809999984</v>
      </c>
      <c r="G168" s="11">
        <f t="shared" si="76"/>
        <v>13939.76704999998</v>
      </c>
      <c r="H168" s="6">
        <f t="shared" si="77"/>
        <v>91.02991035793751</v>
      </c>
      <c r="I168" s="63"/>
    </row>
    <row r="169" spans="1:9" ht="11.25" customHeight="1" x14ac:dyDescent="0.25">
      <c r="A169" s="55" t="s">
        <v>129</v>
      </c>
      <c r="B169" s="11">
        <v>250953.25399999999</v>
      </c>
      <c r="C169" s="11">
        <v>225604.86884000001</v>
      </c>
      <c r="D169" s="11">
        <v>2447.5835400000001</v>
      </c>
      <c r="E169" s="11">
        <f t="shared" si="74"/>
        <v>228052.45238</v>
      </c>
      <c r="F169" s="11">
        <f t="shared" si="75"/>
        <v>22900.801619999984</v>
      </c>
      <c r="G169" s="11">
        <f t="shared" si="76"/>
        <v>25348.385159999976</v>
      </c>
      <c r="H169" s="6">
        <f t="shared" si="77"/>
        <v>90.874475124359222</v>
      </c>
      <c r="I169" s="63"/>
    </row>
    <row r="170" spans="1:9" ht="11.25" customHeight="1" x14ac:dyDescent="0.2">
      <c r="A170" s="58"/>
      <c r="B170" s="11"/>
      <c r="C170" s="7"/>
      <c r="D170" s="11"/>
      <c r="E170" s="7"/>
      <c r="F170" s="7"/>
      <c r="G170" s="7"/>
      <c r="H170" s="6" t="str">
        <f t="shared" si="77"/>
        <v/>
      </c>
      <c r="I170" s="53"/>
    </row>
    <row r="171" spans="1:9" ht="11.25" customHeight="1" x14ac:dyDescent="0.2">
      <c r="A171" s="52" t="s">
        <v>130</v>
      </c>
      <c r="B171" s="13">
        <f t="shared" ref="B171:C171" si="78">SUM(B172:B179)</f>
        <v>264325269.81282005</v>
      </c>
      <c r="C171" s="13">
        <f t="shared" si="78"/>
        <v>259382465.40463996</v>
      </c>
      <c r="D171" s="13">
        <f t="shared" ref="D171:G171" si="79">SUM(D172:D179)</f>
        <v>1889581.0644099999</v>
      </c>
      <c r="E171" s="13">
        <f t="shared" si="79"/>
        <v>261272046.46904999</v>
      </c>
      <c r="F171" s="13">
        <f t="shared" si="79"/>
        <v>3053223.3437700439</v>
      </c>
      <c r="G171" s="13">
        <f t="shared" si="79"/>
        <v>4942804.4081800468</v>
      </c>
      <c r="H171" s="6">
        <f t="shared" si="77"/>
        <v>98.844899185790226</v>
      </c>
      <c r="I171" s="53"/>
    </row>
    <row r="172" spans="1:9" ht="11.25" customHeight="1" x14ac:dyDescent="0.2">
      <c r="A172" s="55" t="s">
        <v>31</v>
      </c>
      <c r="B172" s="11">
        <v>261543583.72688004</v>
      </c>
      <c r="C172" s="11">
        <v>256918510.51367</v>
      </c>
      <c r="D172" s="11">
        <v>1876923.02052</v>
      </c>
      <c r="E172" s="11">
        <f t="shared" ref="E172:E179" si="80">C172+D172</f>
        <v>258795433.53419</v>
      </c>
      <c r="F172" s="11">
        <f t="shared" ref="F172:F179" si="81">B172-E172</f>
        <v>2748150.1926900446</v>
      </c>
      <c r="G172" s="11">
        <f t="shared" ref="G172:G179" si="82">B172-C172</f>
        <v>4625073.2132100463</v>
      </c>
      <c r="H172" s="6">
        <f t="shared" si="77"/>
        <v>98.949257269656513</v>
      </c>
      <c r="I172" s="53"/>
    </row>
    <row r="173" spans="1:9" ht="11.25" customHeight="1" x14ac:dyDescent="0.2">
      <c r="A173" s="55" t="s">
        <v>131</v>
      </c>
      <c r="B173" s="11">
        <v>103963.31500000002</v>
      </c>
      <c r="C173" s="11">
        <v>97877.570950000008</v>
      </c>
      <c r="D173" s="11">
        <v>716.99014999999997</v>
      </c>
      <c r="E173" s="11">
        <f t="shared" si="80"/>
        <v>98594.561100000006</v>
      </c>
      <c r="F173" s="11">
        <f t="shared" si="81"/>
        <v>5368.7539000000106</v>
      </c>
      <c r="G173" s="11">
        <f t="shared" si="82"/>
        <v>6085.7440500000084</v>
      </c>
      <c r="H173" s="6">
        <f t="shared" si="77"/>
        <v>94.835915053305087</v>
      </c>
      <c r="I173" s="53"/>
    </row>
    <row r="174" spans="1:9" ht="11.25" customHeight="1" x14ac:dyDescent="0.2">
      <c r="A174" s="55" t="s">
        <v>314</v>
      </c>
      <c r="B174" s="11">
        <v>568429.76299999992</v>
      </c>
      <c r="C174" s="11">
        <v>500752.70117000001</v>
      </c>
      <c r="D174" s="11">
        <v>585.06281000000001</v>
      </c>
      <c r="E174" s="11">
        <f t="shared" si="80"/>
        <v>501337.76397999999</v>
      </c>
      <c r="F174" s="11">
        <f t="shared" si="81"/>
        <v>67091.99901999993</v>
      </c>
      <c r="G174" s="11">
        <f t="shared" si="82"/>
        <v>67677.061829999904</v>
      </c>
      <c r="H174" s="6">
        <f t="shared" si="77"/>
        <v>88.196958817583948</v>
      </c>
      <c r="I174" s="53"/>
    </row>
    <row r="175" spans="1:9" ht="11.25" customHeight="1" x14ac:dyDescent="0.2">
      <c r="A175" s="55" t="s">
        <v>132</v>
      </c>
      <c r="B175" s="11">
        <v>68801.604999999996</v>
      </c>
      <c r="C175" s="11">
        <v>63481.283590000006</v>
      </c>
      <c r="D175" s="11">
        <v>624.60666000000003</v>
      </c>
      <c r="E175" s="11">
        <f t="shared" si="80"/>
        <v>64105.890250000004</v>
      </c>
      <c r="F175" s="11">
        <f t="shared" si="81"/>
        <v>4695.7147499999919</v>
      </c>
      <c r="G175" s="11">
        <f t="shared" si="82"/>
        <v>5320.3214099999896</v>
      </c>
      <c r="H175" s="6">
        <f t="shared" si="77"/>
        <v>93.174992429319076</v>
      </c>
      <c r="I175" s="53"/>
    </row>
    <row r="176" spans="1:9" ht="11.25" customHeight="1" x14ac:dyDescent="0.2">
      <c r="A176" s="55" t="s">
        <v>134</v>
      </c>
      <c r="B176" s="11">
        <v>148830.42853999999</v>
      </c>
      <c r="C176" s="11">
        <v>133428.20029000001</v>
      </c>
      <c r="D176" s="11">
        <v>2.6095199999999998</v>
      </c>
      <c r="E176" s="11">
        <f t="shared" si="80"/>
        <v>133430.80981000001</v>
      </c>
      <c r="F176" s="11">
        <f t="shared" si="81"/>
        <v>15399.618729999987</v>
      </c>
      <c r="G176" s="11">
        <f t="shared" si="82"/>
        <v>15402.228249999986</v>
      </c>
      <c r="H176" s="6">
        <f t="shared" si="77"/>
        <v>89.65290977049014</v>
      </c>
      <c r="I176" s="53"/>
    </row>
    <row r="177" spans="1:9" ht="11.25" customHeight="1" x14ac:dyDescent="0.2">
      <c r="A177" s="55" t="s">
        <v>212</v>
      </c>
      <c r="B177" s="11">
        <v>225375.24200000003</v>
      </c>
      <c r="C177" s="11">
        <v>221232.22405000002</v>
      </c>
      <c r="D177" s="11">
        <v>581.47284000000002</v>
      </c>
      <c r="E177" s="11">
        <f t="shared" si="80"/>
        <v>221813.69689000002</v>
      </c>
      <c r="F177" s="11">
        <f t="shared" si="81"/>
        <v>3561.5451100000064</v>
      </c>
      <c r="G177" s="11">
        <f t="shared" si="82"/>
        <v>4143.0179500000086</v>
      </c>
      <c r="H177" s="6">
        <f t="shared" si="77"/>
        <v>98.41972655097581</v>
      </c>
      <c r="I177" s="53"/>
    </row>
    <row r="178" spans="1:9" ht="11.25" customHeight="1" x14ac:dyDescent="0.2">
      <c r="A178" s="55" t="s">
        <v>172</v>
      </c>
      <c r="B178" s="11">
        <v>1472248.3043999998</v>
      </c>
      <c r="C178" s="11">
        <v>1267093.6547099999</v>
      </c>
      <c r="D178" s="11">
        <v>9971.9636099999989</v>
      </c>
      <c r="E178" s="11">
        <f t="shared" si="80"/>
        <v>1277065.6183199999</v>
      </c>
      <c r="F178" s="11">
        <f t="shared" si="81"/>
        <v>195182.6860799999</v>
      </c>
      <c r="G178" s="11">
        <f t="shared" si="82"/>
        <v>205154.64968999987</v>
      </c>
      <c r="H178" s="6">
        <f t="shared" si="77"/>
        <v>86.742542987030674</v>
      </c>
      <c r="I178" s="53"/>
    </row>
    <row r="179" spans="1:9" ht="11.25" customHeight="1" x14ac:dyDescent="0.2">
      <c r="A179" s="55" t="s">
        <v>178</v>
      </c>
      <c r="B179" s="11">
        <v>194037.42800000001</v>
      </c>
      <c r="C179" s="11">
        <v>180089.25621000002</v>
      </c>
      <c r="D179" s="11">
        <v>175.33829999999998</v>
      </c>
      <c r="E179" s="11">
        <f t="shared" si="80"/>
        <v>180264.59451000002</v>
      </c>
      <c r="F179" s="11">
        <f t="shared" si="81"/>
        <v>13772.83348999999</v>
      </c>
      <c r="G179" s="11">
        <f t="shared" si="82"/>
        <v>13948.171789999993</v>
      </c>
      <c r="H179" s="6">
        <f t="shared" si="77"/>
        <v>92.901970701240174</v>
      </c>
      <c r="I179" s="53"/>
    </row>
    <row r="180" spans="1:9" ht="11.25" customHeight="1" x14ac:dyDescent="0.2">
      <c r="A180" s="58"/>
      <c r="B180" s="10"/>
      <c r="C180" s="8"/>
      <c r="D180" s="10"/>
      <c r="E180" s="8"/>
      <c r="F180" s="8"/>
      <c r="G180" s="8"/>
      <c r="H180" s="6" t="str">
        <f t="shared" si="77"/>
        <v/>
      </c>
      <c r="I180" s="53"/>
    </row>
    <row r="181" spans="1:9" ht="11.25" customHeight="1" x14ac:dyDescent="0.2">
      <c r="A181" s="52" t="s">
        <v>135</v>
      </c>
      <c r="B181" s="13">
        <f>SUM(B182:B185)</f>
        <v>3257826.1240000008</v>
      </c>
      <c r="C181" s="13">
        <f>SUM(C182:C185)</f>
        <v>3017958.86711</v>
      </c>
      <c r="D181" s="13">
        <f t="shared" ref="D181:G181" si="83">SUM(D182:D185)</f>
        <v>22570.928179999999</v>
      </c>
      <c r="E181" s="13">
        <f t="shared" si="83"/>
        <v>3040529.7952900007</v>
      </c>
      <c r="F181" s="13">
        <f t="shared" si="83"/>
        <v>217296.32871000082</v>
      </c>
      <c r="G181" s="13">
        <f t="shared" si="83"/>
        <v>239867.25689000095</v>
      </c>
      <c r="H181" s="6">
        <f t="shared" si="77"/>
        <v>93.330020681300169</v>
      </c>
      <c r="I181" s="53"/>
    </row>
    <row r="182" spans="1:9" ht="11.25" customHeight="1" x14ac:dyDescent="0.2">
      <c r="A182" s="55" t="s">
        <v>113</v>
      </c>
      <c r="B182" s="11">
        <v>2849745.8250000011</v>
      </c>
      <c r="C182" s="11">
        <v>2665400.5378800002</v>
      </c>
      <c r="D182" s="11">
        <v>19471.821749999999</v>
      </c>
      <c r="E182" s="11">
        <f t="shared" ref="E182:E185" si="84">C182+D182</f>
        <v>2684872.3596300003</v>
      </c>
      <c r="F182" s="11">
        <f>B182-E182</f>
        <v>164873.46537000081</v>
      </c>
      <c r="G182" s="11">
        <f>B182-C182</f>
        <v>184345.28712000092</v>
      </c>
      <c r="H182" s="6">
        <f t="shared" si="77"/>
        <v>94.214450147672352</v>
      </c>
      <c r="I182" s="53"/>
    </row>
    <row r="183" spans="1:9" ht="11.4" customHeight="1" x14ac:dyDescent="0.2">
      <c r="A183" s="55" t="s">
        <v>136</v>
      </c>
      <c r="B183" s="11">
        <v>114635.431</v>
      </c>
      <c r="C183" s="11">
        <v>93028.268280000004</v>
      </c>
      <c r="D183" s="11">
        <v>1344.1280200000001</v>
      </c>
      <c r="E183" s="11">
        <f t="shared" si="84"/>
        <v>94372.396300000008</v>
      </c>
      <c r="F183" s="11">
        <f>B183-E183</f>
        <v>20263.034699999989</v>
      </c>
      <c r="G183" s="11">
        <f>B183-C183</f>
        <v>21607.162719999993</v>
      </c>
      <c r="H183" s="6">
        <f t="shared" si="77"/>
        <v>82.323933775762583</v>
      </c>
      <c r="I183" s="53"/>
    </row>
    <row r="184" spans="1:9" ht="11.25" customHeight="1" x14ac:dyDescent="0.2">
      <c r="A184" s="55" t="s">
        <v>137</v>
      </c>
      <c r="B184" s="11">
        <v>275589.86800000002</v>
      </c>
      <c r="C184" s="11">
        <v>242605.87469999999</v>
      </c>
      <c r="D184" s="11">
        <v>1463.8595399999999</v>
      </c>
      <c r="E184" s="11">
        <f t="shared" si="84"/>
        <v>244069.73423999999</v>
      </c>
      <c r="F184" s="11">
        <f>B184-E184</f>
        <v>31520.133760000026</v>
      </c>
      <c r="G184" s="11">
        <f>B184-C184</f>
        <v>32983.993300000031</v>
      </c>
      <c r="H184" s="6">
        <f t="shared" si="77"/>
        <v>88.562665968547137</v>
      </c>
      <c r="I184" s="53"/>
    </row>
    <row r="185" spans="1:9" ht="11.25" customHeight="1" x14ac:dyDescent="0.2">
      <c r="A185" s="59" t="s">
        <v>315</v>
      </c>
      <c r="B185" s="11">
        <v>17855</v>
      </c>
      <c r="C185" s="11">
        <v>16924.186249999999</v>
      </c>
      <c r="D185" s="11">
        <v>291.11887000000002</v>
      </c>
      <c r="E185" s="11">
        <f t="shared" si="84"/>
        <v>17215.305119999997</v>
      </c>
      <c r="F185" s="11">
        <f>B185-E185</f>
        <v>639.69488000000274</v>
      </c>
      <c r="G185" s="11">
        <f>B185-C185</f>
        <v>930.81375000000116</v>
      </c>
      <c r="H185" s="6">
        <f t="shared" si="77"/>
        <v>96.417278745449437</v>
      </c>
      <c r="I185" s="53"/>
    </row>
    <row r="186" spans="1:9" ht="11.25" customHeight="1" x14ac:dyDescent="0.2">
      <c r="A186" s="58" t="s">
        <v>138</v>
      </c>
      <c r="B186" s="8"/>
      <c r="C186" s="8"/>
      <c r="D186" s="8"/>
      <c r="E186" s="8"/>
      <c r="F186" s="8"/>
      <c r="G186" s="8"/>
      <c r="H186" s="6" t="str">
        <f t="shared" si="77"/>
        <v/>
      </c>
      <c r="I186" s="53"/>
    </row>
    <row r="187" spans="1:9" ht="11.25" customHeight="1" x14ac:dyDescent="0.2">
      <c r="A187" s="52" t="s">
        <v>139</v>
      </c>
      <c r="B187" s="9">
        <f t="shared" ref="B187:G187" si="85">SUM(B188:B193)</f>
        <v>8197435.5794699993</v>
      </c>
      <c r="C187" s="9">
        <f t="shared" si="85"/>
        <v>6605144.4273199998</v>
      </c>
      <c r="D187" s="9">
        <f t="shared" si="85"/>
        <v>96525.903839999984</v>
      </c>
      <c r="E187" s="13">
        <f t="shared" si="85"/>
        <v>6701670.3311599987</v>
      </c>
      <c r="F187" s="13">
        <f t="shared" si="85"/>
        <v>1495765.2483100011</v>
      </c>
      <c r="G187" s="13">
        <f t="shared" si="85"/>
        <v>1592291.1521500011</v>
      </c>
      <c r="H187" s="6">
        <f t="shared" si="77"/>
        <v>81.75325400475171</v>
      </c>
      <c r="I187" s="53"/>
    </row>
    <row r="188" spans="1:9" ht="11.25" customHeight="1" x14ac:dyDescent="0.2">
      <c r="A188" s="55" t="s">
        <v>113</v>
      </c>
      <c r="B188" s="11">
        <v>5935717.7334700003</v>
      </c>
      <c r="C188" s="11">
        <v>5039358.5090599991</v>
      </c>
      <c r="D188" s="11">
        <v>30161.516499999976</v>
      </c>
      <c r="E188" s="11">
        <f t="shared" ref="E188:E193" si="86">C188+D188</f>
        <v>5069520.025559999</v>
      </c>
      <c r="F188" s="11">
        <f t="shared" ref="F188:F193" si="87">B188-E188</f>
        <v>866197.70791000128</v>
      </c>
      <c r="G188" s="11">
        <f t="shared" ref="G188:G193" si="88">B188-C188</f>
        <v>896359.22441000119</v>
      </c>
      <c r="H188" s="6">
        <f t="shared" si="77"/>
        <v>85.40702663427318</v>
      </c>
      <c r="I188" s="53"/>
    </row>
    <row r="189" spans="1:9" ht="11.25" customHeight="1" x14ac:dyDescent="0.2">
      <c r="A189" s="55" t="s">
        <v>140</v>
      </c>
      <c r="B189" s="11">
        <v>349176.07900000009</v>
      </c>
      <c r="C189" s="11">
        <v>332724.5931</v>
      </c>
      <c r="D189" s="11">
        <v>1464.25559</v>
      </c>
      <c r="E189" s="11">
        <f t="shared" si="86"/>
        <v>334188.84869000001</v>
      </c>
      <c r="F189" s="11">
        <f t="shared" si="87"/>
        <v>14987.230310000072</v>
      </c>
      <c r="G189" s="11">
        <f t="shared" si="88"/>
        <v>16451.485900000087</v>
      </c>
      <c r="H189" s="6">
        <f t="shared" si="77"/>
        <v>95.707830171837145</v>
      </c>
      <c r="I189" s="53"/>
    </row>
    <row r="190" spans="1:9" ht="11.25" customHeight="1" x14ac:dyDescent="0.2">
      <c r="A190" s="55" t="s">
        <v>142</v>
      </c>
      <c r="B190" s="11">
        <v>95510.031999999992</v>
      </c>
      <c r="C190" s="11">
        <v>73116.031860000003</v>
      </c>
      <c r="D190" s="11">
        <v>4024.6590899999997</v>
      </c>
      <c r="E190" s="11">
        <f t="shared" si="86"/>
        <v>77140.690950000004</v>
      </c>
      <c r="F190" s="11">
        <f t="shared" si="87"/>
        <v>18369.341049999988</v>
      </c>
      <c r="G190" s="11">
        <f t="shared" si="88"/>
        <v>22394.000139999989</v>
      </c>
      <c r="H190" s="6">
        <f t="shared" si="77"/>
        <v>80.767108265653192</v>
      </c>
      <c r="I190" s="53"/>
    </row>
    <row r="191" spans="1:9" ht="11.25" customHeight="1" x14ac:dyDescent="0.2">
      <c r="A191" s="55" t="s">
        <v>206</v>
      </c>
      <c r="B191" s="11">
        <v>128131.00600000001</v>
      </c>
      <c r="C191" s="11">
        <v>124559.52127</v>
      </c>
      <c r="D191" s="11">
        <v>162.90203</v>
      </c>
      <c r="E191" s="11">
        <f t="shared" si="86"/>
        <v>124722.42329999999</v>
      </c>
      <c r="F191" s="11">
        <f t="shared" si="87"/>
        <v>3408.5827000000136</v>
      </c>
      <c r="G191" s="11">
        <f t="shared" si="88"/>
        <v>3571.484730000011</v>
      </c>
      <c r="H191" s="6">
        <f t="shared" si="77"/>
        <v>97.339767472051207</v>
      </c>
      <c r="I191" s="53"/>
    </row>
    <row r="192" spans="1:9" ht="11.25" customHeight="1" x14ac:dyDescent="0.2">
      <c r="A192" s="55" t="s">
        <v>141</v>
      </c>
      <c r="B192" s="11">
        <v>185673.54499999998</v>
      </c>
      <c r="C192" s="11">
        <v>138921.97654</v>
      </c>
      <c r="D192" s="11">
        <v>241.13123000000002</v>
      </c>
      <c r="E192" s="11">
        <f t="shared" si="86"/>
        <v>139163.10777</v>
      </c>
      <c r="F192" s="11">
        <f t="shared" si="87"/>
        <v>46510.437229999981</v>
      </c>
      <c r="G192" s="11">
        <f t="shared" si="88"/>
        <v>46751.56845999998</v>
      </c>
      <c r="H192" s="6">
        <f t="shared" si="77"/>
        <v>74.950423211879752</v>
      </c>
      <c r="I192" s="53"/>
    </row>
    <row r="193" spans="1:9" ht="11.4" x14ac:dyDescent="0.2">
      <c r="A193" s="55" t="s">
        <v>204</v>
      </c>
      <c r="B193" s="11">
        <v>1503227.1839999997</v>
      </c>
      <c r="C193" s="11">
        <v>896463.79548999981</v>
      </c>
      <c r="D193" s="11">
        <v>60471.43940000001</v>
      </c>
      <c r="E193" s="11">
        <f t="shared" si="86"/>
        <v>956935.23488999985</v>
      </c>
      <c r="F193" s="11">
        <f t="shared" si="87"/>
        <v>546291.94910999981</v>
      </c>
      <c r="G193" s="11">
        <f t="shared" si="88"/>
        <v>606763.38850999984</v>
      </c>
      <c r="H193" s="6">
        <f t="shared" si="77"/>
        <v>63.658723383623958</v>
      </c>
      <c r="I193" s="53"/>
    </row>
    <row r="194" spans="1:9" ht="11.4" x14ac:dyDescent="0.2">
      <c r="A194" s="58"/>
      <c r="B194" s="8"/>
      <c r="C194" s="8"/>
      <c r="D194" s="8"/>
      <c r="E194" s="8"/>
      <c r="F194" s="8"/>
      <c r="G194" s="8"/>
      <c r="H194" s="6" t="str">
        <f t="shared" si="77"/>
        <v/>
      </c>
      <c r="I194" s="53"/>
    </row>
    <row r="195" spans="1:9" ht="11.25" customHeight="1" x14ac:dyDescent="0.2">
      <c r="A195" s="52" t="s">
        <v>203</v>
      </c>
      <c r="B195" s="15">
        <f t="shared" ref="B195:C195" si="89">SUM(B196:B202)</f>
        <v>77216283.572160006</v>
      </c>
      <c r="C195" s="15">
        <f t="shared" si="89"/>
        <v>70625155.472240016</v>
      </c>
      <c r="D195" s="15">
        <f t="shared" ref="D195:G195" si="90">SUM(D196:D202)</f>
        <v>1165439.3934500003</v>
      </c>
      <c r="E195" s="23">
        <f t="shared" si="90"/>
        <v>71790594.865689993</v>
      </c>
      <c r="F195" s="23">
        <f t="shared" si="90"/>
        <v>5425688.7064700034</v>
      </c>
      <c r="G195" s="23">
        <f t="shared" si="90"/>
        <v>6591128.0999199999</v>
      </c>
      <c r="H195" s="6">
        <f t="shared" si="77"/>
        <v>92.97338792354644</v>
      </c>
      <c r="I195" s="53"/>
    </row>
    <row r="196" spans="1:9" ht="11.25" customHeight="1" x14ac:dyDescent="0.2">
      <c r="A196" s="55" t="s">
        <v>113</v>
      </c>
      <c r="B196" s="11">
        <v>49998874.808130011</v>
      </c>
      <c r="C196" s="11">
        <v>44643535.919529997</v>
      </c>
      <c r="D196" s="11">
        <v>1091536.7276300001</v>
      </c>
      <c r="E196" s="11">
        <f t="shared" ref="E196:E202" si="91">C196+D196</f>
        <v>45735072.647159994</v>
      </c>
      <c r="F196" s="11">
        <f t="shared" ref="F196:F202" si="92">B196-E196</f>
        <v>4263802.1609700173</v>
      </c>
      <c r="G196" s="11">
        <f t="shared" ref="G196:G202" si="93">B196-C196</f>
        <v>5355338.8886000142</v>
      </c>
      <c r="H196" s="6">
        <f t="shared" ref="H196:H227" si="94">IFERROR(E196/B196*100,"")</f>
        <v>91.472203769920228</v>
      </c>
      <c r="I196" s="53"/>
    </row>
    <row r="197" spans="1:9" ht="11.25" customHeight="1" x14ac:dyDescent="0.2">
      <c r="A197" s="55" t="s">
        <v>143</v>
      </c>
      <c r="B197" s="11">
        <v>211157.97899999999</v>
      </c>
      <c r="C197" s="11">
        <v>204793.69983000003</v>
      </c>
      <c r="D197" s="11">
        <v>738.13642000000004</v>
      </c>
      <c r="E197" s="11">
        <f t="shared" si="91"/>
        <v>205531.83625000002</v>
      </c>
      <c r="F197" s="11">
        <f t="shared" si="92"/>
        <v>5626.14274999997</v>
      </c>
      <c r="G197" s="11">
        <f t="shared" si="93"/>
        <v>6364.2791699999652</v>
      </c>
      <c r="H197" s="6">
        <f t="shared" si="94"/>
        <v>97.335576530593727</v>
      </c>
      <c r="I197" s="53"/>
    </row>
    <row r="198" spans="1:9" ht="11.25" customHeight="1" x14ac:dyDescent="0.2">
      <c r="A198" s="55" t="s">
        <v>144</v>
      </c>
      <c r="B198" s="11">
        <v>1092176.1540000001</v>
      </c>
      <c r="C198" s="11">
        <v>1080787.13751</v>
      </c>
      <c r="D198" s="11">
        <v>3047.9169900000002</v>
      </c>
      <c r="E198" s="11">
        <f t="shared" si="91"/>
        <v>1083835.0545000001</v>
      </c>
      <c r="F198" s="11">
        <f t="shared" si="92"/>
        <v>8341.0995000000112</v>
      </c>
      <c r="G198" s="11">
        <f t="shared" si="93"/>
        <v>11389.016490000067</v>
      </c>
      <c r="H198" s="6">
        <f t="shared" si="94"/>
        <v>99.236286246549938</v>
      </c>
      <c r="I198" s="53"/>
    </row>
    <row r="199" spans="1:9" ht="11.25" customHeight="1" x14ac:dyDescent="0.2">
      <c r="A199" s="55" t="s">
        <v>145</v>
      </c>
      <c r="B199" s="11">
        <v>49400.063999999998</v>
      </c>
      <c r="C199" s="11">
        <v>37112.735740000004</v>
      </c>
      <c r="D199" s="11">
        <v>120.5932</v>
      </c>
      <c r="E199" s="11">
        <f t="shared" si="91"/>
        <v>37233.328940000007</v>
      </c>
      <c r="F199" s="11">
        <f t="shared" si="92"/>
        <v>12166.735059999992</v>
      </c>
      <c r="G199" s="11">
        <f t="shared" si="93"/>
        <v>12287.328259999995</v>
      </c>
      <c r="H199" s="6">
        <f t="shared" si="94"/>
        <v>75.371013567917657</v>
      </c>
      <c r="I199" s="53"/>
    </row>
    <row r="200" spans="1:9" ht="11.25" customHeight="1" x14ac:dyDescent="0.2">
      <c r="A200" s="55" t="s">
        <v>146</v>
      </c>
      <c r="B200" s="11">
        <v>1878676.852</v>
      </c>
      <c r="C200" s="11">
        <v>1101361.4738099999</v>
      </c>
      <c r="D200" s="11">
        <v>3872.8296099999998</v>
      </c>
      <c r="E200" s="11">
        <f t="shared" si="91"/>
        <v>1105234.3034199998</v>
      </c>
      <c r="F200" s="11">
        <f t="shared" si="92"/>
        <v>773442.54858000018</v>
      </c>
      <c r="G200" s="11">
        <f t="shared" si="93"/>
        <v>777315.37819000008</v>
      </c>
      <c r="H200" s="6">
        <f t="shared" si="94"/>
        <v>58.830463698075086</v>
      </c>
      <c r="I200" s="53"/>
    </row>
    <row r="201" spans="1:9" ht="11.25" customHeight="1" x14ac:dyDescent="0.2">
      <c r="A201" s="55" t="s">
        <v>147</v>
      </c>
      <c r="B201" s="11">
        <v>23794992.551029991</v>
      </c>
      <c r="C201" s="11">
        <v>23518470.736920007</v>
      </c>
      <c r="D201" s="11">
        <v>64952.283520000012</v>
      </c>
      <c r="E201" s="11">
        <f t="shared" si="91"/>
        <v>23583423.020440005</v>
      </c>
      <c r="F201" s="11">
        <f t="shared" si="92"/>
        <v>211569.53058998659</v>
      </c>
      <c r="G201" s="11">
        <f t="shared" si="93"/>
        <v>276521.81410998479</v>
      </c>
      <c r="H201" s="6">
        <f t="shared" si="94"/>
        <v>99.110865321196201</v>
      </c>
      <c r="I201" s="53"/>
    </row>
    <row r="202" spans="1:9" ht="11.25" customHeight="1" x14ac:dyDescent="0.2">
      <c r="A202" s="55" t="s">
        <v>148</v>
      </c>
      <c r="B202" s="11">
        <v>191005.16399999999</v>
      </c>
      <c r="C202" s="11">
        <v>39093.768899999995</v>
      </c>
      <c r="D202" s="11">
        <v>1170.90608</v>
      </c>
      <c r="E202" s="11">
        <f t="shared" si="91"/>
        <v>40264.674979999996</v>
      </c>
      <c r="F202" s="11">
        <f t="shared" si="92"/>
        <v>150740.48901999998</v>
      </c>
      <c r="G202" s="11">
        <f t="shared" si="93"/>
        <v>151911.39509999999</v>
      </c>
      <c r="H202" s="6">
        <f t="shared" si="94"/>
        <v>21.080411721224458</v>
      </c>
      <c r="I202" s="53"/>
    </row>
    <row r="203" spans="1:9" ht="11.25" customHeight="1" x14ac:dyDescent="0.2">
      <c r="A203" s="58"/>
      <c r="B203" s="8"/>
      <c r="C203" s="8"/>
      <c r="D203" s="8"/>
      <c r="E203" s="8"/>
      <c r="F203" s="8"/>
      <c r="G203" s="8"/>
      <c r="H203" s="6" t="str">
        <f t="shared" si="94"/>
        <v/>
      </c>
      <c r="I203" s="53"/>
    </row>
    <row r="204" spans="1:9" ht="11.25" customHeight="1" x14ac:dyDescent="0.2">
      <c r="A204" s="52" t="s">
        <v>149</v>
      </c>
      <c r="B204" s="14">
        <f>SUM(B205:B211)</f>
        <v>17474660.737</v>
      </c>
      <c r="C204" s="14">
        <f>SUM(C205:C211)</f>
        <v>15748420.769699998</v>
      </c>
      <c r="D204" s="14">
        <f>SUM(D205:D211)</f>
        <v>73407.188769999993</v>
      </c>
      <c r="E204" s="14">
        <f t="shared" ref="E204:G204" si="95">SUM(E205:E211)</f>
        <v>15821827.95847</v>
      </c>
      <c r="F204" s="14">
        <f t="shared" si="95"/>
        <v>1652832.7785299981</v>
      </c>
      <c r="G204" s="14">
        <f t="shared" si="95"/>
        <v>1726239.9672999987</v>
      </c>
      <c r="H204" s="6">
        <f t="shared" si="94"/>
        <v>90.54154582222948</v>
      </c>
      <c r="I204" s="53"/>
    </row>
    <row r="205" spans="1:9" ht="11.25" customHeight="1" x14ac:dyDescent="0.2">
      <c r="A205" s="55" t="s">
        <v>113</v>
      </c>
      <c r="B205" s="11">
        <v>2067691.7679999941</v>
      </c>
      <c r="C205" s="11">
        <v>1929981.7258999958</v>
      </c>
      <c r="D205" s="11">
        <v>13982.64931000001</v>
      </c>
      <c r="E205" s="11">
        <f t="shared" ref="E205:E211" si="96">C205+D205</f>
        <v>1943964.3752099958</v>
      </c>
      <c r="F205" s="11">
        <f t="shared" ref="F205:F211" si="97">B205-E205</f>
        <v>123727.39278999832</v>
      </c>
      <c r="G205" s="11">
        <f t="shared" ref="G205:G211" si="98">B205-C205</f>
        <v>137710.04209999833</v>
      </c>
      <c r="H205" s="6">
        <f t="shared" si="94"/>
        <v>94.01615875708228</v>
      </c>
      <c r="I205" s="53"/>
    </row>
    <row r="206" spans="1:9" ht="11.25" customHeight="1" x14ac:dyDescent="0.2">
      <c r="A206" s="55" t="s">
        <v>150</v>
      </c>
      <c r="B206" s="11">
        <v>34203.966000000008</v>
      </c>
      <c r="C206" s="11">
        <v>29443.059989999998</v>
      </c>
      <c r="D206" s="11">
        <v>120.87322</v>
      </c>
      <c r="E206" s="11">
        <f t="shared" si="96"/>
        <v>29563.933209999999</v>
      </c>
      <c r="F206" s="11">
        <f t="shared" si="97"/>
        <v>4640.0327900000084</v>
      </c>
      <c r="G206" s="11">
        <f t="shared" si="98"/>
        <v>4760.9060100000097</v>
      </c>
      <c r="H206" s="6">
        <f t="shared" si="94"/>
        <v>86.434225814632114</v>
      </c>
      <c r="I206" s="53"/>
    </row>
    <row r="207" spans="1:9" ht="11.25" customHeight="1" x14ac:dyDescent="0.2">
      <c r="A207" s="55" t="s">
        <v>151</v>
      </c>
      <c r="B207" s="11">
        <v>209080.16500000001</v>
      </c>
      <c r="C207" s="11">
        <v>208550.63966999998</v>
      </c>
      <c r="D207" s="11">
        <v>349.74567999999999</v>
      </c>
      <c r="E207" s="11">
        <f t="shared" si="96"/>
        <v>208900.38534999997</v>
      </c>
      <c r="F207" s="11">
        <f t="shared" si="97"/>
        <v>179.77965000004042</v>
      </c>
      <c r="G207" s="11">
        <f t="shared" si="98"/>
        <v>529.52533000003314</v>
      </c>
      <c r="H207" s="6">
        <f t="shared" si="94"/>
        <v>99.914014009889442</v>
      </c>
      <c r="I207" s="53"/>
    </row>
    <row r="208" spans="1:9" ht="11.25" customHeight="1" x14ac:dyDescent="0.2">
      <c r="A208" s="55" t="s">
        <v>207</v>
      </c>
      <c r="B208" s="11">
        <v>84013.494999999995</v>
      </c>
      <c r="C208" s="11">
        <v>73637.185310000001</v>
      </c>
      <c r="D208" s="11">
        <v>2537.3173500000003</v>
      </c>
      <c r="E208" s="11">
        <f t="shared" si="96"/>
        <v>76174.502659999998</v>
      </c>
      <c r="F208" s="11">
        <f t="shared" si="97"/>
        <v>7838.9923399999971</v>
      </c>
      <c r="G208" s="11">
        <f t="shared" si="98"/>
        <v>10376.309689999995</v>
      </c>
      <c r="H208" s="6">
        <f t="shared" si="94"/>
        <v>90.66936527280528</v>
      </c>
      <c r="I208" s="53"/>
    </row>
    <row r="209" spans="1:9" ht="11.25" customHeight="1" x14ac:dyDescent="0.2">
      <c r="A209" s="55" t="s">
        <v>152</v>
      </c>
      <c r="B209" s="11">
        <v>92087.777000000002</v>
      </c>
      <c r="C209" s="11">
        <v>89383.37887</v>
      </c>
      <c r="D209" s="11">
        <v>394.78464000000002</v>
      </c>
      <c r="E209" s="11">
        <f t="shared" si="96"/>
        <v>89778.163509999998</v>
      </c>
      <c r="F209" s="11">
        <f t="shared" si="97"/>
        <v>2309.6134900000034</v>
      </c>
      <c r="G209" s="11">
        <f t="shared" si="98"/>
        <v>2704.3981300000014</v>
      </c>
      <c r="H209" s="6">
        <f t="shared" si="94"/>
        <v>97.491943485615892</v>
      </c>
      <c r="I209" s="53"/>
    </row>
    <row r="210" spans="1:9" ht="11.25" customHeight="1" x14ac:dyDescent="0.2">
      <c r="A210" s="55" t="s">
        <v>153</v>
      </c>
      <c r="B210" s="11">
        <v>14491428.444000004</v>
      </c>
      <c r="C210" s="11">
        <v>12976164.942890003</v>
      </c>
      <c r="D210" s="11">
        <v>54291.70947999999</v>
      </c>
      <c r="E210" s="11">
        <f t="shared" si="96"/>
        <v>13030456.652370004</v>
      </c>
      <c r="F210" s="11">
        <f t="shared" si="97"/>
        <v>1460971.7916299999</v>
      </c>
      <c r="G210" s="11">
        <f t="shared" si="98"/>
        <v>1515263.5011100005</v>
      </c>
      <c r="H210" s="6">
        <f t="shared" si="94"/>
        <v>89.918372800337039</v>
      </c>
      <c r="I210" s="53"/>
    </row>
    <row r="211" spans="1:9" ht="11.25" customHeight="1" x14ac:dyDescent="0.2">
      <c r="A211" s="55" t="s">
        <v>268</v>
      </c>
      <c r="B211" s="11">
        <v>496155.12200000003</v>
      </c>
      <c r="C211" s="11">
        <v>441259.83707000013</v>
      </c>
      <c r="D211" s="11">
        <v>1730.1090899999999</v>
      </c>
      <c r="E211" s="11">
        <f t="shared" si="96"/>
        <v>442989.94616000011</v>
      </c>
      <c r="F211" s="11">
        <f t="shared" si="97"/>
        <v>53165.175839999923</v>
      </c>
      <c r="G211" s="11">
        <f t="shared" si="98"/>
        <v>54895.284929999907</v>
      </c>
      <c r="H211" s="6">
        <f t="shared" si="94"/>
        <v>89.284565757239136</v>
      </c>
      <c r="I211" s="53"/>
    </row>
    <row r="212" spans="1:9" ht="11.25" customHeight="1" x14ac:dyDescent="0.2">
      <c r="A212" s="58"/>
      <c r="B212" s="8"/>
      <c r="C212" s="8"/>
      <c r="D212" s="8"/>
      <c r="E212" s="8"/>
      <c r="F212" s="8"/>
      <c r="G212" s="8"/>
      <c r="H212" s="6" t="str">
        <f t="shared" si="94"/>
        <v/>
      </c>
      <c r="I212" s="53"/>
    </row>
    <row r="213" spans="1:9" ht="11.25" customHeight="1" x14ac:dyDescent="0.2">
      <c r="A213" s="52" t="s">
        <v>334</v>
      </c>
      <c r="B213" s="15">
        <f>SUM(B214:B220)</f>
        <v>2265582.8428600002</v>
      </c>
      <c r="C213" s="15">
        <f>SUM(C214:C220)</f>
        <v>1949097.4272099999</v>
      </c>
      <c r="D213" s="15">
        <f t="shared" ref="D213:G213" si="99">SUM(D214:D220)</f>
        <v>9604.8732999999993</v>
      </c>
      <c r="E213" s="15">
        <f t="shared" si="99"/>
        <v>1958702.3005099997</v>
      </c>
      <c r="F213" s="15">
        <f t="shared" si="99"/>
        <v>306880.54235000012</v>
      </c>
      <c r="G213" s="15">
        <f t="shared" si="99"/>
        <v>316485.4156500001</v>
      </c>
      <c r="H213" s="6">
        <f t="shared" si="94"/>
        <v>86.454675744162842</v>
      </c>
      <c r="I213" s="53"/>
    </row>
    <row r="214" spans="1:9" ht="11.25" customHeight="1" x14ac:dyDescent="0.2">
      <c r="A214" s="55" t="s">
        <v>335</v>
      </c>
      <c r="B214" s="11">
        <v>855100.0630000002</v>
      </c>
      <c r="C214" s="11">
        <v>769268.96631999989</v>
      </c>
      <c r="D214" s="11">
        <v>1125</v>
      </c>
      <c r="E214" s="11">
        <f t="shared" ref="E214:E220" si="100">C214+D214</f>
        <v>770393.96631999989</v>
      </c>
      <c r="F214" s="11">
        <f t="shared" ref="F214:F220" si="101">B214-E214</f>
        <v>84706.096680000308</v>
      </c>
      <c r="G214" s="11">
        <f t="shared" ref="G214:G220" si="102">B214-C214</f>
        <v>85831.096680000308</v>
      </c>
      <c r="H214" s="6">
        <f t="shared" si="94"/>
        <v>90.09401351429905</v>
      </c>
      <c r="I214" s="53"/>
    </row>
    <row r="215" spans="1:9" ht="11.25" customHeight="1" x14ac:dyDescent="0.2">
      <c r="A215" s="59" t="s">
        <v>336</v>
      </c>
      <c r="B215" s="11">
        <v>471844.88685999997</v>
      </c>
      <c r="C215" s="11">
        <v>412788.99016000004</v>
      </c>
      <c r="D215" s="11">
        <v>2042.4791599999999</v>
      </c>
      <c r="E215" s="11">
        <f t="shared" si="100"/>
        <v>414831.46932000003</v>
      </c>
      <c r="F215" s="11">
        <f t="shared" si="101"/>
        <v>57013.417539999937</v>
      </c>
      <c r="G215" s="11">
        <f t="shared" si="102"/>
        <v>59055.896699999925</v>
      </c>
      <c r="H215" s="6">
        <f t="shared" si="94"/>
        <v>87.916915255899283</v>
      </c>
      <c r="I215" s="53"/>
    </row>
    <row r="216" spans="1:9" ht="11.25" customHeight="1" x14ac:dyDescent="0.2">
      <c r="A216" s="55" t="s">
        <v>154</v>
      </c>
      <c r="B216" s="11">
        <v>12904</v>
      </c>
      <c r="C216" s="11">
        <v>0</v>
      </c>
      <c r="D216" s="11">
        <v>0</v>
      </c>
      <c r="E216" s="11">
        <f t="shared" si="100"/>
        <v>0</v>
      </c>
      <c r="F216" s="11">
        <f t="shared" si="101"/>
        <v>12904</v>
      </c>
      <c r="G216" s="11">
        <f t="shared" si="102"/>
        <v>12904</v>
      </c>
      <c r="H216" s="6">
        <f t="shared" si="94"/>
        <v>0</v>
      </c>
      <c r="I216" s="53"/>
    </row>
    <row r="217" spans="1:9" ht="11.25" customHeight="1" x14ac:dyDescent="0.2">
      <c r="A217" s="55" t="s">
        <v>155</v>
      </c>
      <c r="B217" s="11">
        <v>136811.11399999997</v>
      </c>
      <c r="C217" s="11">
        <v>125297.53320000001</v>
      </c>
      <c r="D217" s="11">
        <v>133.54294000000002</v>
      </c>
      <c r="E217" s="11">
        <f t="shared" si="100"/>
        <v>125431.07614</v>
      </c>
      <c r="F217" s="11">
        <f t="shared" si="101"/>
        <v>11380.037859999968</v>
      </c>
      <c r="G217" s="11">
        <f t="shared" si="102"/>
        <v>11513.580799999967</v>
      </c>
      <c r="H217" s="6">
        <f t="shared" si="94"/>
        <v>91.68193465627364</v>
      </c>
      <c r="I217" s="53"/>
    </row>
    <row r="218" spans="1:9" ht="11.25" customHeight="1" x14ac:dyDescent="0.2">
      <c r="A218" s="55" t="s">
        <v>156</v>
      </c>
      <c r="B218" s="11">
        <v>469183.0149999999</v>
      </c>
      <c r="C218" s="11">
        <v>362925.05335</v>
      </c>
      <c r="D218" s="11">
        <v>2592.4637599999996</v>
      </c>
      <c r="E218" s="11">
        <f t="shared" si="100"/>
        <v>365517.51711000002</v>
      </c>
      <c r="F218" s="11">
        <f t="shared" si="101"/>
        <v>103665.49788999988</v>
      </c>
      <c r="G218" s="11">
        <f t="shared" si="102"/>
        <v>106257.9616499999</v>
      </c>
      <c r="H218" s="6">
        <f t="shared" si="94"/>
        <v>77.905104282174435</v>
      </c>
      <c r="I218" s="53"/>
    </row>
    <row r="219" spans="1:9" ht="11.25" customHeight="1" x14ac:dyDescent="0.2">
      <c r="A219" s="55" t="s">
        <v>337</v>
      </c>
      <c r="B219" s="11">
        <v>99923.814000000013</v>
      </c>
      <c r="C219" s="11">
        <v>86872.919299999994</v>
      </c>
      <c r="D219" s="11">
        <v>498.44102000000004</v>
      </c>
      <c r="E219" s="11">
        <f t="shared" si="100"/>
        <v>87371.360319999992</v>
      </c>
      <c r="F219" s="11">
        <f t="shared" si="101"/>
        <v>12552.453680000021</v>
      </c>
      <c r="G219" s="11">
        <f t="shared" si="102"/>
        <v>13050.894700000019</v>
      </c>
      <c r="H219" s="6">
        <f t="shared" si="94"/>
        <v>87.43797581625536</v>
      </c>
      <c r="I219" s="53"/>
    </row>
    <row r="220" spans="1:9" ht="11.25" customHeight="1" x14ac:dyDescent="0.2">
      <c r="A220" s="59" t="s">
        <v>338</v>
      </c>
      <c r="B220" s="11">
        <v>219815.94999999998</v>
      </c>
      <c r="C220" s="11">
        <v>191943.96487999998</v>
      </c>
      <c r="D220" s="11">
        <v>3212.9464199999998</v>
      </c>
      <c r="E220" s="11">
        <f t="shared" si="100"/>
        <v>195156.91129999998</v>
      </c>
      <c r="F220" s="11">
        <f t="shared" si="101"/>
        <v>24659.038700000005</v>
      </c>
      <c r="G220" s="11">
        <f t="shared" si="102"/>
        <v>27871.985119999998</v>
      </c>
      <c r="H220" s="6">
        <f t="shared" si="94"/>
        <v>88.781961136123201</v>
      </c>
      <c r="I220" s="53"/>
    </row>
    <row r="221" spans="1:9" ht="11.25" customHeight="1" x14ac:dyDescent="0.2">
      <c r="A221" s="58"/>
      <c r="B221" s="11"/>
      <c r="C221" s="7"/>
      <c r="D221" s="11"/>
      <c r="E221" s="7"/>
      <c r="F221" s="7"/>
      <c r="G221" s="7"/>
      <c r="H221" s="6" t="str">
        <f t="shared" si="94"/>
        <v/>
      </c>
      <c r="I221" s="53"/>
    </row>
    <row r="222" spans="1:9" ht="11.25" customHeight="1" x14ac:dyDescent="0.2">
      <c r="A222" s="52" t="s">
        <v>157</v>
      </c>
      <c r="B222" s="14">
        <f t="shared" ref="B222:G222" si="103">SUM(B223:B235)+SUM(B240:B253)</f>
        <v>51586777.243160009</v>
      </c>
      <c r="C222" s="14">
        <f t="shared" si="103"/>
        <v>42933521.422729991</v>
      </c>
      <c r="D222" s="14">
        <f t="shared" si="103"/>
        <v>1348477.1768800006</v>
      </c>
      <c r="E222" s="14">
        <f t="shared" si="103"/>
        <v>44281998.599610001</v>
      </c>
      <c r="F222" s="14">
        <f t="shared" si="103"/>
        <v>7304778.6435500141</v>
      </c>
      <c r="G222" s="14">
        <f t="shared" si="103"/>
        <v>8653255.8204300143</v>
      </c>
      <c r="H222" s="6">
        <f t="shared" si="94"/>
        <v>85.839823625503641</v>
      </c>
      <c r="I222" s="53"/>
    </row>
    <row r="223" spans="1:9" ht="11.25" customHeight="1" x14ac:dyDescent="0.2">
      <c r="A223" s="55" t="s">
        <v>158</v>
      </c>
      <c r="B223" s="11">
        <v>159304</v>
      </c>
      <c r="C223" s="11">
        <v>125404.59393999999</v>
      </c>
      <c r="D223" s="11">
        <v>0</v>
      </c>
      <c r="E223" s="11">
        <f t="shared" ref="E223:E234" si="104">C223+D223</f>
        <v>125404.59393999999</v>
      </c>
      <c r="F223" s="11">
        <f t="shared" ref="F223:F234" si="105">B223-E223</f>
        <v>33899.406060000008</v>
      </c>
      <c r="G223" s="11">
        <f t="shared" ref="G223:G234" si="106">B223-C223</f>
        <v>33899.406060000008</v>
      </c>
      <c r="H223" s="6">
        <f t="shared" si="94"/>
        <v>78.72030453723697</v>
      </c>
      <c r="I223" s="53"/>
    </row>
    <row r="224" spans="1:9" ht="11.25" customHeight="1" x14ac:dyDescent="0.2">
      <c r="A224" s="55" t="s">
        <v>159</v>
      </c>
      <c r="B224" s="11">
        <v>165784.33499999996</v>
      </c>
      <c r="C224" s="11">
        <v>147250.57926</v>
      </c>
      <c r="D224" s="11">
        <v>0</v>
      </c>
      <c r="E224" s="11">
        <f t="shared" si="104"/>
        <v>147250.57926</v>
      </c>
      <c r="F224" s="11">
        <f t="shared" si="105"/>
        <v>18533.755739999964</v>
      </c>
      <c r="G224" s="11">
        <f t="shared" si="106"/>
        <v>18533.755739999964</v>
      </c>
      <c r="H224" s="6">
        <f t="shared" si="94"/>
        <v>88.820562726870449</v>
      </c>
      <c r="I224" s="53"/>
    </row>
    <row r="225" spans="1:9" ht="11.25" customHeight="1" x14ac:dyDescent="0.2">
      <c r="A225" s="55" t="s">
        <v>160</v>
      </c>
      <c r="B225" s="11">
        <v>163043.10999999999</v>
      </c>
      <c r="C225" s="11">
        <v>149474.15505999999</v>
      </c>
      <c r="D225" s="11">
        <v>1957.3653300000001</v>
      </c>
      <c r="E225" s="11">
        <f t="shared" si="104"/>
        <v>151431.52038999999</v>
      </c>
      <c r="F225" s="11">
        <f t="shared" si="105"/>
        <v>11611.589609999995</v>
      </c>
      <c r="G225" s="11">
        <f t="shared" si="106"/>
        <v>13568.954939999996</v>
      </c>
      <c r="H225" s="6">
        <f t="shared" si="94"/>
        <v>92.878208953447967</v>
      </c>
      <c r="I225" s="53"/>
    </row>
    <row r="226" spans="1:9" ht="11.25" customHeight="1" x14ac:dyDescent="0.2">
      <c r="A226" s="55" t="s">
        <v>161</v>
      </c>
      <c r="B226" s="11">
        <v>26278893.808160007</v>
      </c>
      <c r="C226" s="11">
        <v>21305323.660829991</v>
      </c>
      <c r="D226" s="11">
        <v>877309.49627000035</v>
      </c>
      <c r="E226" s="11">
        <f t="shared" si="104"/>
        <v>22182633.157099992</v>
      </c>
      <c r="F226" s="11">
        <f t="shared" si="105"/>
        <v>4096260.651060015</v>
      </c>
      <c r="G226" s="11">
        <f t="shared" si="106"/>
        <v>4973570.1473300159</v>
      </c>
      <c r="H226" s="6">
        <f t="shared" si="94"/>
        <v>84.412355097732231</v>
      </c>
      <c r="I226" s="53"/>
    </row>
    <row r="227" spans="1:9" ht="11.25" customHeight="1" x14ac:dyDescent="0.2">
      <c r="A227" s="55" t="s">
        <v>162</v>
      </c>
      <c r="B227" s="11">
        <v>88630.599999999991</v>
      </c>
      <c r="C227" s="11">
        <v>72481.38725</v>
      </c>
      <c r="D227" s="11">
        <v>612.38810999999998</v>
      </c>
      <c r="E227" s="11">
        <f t="shared" si="104"/>
        <v>73093.77536</v>
      </c>
      <c r="F227" s="11">
        <f t="shared" si="105"/>
        <v>15536.824639999992</v>
      </c>
      <c r="G227" s="11">
        <f t="shared" si="106"/>
        <v>16149.212749999992</v>
      </c>
      <c r="H227" s="6">
        <f t="shared" si="94"/>
        <v>82.470134874411329</v>
      </c>
      <c r="I227" s="53"/>
    </row>
    <row r="228" spans="1:9" ht="11.25" customHeight="1" x14ac:dyDescent="0.2">
      <c r="A228" s="55" t="s">
        <v>163</v>
      </c>
      <c r="B228" s="11">
        <v>430554.72600000002</v>
      </c>
      <c r="C228" s="11">
        <v>268013.87842999998</v>
      </c>
      <c r="D228" s="11">
        <v>104277.90531</v>
      </c>
      <c r="E228" s="11">
        <f t="shared" si="104"/>
        <v>372291.78373999998</v>
      </c>
      <c r="F228" s="11">
        <f t="shared" si="105"/>
        <v>58262.94226000004</v>
      </c>
      <c r="G228" s="11">
        <f t="shared" si="106"/>
        <v>162540.84757000004</v>
      </c>
      <c r="H228" s="6">
        <f t="shared" ref="H228:H259" si="107">IFERROR(E228/B228*100,"")</f>
        <v>86.467935725318213</v>
      </c>
      <c r="I228" s="53"/>
    </row>
    <row r="229" spans="1:9" ht="11.25" customHeight="1" x14ac:dyDescent="0.2">
      <c r="A229" s="55" t="s">
        <v>164</v>
      </c>
      <c r="B229" s="11">
        <v>910815.55100000009</v>
      </c>
      <c r="C229" s="11">
        <v>730860.18455999997</v>
      </c>
      <c r="D229" s="11">
        <v>857.25493000000006</v>
      </c>
      <c r="E229" s="11">
        <f t="shared" si="104"/>
        <v>731717.43949000002</v>
      </c>
      <c r="F229" s="11">
        <f t="shared" si="105"/>
        <v>179098.11151000008</v>
      </c>
      <c r="G229" s="11">
        <f t="shared" si="106"/>
        <v>179955.36644000013</v>
      </c>
      <c r="H229" s="6">
        <f t="shared" si="107"/>
        <v>80.336511457960384</v>
      </c>
      <c r="I229" s="53"/>
    </row>
    <row r="230" spans="1:9" ht="11.25" customHeight="1" x14ac:dyDescent="0.2">
      <c r="A230" s="55" t="s">
        <v>165</v>
      </c>
      <c r="B230" s="11">
        <v>347791.02500000002</v>
      </c>
      <c r="C230" s="11">
        <v>274868.93064999999</v>
      </c>
      <c r="D230" s="11">
        <v>5511.2293099999997</v>
      </c>
      <c r="E230" s="11">
        <f t="shared" si="104"/>
        <v>280380.15996000002</v>
      </c>
      <c r="F230" s="11">
        <f t="shared" si="105"/>
        <v>67410.865040000004</v>
      </c>
      <c r="G230" s="11">
        <f t="shared" si="106"/>
        <v>72922.094350000028</v>
      </c>
      <c r="H230" s="6">
        <f t="shared" si="107"/>
        <v>80.61742247661509</v>
      </c>
      <c r="I230" s="53"/>
    </row>
    <row r="231" spans="1:9" ht="11.25" customHeight="1" x14ac:dyDescent="0.2">
      <c r="A231" s="55" t="s">
        <v>166</v>
      </c>
      <c r="B231" s="11">
        <v>127675.92200000001</v>
      </c>
      <c r="C231" s="11">
        <v>121004.54247</v>
      </c>
      <c r="D231" s="11">
        <v>361.39049999999997</v>
      </c>
      <c r="E231" s="11">
        <f t="shared" si="104"/>
        <v>121365.93296999999</v>
      </c>
      <c r="F231" s="11">
        <f t="shared" si="105"/>
        <v>6309.9890300000116</v>
      </c>
      <c r="G231" s="11">
        <f t="shared" si="106"/>
        <v>6671.3795300000056</v>
      </c>
      <c r="H231" s="6">
        <f t="shared" si="107"/>
        <v>95.057808135507329</v>
      </c>
      <c r="I231" s="53"/>
    </row>
    <row r="232" spans="1:9" ht="11.25" customHeight="1" x14ac:dyDescent="0.2">
      <c r="A232" s="55" t="s">
        <v>167</v>
      </c>
      <c r="B232" s="11">
        <v>271205.94299999997</v>
      </c>
      <c r="C232" s="11">
        <v>267651.56001000002</v>
      </c>
      <c r="D232" s="11">
        <v>140.46610000000001</v>
      </c>
      <c r="E232" s="11">
        <f t="shared" si="104"/>
        <v>267792.02611000004</v>
      </c>
      <c r="F232" s="11">
        <f t="shared" si="105"/>
        <v>3413.9168899999349</v>
      </c>
      <c r="G232" s="11">
        <f t="shared" si="106"/>
        <v>3554.3829899999546</v>
      </c>
      <c r="H232" s="6">
        <f t="shared" si="107"/>
        <v>98.741208672554819</v>
      </c>
      <c r="I232" s="53"/>
    </row>
    <row r="233" spans="1:9" ht="11.25" customHeight="1" x14ac:dyDescent="0.2">
      <c r="A233" s="55" t="s">
        <v>168</v>
      </c>
      <c r="B233" s="11">
        <v>295089.185</v>
      </c>
      <c r="C233" s="11">
        <v>233568.72197000001</v>
      </c>
      <c r="D233" s="11">
        <v>2922.3405899999998</v>
      </c>
      <c r="E233" s="11">
        <f t="shared" si="104"/>
        <v>236491.06256000002</v>
      </c>
      <c r="F233" s="11">
        <f t="shared" si="105"/>
        <v>58598.122439999977</v>
      </c>
      <c r="G233" s="11">
        <f t="shared" si="106"/>
        <v>61520.463029999984</v>
      </c>
      <c r="H233" s="6">
        <f t="shared" si="107"/>
        <v>80.142233121827218</v>
      </c>
      <c r="I233" s="53"/>
    </row>
    <row r="234" spans="1:9" ht="11.25" customHeight="1" x14ac:dyDescent="0.2">
      <c r="A234" s="55" t="s">
        <v>169</v>
      </c>
      <c r="B234" s="11">
        <v>176699.95499999999</v>
      </c>
      <c r="C234" s="11">
        <v>144683.81575000001</v>
      </c>
      <c r="D234" s="11">
        <v>1163.8363400000001</v>
      </c>
      <c r="E234" s="11">
        <f t="shared" si="104"/>
        <v>145847.65209000002</v>
      </c>
      <c r="F234" s="11">
        <f t="shared" si="105"/>
        <v>30852.302909999969</v>
      </c>
      <c r="G234" s="11">
        <f t="shared" si="106"/>
        <v>32016.139249999978</v>
      </c>
      <c r="H234" s="6">
        <f t="shared" si="107"/>
        <v>82.539722259691601</v>
      </c>
      <c r="I234" s="53"/>
    </row>
    <row r="235" spans="1:9" ht="11.25" customHeight="1" x14ac:dyDescent="0.2">
      <c r="A235" s="55" t="s">
        <v>170</v>
      </c>
      <c r="B235" s="13">
        <f t="shared" ref="B235:C235" si="108">SUM(B236:B239)</f>
        <v>2006344.716</v>
      </c>
      <c r="C235" s="13">
        <f t="shared" si="108"/>
        <v>1470646.9105699998</v>
      </c>
      <c r="D235" s="13">
        <f t="shared" ref="D235:G235" si="109">SUM(D236:D239)</f>
        <v>18670.188390000003</v>
      </c>
      <c r="E235" s="13">
        <f t="shared" si="109"/>
        <v>1489317.0989600001</v>
      </c>
      <c r="F235" s="13">
        <f t="shared" si="109"/>
        <v>517027.61704000016</v>
      </c>
      <c r="G235" s="13">
        <f t="shared" si="109"/>
        <v>535697.80543000018</v>
      </c>
      <c r="H235" s="6">
        <f t="shared" si="107"/>
        <v>74.230369641026343</v>
      </c>
      <c r="I235" s="53"/>
    </row>
    <row r="236" spans="1:9" ht="11.25" customHeight="1" x14ac:dyDescent="0.2">
      <c r="A236" s="55" t="s">
        <v>205</v>
      </c>
      <c r="B236" s="11">
        <v>850744.97400000016</v>
      </c>
      <c r="C236" s="11">
        <v>648450.96961999999</v>
      </c>
      <c r="D236" s="11">
        <v>16837.35643</v>
      </c>
      <c r="E236" s="11">
        <f t="shared" ref="E236:E253" si="110">C236+D236</f>
        <v>665288.32605000003</v>
      </c>
      <c r="F236" s="11">
        <f t="shared" ref="F236:F253" si="111">B236-E236</f>
        <v>185456.64795000013</v>
      </c>
      <c r="G236" s="11">
        <f t="shared" ref="G236:G253" si="112">B236-C236</f>
        <v>202294.00438000017</v>
      </c>
      <c r="H236" s="6">
        <f t="shared" si="107"/>
        <v>78.200676628387569</v>
      </c>
      <c r="I236" s="53"/>
    </row>
    <row r="237" spans="1:9" ht="11.25" customHeight="1" x14ac:dyDescent="0.2">
      <c r="A237" s="55" t="s">
        <v>301</v>
      </c>
      <c r="B237" s="11">
        <v>278912.63699999999</v>
      </c>
      <c r="C237" s="11">
        <v>256499.9621</v>
      </c>
      <c r="D237" s="11">
        <v>642.55812000000003</v>
      </c>
      <c r="E237" s="11">
        <f t="shared" si="110"/>
        <v>257142.52022000001</v>
      </c>
      <c r="F237" s="11">
        <f t="shared" si="111"/>
        <v>21770.116779999982</v>
      </c>
      <c r="G237" s="11">
        <f t="shared" si="112"/>
        <v>22412.674899999984</v>
      </c>
      <c r="H237" s="6">
        <f t="shared" si="107"/>
        <v>92.194646677124211</v>
      </c>
      <c r="I237" s="53"/>
    </row>
    <row r="238" spans="1:9" ht="11.25" customHeight="1" x14ac:dyDescent="0.2">
      <c r="A238" s="55" t="s">
        <v>171</v>
      </c>
      <c r="B238" s="11">
        <v>207252.318</v>
      </c>
      <c r="C238" s="11">
        <v>199798.32493</v>
      </c>
      <c r="D238" s="11">
        <v>450.08884999999998</v>
      </c>
      <c r="E238" s="11">
        <f t="shared" si="110"/>
        <v>200248.41378</v>
      </c>
      <c r="F238" s="11">
        <f t="shared" si="111"/>
        <v>7003.9042199999967</v>
      </c>
      <c r="G238" s="11">
        <f t="shared" si="112"/>
        <v>7453.9930699999968</v>
      </c>
      <c r="H238" s="6">
        <f t="shared" si="107"/>
        <v>96.620590646421618</v>
      </c>
      <c r="I238" s="53"/>
    </row>
    <row r="239" spans="1:9" ht="11.25" customHeight="1" x14ac:dyDescent="0.2">
      <c r="A239" s="55" t="s">
        <v>302</v>
      </c>
      <c r="B239" s="11">
        <v>669434.78700000001</v>
      </c>
      <c r="C239" s="11">
        <v>365897.65392000001</v>
      </c>
      <c r="D239" s="11">
        <v>740.18498999999997</v>
      </c>
      <c r="E239" s="11">
        <f t="shared" si="110"/>
        <v>366637.83890999999</v>
      </c>
      <c r="F239" s="11">
        <f t="shared" si="111"/>
        <v>302796.94809000002</v>
      </c>
      <c r="G239" s="11">
        <f t="shared" si="112"/>
        <v>303537.13308</v>
      </c>
      <c r="H239" s="6">
        <f t="shared" si="107"/>
        <v>54.76826810166947</v>
      </c>
      <c r="I239" s="53"/>
    </row>
    <row r="240" spans="1:9" ht="11.25" customHeight="1" x14ac:dyDescent="0.2">
      <c r="A240" s="55" t="s">
        <v>286</v>
      </c>
      <c r="B240" s="11">
        <v>218559.62900000002</v>
      </c>
      <c r="C240" s="11">
        <v>204899.01925000001</v>
      </c>
      <c r="D240" s="11">
        <v>2185.57413</v>
      </c>
      <c r="E240" s="11">
        <f t="shared" si="110"/>
        <v>207084.59338000001</v>
      </c>
      <c r="F240" s="11">
        <f t="shared" si="111"/>
        <v>11475.03562000001</v>
      </c>
      <c r="G240" s="11">
        <f t="shared" si="112"/>
        <v>13660.609750000003</v>
      </c>
      <c r="H240" s="6">
        <f t="shared" si="107"/>
        <v>94.749700266008404</v>
      </c>
      <c r="I240" s="53"/>
    </row>
    <row r="241" spans="1:9" ht="11.25" customHeight="1" x14ac:dyDescent="0.2">
      <c r="A241" s="55" t="s">
        <v>173</v>
      </c>
      <c r="B241" s="11">
        <v>3033467.2829999998</v>
      </c>
      <c r="C241" s="11">
        <v>2998972.86271</v>
      </c>
      <c r="D241" s="11">
        <v>4672.4184999999998</v>
      </c>
      <c r="E241" s="11">
        <f t="shared" si="110"/>
        <v>3003645.2812100002</v>
      </c>
      <c r="F241" s="11">
        <f t="shared" si="111"/>
        <v>29822.00178999966</v>
      </c>
      <c r="G241" s="11">
        <f t="shared" si="112"/>
        <v>34494.420289999805</v>
      </c>
      <c r="H241" s="6">
        <f t="shared" si="107"/>
        <v>99.016900496763995</v>
      </c>
      <c r="I241" s="53"/>
    </row>
    <row r="242" spans="1:9" ht="11.25" customHeight="1" x14ac:dyDescent="0.2">
      <c r="A242" s="55" t="s">
        <v>174</v>
      </c>
      <c r="B242" s="11">
        <v>724102.23400000017</v>
      </c>
      <c r="C242" s="11">
        <v>541449.65178999992</v>
      </c>
      <c r="D242" s="11">
        <v>2994.8409900000001</v>
      </c>
      <c r="E242" s="11">
        <f t="shared" si="110"/>
        <v>544444.49277999997</v>
      </c>
      <c r="F242" s="11">
        <f t="shared" si="111"/>
        <v>179657.7412200002</v>
      </c>
      <c r="G242" s="11">
        <f t="shared" si="112"/>
        <v>182652.58221000026</v>
      </c>
      <c r="H242" s="6">
        <f t="shared" si="107"/>
        <v>75.188898364868166</v>
      </c>
      <c r="I242" s="53"/>
    </row>
    <row r="243" spans="1:9" ht="11.25" customHeight="1" x14ac:dyDescent="0.2">
      <c r="A243" s="55" t="s">
        <v>303</v>
      </c>
      <c r="B243" s="11">
        <v>6938993.4979999997</v>
      </c>
      <c r="C243" s="11">
        <v>6633039.7130200006</v>
      </c>
      <c r="D243" s="11">
        <v>233834.13003999999</v>
      </c>
      <c r="E243" s="11">
        <f t="shared" si="110"/>
        <v>6866873.8430600008</v>
      </c>
      <c r="F243" s="11">
        <f t="shared" si="111"/>
        <v>72119.654939998873</v>
      </c>
      <c r="G243" s="11">
        <f t="shared" si="112"/>
        <v>305953.78497999907</v>
      </c>
      <c r="H243" s="6">
        <f t="shared" si="107"/>
        <v>98.960661154088342</v>
      </c>
      <c r="I243" s="53"/>
    </row>
    <row r="244" spans="1:9" ht="11.25" customHeight="1" x14ac:dyDescent="0.2">
      <c r="A244" s="55" t="s">
        <v>304</v>
      </c>
      <c r="B244" s="11">
        <v>61556.712000000007</v>
      </c>
      <c r="C244" s="11">
        <v>34579.144399999997</v>
      </c>
      <c r="D244" s="11">
        <v>866.37744999999995</v>
      </c>
      <c r="E244" s="11">
        <f t="shared" si="110"/>
        <v>35445.521849999997</v>
      </c>
      <c r="F244" s="11">
        <f t="shared" si="111"/>
        <v>26111.190150000009</v>
      </c>
      <c r="G244" s="11">
        <f t="shared" si="112"/>
        <v>26977.567600000009</v>
      </c>
      <c r="H244" s="6">
        <f t="shared" si="107"/>
        <v>57.581895943370064</v>
      </c>
      <c r="I244" s="53"/>
    </row>
    <row r="245" spans="1:9" ht="11.25" customHeight="1" x14ac:dyDescent="0.2">
      <c r="A245" s="64" t="s">
        <v>36</v>
      </c>
      <c r="B245" s="11">
        <v>505585.65700000001</v>
      </c>
      <c r="C245" s="11">
        <v>397590.13464999996</v>
      </c>
      <c r="D245" s="11">
        <v>2960.77081</v>
      </c>
      <c r="E245" s="11">
        <f t="shared" si="110"/>
        <v>400550.90545999998</v>
      </c>
      <c r="F245" s="11">
        <f t="shared" si="111"/>
        <v>105034.75154000003</v>
      </c>
      <c r="G245" s="11">
        <f t="shared" si="112"/>
        <v>107995.52235000004</v>
      </c>
      <c r="H245" s="6">
        <f t="shared" si="107"/>
        <v>79.225132262800713</v>
      </c>
      <c r="I245" s="53"/>
    </row>
    <row r="246" spans="1:9" ht="11.25" customHeight="1" x14ac:dyDescent="0.2">
      <c r="A246" s="64" t="s">
        <v>175</v>
      </c>
      <c r="B246" s="11">
        <v>3581919.4989999998</v>
      </c>
      <c r="C246" s="11">
        <v>2970698.5445999997</v>
      </c>
      <c r="D246" s="11">
        <v>14594.32907</v>
      </c>
      <c r="E246" s="11">
        <f t="shared" si="110"/>
        <v>2985292.8736699997</v>
      </c>
      <c r="F246" s="11">
        <f t="shared" si="111"/>
        <v>596626.62533000018</v>
      </c>
      <c r="G246" s="11">
        <f t="shared" si="112"/>
        <v>611220.95440000016</v>
      </c>
      <c r="H246" s="6">
        <f t="shared" si="107"/>
        <v>83.343382633345996</v>
      </c>
      <c r="I246" s="53"/>
    </row>
    <row r="247" spans="1:9" ht="11.25" customHeight="1" x14ac:dyDescent="0.2">
      <c r="A247" s="64" t="s">
        <v>176</v>
      </c>
      <c r="B247" s="11">
        <v>151586.91200000001</v>
      </c>
      <c r="C247" s="11">
        <v>130975.51759999999</v>
      </c>
      <c r="D247" s="11">
        <v>10861.16084</v>
      </c>
      <c r="E247" s="11">
        <f t="shared" si="110"/>
        <v>141836.67843999999</v>
      </c>
      <c r="F247" s="11">
        <f t="shared" si="111"/>
        <v>9750.2335600000224</v>
      </c>
      <c r="G247" s="11">
        <f t="shared" si="112"/>
        <v>20611.394400000019</v>
      </c>
      <c r="H247" s="6">
        <f t="shared" si="107"/>
        <v>93.56789222014099</v>
      </c>
      <c r="I247" s="53"/>
    </row>
    <row r="248" spans="1:9" ht="11.25" customHeight="1" x14ac:dyDescent="0.2">
      <c r="A248" s="64" t="s">
        <v>269</v>
      </c>
      <c r="B248" s="11">
        <v>1657004.966</v>
      </c>
      <c r="C248" s="11">
        <v>739802.41350999998</v>
      </c>
      <c r="D248" s="11">
        <v>3837.5918700000002</v>
      </c>
      <c r="E248" s="11">
        <f t="shared" si="110"/>
        <v>743640.00537999999</v>
      </c>
      <c r="F248" s="11">
        <f t="shared" si="111"/>
        <v>913364.96062000003</v>
      </c>
      <c r="G248" s="11">
        <f t="shared" si="112"/>
        <v>917202.55249000003</v>
      </c>
      <c r="H248" s="6">
        <f t="shared" si="107"/>
        <v>44.878562263765723</v>
      </c>
      <c r="I248" s="53"/>
    </row>
    <row r="249" spans="1:9" ht="11.25" customHeight="1" x14ac:dyDescent="0.2">
      <c r="A249" s="64" t="s">
        <v>177</v>
      </c>
      <c r="B249" s="11">
        <v>934395.74100000015</v>
      </c>
      <c r="C249" s="11">
        <v>870527.57039000001</v>
      </c>
      <c r="D249" s="11">
        <v>50018.873650000001</v>
      </c>
      <c r="E249" s="11">
        <f t="shared" si="110"/>
        <v>920546.44403999997</v>
      </c>
      <c r="F249" s="11">
        <f t="shared" si="111"/>
        <v>13849.296960000182</v>
      </c>
      <c r="G249" s="11">
        <f t="shared" si="112"/>
        <v>63868.170610000147</v>
      </c>
      <c r="H249" s="6">
        <f t="shared" si="107"/>
        <v>98.517833894964184</v>
      </c>
      <c r="I249" s="53"/>
    </row>
    <row r="250" spans="1:9" ht="11.25" customHeight="1" x14ac:dyDescent="0.2">
      <c r="A250" s="64" t="s">
        <v>179</v>
      </c>
      <c r="B250" s="11">
        <v>115343.99999999999</v>
      </c>
      <c r="C250" s="11">
        <v>104787.94997</v>
      </c>
      <c r="D250" s="11">
        <v>121.41222999999999</v>
      </c>
      <c r="E250" s="11">
        <f t="shared" si="110"/>
        <v>104909.3622</v>
      </c>
      <c r="F250" s="11">
        <f t="shared" si="111"/>
        <v>10434.637799999982</v>
      </c>
      <c r="G250" s="11">
        <f t="shared" si="112"/>
        <v>10556.050029999984</v>
      </c>
      <c r="H250" s="6">
        <f t="shared" si="107"/>
        <v>90.953462858926358</v>
      </c>
      <c r="I250" s="53"/>
    </row>
    <row r="251" spans="1:9" ht="11.25" customHeight="1" x14ac:dyDescent="0.2">
      <c r="A251" s="64" t="s">
        <v>180</v>
      </c>
      <c r="B251" s="11">
        <v>764552.74099999992</v>
      </c>
      <c r="C251" s="11">
        <v>614126.51063999999</v>
      </c>
      <c r="D251" s="11">
        <v>5606.6102000000001</v>
      </c>
      <c r="E251" s="11">
        <f t="shared" si="110"/>
        <v>619733.12083999999</v>
      </c>
      <c r="F251" s="11">
        <f t="shared" si="111"/>
        <v>144819.62015999993</v>
      </c>
      <c r="G251" s="11">
        <f t="shared" si="112"/>
        <v>150426.23035999993</v>
      </c>
      <c r="H251" s="6">
        <f t="shared" si="107"/>
        <v>81.058256364291807</v>
      </c>
      <c r="I251" s="53"/>
    </row>
    <row r="252" spans="1:9" ht="11.25" customHeight="1" x14ac:dyDescent="0.2">
      <c r="A252" s="55" t="s">
        <v>270</v>
      </c>
      <c r="B252" s="11">
        <v>495714.66</v>
      </c>
      <c r="C252" s="11">
        <v>415348.47841000004</v>
      </c>
      <c r="D252" s="11">
        <v>1575.3902</v>
      </c>
      <c r="E252" s="11">
        <f t="shared" si="110"/>
        <v>416923.86861000006</v>
      </c>
      <c r="F252" s="11">
        <f t="shared" si="111"/>
        <v>78790.791389999911</v>
      </c>
      <c r="G252" s="11">
        <f t="shared" si="112"/>
        <v>80366.181589999935</v>
      </c>
      <c r="H252" s="6">
        <f t="shared" si="107"/>
        <v>84.105616043310093</v>
      </c>
      <c r="I252" s="53"/>
    </row>
    <row r="253" spans="1:9" ht="11.25" customHeight="1" x14ac:dyDescent="0.2">
      <c r="A253" s="55" t="s">
        <v>316</v>
      </c>
      <c r="B253" s="11">
        <v>982160.83499999973</v>
      </c>
      <c r="C253" s="11">
        <v>965490.99103999999</v>
      </c>
      <c r="D253" s="11">
        <v>563.83571999999992</v>
      </c>
      <c r="E253" s="11">
        <f t="shared" si="110"/>
        <v>966054.82675999997</v>
      </c>
      <c r="F253" s="11">
        <f t="shared" si="111"/>
        <v>16106.008239999763</v>
      </c>
      <c r="G253" s="11">
        <f t="shared" si="112"/>
        <v>16669.843959999736</v>
      </c>
      <c r="H253" s="6">
        <f t="shared" si="107"/>
        <v>98.360145541743194</v>
      </c>
      <c r="I253" s="53"/>
    </row>
    <row r="254" spans="1:9" ht="11.25" customHeight="1" x14ac:dyDescent="0.2">
      <c r="A254" s="58"/>
      <c r="B254" s="11"/>
      <c r="C254" s="7"/>
      <c r="D254" s="11"/>
      <c r="E254" s="7"/>
      <c r="F254" s="7"/>
      <c r="G254" s="7"/>
      <c r="H254" s="6" t="str">
        <f t="shared" si="107"/>
        <v/>
      </c>
      <c r="I254" s="53"/>
    </row>
    <row r="255" spans="1:9" ht="11.25" customHeight="1" x14ac:dyDescent="0.2">
      <c r="A255" s="52" t="s">
        <v>181</v>
      </c>
      <c r="B255" s="13">
        <f t="shared" ref="B255:C255" si="113">SUM(B256:B260)</f>
        <v>54205737</v>
      </c>
      <c r="C255" s="13">
        <f t="shared" si="113"/>
        <v>52047759.293249995</v>
      </c>
      <c r="D255" s="13">
        <f t="shared" ref="D255:G255" si="114">SUM(D256:D260)</f>
        <v>112467.67767000002</v>
      </c>
      <c r="E255" s="13">
        <f t="shared" si="114"/>
        <v>52160226.970919989</v>
      </c>
      <c r="F255" s="13">
        <f t="shared" si="114"/>
        <v>2045510.0290800054</v>
      </c>
      <c r="G255" s="13">
        <f t="shared" si="114"/>
        <v>2157977.7067500055</v>
      </c>
      <c r="H255" s="6">
        <f t="shared" si="107"/>
        <v>96.226395687452765</v>
      </c>
      <c r="I255" s="53"/>
    </row>
    <row r="256" spans="1:9" ht="11.25" customHeight="1" x14ac:dyDescent="0.2">
      <c r="A256" s="64" t="s">
        <v>182</v>
      </c>
      <c r="B256" s="11">
        <v>46833399</v>
      </c>
      <c r="C256" s="11">
        <v>45361142.011879995</v>
      </c>
      <c r="D256" s="11">
        <v>103180.22563000002</v>
      </c>
      <c r="E256" s="11">
        <f t="shared" ref="E256:E260" si="115">C256+D256</f>
        <v>45464322.237509996</v>
      </c>
      <c r="F256" s="11">
        <f>B256-E256</f>
        <v>1369076.7624900043</v>
      </c>
      <c r="G256" s="11">
        <f>B256-C256</f>
        <v>1472256.9881200045</v>
      </c>
      <c r="H256" s="6">
        <f t="shared" si="107"/>
        <v>97.076708520579501</v>
      </c>
      <c r="I256" s="53"/>
    </row>
    <row r="257" spans="1:9" ht="11.25" customHeight="1" x14ac:dyDescent="0.2">
      <c r="A257" s="64" t="s">
        <v>183</v>
      </c>
      <c r="B257" s="11">
        <v>150098</v>
      </c>
      <c r="C257" s="11">
        <v>134842.24194000001</v>
      </c>
      <c r="D257" s="11">
        <v>1.35025</v>
      </c>
      <c r="E257" s="11">
        <f t="shared" si="115"/>
        <v>134843.59219</v>
      </c>
      <c r="F257" s="11">
        <f>B257-E257</f>
        <v>15254.407810000004</v>
      </c>
      <c r="G257" s="11">
        <f>B257-C257</f>
        <v>15255.758059999993</v>
      </c>
      <c r="H257" s="6">
        <f t="shared" si="107"/>
        <v>89.837034597396368</v>
      </c>
      <c r="I257" s="53"/>
    </row>
    <row r="258" spans="1:9" ht="11.25" customHeight="1" x14ac:dyDescent="0.2">
      <c r="A258" s="64" t="s">
        <v>184</v>
      </c>
      <c r="B258" s="11">
        <v>2418583.0000000009</v>
      </c>
      <c r="C258" s="11">
        <v>2276993.9934399999</v>
      </c>
      <c r="D258" s="11">
        <v>1059.80944</v>
      </c>
      <c r="E258" s="11">
        <f t="shared" si="115"/>
        <v>2278053.8028799999</v>
      </c>
      <c r="F258" s="11">
        <f>B258-E258</f>
        <v>140529.19712000107</v>
      </c>
      <c r="G258" s="11">
        <f>B258-C258</f>
        <v>141589.00656000106</v>
      </c>
      <c r="H258" s="6">
        <f t="shared" si="107"/>
        <v>94.189606181801452</v>
      </c>
      <c r="I258" s="53"/>
    </row>
    <row r="259" spans="1:9" ht="11.25" customHeight="1" x14ac:dyDescent="0.2">
      <c r="A259" s="64" t="s">
        <v>185</v>
      </c>
      <c r="B259" s="11">
        <v>3863434</v>
      </c>
      <c r="C259" s="11">
        <v>3423654.79317</v>
      </c>
      <c r="D259" s="11">
        <v>5084.9077200000002</v>
      </c>
      <c r="E259" s="11">
        <f t="shared" si="115"/>
        <v>3428739.70089</v>
      </c>
      <c r="F259" s="11">
        <f>B259-E259</f>
        <v>434694.29911000002</v>
      </c>
      <c r="G259" s="11">
        <f>B259-C259</f>
        <v>439779.20683000004</v>
      </c>
      <c r="H259" s="6">
        <f t="shared" si="107"/>
        <v>88.748499415028178</v>
      </c>
      <c r="I259" s="53"/>
    </row>
    <row r="260" spans="1:9" ht="11.25" customHeight="1" x14ac:dyDescent="0.2">
      <c r="A260" s="64" t="s">
        <v>186</v>
      </c>
      <c r="B260" s="11">
        <v>940223</v>
      </c>
      <c r="C260" s="11">
        <v>851126.25282000005</v>
      </c>
      <c r="D260" s="11">
        <v>3141.38463</v>
      </c>
      <c r="E260" s="11">
        <f t="shared" si="115"/>
        <v>854267.63745000004</v>
      </c>
      <c r="F260" s="11">
        <f>B260-E260</f>
        <v>85955.362549999962</v>
      </c>
      <c r="G260" s="11">
        <f>B260-C260</f>
        <v>89096.747179999948</v>
      </c>
      <c r="H260" s="6">
        <f t="shared" ref="H260:H274" si="116">IFERROR(E260/B260*100,"")</f>
        <v>90.857981292735872</v>
      </c>
      <c r="I260" s="53"/>
    </row>
    <row r="261" spans="1:9" ht="11.25" customHeight="1" x14ac:dyDescent="0.2">
      <c r="A261" s="58"/>
      <c r="B261" s="11"/>
      <c r="C261" s="7"/>
      <c r="D261" s="11"/>
      <c r="E261" s="7"/>
      <c r="F261" s="7"/>
      <c r="G261" s="7"/>
      <c r="H261" s="6" t="str">
        <f t="shared" si="116"/>
        <v/>
      </c>
      <c r="I261" s="53"/>
    </row>
    <row r="262" spans="1:9" ht="11.25" customHeight="1" x14ac:dyDescent="0.2">
      <c r="A262" s="52" t="s">
        <v>187</v>
      </c>
      <c r="B262" s="9">
        <f t="shared" ref="B262:G262" si="117">+B263+B264</f>
        <v>2161632.1369999996</v>
      </c>
      <c r="C262" s="9">
        <f t="shared" si="117"/>
        <v>2015072.5067500002</v>
      </c>
      <c r="D262" s="9">
        <f t="shared" si="117"/>
        <v>7280.2929400000003</v>
      </c>
      <c r="E262" s="13">
        <f t="shared" si="117"/>
        <v>2022352.79969</v>
      </c>
      <c r="F262" s="13">
        <f t="shared" si="117"/>
        <v>139279.33730999974</v>
      </c>
      <c r="G262" s="13">
        <f t="shared" si="117"/>
        <v>146559.6302499997</v>
      </c>
      <c r="H262" s="6">
        <f t="shared" si="116"/>
        <v>93.556751173060505</v>
      </c>
      <c r="I262" s="53"/>
    </row>
    <row r="263" spans="1:9" ht="11.25" customHeight="1" x14ac:dyDescent="0.2">
      <c r="A263" s="64" t="s">
        <v>188</v>
      </c>
      <c r="B263" s="11">
        <v>2080270.1249999998</v>
      </c>
      <c r="C263" s="11">
        <v>1944992.3352900001</v>
      </c>
      <c r="D263" s="11">
        <v>6283.3569800000005</v>
      </c>
      <c r="E263" s="11">
        <f t="shared" ref="E263:E264" si="118">C263+D263</f>
        <v>1951275.69227</v>
      </c>
      <c r="F263" s="11">
        <f>B263-E263</f>
        <v>128994.43272999977</v>
      </c>
      <c r="G263" s="11">
        <f>B263-C263</f>
        <v>135277.78970999969</v>
      </c>
      <c r="H263" s="6">
        <f t="shared" si="116"/>
        <v>93.79914987098131</v>
      </c>
      <c r="I263" s="53"/>
    </row>
    <row r="264" spans="1:9" ht="11.25" customHeight="1" x14ac:dyDescent="0.2">
      <c r="A264" s="64" t="s">
        <v>189</v>
      </c>
      <c r="B264" s="11">
        <v>81362.011999999988</v>
      </c>
      <c r="C264" s="11">
        <v>70080.171459999998</v>
      </c>
      <c r="D264" s="11">
        <v>996.93595999999991</v>
      </c>
      <c r="E264" s="11">
        <f t="shared" si="118"/>
        <v>71077.10742</v>
      </c>
      <c r="F264" s="11">
        <f>B264-E264</f>
        <v>10284.904579999988</v>
      </c>
      <c r="G264" s="11">
        <f>B264-C264</f>
        <v>11281.84053999999</v>
      </c>
      <c r="H264" s="6">
        <f t="shared" si="116"/>
        <v>87.359082786694131</v>
      </c>
      <c r="I264" s="53"/>
    </row>
    <row r="265" spans="1:9" ht="11.4" x14ac:dyDescent="0.2">
      <c r="A265" s="58"/>
      <c r="B265" s="8"/>
      <c r="C265" s="8"/>
      <c r="D265" s="8"/>
      <c r="E265" s="8"/>
      <c r="F265" s="8"/>
      <c r="G265" s="8"/>
      <c r="H265" s="6" t="str">
        <f t="shared" si="116"/>
        <v/>
      </c>
      <c r="I265" s="53"/>
    </row>
    <row r="266" spans="1:9" ht="11.25" customHeight="1" x14ac:dyDescent="0.2">
      <c r="A266" s="65" t="s">
        <v>190</v>
      </c>
      <c r="B266" s="11">
        <v>13199836.114999998</v>
      </c>
      <c r="C266" s="11">
        <v>13097535.991979999</v>
      </c>
      <c r="D266" s="11">
        <v>15124.579960000001</v>
      </c>
      <c r="E266" s="11">
        <f t="shared" ref="E266" si="119">C266+D266</f>
        <v>13112660.571939999</v>
      </c>
      <c r="F266" s="11">
        <f>B266-E266</f>
        <v>87175.543059999123</v>
      </c>
      <c r="G266" s="11">
        <f>B266-C266</f>
        <v>102300.12301999889</v>
      </c>
      <c r="H266" s="6">
        <f t="shared" si="116"/>
        <v>99.339571019666423</v>
      </c>
      <c r="I266" s="53"/>
    </row>
    <row r="267" spans="1:9" ht="11.25" customHeight="1" x14ac:dyDescent="0.2">
      <c r="A267" s="58"/>
      <c r="B267" s="8"/>
      <c r="C267" s="8"/>
      <c r="D267" s="8"/>
      <c r="E267" s="8"/>
      <c r="F267" s="8"/>
      <c r="G267" s="8"/>
      <c r="H267" s="6" t="str">
        <f t="shared" si="116"/>
        <v/>
      </c>
      <c r="I267" s="53"/>
    </row>
    <row r="268" spans="1:9" ht="11.25" customHeight="1" x14ac:dyDescent="0.2">
      <c r="A268" s="52" t="s">
        <v>191</v>
      </c>
      <c r="B268" s="11">
        <v>25334704.052000001</v>
      </c>
      <c r="C268" s="11">
        <v>24544406.968529999</v>
      </c>
      <c r="D268" s="11">
        <v>256291.59281999999</v>
      </c>
      <c r="E268" s="11">
        <f t="shared" ref="E268" si="120">C268+D268</f>
        <v>24800698.561349999</v>
      </c>
      <c r="F268" s="11">
        <f>B268-E268</f>
        <v>534005.49065000191</v>
      </c>
      <c r="G268" s="11">
        <f>B268-C268</f>
        <v>790297.08347000182</v>
      </c>
      <c r="H268" s="6">
        <f t="shared" si="116"/>
        <v>97.89219763706754</v>
      </c>
      <c r="I268" s="53"/>
    </row>
    <row r="269" spans="1:9" ht="11.25" customHeight="1" x14ac:dyDescent="0.2">
      <c r="A269" s="58"/>
      <c r="B269" s="8"/>
      <c r="C269" s="8"/>
      <c r="D269" s="8"/>
      <c r="E269" s="8"/>
      <c r="F269" s="8"/>
      <c r="G269" s="8"/>
      <c r="H269" s="6" t="str">
        <f t="shared" si="116"/>
        <v/>
      </c>
      <c r="I269" s="53"/>
    </row>
    <row r="270" spans="1:9" ht="11.25" customHeight="1" x14ac:dyDescent="0.2">
      <c r="A270" s="52" t="s">
        <v>192</v>
      </c>
      <c r="B270" s="11">
        <v>4927452</v>
      </c>
      <c r="C270" s="11">
        <v>4183057.5489400001</v>
      </c>
      <c r="D270" s="11">
        <v>5201.5602900000004</v>
      </c>
      <c r="E270" s="11">
        <f t="shared" ref="E270" si="121">C270+D270</f>
        <v>4188259.1092300001</v>
      </c>
      <c r="F270" s="11">
        <f>B270-E270</f>
        <v>739192.89076999994</v>
      </c>
      <c r="G270" s="11">
        <f>B270-C270</f>
        <v>744394.45105999988</v>
      </c>
      <c r="H270" s="6">
        <f t="shared" si="116"/>
        <v>84.998476073029224</v>
      </c>
      <c r="I270" s="53"/>
    </row>
    <row r="271" spans="1:9" ht="11.25" customHeight="1" x14ac:dyDescent="0.2">
      <c r="A271" s="58"/>
      <c r="B271" s="11"/>
      <c r="C271" s="11"/>
      <c r="D271" s="11"/>
      <c r="E271" s="11"/>
      <c r="F271" s="11"/>
      <c r="G271" s="11"/>
      <c r="H271" s="6" t="str">
        <f t="shared" si="116"/>
        <v/>
      </c>
      <c r="I271" s="53"/>
    </row>
    <row r="272" spans="1:9" ht="11.25" customHeight="1" x14ac:dyDescent="0.2">
      <c r="A272" s="52" t="s">
        <v>193</v>
      </c>
      <c r="B272" s="13">
        <f t="shared" ref="B272:G272" si="122">+B273+B274</f>
        <v>984292.48</v>
      </c>
      <c r="C272" s="13">
        <f t="shared" si="122"/>
        <v>957694.48908999993</v>
      </c>
      <c r="D272" s="13">
        <f t="shared" si="122"/>
        <v>1101.8849399999997</v>
      </c>
      <c r="E272" s="13">
        <f t="shared" si="122"/>
        <v>958796.37402999995</v>
      </c>
      <c r="F272" s="13">
        <f t="shared" si="122"/>
        <v>25496.105970000055</v>
      </c>
      <c r="G272" s="13">
        <f t="shared" si="122"/>
        <v>26597.99091</v>
      </c>
      <c r="H272" s="6">
        <f t="shared" si="116"/>
        <v>97.409702249274517</v>
      </c>
      <c r="I272" s="53"/>
    </row>
    <row r="273" spans="1:9" ht="11.25" customHeight="1" x14ac:dyDescent="0.2">
      <c r="A273" s="55" t="s">
        <v>213</v>
      </c>
      <c r="B273" s="11">
        <v>945668.73699999996</v>
      </c>
      <c r="C273" s="11">
        <v>919935.80822999997</v>
      </c>
      <c r="D273" s="11">
        <v>1087.8660799999998</v>
      </c>
      <c r="E273" s="11">
        <f t="shared" ref="E273:E274" si="123">C273+D273</f>
        <v>921023.67430999991</v>
      </c>
      <c r="F273" s="11">
        <f>B273-E273</f>
        <v>24645.06269000005</v>
      </c>
      <c r="G273" s="11">
        <f>B273-C273</f>
        <v>25732.928769999999</v>
      </c>
      <c r="H273" s="6">
        <f t="shared" si="116"/>
        <v>97.393901085470688</v>
      </c>
      <c r="I273" s="53"/>
    </row>
    <row r="274" spans="1:9" ht="11.25" customHeight="1" x14ac:dyDescent="0.2">
      <c r="A274" s="55" t="s">
        <v>214</v>
      </c>
      <c r="B274" s="11">
        <v>38623.743000000002</v>
      </c>
      <c r="C274" s="11">
        <v>37758.68086</v>
      </c>
      <c r="D274" s="11">
        <v>14.01886</v>
      </c>
      <c r="E274" s="11">
        <f t="shared" si="123"/>
        <v>37772.699719999997</v>
      </c>
      <c r="F274" s="11">
        <f>B274-E274</f>
        <v>851.04328000000532</v>
      </c>
      <c r="G274" s="11">
        <f>B274-C274</f>
        <v>865.06214000000182</v>
      </c>
      <c r="H274" s="6">
        <f t="shared" si="116"/>
        <v>97.796579994849267</v>
      </c>
      <c r="I274" s="53"/>
    </row>
    <row r="275" spans="1:9" ht="12" customHeight="1" x14ac:dyDescent="0.2">
      <c r="B275" s="10"/>
      <c r="C275" s="10"/>
      <c r="D275" s="10"/>
      <c r="E275" s="10"/>
      <c r="F275" s="10"/>
      <c r="G275" s="10"/>
      <c r="H275" s="6"/>
      <c r="I275" s="53"/>
    </row>
    <row r="276" spans="1:9" ht="11.25" customHeight="1" x14ac:dyDescent="0.2">
      <c r="A276" s="51" t="s">
        <v>194</v>
      </c>
      <c r="B276" s="66">
        <f t="shared" ref="B276:G276" si="124">B277+B279</f>
        <v>1087811511.3132298</v>
      </c>
      <c r="C276" s="66">
        <f t="shared" si="124"/>
        <v>1084835902.93417</v>
      </c>
      <c r="D276" s="66">
        <f t="shared" si="124"/>
        <v>157782.59302000003</v>
      </c>
      <c r="E276" s="66">
        <f t="shared" si="124"/>
        <v>1084993685.52719</v>
      </c>
      <c r="F276" s="66">
        <f t="shared" si="124"/>
        <v>2817825.7860396914</v>
      </c>
      <c r="G276" s="66">
        <f t="shared" si="124"/>
        <v>2975608.3790596267</v>
      </c>
      <c r="H276" s="6">
        <f t="shared" ref="H276:H283" si="125">IFERROR(E276/B276*100,"")</f>
        <v>99.740963783087935</v>
      </c>
      <c r="I276" s="53"/>
    </row>
    <row r="277" spans="1:9" ht="11.25" customHeight="1" x14ac:dyDescent="0.2">
      <c r="A277" s="55" t="s">
        <v>195</v>
      </c>
      <c r="B277" s="11">
        <v>138218976.03323001</v>
      </c>
      <c r="C277" s="11">
        <v>136365754.59200999</v>
      </c>
      <c r="D277" s="11">
        <v>52717.510200000004</v>
      </c>
      <c r="E277" s="11">
        <f t="shared" ref="E277" si="126">C277+D277</f>
        <v>136418472.10220999</v>
      </c>
      <c r="F277" s="11">
        <f>B277-E277</f>
        <v>1800503.9310200214</v>
      </c>
      <c r="G277" s="11">
        <f>B277-C277</f>
        <v>1853221.4412200153</v>
      </c>
      <c r="H277" s="6">
        <f t="shared" si="125"/>
        <v>98.697354022802813</v>
      </c>
      <c r="I277" s="53"/>
    </row>
    <row r="278" spans="1:9" ht="11.25" customHeight="1" x14ac:dyDescent="0.2">
      <c r="A278" s="67"/>
      <c r="B278" s="7"/>
      <c r="C278" s="7"/>
      <c r="D278" s="7"/>
      <c r="E278" s="7"/>
      <c r="F278" s="7"/>
      <c r="G278" s="7"/>
      <c r="H278" s="6" t="str">
        <f t="shared" si="125"/>
        <v/>
      </c>
      <c r="I278" s="53"/>
    </row>
    <row r="279" spans="1:9" ht="11.25" customHeight="1" x14ac:dyDescent="0.2">
      <c r="A279" s="55" t="s">
        <v>196</v>
      </c>
      <c r="B279" s="13">
        <f t="shared" ref="B279:G279" si="127">SUM(B280:B281)</f>
        <v>949592535.27999973</v>
      </c>
      <c r="C279" s="13">
        <f t="shared" si="127"/>
        <v>948470148.34216011</v>
      </c>
      <c r="D279" s="13">
        <f t="shared" ref="D279" si="128">SUM(D280:D281)</f>
        <v>105065.08282000001</v>
      </c>
      <c r="E279" s="13">
        <f t="shared" si="127"/>
        <v>948575213.42498004</v>
      </c>
      <c r="F279" s="13">
        <f t="shared" si="127"/>
        <v>1017321.85501967</v>
      </c>
      <c r="G279" s="13">
        <f t="shared" si="127"/>
        <v>1122386.9378396114</v>
      </c>
      <c r="H279" s="6">
        <f t="shared" si="125"/>
        <v>99.892867538736525</v>
      </c>
      <c r="I279" s="53"/>
    </row>
    <row r="280" spans="1:9" ht="11.4" x14ac:dyDescent="0.2">
      <c r="A280" s="55" t="s">
        <v>208</v>
      </c>
      <c r="B280" s="11">
        <v>944700060.60899973</v>
      </c>
      <c r="C280" s="11">
        <v>944022072.15107012</v>
      </c>
      <c r="D280" s="11">
        <v>94104.188510000007</v>
      </c>
      <c r="E280" s="11">
        <f t="shared" ref="E280:E281" si="129">C280+D280</f>
        <v>944116176.33958006</v>
      </c>
      <c r="F280" s="11">
        <f>B280-E280</f>
        <v>583884.2694196701</v>
      </c>
      <c r="G280" s="11">
        <f>B280-C280</f>
        <v>677988.45792961121</v>
      </c>
      <c r="H280" s="6">
        <f t="shared" si="125"/>
        <v>99.938193687735847</v>
      </c>
      <c r="I280" s="53"/>
    </row>
    <row r="281" spans="1:9" ht="11.25" customHeight="1" x14ac:dyDescent="0.2">
      <c r="A281" s="68" t="s">
        <v>317</v>
      </c>
      <c r="B281" s="11">
        <v>4892474.6710000001</v>
      </c>
      <c r="C281" s="11">
        <v>4448076.1910899999</v>
      </c>
      <c r="D281" s="11">
        <v>10960.89431</v>
      </c>
      <c r="E281" s="11">
        <f t="shared" si="129"/>
        <v>4459037.0854000002</v>
      </c>
      <c r="F281" s="11">
        <f>B281-E281</f>
        <v>433437.58559999987</v>
      </c>
      <c r="G281" s="11">
        <f>B281-C281</f>
        <v>444398.47991000023</v>
      </c>
      <c r="H281" s="6">
        <f t="shared" si="125"/>
        <v>91.140729084011653</v>
      </c>
      <c r="I281" s="53"/>
    </row>
    <row r="282" spans="1:9" ht="11.25" customHeight="1" x14ac:dyDescent="0.2">
      <c r="A282" s="68"/>
      <c r="B282" s="7"/>
      <c r="C282" s="7"/>
      <c r="D282" s="7"/>
      <c r="E282" s="7"/>
      <c r="F282" s="7"/>
      <c r="G282" s="7"/>
      <c r="H282" s="6" t="str">
        <f t="shared" si="125"/>
        <v/>
      </c>
    </row>
    <row r="283" spans="1:9" ht="14.4" customHeight="1" thickBot="1" x14ac:dyDescent="0.25">
      <c r="A283" s="69" t="s">
        <v>197</v>
      </c>
      <c r="B283" s="70">
        <f>+B276+B9+0.05</f>
        <v>4519103051.507061</v>
      </c>
      <c r="C283" s="70">
        <f t="shared" ref="C283:G283" si="130">+C276+C9</f>
        <v>4223757607.2849007</v>
      </c>
      <c r="D283" s="70">
        <f t="shared" si="130"/>
        <v>37107939.534650005</v>
      </c>
      <c r="E283" s="71">
        <f t="shared" si="130"/>
        <v>4260865546.8195496</v>
      </c>
      <c r="F283" s="70">
        <f t="shared" si="130"/>
        <v>258237504.63751099</v>
      </c>
      <c r="G283" s="70">
        <f t="shared" si="130"/>
        <v>295345444.1721608</v>
      </c>
      <c r="H283" s="6">
        <f t="shared" si="125"/>
        <v>94.285646913907115</v>
      </c>
      <c r="I283" s="72"/>
    </row>
    <row r="284" spans="1:9" ht="11.25" customHeight="1" thickTop="1" x14ac:dyDescent="0.2">
      <c r="A284" s="55"/>
      <c r="B284" s="7"/>
      <c r="C284" s="8"/>
      <c r="D284" s="7"/>
      <c r="E284" s="8"/>
      <c r="F284" s="8"/>
      <c r="G284" s="8"/>
      <c r="H284" s="6"/>
    </row>
    <row r="285" spans="1:9" ht="11.25" customHeight="1" x14ac:dyDescent="0.2">
      <c r="A285" s="73" t="s">
        <v>339</v>
      </c>
    </row>
    <row r="286" spans="1:9" ht="11.25" customHeight="1" x14ac:dyDescent="0.2">
      <c r="A286" s="50" t="s">
        <v>287</v>
      </c>
    </row>
    <row r="287" spans="1:9" s="75" customFormat="1" ht="24" customHeight="1" x14ac:dyDescent="0.2">
      <c r="A287" s="83" t="s">
        <v>341</v>
      </c>
      <c r="B287" s="83"/>
      <c r="C287" s="83"/>
      <c r="D287" s="83"/>
      <c r="E287" s="83"/>
      <c r="F287" s="83"/>
      <c r="G287" s="83"/>
      <c r="H287" s="83"/>
      <c r="I287" s="50"/>
    </row>
    <row r="288" spans="1:9" ht="12" customHeight="1" x14ac:dyDescent="0.2">
      <c r="A288" s="50" t="s">
        <v>288</v>
      </c>
    </row>
    <row r="289" spans="1:7" ht="11.4" x14ac:dyDescent="0.2">
      <c r="A289" s="50" t="s">
        <v>318</v>
      </c>
    </row>
    <row r="290" spans="1:7" ht="11.4" x14ac:dyDescent="0.2">
      <c r="A290" s="50" t="s">
        <v>340</v>
      </c>
    </row>
    <row r="291" spans="1:7" ht="11.4" x14ac:dyDescent="0.2">
      <c r="A291" s="50" t="s">
        <v>289</v>
      </c>
    </row>
    <row r="292" spans="1:7" x14ac:dyDescent="0.2">
      <c r="E292" s="50"/>
      <c r="G292" s="74"/>
    </row>
    <row r="293" spans="1:7" x14ac:dyDescent="0.2">
      <c r="E293" s="50"/>
      <c r="G293" s="74"/>
    </row>
    <row r="294" spans="1:7" x14ac:dyDescent="0.2">
      <c r="E294" s="50"/>
      <c r="G294" s="74"/>
    </row>
    <row r="295" spans="1:7" x14ac:dyDescent="0.2">
      <c r="E295" s="50"/>
      <c r="G295" s="74"/>
    </row>
    <row r="296" spans="1:7" x14ac:dyDescent="0.2">
      <c r="E296" s="50"/>
      <c r="G296" s="74"/>
    </row>
    <row r="297" spans="1:7" x14ac:dyDescent="0.2">
      <c r="E297" s="50"/>
      <c r="G297" s="74"/>
    </row>
    <row r="298" spans="1:7" x14ac:dyDescent="0.2">
      <c r="E298" s="50"/>
      <c r="G298" s="74"/>
    </row>
    <row r="299" spans="1:7" x14ac:dyDescent="0.2">
      <c r="E299" s="50"/>
      <c r="G299" s="74"/>
    </row>
    <row r="300" spans="1:7" x14ac:dyDescent="0.2">
      <c r="E300" s="50"/>
      <c r="G300" s="74"/>
    </row>
    <row r="301" spans="1:7" x14ac:dyDescent="0.2">
      <c r="E301" s="50"/>
      <c r="G301" s="74"/>
    </row>
    <row r="302" spans="1:7" x14ac:dyDescent="0.2">
      <c r="E302" s="50"/>
      <c r="G302" s="74"/>
    </row>
    <row r="303" spans="1:7" x14ac:dyDescent="0.2">
      <c r="E303" s="50"/>
      <c r="G303" s="74"/>
    </row>
    <row r="304" spans="1:7" x14ac:dyDescent="0.2">
      <c r="E304" s="50"/>
      <c r="G304" s="74"/>
    </row>
    <row r="305" spans="5:7" x14ac:dyDescent="0.2">
      <c r="E305" s="50"/>
      <c r="G305" s="74"/>
    </row>
    <row r="306" spans="5:7" x14ac:dyDescent="0.2">
      <c r="E306" s="50"/>
      <c r="G306" s="74"/>
    </row>
    <row r="307" spans="5:7" x14ac:dyDescent="0.2">
      <c r="E307" s="50"/>
      <c r="G307" s="74"/>
    </row>
    <row r="308" spans="5:7" x14ac:dyDescent="0.2">
      <c r="E308" s="50"/>
      <c r="G308" s="74"/>
    </row>
    <row r="309" spans="5:7" x14ac:dyDescent="0.2">
      <c r="E309" s="50"/>
      <c r="G309" s="74"/>
    </row>
    <row r="310" spans="5:7" x14ac:dyDescent="0.2">
      <c r="E310" s="50"/>
      <c r="G310" s="74"/>
    </row>
    <row r="311" spans="5:7" x14ac:dyDescent="0.2">
      <c r="E311" s="50"/>
      <c r="G311" s="74"/>
    </row>
    <row r="312" spans="5:7" x14ac:dyDescent="0.2">
      <c r="E312" s="50"/>
      <c r="G312" s="74"/>
    </row>
    <row r="313" spans="5:7" x14ac:dyDescent="0.2">
      <c r="E313" s="50"/>
      <c r="G313" s="74"/>
    </row>
    <row r="314" spans="5:7" x14ac:dyDescent="0.2">
      <c r="E314" s="50"/>
      <c r="G314" s="74"/>
    </row>
    <row r="315" spans="5:7" x14ac:dyDescent="0.2">
      <c r="E315" s="50"/>
      <c r="G315" s="74"/>
    </row>
    <row r="316" spans="5:7" x14ac:dyDescent="0.2">
      <c r="E316" s="50"/>
      <c r="G316" s="74"/>
    </row>
    <row r="317" spans="5:7" x14ac:dyDescent="0.2">
      <c r="E317" s="50"/>
      <c r="G317" s="74"/>
    </row>
    <row r="318" spans="5:7" x14ac:dyDescent="0.2">
      <c r="E318" s="50"/>
      <c r="G318" s="74"/>
    </row>
    <row r="319" spans="5:7" x14ac:dyDescent="0.2">
      <c r="E319" s="50"/>
      <c r="G319" s="74"/>
    </row>
    <row r="320" spans="5:7" x14ac:dyDescent="0.2">
      <c r="E320" s="50"/>
      <c r="G320" s="74"/>
    </row>
    <row r="321" spans="5:7" x14ac:dyDescent="0.2">
      <c r="E321" s="50"/>
      <c r="G321" s="74"/>
    </row>
    <row r="322" spans="5:7" x14ac:dyDescent="0.2">
      <c r="E322" s="50"/>
      <c r="G322" s="74"/>
    </row>
    <row r="323" spans="5:7" x14ac:dyDescent="0.2">
      <c r="E323" s="50"/>
      <c r="G323" s="74"/>
    </row>
    <row r="324" spans="5:7" x14ac:dyDescent="0.2">
      <c r="E324" s="50"/>
      <c r="G324" s="74"/>
    </row>
    <row r="325" spans="5:7" x14ac:dyDescent="0.2">
      <c r="E325" s="50"/>
      <c r="G325" s="74"/>
    </row>
    <row r="326" spans="5:7" x14ac:dyDescent="0.2">
      <c r="E326" s="50"/>
      <c r="G326" s="74"/>
    </row>
    <row r="327" spans="5:7" x14ac:dyDescent="0.2">
      <c r="E327" s="50"/>
      <c r="G327" s="74"/>
    </row>
    <row r="328" spans="5:7" x14ac:dyDescent="0.2">
      <c r="E328" s="50"/>
      <c r="G328" s="74"/>
    </row>
  </sheetData>
  <mergeCells count="7">
    <mergeCell ref="C5:E6"/>
    <mergeCell ref="A287:H287"/>
    <mergeCell ref="A5:A7"/>
    <mergeCell ref="B6:B7"/>
    <mergeCell ref="F6:F7"/>
    <mergeCell ref="G6:G7"/>
    <mergeCell ref="H6:H7"/>
  </mergeCells>
  <printOptions horizontalCentered="1"/>
  <pageMargins left="0.35" right="0.35" top="0.3" bottom="0.25" header="0.2" footer="0.2"/>
  <pageSetup paperSize="9" scale="86" orientation="portrait" r:id="rId1"/>
  <headerFooter alignWithMargins="0">
    <oddFooter>Page &amp;P of &amp;N</oddFooter>
  </headerFooter>
  <rowBreaks count="3" manualBreakCount="3">
    <brk id="82" max="7" man="1"/>
    <brk id="153" max="7" man="1"/>
    <brk id="22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Z8"/>
  <sheetViews>
    <sheetView view="pageBreakPreview" topLeftCell="A29" zoomScale="85" zoomScaleNormal="70" zoomScaleSheetLayoutView="85" workbookViewId="0">
      <selection activeCell="T46" sqref="T46"/>
    </sheetView>
  </sheetViews>
  <sheetFormatPr defaultRowHeight="13.2" x14ac:dyDescent="0.25"/>
  <cols>
    <col min="1" max="1" width="38.6640625" customWidth="1"/>
    <col min="2" max="9" width="10.6640625" customWidth="1"/>
    <col min="10" max="10" width="13.88671875" customWidth="1"/>
    <col min="11" max="12" width="10.6640625" customWidth="1"/>
    <col min="13" max="13" width="10.88671875" customWidth="1"/>
    <col min="14" max="14" width="11.109375" customWidth="1"/>
    <col min="15" max="15" width="10.33203125" bestFit="1" customWidth="1"/>
    <col min="16" max="16" width="11" customWidth="1"/>
    <col min="17" max="17" width="9.44140625" bestFit="1" customWidth="1"/>
    <col min="18" max="18" width="11.109375" bestFit="1" customWidth="1"/>
    <col min="19" max="25" width="11" customWidth="1"/>
  </cols>
  <sheetData>
    <row r="1" spans="1:26" x14ac:dyDescent="0.25">
      <c r="A1" s="16" t="s">
        <v>319</v>
      </c>
    </row>
    <row r="2" spans="1:26" x14ac:dyDescent="0.25">
      <c r="A2" t="s">
        <v>0</v>
      </c>
    </row>
    <row r="3" spans="1:26" x14ac:dyDescent="0.25">
      <c r="A3" t="s">
        <v>1</v>
      </c>
      <c r="O3" t="s">
        <v>2</v>
      </c>
    </row>
    <row r="4" spans="1:26" x14ac:dyDescent="0.25">
      <c r="B4" s="20" t="s">
        <v>271</v>
      </c>
      <c r="C4" s="20" t="s">
        <v>272</v>
      </c>
      <c r="D4" s="20" t="s">
        <v>273</v>
      </c>
      <c r="E4" s="20" t="s">
        <v>274</v>
      </c>
      <c r="F4" s="20" t="s">
        <v>9</v>
      </c>
      <c r="G4" s="20" t="s">
        <v>10</v>
      </c>
      <c r="H4" s="20" t="s">
        <v>11</v>
      </c>
      <c r="I4" s="20" t="s">
        <v>12</v>
      </c>
      <c r="J4" s="20" t="s">
        <v>13</v>
      </c>
      <c r="K4" s="20" t="s">
        <v>290</v>
      </c>
      <c r="L4" s="20" t="s">
        <v>293</v>
      </c>
      <c r="M4" s="20" t="s">
        <v>294</v>
      </c>
      <c r="N4" s="1"/>
      <c r="O4" s="1" t="s">
        <v>3</v>
      </c>
      <c r="P4" s="1" t="s">
        <v>4</v>
      </c>
      <c r="Q4" s="1" t="s">
        <v>5</v>
      </c>
      <c r="R4" s="1" t="s">
        <v>6</v>
      </c>
      <c r="S4" s="1" t="s">
        <v>9</v>
      </c>
      <c r="T4" s="1" t="s">
        <v>275</v>
      </c>
      <c r="U4" s="1" t="s">
        <v>276</v>
      </c>
      <c r="V4" s="1" t="s">
        <v>277</v>
      </c>
      <c r="W4" s="1" t="s">
        <v>280</v>
      </c>
      <c r="X4" s="1" t="s">
        <v>291</v>
      </c>
      <c r="Y4" s="1" t="s">
        <v>295</v>
      </c>
    </row>
    <row r="5" spans="1:26" x14ac:dyDescent="0.25">
      <c r="A5" t="s">
        <v>7</v>
      </c>
      <c r="B5" s="25">
        <v>293580.61320975993</v>
      </c>
      <c r="C5" s="25">
        <v>316382.30033131992</v>
      </c>
      <c r="D5" s="25">
        <v>350072.44878208998</v>
      </c>
      <c r="E5" s="25">
        <v>438617.31756846001</v>
      </c>
      <c r="F5" s="25">
        <v>494149.65776479017</v>
      </c>
      <c r="G5" s="25">
        <v>363225.40532940993</v>
      </c>
      <c r="H5" s="25">
        <v>481946.23811788001</v>
      </c>
      <c r="I5" s="25">
        <v>386646.66709899029</v>
      </c>
      <c r="J5" s="25">
        <v>391317.14384679974</v>
      </c>
      <c r="K5" s="25">
        <v>534367.4880352004</v>
      </c>
      <c r="L5" s="25">
        <v>468797.77142085979</v>
      </c>
      <c r="M5" s="2">
        <f>SUM(B5:L5)</f>
        <v>4519103.0515055601</v>
      </c>
      <c r="N5" s="2"/>
      <c r="O5" s="2">
        <f>B5</f>
        <v>293580.61320975993</v>
      </c>
      <c r="P5" s="2">
        <f t="shared" ref="P5:S6" si="0">+O5+C5</f>
        <v>609962.91354107985</v>
      </c>
      <c r="Q5" s="2">
        <f t="shared" si="0"/>
        <v>960035.36232316983</v>
      </c>
      <c r="R5" s="2">
        <f t="shared" si="0"/>
        <v>1398652.6798916298</v>
      </c>
      <c r="S5" s="2">
        <f t="shared" si="0"/>
        <v>1892802.33765642</v>
      </c>
      <c r="T5" s="2">
        <f t="shared" ref="T5:T6" si="1">+S5+G5</f>
        <v>2256027.7429858297</v>
      </c>
      <c r="U5" s="2">
        <f t="shared" ref="U5:U6" si="2">+T5+H5</f>
        <v>2737973.9811037099</v>
      </c>
      <c r="V5" s="2">
        <f t="shared" ref="V5:V6" si="3">+U5+I5</f>
        <v>3124620.6482027001</v>
      </c>
      <c r="W5" s="2">
        <f t="shared" ref="W5:W6" si="4">+V5+J5</f>
        <v>3515937.7920494997</v>
      </c>
      <c r="X5" s="2">
        <f t="shared" ref="X5:X6" si="5">+W5+K5</f>
        <v>4050305.2800847003</v>
      </c>
      <c r="Y5" s="2">
        <f t="shared" ref="Y5:Y6" si="6">+X5+L5</f>
        <v>4519103.0515055601</v>
      </c>
      <c r="Z5" s="2" t="b">
        <f>Y5=M5</f>
        <v>1</v>
      </c>
    </row>
    <row r="6" spans="1:26" x14ac:dyDescent="0.25">
      <c r="A6" t="s">
        <v>8</v>
      </c>
      <c r="B6" s="25">
        <v>205027.27659585001</v>
      </c>
      <c r="C6" s="25">
        <v>328770.03557215002</v>
      </c>
      <c r="D6" s="25">
        <v>419123.19223713985</v>
      </c>
      <c r="E6" s="25">
        <v>347143.38293192995</v>
      </c>
      <c r="F6" s="25">
        <v>477191.72166730009</v>
      </c>
      <c r="G6" s="25">
        <v>456840.15660940006</v>
      </c>
      <c r="H6" s="25">
        <v>350076.79543759988</v>
      </c>
      <c r="I6" s="25">
        <v>378480.35236674018</v>
      </c>
      <c r="J6" s="25">
        <v>501688.11491500982</v>
      </c>
      <c r="K6" s="25">
        <v>333876.68895398005</v>
      </c>
      <c r="L6" s="25">
        <v>462647.82953246002</v>
      </c>
      <c r="M6" s="2">
        <f>SUM(B6:L6)</f>
        <v>4260865.5468195602</v>
      </c>
      <c r="N6" s="2"/>
      <c r="O6" s="2">
        <f>B6</f>
        <v>205027.27659585001</v>
      </c>
      <c r="P6" s="2">
        <f t="shared" si="0"/>
        <v>533797.31216800003</v>
      </c>
      <c r="Q6" s="2">
        <f t="shared" si="0"/>
        <v>952920.50440513995</v>
      </c>
      <c r="R6" s="2">
        <f t="shared" si="0"/>
        <v>1300063.88733707</v>
      </c>
      <c r="S6" s="2">
        <f t="shared" si="0"/>
        <v>1777255.6090043699</v>
      </c>
      <c r="T6" s="2">
        <f t="shared" si="1"/>
        <v>2234095.7656137701</v>
      </c>
      <c r="U6" s="2">
        <f t="shared" si="2"/>
        <v>2584172.5610513701</v>
      </c>
      <c r="V6" s="2">
        <f t="shared" si="3"/>
        <v>2962652.9134181105</v>
      </c>
      <c r="W6" s="2">
        <f t="shared" si="4"/>
        <v>3464341.02833312</v>
      </c>
      <c r="X6" s="2">
        <f t="shared" si="5"/>
        <v>3798217.7172870999</v>
      </c>
      <c r="Y6" s="2">
        <f t="shared" si="6"/>
        <v>4260865.5468195602</v>
      </c>
      <c r="Z6" s="2" t="b">
        <f t="shared" ref="Z6:Z8" si="7">Y6=M6</f>
        <v>1</v>
      </c>
    </row>
    <row r="7" spans="1:26" hidden="1" x14ac:dyDescent="0.25">
      <c r="A7" t="s">
        <v>278</v>
      </c>
      <c r="B7" s="4">
        <f t="shared" ref="B7:M7" si="8">+B6/B5*100</f>
        <v>69.836790091231407</v>
      </c>
      <c r="C7" s="4">
        <f t="shared" si="8"/>
        <v>103.91543244608106</v>
      </c>
      <c r="D7" s="4">
        <f t="shared" si="8"/>
        <v>119.72470089985059</v>
      </c>
      <c r="E7" s="4">
        <f t="shared" si="8"/>
        <v>79.144933186033469</v>
      </c>
      <c r="F7" s="4">
        <f t="shared" si="8"/>
        <v>96.568259062609357</v>
      </c>
      <c r="G7" s="4">
        <f t="shared" si="8"/>
        <v>125.77318378792658</v>
      </c>
      <c r="H7" s="4">
        <f t="shared" si="8"/>
        <v>72.638142545678306</v>
      </c>
      <c r="I7" s="4">
        <f t="shared" ref="I7:K7" si="9">+I6/I5*100</f>
        <v>97.887912808476543</v>
      </c>
      <c r="J7" s="4">
        <f t="shared" si="9"/>
        <v>128.20499249872378</v>
      </c>
      <c r="K7" s="4">
        <f t="shared" si="9"/>
        <v>62.480726546744279</v>
      </c>
      <c r="L7" s="4">
        <f t="shared" si="8"/>
        <v>98.688146091275101</v>
      </c>
      <c r="M7" s="4">
        <f t="shared" si="8"/>
        <v>94.285646913938663</v>
      </c>
      <c r="N7" s="3"/>
      <c r="O7" s="3"/>
      <c r="P7" s="3"/>
      <c r="Q7" s="3"/>
      <c r="R7" s="3"/>
      <c r="S7" s="3"/>
      <c r="T7" s="3"/>
      <c r="U7" s="3"/>
      <c r="V7" s="3"/>
      <c r="W7" s="3"/>
      <c r="X7" s="3"/>
      <c r="Y7" s="3"/>
      <c r="Z7" s="2" t="b">
        <f t="shared" si="7"/>
        <v>0</v>
      </c>
    </row>
    <row r="8" spans="1:26" x14ac:dyDescent="0.25">
      <c r="A8" t="s">
        <v>279</v>
      </c>
      <c r="B8" s="4">
        <f>+B6/B5*100</f>
        <v>69.836790091231407</v>
      </c>
      <c r="C8" s="4">
        <f>P8</f>
        <v>87.513076667086537</v>
      </c>
      <c r="D8" s="4">
        <f t="shared" ref="D8:L8" si="10">Q8</f>
        <v>99.258896265986209</v>
      </c>
      <c r="E8" s="4">
        <f t="shared" si="10"/>
        <v>92.951159785987841</v>
      </c>
      <c r="F8" s="4">
        <f t="shared" si="10"/>
        <v>93.895467775303217</v>
      </c>
      <c r="G8" s="4">
        <f t="shared" si="10"/>
        <v>99.027849837385745</v>
      </c>
      <c r="H8" s="4">
        <f t="shared" si="10"/>
        <v>94.382655893963587</v>
      </c>
      <c r="I8" s="4">
        <f t="shared" si="10"/>
        <v>94.816403236733578</v>
      </c>
      <c r="J8" s="4">
        <f t="shared" si="10"/>
        <v>98.532489288261743</v>
      </c>
      <c r="K8" s="4">
        <f t="shared" si="10"/>
        <v>93.776084878413684</v>
      </c>
      <c r="L8" s="4">
        <f t="shared" si="10"/>
        <v>94.285646913938663</v>
      </c>
      <c r="M8" s="4">
        <f>+M6/M5*100</f>
        <v>94.285646913938663</v>
      </c>
      <c r="N8" s="3"/>
      <c r="O8" s="4">
        <f>+O6/O5*100</f>
        <v>69.836790091231407</v>
      </c>
      <c r="P8" s="4">
        <f t="shared" ref="P8:Y8" si="11">+P6/P5*100</f>
        <v>87.513076667086537</v>
      </c>
      <c r="Q8" s="4">
        <f t="shared" si="11"/>
        <v>99.258896265986209</v>
      </c>
      <c r="R8" s="4">
        <f t="shared" si="11"/>
        <v>92.951159785987841</v>
      </c>
      <c r="S8" s="4">
        <f t="shared" si="11"/>
        <v>93.895467775303217</v>
      </c>
      <c r="T8" s="4">
        <f t="shared" si="11"/>
        <v>99.027849837385745</v>
      </c>
      <c r="U8" s="4">
        <f t="shared" si="11"/>
        <v>94.382655893963587</v>
      </c>
      <c r="V8" s="4">
        <f t="shared" si="11"/>
        <v>94.816403236733578</v>
      </c>
      <c r="W8" s="4">
        <f t="shared" si="11"/>
        <v>98.532489288261743</v>
      </c>
      <c r="X8" s="4">
        <f t="shared" si="11"/>
        <v>93.776084878413684</v>
      </c>
      <c r="Y8" s="4">
        <f t="shared" si="11"/>
        <v>94.285646913938663</v>
      </c>
      <c r="Z8" s="2" t="b">
        <f t="shared" si="7"/>
        <v>1</v>
      </c>
    </row>
  </sheetData>
  <printOptions horizontalCentered="1"/>
  <pageMargins left="0.35433070866141736" right="0.35433070866141736" top="0.6692913385826772" bottom="0.47244094488188981" header="0.51181102362204722" footer="0.51181102362204722"/>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Dianne M. Cruz</cp:lastModifiedBy>
  <cp:lastPrinted>2024-12-20T05:20:06Z</cp:lastPrinted>
  <dcterms:created xsi:type="dcterms:W3CDTF">2014-06-18T02:22:11Z</dcterms:created>
  <dcterms:modified xsi:type="dcterms:W3CDTF">2024-12-23T01:12:48Z</dcterms:modified>
</cp:coreProperties>
</file>