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May 2024/"/>
    </mc:Choice>
  </mc:AlternateContent>
  <xr:revisionPtr revIDLastSave="129" documentId="13_ncr:1_{02709974-4820-42EA-A72D-731C081CBAEA}" xr6:coauthVersionLast="47" xr6:coauthVersionMax="47" xr10:uidLastSave="{EA8F6437-6860-4A8B-8514-8D61FE557607}"/>
  <bookViews>
    <workbookView xWindow="-108" yWindow="-108" windowWidth="23256" windowHeight="12576" activeTab="1" xr2:uid="{00000000-000D-0000-FFFF-FFFF00000000}"/>
  </bookViews>
  <sheets>
    <sheet name="By Department" sheetId="8" r:id="rId1"/>
    <sheet name="By Agency" sheetId="9" r:id="rId2"/>
    <sheet name="Graph" sheetId="3" r:id="rId3"/>
  </sheets>
  <definedNames>
    <definedName name="_xlnm._FilterDatabase" localSheetId="1" hidden="1">'By Agency'!#REF!</definedName>
    <definedName name="_xlnm.Print_Area" localSheetId="1">'By Agency'!$A$1:$H$291</definedName>
    <definedName name="_xlnm.Print_Area" localSheetId="0">'By Department'!$A$1:$R$64</definedName>
    <definedName name="_xlnm.Print_Area" localSheetId="2">Graph!$A$12:$K$51</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9" i="9" l="1"/>
  <c r="C276" i="9" s="1"/>
  <c r="C272" i="9"/>
  <c r="C262" i="9"/>
  <c r="C255" i="9"/>
  <c r="C235" i="9"/>
  <c r="C222" i="9" s="1"/>
  <c r="C213" i="9"/>
  <c r="C204" i="9"/>
  <c r="C195" i="9"/>
  <c r="C187" i="9"/>
  <c r="C181" i="9"/>
  <c r="C171" i="9"/>
  <c r="C150" i="9"/>
  <c r="C145" i="9"/>
  <c r="C141" i="9" s="1"/>
  <c r="C138" i="9"/>
  <c r="C133" i="9" s="1"/>
  <c r="C128" i="9"/>
  <c r="C119" i="9"/>
  <c r="C106" i="9"/>
  <c r="C94" i="9"/>
  <c r="C88" i="9"/>
  <c r="C84" i="9"/>
  <c r="C79" i="9"/>
  <c r="C72" i="9"/>
  <c r="D72" i="9"/>
  <c r="C60" i="9"/>
  <c r="C52" i="9"/>
  <c r="C39" i="9"/>
  <c r="C35" i="9"/>
  <c r="C23" i="9"/>
  <c r="H282" i="9"/>
  <c r="H278" i="9"/>
  <c r="D272" i="9"/>
  <c r="H271" i="9"/>
  <c r="H269" i="9"/>
  <c r="H267" i="9"/>
  <c r="H265" i="9"/>
  <c r="G263" i="9"/>
  <c r="H261" i="9"/>
  <c r="G259" i="9"/>
  <c r="D255" i="9"/>
  <c r="H254" i="9"/>
  <c r="E236" i="9"/>
  <c r="B235" i="9"/>
  <c r="G226" i="9"/>
  <c r="B222" i="9"/>
  <c r="H221" i="9"/>
  <c r="G218" i="9"/>
  <c r="G214" i="9"/>
  <c r="H212" i="9"/>
  <c r="G210" i="9"/>
  <c r="G206" i="9"/>
  <c r="D204" i="9"/>
  <c r="B204" i="9"/>
  <c r="H203" i="9"/>
  <c r="E199" i="9"/>
  <c r="H199" i="9" s="1"/>
  <c r="D195" i="9"/>
  <c r="B195" i="9"/>
  <c r="H194" i="9"/>
  <c r="E191" i="9"/>
  <c r="B187" i="9"/>
  <c r="H186" i="9"/>
  <c r="G185" i="9"/>
  <c r="G184" i="9"/>
  <c r="D181" i="9"/>
  <c r="H180" i="9"/>
  <c r="D171" i="9"/>
  <c r="H170" i="9"/>
  <c r="E156" i="9"/>
  <c r="G156" i="9"/>
  <c r="H149" i="9"/>
  <c r="H147" i="9"/>
  <c r="D145" i="9"/>
  <c r="B145" i="9"/>
  <c r="G143" i="9"/>
  <c r="E142" i="9"/>
  <c r="B138" i="9"/>
  <c r="B133" i="9" s="1"/>
  <c r="D128" i="9"/>
  <c r="G124" i="9"/>
  <c r="D119" i="9"/>
  <c r="G120" i="9"/>
  <c r="H118" i="9"/>
  <c r="G112" i="9"/>
  <c r="D106" i="9"/>
  <c r="B106" i="9"/>
  <c r="H105" i="9"/>
  <c r="G102" i="9"/>
  <c r="G101" i="9"/>
  <c r="G97" i="9"/>
  <c r="D94" i="9"/>
  <c r="B94" i="9"/>
  <c r="G91" i="9"/>
  <c r="D88" i="9"/>
  <c r="B88" i="9"/>
  <c r="H87" i="9"/>
  <c r="D84" i="9"/>
  <c r="B84" i="9"/>
  <c r="H83" i="9"/>
  <c r="D79" i="9"/>
  <c r="H78" i="9"/>
  <c r="H71" i="9"/>
  <c r="G63" i="9"/>
  <c r="G61" i="9"/>
  <c r="D60" i="9"/>
  <c r="H59" i="9"/>
  <c r="G55" i="9"/>
  <c r="H51" i="9"/>
  <c r="H49" i="9"/>
  <c r="H47" i="9"/>
  <c r="E43" i="9"/>
  <c r="G43" i="9"/>
  <c r="D39" i="9"/>
  <c r="H38" i="9"/>
  <c r="D35" i="9"/>
  <c r="H34" i="9"/>
  <c r="H22" i="9"/>
  <c r="H20" i="9"/>
  <c r="H18" i="9"/>
  <c r="H16" i="9"/>
  <c r="B10" i="9"/>
  <c r="K53" i="8"/>
  <c r="J53" i="8"/>
  <c r="F53" i="8"/>
  <c r="J52" i="8"/>
  <c r="F52" i="8"/>
  <c r="K50" i="8"/>
  <c r="J50" i="8"/>
  <c r="J48" i="8" s="1"/>
  <c r="M50" i="8"/>
  <c r="I48" i="8"/>
  <c r="H48" i="8"/>
  <c r="P48" i="8" s="1"/>
  <c r="G48" i="8"/>
  <c r="E48" i="8"/>
  <c r="D48" i="8"/>
  <c r="M46" i="8"/>
  <c r="J46" i="8"/>
  <c r="F46" i="8"/>
  <c r="M45" i="8"/>
  <c r="J45" i="8"/>
  <c r="F45" i="8"/>
  <c r="K44" i="8"/>
  <c r="J44" i="8"/>
  <c r="F44" i="8"/>
  <c r="M43" i="8"/>
  <c r="J43" i="8"/>
  <c r="F43" i="8"/>
  <c r="J42" i="8"/>
  <c r="M42" i="8"/>
  <c r="K42" i="8"/>
  <c r="J41" i="8"/>
  <c r="J40" i="8"/>
  <c r="M40" i="8"/>
  <c r="J39" i="8"/>
  <c r="M39" i="8"/>
  <c r="K39" i="8"/>
  <c r="J38" i="8"/>
  <c r="F38" i="8"/>
  <c r="M37" i="8"/>
  <c r="J37" i="8"/>
  <c r="J36" i="8"/>
  <c r="M36" i="8"/>
  <c r="J35" i="8"/>
  <c r="M35" i="8"/>
  <c r="K35" i="8"/>
  <c r="J34" i="8"/>
  <c r="F34" i="8"/>
  <c r="M33" i="8"/>
  <c r="J33" i="8"/>
  <c r="J32" i="8"/>
  <c r="M32" i="8"/>
  <c r="J31" i="8"/>
  <c r="M31" i="8"/>
  <c r="K31" i="8"/>
  <c r="J30" i="8"/>
  <c r="F30" i="8"/>
  <c r="M29" i="8"/>
  <c r="J29" i="8"/>
  <c r="J28" i="8"/>
  <c r="M28" i="8"/>
  <c r="J27" i="8"/>
  <c r="M27" i="8"/>
  <c r="K27" i="8"/>
  <c r="K26" i="8"/>
  <c r="J26" i="8"/>
  <c r="M25" i="8"/>
  <c r="J25" i="8"/>
  <c r="K25" i="8"/>
  <c r="J24" i="8"/>
  <c r="F24" i="8"/>
  <c r="M24" i="8"/>
  <c r="K24" i="8"/>
  <c r="M23" i="8"/>
  <c r="J23" i="8"/>
  <c r="K23" i="8"/>
  <c r="M22" i="8"/>
  <c r="J22" i="8"/>
  <c r="F22" i="8"/>
  <c r="J21" i="8"/>
  <c r="M21" i="8"/>
  <c r="K21" i="8"/>
  <c r="K20" i="8"/>
  <c r="J20" i="8"/>
  <c r="M19" i="8"/>
  <c r="K19" i="8"/>
  <c r="J19" i="8"/>
  <c r="F19" i="8"/>
  <c r="J18" i="8"/>
  <c r="F18" i="8"/>
  <c r="M18" i="8"/>
  <c r="K18" i="8"/>
  <c r="M17" i="8"/>
  <c r="J17" i="8"/>
  <c r="F17" i="8"/>
  <c r="K16" i="8"/>
  <c r="J16" i="8"/>
  <c r="F16" i="8"/>
  <c r="M16" i="8"/>
  <c r="M15" i="8"/>
  <c r="J15" i="8"/>
  <c r="K15" i="8"/>
  <c r="M14" i="8"/>
  <c r="J14" i="8"/>
  <c r="C10" i="8"/>
  <c r="P13" i="8"/>
  <c r="M13" i="8"/>
  <c r="K13" i="8"/>
  <c r="P12" i="8"/>
  <c r="J12" i="8"/>
  <c r="M12" i="8"/>
  <c r="I10" i="8"/>
  <c r="I8" i="8" s="1"/>
  <c r="H10" i="8"/>
  <c r="H8" i="8" s="1"/>
  <c r="G10" i="8"/>
  <c r="O10" i="8" s="1"/>
  <c r="D10" i="8"/>
  <c r="D8" i="8" s="1"/>
  <c r="C132" i="9" l="1"/>
  <c r="G142" i="9"/>
  <c r="E184" i="9"/>
  <c r="H184" i="9" s="1"/>
  <c r="E11" i="9"/>
  <c r="E24" i="9"/>
  <c r="F24" i="9" s="1"/>
  <c r="E12" i="9"/>
  <c r="F12" i="9" s="1"/>
  <c r="G28" i="9"/>
  <c r="D23" i="9"/>
  <c r="E27" i="9"/>
  <c r="E31" i="9"/>
  <c r="B35" i="9"/>
  <c r="G41" i="9"/>
  <c r="E19" i="9"/>
  <c r="H43" i="9"/>
  <c r="F43" i="9"/>
  <c r="G48" i="9"/>
  <c r="G11" i="9"/>
  <c r="D10" i="9"/>
  <c r="G12" i="9"/>
  <c r="B23" i="9"/>
  <c r="G33" i="9"/>
  <c r="G44" i="9"/>
  <c r="G17" i="9"/>
  <c r="G24" i="9"/>
  <c r="G25" i="9"/>
  <c r="G36" i="9"/>
  <c r="B52" i="9"/>
  <c r="D52" i="9"/>
  <c r="E55" i="9"/>
  <c r="B39" i="9"/>
  <c r="G66" i="9"/>
  <c r="E63" i="9"/>
  <c r="E66" i="9"/>
  <c r="F66" i="9" s="1"/>
  <c r="G67" i="9"/>
  <c r="E102" i="9"/>
  <c r="F102" i="9" s="1"/>
  <c r="G19" i="9"/>
  <c r="G27" i="9"/>
  <c r="G31" i="9"/>
  <c r="G57" i="9"/>
  <c r="G76" i="9"/>
  <c r="E76" i="9"/>
  <c r="B60" i="9"/>
  <c r="E61" i="9"/>
  <c r="G77" i="9"/>
  <c r="E103" i="9"/>
  <c r="F103" i="9" s="1"/>
  <c r="E104" i="9"/>
  <c r="E116" i="9"/>
  <c r="E135" i="9"/>
  <c r="F135" i="9" s="1"/>
  <c r="G69" i="9"/>
  <c r="G73" i="9"/>
  <c r="B79" i="9"/>
  <c r="E97" i="9"/>
  <c r="E101" i="9"/>
  <c r="E108" i="9"/>
  <c r="F108" i="9" s="1"/>
  <c r="G113" i="9"/>
  <c r="E130" i="9"/>
  <c r="F130" i="9" s="1"/>
  <c r="G139" i="9"/>
  <c r="G62" i="9"/>
  <c r="G82" i="9"/>
  <c r="G86" i="9"/>
  <c r="G90" i="9"/>
  <c r="E112" i="9"/>
  <c r="E139" i="9"/>
  <c r="B72" i="9"/>
  <c r="G104" i="9"/>
  <c r="G116" i="9"/>
  <c r="E129" i="9"/>
  <c r="F129" i="9" s="1"/>
  <c r="G129" i="9"/>
  <c r="H156" i="9"/>
  <c r="F156" i="9"/>
  <c r="G100" i="9"/>
  <c r="H142" i="9"/>
  <c r="G68" i="9"/>
  <c r="G80" i="9"/>
  <c r="E91" i="9"/>
  <c r="G92" i="9"/>
  <c r="G103" i="9"/>
  <c r="G108" i="9"/>
  <c r="B119" i="9"/>
  <c r="G135" i="9"/>
  <c r="G111" i="9"/>
  <c r="G115" i="9"/>
  <c r="G123" i="9"/>
  <c r="B141" i="9"/>
  <c r="G144" i="9"/>
  <c r="D150" i="9"/>
  <c r="G160" i="9"/>
  <c r="G136" i="9"/>
  <c r="G140" i="9"/>
  <c r="E152" i="9"/>
  <c r="E153" i="9"/>
  <c r="F153" i="9" s="1"/>
  <c r="E143" i="9"/>
  <c r="E160" i="9"/>
  <c r="D141" i="9"/>
  <c r="G146" i="9"/>
  <c r="G157" i="9"/>
  <c r="G164" i="9"/>
  <c r="G168" i="9"/>
  <c r="E188" i="9"/>
  <c r="G188" i="9"/>
  <c r="E120" i="9"/>
  <c r="G121" i="9"/>
  <c r="E124" i="9"/>
  <c r="D138" i="9"/>
  <c r="G176" i="9"/>
  <c r="E176" i="9"/>
  <c r="F142" i="9"/>
  <c r="B150" i="9"/>
  <c r="G152" i="9"/>
  <c r="E164" i="9"/>
  <c r="E168" i="9"/>
  <c r="E192" i="9"/>
  <c r="G114" i="9"/>
  <c r="B128" i="9"/>
  <c r="G130" i="9"/>
  <c r="G153" i="9"/>
  <c r="G148" i="9"/>
  <c r="G172" i="9"/>
  <c r="G174" i="9"/>
  <c r="E234" i="9"/>
  <c r="E196" i="9"/>
  <c r="G173" i="9"/>
  <c r="G177" i="9"/>
  <c r="E200" i="9"/>
  <c r="E233" i="9"/>
  <c r="B171" i="9"/>
  <c r="F184" i="9"/>
  <c r="G190" i="9"/>
  <c r="F191" i="9"/>
  <c r="G162" i="9"/>
  <c r="G178" i="9"/>
  <c r="G182" i="9"/>
  <c r="E185" i="9"/>
  <c r="H191" i="9"/>
  <c r="F199" i="9"/>
  <c r="G199" i="9"/>
  <c r="G191" i="9"/>
  <c r="D187" i="9"/>
  <c r="B181" i="9"/>
  <c r="G230" i="9"/>
  <c r="E245" i="9"/>
  <c r="F245" i="9" s="1"/>
  <c r="G209" i="9"/>
  <c r="G217" i="9"/>
  <c r="E253" i="9"/>
  <c r="E257" i="9"/>
  <c r="D213" i="9"/>
  <c r="G234" i="9"/>
  <c r="E241" i="9"/>
  <c r="G192" i="9"/>
  <c r="G196" i="9"/>
  <c r="G200" i="9"/>
  <c r="G244" i="9"/>
  <c r="G245" i="9"/>
  <c r="G260" i="9"/>
  <c r="G233" i="9"/>
  <c r="H236" i="9"/>
  <c r="G249" i="9"/>
  <c r="E259" i="9"/>
  <c r="F259" i="9" s="1"/>
  <c r="E206" i="9"/>
  <c r="F206" i="9" s="1"/>
  <c r="E210" i="9"/>
  <c r="F210" i="9" s="1"/>
  <c r="G211" i="9"/>
  <c r="E214" i="9"/>
  <c r="E218" i="9"/>
  <c r="F218" i="9" s="1"/>
  <c r="G223" i="9"/>
  <c r="E226" i="9"/>
  <c r="G227" i="9"/>
  <c r="D235" i="9"/>
  <c r="F236" i="9"/>
  <c r="E263" i="9"/>
  <c r="D262" i="9"/>
  <c r="B213" i="9"/>
  <c r="F214" i="9"/>
  <c r="G237" i="9"/>
  <c r="G253" i="9"/>
  <c r="B255" i="9"/>
  <c r="G257" i="9"/>
  <c r="F257" i="9"/>
  <c r="G268" i="9"/>
  <c r="G228" i="9"/>
  <c r="G232" i="9"/>
  <c r="G236" i="9"/>
  <c r="G241" i="9"/>
  <c r="F241" i="9"/>
  <c r="E249" i="9"/>
  <c r="F249" i="9" s="1"/>
  <c r="G273" i="9"/>
  <c r="B272" i="9"/>
  <c r="E273" i="9"/>
  <c r="D279" i="9"/>
  <c r="G280" i="9"/>
  <c r="B262" i="9"/>
  <c r="B279" i="9"/>
  <c r="G8" i="8"/>
  <c r="Q48" i="8"/>
  <c r="Q8" i="8"/>
  <c r="P8" i="8"/>
  <c r="E10" i="8"/>
  <c r="E8" i="8" s="1"/>
  <c r="K30" i="8"/>
  <c r="K38" i="8"/>
  <c r="K41" i="8"/>
  <c r="F12" i="8"/>
  <c r="F13" i="8"/>
  <c r="O13" i="8"/>
  <c r="R16" i="8"/>
  <c r="K17" i="8"/>
  <c r="M20" i="8"/>
  <c r="F21" i="8"/>
  <c r="R21" i="8" s="1"/>
  <c r="M26" i="8"/>
  <c r="F27" i="8"/>
  <c r="M30" i="8"/>
  <c r="F31" i="8"/>
  <c r="R31" i="8" s="1"/>
  <c r="M34" i="8"/>
  <c r="F35" i="8"/>
  <c r="M38" i="8"/>
  <c r="F39" i="8"/>
  <c r="M41" i="8"/>
  <c r="F42" i="8"/>
  <c r="K43" i="8"/>
  <c r="K52" i="8"/>
  <c r="R19" i="8"/>
  <c r="K34" i="8"/>
  <c r="O12" i="8"/>
  <c r="K14" i="8"/>
  <c r="K22" i="8"/>
  <c r="K29" i="8"/>
  <c r="K33" i="8"/>
  <c r="K37" i="8"/>
  <c r="K46" i="8"/>
  <c r="M52" i="8"/>
  <c r="M48" i="8" s="1"/>
  <c r="Q10" i="8"/>
  <c r="Q12" i="8"/>
  <c r="F20" i="8"/>
  <c r="R20" i="8" s="1"/>
  <c r="F26" i="8"/>
  <c r="K28" i="8"/>
  <c r="K32" i="8"/>
  <c r="K36" i="8"/>
  <c r="N36" i="8" s="1"/>
  <c r="K40" i="8"/>
  <c r="P10" i="8"/>
  <c r="F41" i="8"/>
  <c r="J13" i="8"/>
  <c r="F14" i="8"/>
  <c r="R14" i="8" s="1"/>
  <c r="F29" i="8"/>
  <c r="F33" i="8"/>
  <c r="F37" i="8"/>
  <c r="M44" i="8"/>
  <c r="M53" i="8"/>
  <c r="K12" i="8"/>
  <c r="O14" i="8"/>
  <c r="R17" i="8"/>
  <c r="F25" i="8"/>
  <c r="C48" i="8"/>
  <c r="C8" i="8" s="1"/>
  <c r="F15" i="8"/>
  <c r="R15" i="8" s="1"/>
  <c r="R18" i="8"/>
  <c r="F23" i="8"/>
  <c r="L12" i="8"/>
  <c r="R22" i="8"/>
  <c r="F28" i="8"/>
  <c r="F32" i="8"/>
  <c r="F36" i="8"/>
  <c r="F40" i="8"/>
  <c r="K45" i="8"/>
  <c r="F50" i="8"/>
  <c r="L13" i="8"/>
  <c r="N13" i="8" s="1"/>
  <c r="L14" i="8"/>
  <c r="L15" i="8"/>
  <c r="N15" i="8" s="1"/>
  <c r="L16" i="8"/>
  <c r="N16" i="8" s="1"/>
  <c r="L17" i="8"/>
  <c r="L18" i="8"/>
  <c r="N18" i="8" s="1"/>
  <c r="L19" i="8"/>
  <c r="N19" i="8" s="1"/>
  <c r="L20" i="8"/>
  <c r="N20" i="8" s="1"/>
  <c r="L21" i="8"/>
  <c r="N21" i="8" s="1"/>
  <c r="L22" i="8"/>
  <c r="L23" i="8"/>
  <c r="N23" i="8" s="1"/>
  <c r="L24" i="8"/>
  <c r="N24" i="8" s="1"/>
  <c r="L25" i="8"/>
  <c r="N25" i="8" s="1"/>
  <c r="L26" i="8"/>
  <c r="N26" i="8" s="1"/>
  <c r="L27" i="8"/>
  <c r="N27" i="8" s="1"/>
  <c r="L28" i="8"/>
  <c r="L29" i="8"/>
  <c r="L30" i="8"/>
  <c r="L31" i="8"/>
  <c r="N31" i="8" s="1"/>
  <c r="L32" i="8"/>
  <c r="L33" i="8"/>
  <c r="L34" i="8"/>
  <c r="L35" i="8"/>
  <c r="N35" i="8" s="1"/>
  <c r="L36" i="8"/>
  <c r="L37" i="8"/>
  <c r="L38" i="8"/>
  <c r="L39" i="8"/>
  <c r="N39" i="8" s="1"/>
  <c r="L40" i="8"/>
  <c r="L41" i="8"/>
  <c r="L42" i="8"/>
  <c r="N42" i="8" s="1"/>
  <c r="L43" i="8"/>
  <c r="L44" i="8"/>
  <c r="N44" i="8" s="1"/>
  <c r="L45" i="8"/>
  <c r="L46" i="8"/>
  <c r="L50" i="8"/>
  <c r="L52" i="8"/>
  <c r="L53" i="8"/>
  <c r="N53" i="8" s="1"/>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50" i="8"/>
  <c r="O52" i="8"/>
  <c r="O5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50" i="8"/>
  <c r="P52" i="8"/>
  <c r="P53"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50" i="8"/>
  <c r="Q52" i="8"/>
  <c r="Q53" i="8"/>
  <c r="R24" i="8"/>
  <c r="R28" i="8"/>
  <c r="R30" i="8"/>
  <c r="R32" i="8"/>
  <c r="R33" i="8"/>
  <c r="R34" i="8"/>
  <c r="R36" i="8"/>
  <c r="R38" i="8"/>
  <c r="R39" i="8"/>
  <c r="R41" i="8"/>
  <c r="R43" i="8"/>
  <c r="R44" i="8"/>
  <c r="R45" i="8"/>
  <c r="R46" i="8"/>
  <c r="R50" i="8"/>
  <c r="R52" i="8"/>
  <c r="R53" i="8"/>
  <c r="G215" i="9" l="1"/>
  <c r="F128" i="9"/>
  <c r="E281" i="9"/>
  <c r="H234" i="9"/>
  <c r="H176" i="9"/>
  <c r="F176" i="9"/>
  <c r="E46" i="9"/>
  <c r="G46" i="9"/>
  <c r="E53" i="9"/>
  <c r="H273" i="9"/>
  <c r="G224" i="9"/>
  <c r="E224" i="9"/>
  <c r="G250" i="9"/>
  <c r="E250" i="9"/>
  <c r="H226" i="9"/>
  <c r="E207" i="9"/>
  <c r="H259" i="9"/>
  <c r="E242" i="9"/>
  <c r="G242" i="9"/>
  <c r="G202" i="9"/>
  <c r="E202" i="9"/>
  <c r="E225" i="9"/>
  <c r="G207" i="9"/>
  <c r="E159" i="9"/>
  <c r="G159" i="9"/>
  <c r="E169" i="9"/>
  <c r="E125" i="9"/>
  <c r="G125" i="9"/>
  <c r="E134" i="9"/>
  <c r="H143" i="9"/>
  <c r="H152" i="9"/>
  <c r="F152" i="9"/>
  <c r="E115" i="9"/>
  <c r="E68" i="9"/>
  <c r="E99" i="9"/>
  <c r="G99" i="9"/>
  <c r="E90" i="9"/>
  <c r="E62" i="9"/>
  <c r="G89" i="9"/>
  <c r="E89" i="9"/>
  <c r="E42" i="9"/>
  <c r="G42" i="9"/>
  <c r="E37" i="9"/>
  <c r="E21" i="9"/>
  <c r="E229" i="9"/>
  <c r="E137" i="9"/>
  <c r="G137" i="9"/>
  <c r="E75" i="9"/>
  <c r="G75" i="9"/>
  <c r="F139" i="9"/>
  <c r="H139" i="9"/>
  <c r="E65" i="9"/>
  <c r="H61" i="9"/>
  <c r="F61" i="9"/>
  <c r="H76" i="9"/>
  <c r="F76" i="9"/>
  <c r="E29" i="9"/>
  <c r="E32" i="9"/>
  <c r="H19" i="9"/>
  <c r="F19" i="9"/>
  <c r="E40" i="9"/>
  <c r="E277" i="9"/>
  <c r="G243" i="9"/>
  <c r="E243" i="9"/>
  <c r="G239" i="9"/>
  <c r="E239" i="9"/>
  <c r="G270" i="9"/>
  <c r="E270" i="9"/>
  <c r="G258" i="9"/>
  <c r="E258" i="9"/>
  <c r="E252" i="9"/>
  <c r="G220" i="9"/>
  <c r="E220" i="9"/>
  <c r="E223" i="9"/>
  <c r="H206" i="9"/>
  <c r="E155" i="9"/>
  <c r="G155" i="9"/>
  <c r="H185" i="9"/>
  <c r="E201" i="9"/>
  <c r="G201" i="9"/>
  <c r="G225" i="9"/>
  <c r="E165" i="9"/>
  <c r="D222" i="9"/>
  <c r="E154" i="9"/>
  <c r="E126" i="9"/>
  <c r="H164" i="9"/>
  <c r="F164" i="9"/>
  <c r="H124" i="9"/>
  <c r="F124" i="9"/>
  <c r="E136" i="9"/>
  <c r="B132" i="9"/>
  <c r="B9" i="9" s="1"/>
  <c r="E111" i="9"/>
  <c r="E64" i="9"/>
  <c r="E107" i="9"/>
  <c r="E95" i="9"/>
  <c r="G95" i="9"/>
  <c r="E86" i="9"/>
  <c r="H101" i="9"/>
  <c r="F101" i="9"/>
  <c r="G85" i="9"/>
  <c r="E85" i="9"/>
  <c r="H135" i="9"/>
  <c r="E30" i="9"/>
  <c r="G30" i="9"/>
  <c r="H24" i="9"/>
  <c r="E227" i="9"/>
  <c r="H253" i="9"/>
  <c r="G163" i="9"/>
  <c r="E163" i="9"/>
  <c r="G266" i="9"/>
  <c r="E266" i="9"/>
  <c r="E240" i="9"/>
  <c r="G216" i="9"/>
  <c r="E216" i="9"/>
  <c r="E157" i="9"/>
  <c r="E82" i="9"/>
  <c r="G81" i="9"/>
  <c r="E81" i="9"/>
  <c r="E26" i="9"/>
  <c r="G26" i="9"/>
  <c r="E67" i="9"/>
  <c r="E17" i="9"/>
  <c r="G53" i="9"/>
  <c r="E25" i="9"/>
  <c r="E13" i="9"/>
  <c r="E45" i="9"/>
  <c r="G13" i="9"/>
  <c r="E280" i="9"/>
  <c r="G277" i="9"/>
  <c r="H249" i="9"/>
  <c r="E238" i="9"/>
  <c r="G238" i="9"/>
  <c r="G208" i="9"/>
  <c r="E208" i="9"/>
  <c r="H263" i="9"/>
  <c r="H218" i="9"/>
  <c r="F263" i="9"/>
  <c r="G183" i="9"/>
  <c r="G181" i="9" s="1"/>
  <c r="E183" i="9"/>
  <c r="F185" i="9"/>
  <c r="E182" i="9"/>
  <c r="E114" i="9"/>
  <c r="E146" i="9"/>
  <c r="H120" i="9"/>
  <c r="F120" i="9"/>
  <c r="G169" i="9"/>
  <c r="E140" i="9"/>
  <c r="G134" i="9"/>
  <c r="E100" i="9"/>
  <c r="H112" i="9"/>
  <c r="F112" i="9"/>
  <c r="H130" i="9"/>
  <c r="E113" i="9"/>
  <c r="E98" i="9"/>
  <c r="E77" i="9"/>
  <c r="H116" i="9"/>
  <c r="F116" i="9"/>
  <c r="E15" i="9"/>
  <c r="E14" i="9"/>
  <c r="G14" i="9"/>
  <c r="G15" i="9"/>
  <c r="G98" i="9"/>
  <c r="E36" i="9"/>
  <c r="G40" i="9"/>
  <c r="H233" i="9"/>
  <c r="E219" i="9"/>
  <c r="F233" i="9"/>
  <c r="E122" i="9"/>
  <c r="F253" i="9"/>
  <c r="F226" i="9"/>
  <c r="E215" i="9"/>
  <c r="E213" i="9" s="1"/>
  <c r="E264" i="9"/>
  <c r="E262" i="9" s="1"/>
  <c r="G264" i="9"/>
  <c r="E209" i="9"/>
  <c r="G179" i="9"/>
  <c r="E179" i="9"/>
  <c r="E198" i="9"/>
  <c r="G198" i="9"/>
  <c r="E178" i="9"/>
  <c r="E197" i="9"/>
  <c r="G197" i="9"/>
  <c r="H196" i="9"/>
  <c r="F196" i="9"/>
  <c r="E110" i="9"/>
  <c r="G110" i="9"/>
  <c r="G145" i="9"/>
  <c r="G165" i="9"/>
  <c r="E161" i="9"/>
  <c r="E144" i="9"/>
  <c r="E96" i="9"/>
  <c r="G128" i="9"/>
  <c r="H97" i="9"/>
  <c r="F97" i="9"/>
  <c r="E58" i="9"/>
  <c r="G58" i="9"/>
  <c r="H66" i="9"/>
  <c r="G65" i="9"/>
  <c r="H55" i="9"/>
  <c r="F55" i="9"/>
  <c r="E33" i="9"/>
  <c r="E56" i="9"/>
  <c r="G56" i="9"/>
  <c r="G37" i="9"/>
  <c r="E256" i="9"/>
  <c r="E228" i="9"/>
  <c r="E248" i="9"/>
  <c r="H210" i="9"/>
  <c r="E244" i="9"/>
  <c r="H241" i="9"/>
  <c r="E193" i="9"/>
  <c r="E187" i="9" s="1"/>
  <c r="G193" i="9"/>
  <c r="E162" i="9"/>
  <c r="E189" i="9"/>
  <c r="G189" i="9"/>
  <c r="H168" i="9"/>
  <c r="F168" i="9"/>
  <c r="E80" i="9"/>
  <c r="G281" i="9"/>
  <c r="E260" i="9"/>
  <c r="E217" i="9"/>
  <c r="E151" i="9"/>
  <c r="G151" i="9"/>
  <c r="H200" i="9"/>
  <c r="F200" i="9"/>
  <c r="E121" i="9"/>
  <c r="G122" i="9"/>
  <c r="E28" i="9"/>
  <c r="D276" i="9"/>
  <c r="B276" i="9"/>
  <c r="F273" i="9"/>
  <c r="E246" i="9"/>
  <c r="G246" i="9"/>
  <c r="E268" i="9"/>
  <c r="G256" i="9"/>
  <c r="E231" i="9"/>
  <c r="H214" i="9"/>
  <c r="G240" i="9"/>
  <c r="G248" i="9"/>
  <c r="H257" i="9"/>
  <c r="F234" i="9"/>
  <c r="E205" i="9"/>
  <c r="G175" i="9"/>
  <c r="E175" i="9"/>
  <c r="E174" i="9"/>
  <c r="E190" i="9"/>
  <c r="G205" i="9"/>
  <c r="E172" i="9"/>
  <c r="H192" i="9"/>
  <c r="F192" i="9"/>
  <c r="H160" i="9"/>
  <c r="F160" i="9"/>
  <c r="E158" i="9"/>
  <c r="G161" i="9"/>
  <c r="E92" i="9"/>
  <c r="E109" i="9"/>
  <c r="G74" i="9"/>
  <c r="E74" i="9"/>
  <c r="G126" i="9"/>
  <c r="G109" i="9"/>
  <c r="G96" i="9"/>
  <c r="E73" i="9"/>
  <c r="H104" i="9"/>
  <c r="F104" i="9"/>
  <c r="E54" i="9"/>
  <c r="G54" i="9"/>
  <c r="E57" i="9"/>
  <c r="G45" i="9"/>
  <c r="G29" i="9"/>
  <c r="E48" i="9"/>
  <c r="E41" i="9"/>
  <c r="H31" i="9"/>
  <c r="F31" i="9"/>
  <c r="G21" i="9"/>
  <c r="C10" i="9"/>
  <c r="G247" i="9"/>
  <c r="E247" i="9"/>
  <c r="E173" i="9"/>
  <c r="E148" i="9"/>
  <c r="D133" i="9"/>
  <c r="H129" i="9"/>
  <c r="E128" i="9"/>
  <c r="E237" i="9"/>
  <c r="G219" i="9"/>
  <c r="E251" i="9"/>
  <c r="G251" i="9"/>
  <c r="G274" i="9"/>
  <c r="G272" i="9" s="1"/>
  <c r="E274" i="9"/>
  <c r="E272" i="9" s="1"/>
  <c r="E232" i="9"/>
  <c r="G252" i="9"/>
  <c r="G229" i="9"/>
  <c r="E211" i="9"/>
  <c r="E230" i="9"/>
  <c r="G231" i="9"/>
  <c r="H245" i="9"/>
  <c r="G167" i="9"/>
  <c r="E167" i="9"/>
  <c r="E166" i="9"/>
  <c r="E177" i="9"/>
  <c r="G166" i="9"/>
  <c r="G154" i="9"/>
  <c r="F143" i="9"/>
  <c r="H188" i="9"/>
  <c r="F188" i="9"/>
  <c r="H153" i="9"/>
  <c r="E123" i="9"/>
  <c r="G158" i="9"/>
  <c r="E117" i="9"/>
  <c r="H91" i="9"/>
  <c r="F91" i="9"/>
  <c r="G117" i="9"/>
  <c r="G107" i="9"/>
  <c r="G70" i="9"/>
  <c r="E70" i="9"/>
  <c r="H108" i="9"/>
  <c r="E69" i="9"/>
  <c r="H103" i="9"/>
  <c r="E50" i="9"/>
  <c r="G50" i="9"/>
  <c r="H102" i="9"/>
  <c r="H63" i="9"/>
  <c r="F63" i="9"/>
  <c r="G64" i="9"/>
  <c r="G32" i="9"/>
  <c r="E44" i="9"/>
  <c r="H27" i="9"/>
  <c r="F27" i="9"/>
  <c r="H12" i="9"/>
  <c r="H11" i="9"/>
  <c r="F11" i="9"/>
  <c r="N22" i="8"/>
  <c r="N45" i="8"/>
  <c r="M10" i="8"/>
  <c r="N32" i="8"/>
  <c r="N30" i="8"/>
  <c r="M8" i="8"/>
  <c r="O8" i="8"/>
  <c r="N34" i="8"/>
  <c r="R25" i="8"/>
  <c r="N29" i="8"/>
  <c r="O48" i="8"/>
  <c r="F10" i="8"/>
  <c r="F48" i="8"/>
  <c r="R48" i="8" s="1"/>
  <c r="L10" i="8"/>
  <c r="K10" i="8"/>
  <c r="K8" i="8" s="1"/>
  <c r="N12" i="8"/>
  <c r="R26" i="8"/>
  <c r="R13" i="8"/>
  <c r="N46" i="8"/>
  <c r="N17" i="8"/>
  <c r="N41" i="8"/>
  <c r="R40" i="8"/>
  <c r="N40" i="8"/>
  <c r="N43" i="8"/>
  <c r="N38" i="8"/>
  <c r="N37" i="8"/>
  <c r="R37" i="8"/>
  <c r="R29" i="8"/>
  <c r="L48" i="8"/>
  <c r="N28" i="8"/>
  <c r="N33" i="8"/>
  <c r="N52" i="8"/>
  <c r="K48" i="8"/>
  <c r="J10" i="8"/>
  <c r="R42" i="8"/>
  <c r="R35" i="8"/>
  <c r="R27" i="8"/>
  <c r="N50" i="8"/>
  <c r="R23" i="8"/>
  <c r="N14" i="8"/>
  <c r="R12" i="8"/>
  <c r="G235" i="9" l="1"/>
  <c r="G171" i="9"/>
  <c r="E23" i="9"/>
  <c r="H23" i="9" s="1"/>
  <c r="G204" i="9"/>
  <c r="H193" i="9"/>
  <c r="F193" i="9"/>
  <c r="G141" i="9"/>
  <c r="G262" i="9"/>
  <c r="H262" i="9"/>
  <c r="H81" i="9"/>
  <c r="F81" i="9"/>
  <c r="G195" i="9"/>
  <c r="H64" i="9"/>
  <c r="F64" i="9"/>
  <c r="F252" i="9"/>
  <c r="H252" i="9"/>
  <c r="H177" i="9"/>
  <c r="F177" i="9"/>
  <c r="H237" i="9"/>
  <c r="F237" i="9"/>
  <c r="E235" i="9"/>
  <c r="H148" i="9"/>
  <c r="F148" i="9"/>
  <c r="H54" i="9"/>
  <c r="F54" i="9"/>
  <c r="H92" i="9"/>
  <c r="F92" i="9"/>
  <c r="G150" i="9"/>
  <c r="F264" i="9"/>
  <c r="H264" i="9"/>
  <c r="H122" i="9"/>
  <c r="F122" i="9"/>
  <c r="G60" i="9"/>
  <c r="F140" i="9"/>
  <c r="H140" i="9"/>
  <c r="H17" i="9"/>
  <c r="F17" i="9"/>
  <c r="H216" i="9"/>
  <c r="F216" i="9"/>
  <c r="H163" i="9"/>
  <c r="F163" i="9"/>
  <c r="G94" i="9"/>
  <c r="H201" i="9"/>
  <c r="F201" i="9"/>
  <c r="H239" i="9"/>
  <c r="F239" i="9"/>
  <c r="H40" i="9"/>
  <c r="F40" i="9"/>
  <c r="E39" i="9"/>
  <c r="H21" i="9"/>
  <c r="F21" i="9"/>
  <c r="H90" i="9"/>
  <c r="F90" i="9"/>
  <c r="F115" i="9"/>
  <c r="H115" i="9"/>
  <c r="G79" i="9"/>
  <c r="H205" i="9"/>
  <c r="F205" i="9"/>
  <c r="E204" i="9"/>
  <c r="H213" i="9"/>
  <c r="H58" i="9"/>
  <c r="F58" i="9"/>
  <c r="G52" i="9"/>
  <c r="H85" i="9"/>
  <c r="F85" i="9"/>
  <c r="E84" i="9"/>
  <c r="H154" i="9"/>
  <c r="F154" i="9"/>
  <c r="H42" i="9"/>
  <c r="F42" i="9"/>
  <c r="H46" i="9"/>
  <c r="F46" i="9"/>
  <c r="H50" i="9"/>
  <c r="F50" i="9"/>
  <c r="F70" i="9"/>
  <c r="H70" i="9"/>
  <c r="H173" i="9"/>
  <c r="F173" i="9"/>
  <c r="H190" i="9"/>
  <c r="F190" i="9"/>
  <c r="G279" i="9"/>
  <c r="G276" i="9" s="1"/>
  <c r="E150" i="9"/>
  <c r="H151" i="9"/>
  <c r="F151" i="9"/>
  <c r="G187" i="9"/>
  <c r="H198" i="9"/>
  <c r="F198" i="9"/>
  <c r="H77" i="9"/>
  <c r="F77" i="9"/>
  <c r="H183" i="9"/>
  <c r="F183" i="9"/>
  <c r="H45" i="9"/>
  <c r="F45" i="9"/>
  <c r="G84" i="9"/>
  <c r="H111" i="9"/>
  <c r="F111" i="9"/>
  <c r="H258" i="9"/>
  <c r="F258" i="9"/>
  <c r="E60" i="9"/>
  <c r="H75" i="9"/>
  <c r="F75" i="9"/>
  <c r="H89" i="9"/>
  <c r="F89" i="9"/>
  <c r="E88" i="9"/>
  <c r="H134" i="9"/>
  <c r="F134" i="9"/>
  <c r="H159" i="9"/>
  <c r="F159" i="9"/>
  <c r="H117" i="9"/>
  <c r="F117" i="9"/>
  <c r="H128" i="9"/>
  <c r="H246" i="9"/>
  <c r="F246" i="9"/>
  <c r="F248" i="9"/>
  <c r="H248" i="9"/>
  <c r="H144" i="9"/>
  <c r="F144" i="9"/>
  <c r="H179" i="9"/>
  <c r="F179" i="9"/>
  <c r="H67" i="9"/>
  <c r="F67" i="9"/>
  <c r="H243" i="9"/>
  <c r="F243" i="9"/>
  <c r="H250" i="9"/>
  <c r="F250" i="9"/>
  <c r="H247" i="9"/>
  <c r="F247" i="9"/>
  <c r="H41" i="9"/>
  <c r="F41" i="9"/>
  <c r="H57" i="9"/>
  <c r="F57" i="9"/>
  <c r="F74" i="9"/>
  <c r="H74" i="9"/>
  <c r="H158" i="9"/>
  <c r="F158" i="9"/>
  <c r="H121" i="9"/>
  <c r="F121" i="9"/>
  <c r="E79" i="9"/>
  <c r="H80" i="9"/>
  <c r="F80" i="9"/>
  <c r="H228" i="9"/>
  <c r="F228" i="9"/>
  <c r="H161" i="9"/>
  <c r="F161" i="9"/>
  <c r="H110" i="9"/>
  <c r="F110" i="9"/>
  <c r="H197" i="9"/>
  <c r="F197" i="9"/>
  <c r="F219" i="9"/>
  <c r="H219" i="9"/>
  <c r="H36" i="9"/>
  <c r="E35" i="9"/>
  <c r="F36" i="9"/>
  <c r="H98" i="9"/>
  <c r="F98" i="9"/>
  <c r="H114" i="9"/>
  <c r="F114" i="9"/>
  <c r="H13" i="9"/>
  <c r="F13" i="9"/>
  <c r="H240" i="9"/>
  <c r="F240" i="9"/>
  <c r="H30" i="9"/>
  <c r="F30" i="9"/>
  <c r="H65" i="9"/>
  <c r="F65" i="9"/>
  <c r="G88" i="9"/>
  <c r="H99" i="9"/>
  <c r="F99" i="9"/>
  <c r="H125" i="9"/>
  <c r="F125" i="9"/>
  <c r="H187" i="9"/>
  <c r="H232" i="9"/>
  <c r="F232" i="9"/>
  <c r="H174" i="9"/>
  <c r="F174" i="9"/>
  <c r="H231" i="9"/>
  <c r="F231" i="9"/>
  <c r="H189" i="9"/>
  <c r="F189" i="9"/>
  <c r="H56" i="9"/>
  <c r="F56" i="9"/>
  <c r="F215" i="9"/>
  <c r="H215" i="9"/>
  <c r="H14" i="9"/>
  <c r="F14" i="9"/>
  <c r="H37" i="9"/>
  <c r="F37" i="9"/>
  <c r="H242" i="9"/>
  <c r="F242" i="9"/>
  <c r="E10" i="9"/>
  <c r="E138" i="9"/>
  <c r="E133" i="9" s="1"/>
  <c r="G138" i="9"/>
  <c r="H167" i="9"/>
  <c r="F167" i="9"/>
  <c r="F211" i="9"/>
  <c r="H211" i="9"/>
  <c r="H172" i="9"/>
  <c r="F172" i="9"/>
  <c r="E171" i="9"/>
  <c r="H175" i="9"/>
  <c r="F175" i="9"/>
  <c r="G255" i="9"/>
  <c r="H28" i="9"/>
  <c r="F28" i="9"/>
  <c r="H217" i="9"/>
  <c r="F217" i="9"/>
  <c r="H162" i="9"/>
  <c r="F162" i="9"/>
  <c r="G23" i="9"/>
  <c r="H15" i="9"/>
  <c r="F15" i="9"/>
  <c r="H100" i="9"/>
  <c r="F100" i="9"/>
  <c r="E119" i="9"/>
  <c r="F262" i="9"/>
  <c r="H157" i="9"/>
  <c r="F157" i="9"/>
  <c r="E106" i="9"/>
  <c r="H107" i="9"/>
  <c r="F107" i="9"/>
  <c r="H165" i="9"/>
  <c r="F165" i="9"/>
  <c r="H220" i="9"/>
  <c r="F220" i="9"/>
  <c r="H270" i="9"/>
  <c r="F270" i="9"/>
  <c r="G10" i="9"/>
  <c r="H225" i="9"/>
  <c r="F225" i="9"/>
  <c r="E52" i="9"/>
  <c r="H53" i="9"/>
  <c r="F53" i="9"/>
  <c r="H230" i="9"/>
  <c r="F230" i="9"/>
  <c r="H208" i="9"/>
  <c r="F208" i="9"/>
  <c r="F95" i="9"/>
  <c r="E94" i="9"/>
  <c r="H95" i="9"/>
  <c r="H29" i="9"/>
  <c r="F29" i="9"/>
  <c r="H272" i="9"/>
  <c r="H44" i="9"/>
  <c r="F44" i="9"/>
  <c r="H69" i="9"/>
  <c r="F69" i="9"/>
  <c r="G106" i="9"/>
  <c r="H123" i="9"/>
  <c r="F123" i="9"/>
  <c r="D132" i="9"/>
  <c r="H48" i="9"/>
  <c r="F48" i="9"/>
  <c r="H73" i="9"/>
  <c r="E72" i="9"/>
  <c r="F73" i="9"/>
  <c r="F268" i="9"/>
  <c r="H268" i="9"/>
  <c r="B283" i="9"/>
  <c r="F256" i="9"/>
  <c r="E255" i="9"/>
  <c r="H256" i="9"/>
  <c r="G213" i="9"/>
  <c r="H178" i="9"/>
  <c r="F178" i="9"/>
  <c r="H209" i="9"/>
  <c r="F209" i="9"/>
  <c r="H113" i="9"/>
  <c r="F113" i="9"/>
  <c r="H25" i="9"/>
  <c r="F25" i="9"/>
  <c r="H26" i="9"/>
  <c r="F26" i="9"/>
  <c r="H266" i="9"/>
  <c r="F266" i="9"/>
  <c r="F227" i="9"/>
  <c r="H227" i="9"/>
  <c r="H126" i="9"/>
  <c r="F126" i="9"/>
  <c r="H155" i="9"/>
  <c r="F155" i="9"/>
  <c r="H137" i="9"/>
  <c r="F137" i="9"/>
  <c r="H68" i="9"/>
  <c r="F68" i="9"/>
  <c r="H224" i="9"/>
  <c r="F224" i="9"/>
  <c r="G119" i="9"/>
  <c r="H166" i="9"/>
  <c r="F166" i="9"/>
  <c r="H251" i="9"/>
  <c r="F251" i="9"/>
  <c r="G222" i="9"/>
  <c r="G39" i="9"/>
  <c r="H82" i="9"/>
  <c r="F82" i="9"/>
  <c r="F223" i="9"/>
  <c r="E222" i="9"/>
  <c r="H223" i="9"/>
  <c r="H274" i="9"/>
  <c r="F274" i="9"/>
  <c r="F272" i="9" s="1"/>
  <c r="H109" i="9"/>
  <c r="F109" i="9"/>
  <c r="G72" i="9"/>
  <c r="F260" i="9"/>
  <c r="H260" i="9"/>
  <c r="H244" i="9"/>
  <c r="F244" i="9"/>
  <c r="H33" i="9"/>
  <c r="F33" i="9"/>
  <c r="H96" i="9"/>
  <c r="F96" i="9"/>
  <c r="E195" i="9"/>
  <c r="G35" i="9"/>
  <c r="E145" i="9"/>
  <c r="H146" i="9"/>
  <c r="F146" i="9"/>
  <c r="E181" i="9"/>
  <c r="H182" i="9"/>
  <c r="F182" i="9"/>
  <c r="H238" i="9"/>
  <c r="F238" i="9"/>
  <c r="E279" i="9"/>
  <c r="E276" i="9" s="1"/>
  <c r="H280" i="9"/>
  <c r="F280" i="9"/>
  <c r="H86" i="9"/>
  <c r="F86" i="9"/>
  <c r="H136" i="9"/>
  <c r="F136" i="9"/>
  <c r="H277" i="9"/>
  <c r="F277" i="9"/>
  <c r="H32" i="9"/>
  <c r="F32" i="9"/>
  <c r="H229" i="9"/>
  <c r="F229" i="9"/>
  <c r="H62" i="9"/>
  <c r="F62" i="9"/>
  <c r="H169" i="9"/>
  <c r="F169" i="9"/>
  <c r="H202" i="9"/>
  <c r="F202" i="9"/>
  <c r="F207" i="9"/>
  <c r="H207" i="9"/>
  <c r="H281" i="9"/>
  <c r="F281" i="9"/>
  <c r="N48" i="8"/>
  <c r="N10" i="8"/>
  <c r="N8" i="8" s="1"/>
  <c r="L8" i="8"/>
  <c r="R10" i="8"/>
  <c r="J8" i="8"/>
  <c r="F8" i="8"/>
  <c r="F119" i="9" l="1"/>
  <c r="H106" i="9"/>
  <c r="F35" i="9"/>
  <c r="F88" i="9"/>
  <c r="H84" i="9"/>
  <c r="G133" i="9"/>
  <c r="H255" i="9"/>
  <c r="H72" i="9"/>
  <c r="H119" i="9"/>
  <c r="H171" i="9"/>
  <c r="H35" i="9"/>
  <c r="F187" i="9"/>
  <c r="H150" i="9"/>
  <c r="F84" i="9"/>
  <c r="H39" i="9"/>
  <c r="H52" i="9"/>
  <c r="F72" i="9"/>
  <c r="F181" i="9"/>
  <c r="F279" i="9"/>
  <c r="F23" i="9"/>
  <c r="F255" i="9"/>
  <c r="F171" i="9"/>
  <c r="F213" i="9"/>
  <c r="F39" i="9"/>
  <c r="H145" i="9"/>
  <c r="D9" i="9"/>
  <c r="D283" i="9" s="1"/>
  <c r="H276" i="9"/>
  <c r="H133" i="9"/>
  <c r="H204" i="9"/>
  <c r="H279" i="9"/>
  <c r="H181" i="9"/>
  <c r="H195" i="9"/>
  <c r="F10" i="9"/>
  <c r="F204" i="9"/>
  <c r="H235" i="9"/>
  <c r="F79" i="9"/>
  <c r="H94" i="9"/>
  <c r="F52" i="9"/>
  <c r="H138" i="9"/>
  <c r="F138" i="9"/>
  <c r="F235" i="9"/>
  <c r="F60" i="9"/>
  <c r="F145" i="9"/>
  <c r="F141" i="9" s="1"/>
  <c r="H222" i="9"/>
  <c r="F94" i="9"/>
  <c r="F106" i="9"/>
  <c r="H10" i="9"/>
  <c r="H79" i="9"/>
  <c r="H60" i="9"/>
  <c r="F150" i="9"/>
  <c r="F195" i="9"/>
  <c r="E141" i="9"/>
  <c r="E132" i="9" s="1"/>
  <c r="H88" i="9"/>
  <c r="R8" i="8"/>
  <c r="H132" i="9" l="1"/>
  <c r="E9" i="9"/>
  <c r="C9" i="9"/>
  <c r="C283" i="9" s="1"/>
  <c r="H141" i="9"/>
  <c r="G132" i="9"/>
  <c r="F133" i="9"/>
  <c r="F222" i="9"/>
  <c r="F276" i="9"/>
  <c r="H9" i="9" l="1"/>
  <c r="E283" i="9"/>
  <c r="F132" i="9"/>
  <c r="G9" i="9"/>
  <c r="G283" i="9" s="1"/>
  <c r="F9" i="9" l="1"/>
  <c r="F283" i="9" s="1"/>
  <c r="H283" i="9"/>
  <c r="F7" i="3"/>
  <c r="E7" i="3"/>
  <c r="D7" i="3"/>
  <c r="C7" i="3"/>
  <c r="B7" i="3"/>
  <c r="I6" i="3"/>
  <c r="J6" i="3" s="1"/>
  <c r="I5" i="3"/>
  <c r="J5" i="3" s="1"/>
  <c r="K5" i="3" s="1"/>
  <c r="L5" i="3" s="1"/>
  <c r="M5" i="3" s="1"/>
  <c r="G7" i="3" l="1"/>
  <c r="J8" i="3"/>
  <c r="C8" i="3" s="1"/>
  <c r="K6" i="3"/>
  <c r="I8" i="3"/>
  <c r="B8" i="3" s="1"/>
  <c r="L6" i="3" l="1"/>
  <c r="K8" i="3"/>
  <c r="D8" i="3" s="1"/>
  <c r="L8" i="3" l="1"/>
  <c r="E8" i="3" s="1"/>
  <c r="M6" i="3"/>
  <c r="M8" i="3" s="1"/>
  <c r="F8" i="3" s="1"/>
</calcChain>
</file>

<file path=xl/sharedStrings.xml><?xml version="1.0" encoding="utf-8"?>
<sst xmlns="http://schemas.openxmlformats.org/spreadsheetml/2006/main" count="357" uniqueCount="328">
  <si>
    <t>(in thousand pesos)</t>
  </si>
  <si>
    <t>DEPARTMENT</t>
  </si>
  <si>
    <r>
      <t>NCA RELEASES</t>
    </r>
    <r>
      <rPr>
        <vertAlign val="superscript"/>
        <sz val="10"/>
        <rFont val="Arial"/>
        <family val="2"/>
      </rPr>
      <t>/3</t>
    </r>
  </si>
  <si>
    <r>
      <t>NCAs UTILIZED</t>
    </r>
    <r>
      <rPr>
        <vertAlign val="superscript"/>
        <sz val="10"/>
        <rFont val="Arial"/>
        <family val="2"/>
      </rPr>
      <t>/4</t>
    </r>
  </si>
  <si>
    <t>Q1</t>
  </si>
  <si>
    <t>April</t>
  </si>
  <si>
    <t>May</t>
  </si>
  <si>
    <t>As of end        May</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</si>
  <si>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</si>
  <si>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</si>
  <si>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</si>
  <si>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</si>
  <si>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</si>
  <si>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</si>
  <si>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</si>
  <si>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</si>
  <si>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</si>
  <si>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</si>
  <si>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</si>
  <si>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</si>
  <si>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</si>
  <si>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</si>
  <si>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</si>
  <si>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</si>
  <si>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</si>
  <si>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</si>
  <si>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</si>
  <si>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</si>
  <si>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</si>
  <si>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</si>
  <si>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</si>
  <si>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</si>
  <si>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 xml:space="preserve">Department of Transportation </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</si>
  <si>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</si>
  <si>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</si>
  <si>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</si>
  <si>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</si>
  <si>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</si>
  <si>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</si>
  <si>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</si>
  <si>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</si>
  <si>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</si>
  <si>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</si>
  <si>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</si>
  <si>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</si>
  <si>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</si>
  <si>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</si>
  <si>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</si>
  <si>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</si>
  <si>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</si>
  <si>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</si>
  <si>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</si>
  <si>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</si>
  <si>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</si>
  <si>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</si>
  <si>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</si>
  <si>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</si>
  <si>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</si>
  <si>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</si>
  <si>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</si>
  <si>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</si>
  <si>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</si>
  <si>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</si>
  <si>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</si>
  <si>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</si>
  <si>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</si>
  <si>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</si>
  <si>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</si>
  <si>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</si>
  <si>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</si>
  <si>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</si>
  <si>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</si>
  <si>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</si>
  <si>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</si>
  <si>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</si>
  <si>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</si>
  <si>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</si>
  <si>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</si>
  <si>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</si>
  <si>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</si>
  <si>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</si>
  <si>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</si>
  <si>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</si>
  <si>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</si>
  <si>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</si>
  <si>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</si>
  <si>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</si>
  <si>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</si>
  <si>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</si>
  <si>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</si>
  <si>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</si>
  <si>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</si>
  <si>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</si>
  <si>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</si>
  <si>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</si>
  <si>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</si>
  <si>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</si>
  <si>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</si>
  <si>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</si>
  <si>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</si>
  <si>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</si>
  <si>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</si>
  <si>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</si>
  <si>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</si>
  <si>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</si>
  <si>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</si>
  <si>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</si>
  <si>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</si>
  <si>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</si>
  <si>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</si>
  <si>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</si>
  <si>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</si>
  <si>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</si>
  <si>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</si>
  <si>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</si>
  <si>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</si>
  <si>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</si>
  <si>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</si>
  <si>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</si>
  <si>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</si>
  <si>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</si>
  <si>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</si>
  <si>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</si>
  <si>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</si>
  <si>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</si>
  <si>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</si>
  <si>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</si>
  <si>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</si>
  <si>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</si>
  <si>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</si>
  <si>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</si>
  <si>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</si>
  <si>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</si>
  <si>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</si>
  <si>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</si>
  <si>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</si>
  <si>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</si>
  <si>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</si>
  <si>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</si>
  <si>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</si>
  <si>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</si>
  <si>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</si>
  <si>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</si>
  <si>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</si>
  <si>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</si>
  <si>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</si>
  <si>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</si>
  <si>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</si>
  <si>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</si>
  <si>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</si>
  <si>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</si>
  <si>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</si>
  <si>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</si>
  <si>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</si>
  <si>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</si>
  <si>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</si>
  <si>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</si>
  <si>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</si>
  <si>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</si>
  <si>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</si>
  <si>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</si>
  <si>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</si>
  <si>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</si>
  <si>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</si>
  <si>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</si>
  <si>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</si>
  <si>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</si>
  <si>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</si>
  <si>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</si>
  <si>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</si>
  <si>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</si>
  <si>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</si>
  <si>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</si>
  <si>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</si>
  <si>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</si>
  <si>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</si>
  <si>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</si>
  <si>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</si>
  <si>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</si>
  <si>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</si>
  <si>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</si>
  <si>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</si>
  <si>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</si>
  <si>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</si>
  <si>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</si>
  <si>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</si>
  <si>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</si>
  <si>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</si>
  <si>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</si>
  <si>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</si>
  <si>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</si>
  <si>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</si>
  <si>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</si>
  <si>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</si>
  <si>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</si>
  <si>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</si>
  <si>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</si>
  <si>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</si>
  <si>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</si>
  <si>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</si>
  <si>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</si>
  <si>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</si>
  <si>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</si>
  <si>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</si>
  <si>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</si>
  <si>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</si>
  <si>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</si>
  <si>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</si>
  <si>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</si>
  <si>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</si>
  <si>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</si>
  <si>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</si>
  <si>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</si>
  <si>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</si>
  <si>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</si>
  <si>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</si>
  <si>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</si>
  <si>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</si>
  <si>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</si>
  <si>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</si>
  <si>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</si>
  <si>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</si>
  <si>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</si>
  <si>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</si>
  <si>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</si>
  <si>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</si>
  <si>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</si>
  <si>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</si>
  <si>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</si>
  <si>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</si>
  <si>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</si>
  <si>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</si>
  <si>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</si>
  <si>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</si>
  <si>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</si>
  <si>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</si>
  <si>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</si>
  <si>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</si>
  <si>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</si>
  <si>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</si>
  <si>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</si>
  <si>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</si>
  <si>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</si>
  <si>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</si>
  <si>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</si>
  <si>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</si>
  <si>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</si>
  <si>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</si>
  <si>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</si>
  <si>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</si>
  <si>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</si>
  <si>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</si>
  <si>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</si>
  <si>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</si>
  <si>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</si>
  <si>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</si>
  <si>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</si>
  <si>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</si>
  <si>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</si>
  <si>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</si>
  <si>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</si>
  <si>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</si>
  <si>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</si>
  <si>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</si>
  <si>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</si>
  <si>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</si>
  <si>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</si>
  <si>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</si>
  <si>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</si>
  <si>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</si>
  <si>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</si>
  <si>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</si>
  <si>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</si>
  <si>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</si>
  <si>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</si>
  <si>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All Departments</t>
  </si>
  <si>
    <t>in millions</t>
  </si>
  <si>
    <t>CUMULATIVE</t>
  </si>
  <si>
    <t>JANUARY</t>
  </si>
  <si>
    <t>FEBRUARY</t>
  </si>
  <si>
    <t>MARCH</t>
  </si>
  <si>
    <t>APRIL</t>
  </si>
  <si>
    <t>MAY</t>
  </si>
  <si>
    <t>AS OF MAY</t>
  </si>
  <si>
    <t>JAN</t>
  </si>
  <si>
    <t>FEB</t>
  </si>
  <si>
    <t>MAR</t>
  </si>
  <si>
    <t>APR</t>
  </si>
  <si>
    <t>Monthly NCA Credited</t>
  </si>
  <si>
    <t>Monthly NCA Utilized</t>
  </si>
  <si>
    <t>NCA Utilized / NCAs Credited - Flow</t>
  </si>
  <si>
    <t>NCA Utilized / NCAs Credited - Cumulative</t>
  </si>
  <si>
    <t>Department of Migrant Workers</t>
  </si>
  <si>
    <r>
      <t xml:space="preserve">UNUSED NCAs
</t>
    </r>
    <r>
      <rPr>
        <b/>
        <vertAlign val="superscript"/>
        <sz val="8"/>
        <rFont val="Arial"/>
        <family val="2"/>
      </rPr>
      <t xml:space="preserve">/5 </t>
    </r>
  </si>
  <si>
    <t>% of NCA UTILIZATION</t>
  </si>
  <si>
    <t>DMW</t>
  </si>
  <si>
    <t>OWWA</t>
  </si>
  <si>
    <t xml:space="preserve">   NACC</t>
  </si>
  <si>
    <t>PCSSD</t>
  </si>
  <si>
    <t xml:space="preserve">     NHCP</t>
  </si>
  <si>
    <t xml:space="preserve">     NAP</t>
  </si>
  <si>
    <t xml:space="preserve">   OPAPRU</t>
  </si>
  <si>
    <t xml:space="preserve">   OMB</t>
  </si>
  <si>
    <t xml:space="preserve">   MCB</t>
  </si>
  <si>
    <r>
      <rPr>
        <vertAlign val="superscript"/>
        <sz val="8"/>
        <rFont val="Arial"/>
        <family val="2"/>
      </rPr>
      <t>/5</t>
    </r>
    <r>
      <rPr>
        <sz val="8"/>
        <rFont val="Arial"/>
        <family val="2"/>
      </rPr>
      <t xml:space="preserve"> NCAs which remain unutilized or the NCA balances for which no checks/ADA has been charged.</t>
    </r>
  </si>
  <si>
    <t xml:space="preserve">   TESDA</t>
  </si>
  <si>
    <t xml:space="preserve">        MMDA (Fund 101)</t>
  </si>
  <si>
    <t>NCAs CREDITED VS NCA UTILIZATION, JANUARY-MAY 2024</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</si>
  <si>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</si>
  <si>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AS OF MAY 31, 2024</t>
  </si>
  <si>
    <t>Department of Information and Communications Technology</t>
  </si>
  <si>
    <t>Department of Social Welfare and Development</t>
  </si>
  <si>
    <t>Presidential Communications Office</t>
  </si>
  <si>
    <r>
      <t>Allocations to Local Government Units</t>
    </r>
    <r>
      <rPr>
        <vertAlign val="superscript"/>
        <sz val="10"/>
        <rFont val="Arial"/>
        <family val="2"/>
      </rPr>
      <t xml:space="preserve"> /7</t>
    </r>
  </si>
  <si>
    <t>NCAs credited by MDS-Government Servicing Banks inclusive of Lapsed NCA, but net of NCAs for Trust</t>
  </si>
  <si>
    <t>ALGU: inclusive of NTA, special shares for LGUs, MMDA, BARMM and other transfers to LGUs</t>
  </si>
  <si>
    <t>PCO</t>
  </si>
  <si>
    <t xml:space="preserve">    PCO-Proper</t>
  </si>
  <si>
    <t>PBS - BBS</t>
  </si>
  <si>
    <t xml:space="preserve">    BCS</t>
  </si>
  <si>
    <t>PBS (RTVM)</t>
  </si>
  <si>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</si>
  <si>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t xml:space="preserve">UNUSED NCAs </t>
  </si>
  <si>
    <r>
      <t xml:space="preserve">% of NCA UTILIZATION </t>
    </r>
    <r>
      <rPr>
        <vertAlign val="superscript"/>
        <sz val="10"/>
        <rFont val="Arial"/>
        <family val="2"/>
      </rPr>
      <t>/5</t>
    </r>
  </si>
  <si>
    <t>Source: Report of Modified Disbursement System-Government Servicing Banks as of May 31, 2024</t>
  </si>
  <si>
    <r>
      <rPr>
        <vertAlign val="superscript"/>
        <sz val="8"/>
        <rFont val="Arial"/>
        <family val="2"/>
      </rPr>
      <t>/1</t>
    </r>
    <r>
      <rPr>
        <sz val="8"/>
        <rFont val="Arial"/>
        <family val="2"/>
      </rPr>
      <t xml:space="preserve"> NCA Releases refer to NCAs credited by the MDS-GSBs to the agencies' MDS sub accounts, inclusive of lapsed NCAs.</t>
    </r>
  </si>
  <si>
    <t>Based on Report of Modified Disbursement System-Government Servicing Banks (MDS-GSB)</t>
  </si>
  <si>
    <t>REPORT ON NCA UTILIZATION (Net of  Trust), as of May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</si>
</sst>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24"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92">
    <xf numFmtId="0" fontId="0" fillId="0" borderId="0" xfId="0"/>
    <xf numFmtId="0" fontId="1" fillId="0" borderId="0" xfId="0" applyFont="1"/>
    <xf numFmtId="0" fontId="1" fillId="0" borderId="0" xfId="0" applyFont="1" applyAlignment="1">
      <alignment horizontal="center" vertical="center" wrapText="1"/>
    </xf>
    <xf numFmtId="0" fontId="1" fillId="0" borderId="0" xfId="0" applyFont="1" applyAlignment="1">
      <alignment horizontal="center"/>
    </xf>
    <xf numFmtId="164" fontId="1" fillId="0" borderId="0" xfId="0" applyNumberFormat="1" applyFont="1"/>
    <xf numFmtId="166" fontId="1" fillId="0" borderId="0" xfId="0" applyNumberFormat="1" applyFont="1"/>
    <xf numFmtId="0" fontId="3" fillId="0" borderId="0" xfId="0" applyFont="1"/>
    <xf numFmtId="164" fontId="3" fillId="0" borderId="0" xfId="0" applyNumberFormat="1" applyFont="1"/>
    <xf numFmtId="166" fontId="4" fillId="0" borderId="0" xfId="0" applyNumberFormat="1" applyFont="1"/>
    <xf numFmtId="166" fontId="5" fillId="0" borderId="0" xfId="0" applyNumberFormat="1" applyFont="1"/>
    <xf numFmtId="164" fontId="6" fillId="0" borderId="0" xfId="0" applyNumberFormat="1" applyFont="1"/>
    <xf numFmtId="0" fontId="1" fillId="0" borderId="0" xfId="1" applyNumberFormat="1" applyFont="1"/>
    <xf numFmtId="0" fontId="1" fillId="0" borderId="0" xfId="0" applyFont="1" applyAlignment="1">
      <alignment wrapText="1"/>
    </xf>
    <xf numFmtId="0" fontId="1" fillId="0" borderId="2" xfId="0" applyFont="1" applyBorder="1"/>
    <xf numFmtId="164" fontId="1" fillId="0" borderId="2" xfId="0" applyNumberFormat="1" applyFont="1" applyBorder="1"/>
    <xf numFmtId="167" fontId="1" fillId="0" borderId="2" xfId="0" applyNumberFormat="1" applyFont="1" applyBorder="1"/>
    <xf numFmtId="167" fontId="1" fillId="0" borderId="0" xfId="0" applyNumberFormat="1" applyFont="1"/>
    <xf numFmtId="0" fontId="2" fillId="0" borderId="0" xfId="0" applyFont="1" applyAlignment="1">
      <alignment vertical="center"/>
    </xf>
    <xf numFmtId="0" fontId="2" fillId="0" borderId="0" xfId="0" applyFont="1"/>
    <xf numFmtId="0" fontId="7" fillId="2" borderId="0" xfId="0" applyFont="1" applyFill="1"/>
    <xf numFmtId="0" fontId="8" fillId="2" borderId="0" xfId="0" applyFont="1" applyFill="1"/>
    <xf numFmtId="166" fontId="8" fillId="2" borderId="0" xfId="1" applyNumberFormat="1" applyFont="1" applyFill="1" applyBorder="1"/>
    <xf numFmtId="0" fontId="9" fillId="3" borderId="0" xfId="0" applyFont="1" applyFill="1" applyAlignment="1">
      <alignment horizontal="left"/>
    </xf>
    <xf numFmtId="164" fontId="8" fillId="2" borderId="0" xfId="0" applyNumberFormat="1" applyFont="1" applyFill="1" applyAlignment="1">
      <alignment horizontal="left"/>
    </xf>
    <xf numFmtId="0" fontId="10" fillId="2" borderId="0" xfId="0" applyFont="1" applyFill="1" applyAlignment="1">
      <alignment horizontal="left"/>
    </xf>
    <xf numFmtId="164" fontId="8" fillId="2" borderId="0" xfId="0" applyNumberFormat="1" applyFont="1" applyFill="1"/>
    <xf numFmtId="0" fontId="10" fillId="2" borderId="0" xfId="0" applyFont="1" applyFill="1"/>
    <xf numFmtId="166" fontId="10" fillId="4" borderId="3" xfId="1" applyNumberFormat="1" applyFont="1" applyFill="1" applyBorder="1" applyAlignment="1">
      <alignment horizontal="center" vertical="center"/>
    </xf>
    <xf numFmtId="0" fontId="8" fillId="0" borderId="0" xfId="0" applyFont="1" applyAlignment="1">
      <alignment horizontal="center" vertical="center"/>
    </xf>
    <xf numFmtId="0" fontId="10" fillId="4" borderId="1" xfId="0" applyFont="1" applyFill="1" applyBorder="1" applyAlignment="1">
      <alignment horizontal="center" vertical="center" wrapText="1"/>
    </xf>
    <xf numFmtId="0" fontId="10" fillId="0" borderId="0" xfId="0" applyFont="1" applyAlignment="1">
      <alignment horizontal="center"/>
    </xf>
    <xf numFmtId="166" fontId="8" fillId="0" borderId="0" xfId="1" applyNumberFormat="1" applyFont="1" applyBorder="1"/>
    <xf numFmtId="0" fontId="8" fillId="0" borderId="0" xfId="0" applyFont="1"/>
    <xf numFmtId="0" fontId="10" fillId="0" borderId="0" xfId="0" applyFont="1" applyAlignment="1">
      <alignment horizontal="left"/>
    </xf>
    <xf numFmtId="0" fontId="16" fillId="0" borderId="0" xfId="0" applyFont="1" applyAlignment="1">
      <alignment horizontal="left" indent="1"/>
    </xf>
    <xf numFmtId="166" fontId="17" fillId="0" borderId="2" xfId="1" applyNumberFormat="1" applyFont="1" applyBorder="1" applyAlignment="1">
      <alignment horizontal="right"/>
    </xf>
    <xf numFmtId="166" fontId="18" fillId="0" borderId="0" xfId="1" applyNumberFormat="1" applyFont="1" applyBorder="1" applyAlignment="1"/>
    <xf numFmtId="166" fontId="8" fillId="0" borderId="0" xfId="0" applyNumberFormat="1" applyFont="1"/>
    <xf numFmtId="0" fontId="8" fillId="0" borderId="0" xfId="0" applyFont="1" applyAlignment="1">
      <alignment horizontal="left" indent="1"/>
    </xf>
    <xf numFmtId="166" fontId="17" fillId="0" borderId="0" xfId="1" applyNumberFormat="1" applyFont="1" applyFill="1"/>
    <xf numFmtId="0" fontId="8" fillId="0" borderId="0" xfId="0" applyFont="1" applyAlignment="1" applyProtection="1">
      <alignment horizontal="left" indent="1"/>
      <protection locked="0"/>
    </xf>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0" fontId="8" fillId="0" borderId="0" xfId="0" quotePrefix="1" applyFont="1" applyAlignment="1">
      <alignment horizontal="left" indent="1"/>
    </xf>
    <xf numFmtId="166" fontId="17" fillId="0" borderId="0" xfId="1" applyNumberFormat="1" applyFont="1"/>
    <xf numFmtId="0" fontId="19" fillId="0" borderId="0" xfId="0" applyFont="1" applyAlignment="1">
      <alignment horizontal="left" indent="1"/>
    </xf>
    <xf numFmtId="0" fontId="1" fillId="0" borderId="0" xfId="2" applyAlignment="1">
      <alignment horizontal="left" indent="2"/>
    </xf>
    <xf numFmtId="166" fontId="17" fillId="0" borderId="2" xfId="1" applyNumberFormat="1" applyFont="1" applyFill="1" applyBorder="1"/>
    <xf numFmtId="0" fontId="8" fillId="0" borderId="0" xfId="0" applyFont="1" applyAlignment="1">
      <alignment horizontal="left" wrapText="1" indent="2"/>
    </xf>
    <xf numFmtId="0" fontId="8" fillId="0" borderId="0" xfId="0" applyFont="1" applyAlignment="1">
      <alignment horizontal="left" indent="2"/>
    </xf>
    <xf numFmtId="0" fontId="8" fillId="0" borderId="0" xfId="0" applyFont="1" applyAlignment="1">
      <alignment horizontal="left" indent="3"/>
    </xf>
    <xf numFmtId="0" fontId="8" fillId="0" borderId="0" xfId="0" applyFont="1" applyAlignment="1">
      <alignment horizontal="left" wrapText="1" indent="3"/>
    </xf>
    <xf numFmtId="166" fontId="17" fillId="0" borderId="2" xfId="1" applyNumberFormat="1" applyFont="1" applyBorder="1" applyAlignment="1"/>
    <xf numFmtId="166" fontId="17" fillId="0" borderId="2" xfId="1" applyNumberFormat="1" applyFont="1" applyFill="1" applyBorder="1" applyAlignment="1">
      <alignment horizontal="right" vertical="top"/>
    </xf>
    <xf numFmtId="0" fontId="20" fillId="0" borderId="0" xfId="0" applyFont="1" applyAlignment="1">
      <alignment horizontal="left" indent="1"/>
    </xf>
    <xf numFmtId="0" fontId="16" fillId="0" borderId="0" xfId="0" applyFont="1" applyAlignment="1">
      <alignment horizontal="left" vertical="top" indent="1"/>
    </xf>
    <xf numFmtId="0" fontId="10" fillId="0" borderId="0" xfId="0" applyFont="1" applyAlignment="1">
      <alignment horizontal="left" indent="1"/>
    </xf>
    <xf numFmtId="0" fontId="8" fillId="0" borderId="0" xfId="0" applyFont="1" applyAlignment="1">
      <alignment horizontal="left"/>
    </xf>
    <xf numFmtId="0" fontId="10" fillId="0" borderId="0" xfId="0" applyFont="1" applyAlignment="1">
      <alignment horizontal="left" vertical="center"/>
    </xf>
    <xf numFmtId="0" fontId="8" fillId="0" borderId="0" xfId="0" applyFont="1" applyAlignment="1">
      <alignment vertical="center"/>
    </xf>
    <xf numFmtId="0" fontId="19" fillId="0" borderId="0" xfId="0" applyFont="1"/>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 fillId="0" borderId="1" xfId="0" applyFont="1" applyBorder="1" applyAlignment="1">
      <alignment horizontal="center" vertical="center" wrapText="1"/>
    </xf>
    <xf numFmtId="166" fontId="10" fillId="4" borderId="5" xfId="1" applyNumberFormat="1" applyFont="1" applyFill="1" applyBorder="1" applyAlignment="1">
      <alignment horizontal="center" vertical="center"/>
    </xf>
    <xf numFmtId="166" fontId="17" fillId="0" borderId="2" xfId="1" applyNumberFormat="1" applyFont="1" applyFill="1" applyBorder="1" applyAlignment="1">
      <alignment horizontal="right"/>
    </xf>
    <xf numFmtId="166" fontId="17" fillId="0" borderId="2" xfId="1" applyNumberFormat="1" applyFont="1" applyFill="1" applyBorder="1" applyAlignment="1"/>
    <xf numFmtId="0" fontId="23" fillId="0" borderId="0" xfId="0" applyFont="1" applyAlignment="1">
      <alignment horizontal="left"/>
    </xf>
    <xf numFmtId="166" fontId="17" fillId="0" borderId="2" xfId="1" applyNumberFormat="1" applyFont="1" applyBorder="1" applyAlignment="1">
      <alignment horizontal="right" vertical="top"/>
    </xf>
    <xf numFmtId="166" fontId="7" fillId="0" borderId="11" xfId="0" applyNumberFormat="1" applyFont="1" applyBorder="1" applyAlignment="1">
      <alignment vertical="center"/>
    </xf>
    <xf numFmtId="166" fontId="21" fillId="0" borderId="11" xfId="0" applyNumberFormat="1" applyFont="1" applyBorder="1" applyAlignment="1">
      <alignment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166" fontId="10" fillId="4" borderId="4" xfId="1" applyNumberFormat="1" applyFont="1" applyFill="1" applyBorder="1" applyAlignment="1">
      <alignment horizontal="center" vertical="center"/>
    </xf>
    <xf numFmtId="166" fontId="10" fillId="4" borderId="5" xfId="1" applyNumberFormat="1" applyFont="1" applyFill="1" applyBorder="1" applyAlignment="1">
      <alignment horizontal="center" vertical="center"/>
    </xf>
    <xf numFmtId="166" fontId="10" fillId="4" borderId="2" xfId="1" applyNumberFormat="1" applyFont="1" applyFill="1" applyBorder="1" applyAlignment="1">
      <alignment horizontal="center" vertical="center"/>
    </xf>
    <xf numFmtId="166" fontId="10" fillId="4" borderId="7" xfId="1" applyNumberFormat="1" applyFont="1" applyFill="1" applyBorder="1" applyAlignment="1">
      <alignment horizontal="center" vertical="center"/>
    </xf>
    <xf numFmtId="0" fontId="8" fillId="0" borderId="0" xfId="0" applyFont="1" applyAlignment="1">
      <alignment horizontal="left" vertical="top" wrapText="1"/>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9" xfId="0" applyFont="1" applyFill="1" applyBorder="1" applyAlignment="1">
      <alignment horizontal="center" vertical="center"/>
    </xf>
    <xf numFmtId="0" fontId="12" fillId="4" borderId="6" xfId="0" applyFont="1" applyFill="1" applyBorder="1" applyAlignment="1">
      <alignment horizontal="center" vertical="center" wrapText="1"/>
    </xf>
    <xf numFmtId="0" fontId="0" fillId="0" borderId="10" xfId="0" applyBorder="1" applyAlignment="1">
      <alignment horizontal="center" vertical="center"/>
    </xf>
    <xf numFmtId="0" fontId="10" fillId="4" borderId="6"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7" xfId="0" applyFont="1" applyFill="1" applyBorder="1" applyAlignment="1">
      <alignment horizontal="center" vertical="center" wrapText="1"/>
    </xf>
    <xf numFmtId="166" fontId="14" fillId="4" borderId="8" xfId="1" applyNumberFormat="1" applyFont="1" applyFill="1" applyBorder="1" applyAlignment="1">
      <alignment horizontal="center" vertical="center" wrapText="1"/>
    </xf>
    <xf numFmtId="166" fontId="14" fillId="4" borderId="7" xfId="1" applyNumberFormat="1" applyFont="1" applyFill="1" applyBorder="1" applyAlignment="1">
      <alignment horizontal="center" vertical="center"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MAY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3578850996875848"/>
          <c:y val="3.54311800817607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82023799609519"/>
          <c:y val="0.1597544639173866"/>
          <c:w val="0.62736076088694015"/>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Graph!$B$4:$F$4</c:f>
              <c:strCache>
                <c:ptCount val="5"/>
                <c:pt idx="0">
                  <c:v>JANUARY</c:v>
                </c:pt>
                <c:pt idx="1">
                  <c:v>FEBRUARY</c:v>
                </c:pt>
                <c:pt idx="2">
                  <c:v>MARCH</c:v>
                </c:pt>
                <c:pt idx="3">
                  <c:v>APRIL</c:v>
                </c:pt>
                <c:pt idx="4">
                  <c:v>MAY</c:v>
                </c:pt>
              </c:strCache>
            </c:strRef>
          </c:cat>
          <c:val>
            <c:numRef>
              <c:f>Graph!$B$5:$F$5</c:f>
              <c:numCache>
                <c:formatCode>_(* #,##0_);_(* \(#,##0\);_(* "-"_);_(@_)</c:formatCode>
                <c:ptCount val="5"/>
                <c:pt idx="0">
                  <c:v>293580.61320975999</c:v>
                </c:pt>
                <c:pt idx="1">
                  <c:v>316382.30033131997</c:v>
                </c:pt>
                <c:pt idx="2">
                  <c:v>350072.44878208998</c:v>
                </c:pt>
                <c:pt idx="3" formatCode="_(* #,##0_);_(* \(#,##0\);_(* &quot;-&quot;??_);_(@_)">
                  <c:v>438617.31756846001</c:v>
                </c:pt>
                <c:pt idx="4" formatCode="_(* #,##0_);_(* \(#,##0\);_(* &quot;-&quot;??_);_(@_)">
                  <c:v>494149.65776479</c:v>
                </c:pt>
              </c:numCache>
            </c:numRef>
          </c:val>
          <c:extLst>
            <c:ext xmlns:c16="http://schemas.microsoft.com/office/drawing/2014/chart" uri="{C3380CC4-5D6E-409C-BE32-E72D297353CC}">
              <c16:uniqueId val="{00000000-5EB7-4BBC-B34A-9253829D4A1A}"/>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Graph!$B$4:$F$4</c:f>
              <c:strCache>
                <c:ptCount val="5"/>
                <c:pt idx="0">
                  <c:v>JANUARY</c:v>
                </c:pt>
                <c:pt idx="1">
                  <c:v>FEBRUARY</c:v>
                </c:pt>
                <c:pt idx="2">
                  <c:v>MARCH</c:v>
                </c:pt>
                <c:pt idx="3">
                  <c:v>APRIL</c:v>
                </c:pt>
                <c:pt idx="4">
                  <c:v>MAY</c:v>
                </c:pt>
              </c:strCache>
            </c:strRef>
          </c:cat>
          <c:val>
            <c:numRef>
              <c:f>Graph!$B$6:$F$6</c:f>
              <c:numCache>
                <c:formatCode>_(* #,##0_);_(* \(#,##0\);_(* "-"_);_(@_)</c:formatCode>
                <c:ptCount val="5"/>
                <c:pt idx="0">
                  <c:v>205027.27659585001</c:v>
                </c:pt>
                <c:pt idx="1">
                  <c:v>328770.03557215002</c:v>
                </c:pt>
                <c:pt idx="2">
                  <c:v>419123.19223714003</c:v>
                </c:pt>
                <c:pt idx="3" formatCode="_(* #,##0_);_(* \(#,##0\);_(* &quot;-&quot;??_);_(@_)">
                  <c:v>347143.38293193001</c:v>
                </c:pt>
                <c:pt idx="4" formatCode="_(* #,##0_);_(* \(#,##0\);_(* &quot;-&quot;??_);_(@_)">
                  <c:v>477191.72166729998</c:v>
                </c:pt>
              </c:numCache>
            </c:numRef>
          </c:val>
          <c:extLst>
            <c:ext xmlns:c16="http://schemas.microsoft.com/office/drawing/2014/chart" uri="{C3380CC4-5D6E-409C-BE32-E72D297353CC}">
              <c16:uniqueId val="{00000001-5EB7-4BBC-B34A-9253829D4A1A}"/>
            </c:ext>
          </c:extLst>
        </c:ser>
        <c:dLbls>
          <c:showLegendKey val="0"/>
          <c:showVal val="0"/>
          <c:showCatName val="0"/>
          <c:showSerName val="0"/>
          <c:showPercent val="0"/>
          <c:showBubbleSize val="0"/>
        </c:dLbls>
        <c:gapWidth val="150"/>
        <c:axId val="544080992"/>
        <c:axId val="54408155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Graph!$B$4:$F$4</c:f>
              <c:strCache>
                <c:ptCount val="5"/>
                <c:pt idx="0">
                  <c:v>JANUARY</c:v>
                </c:pt>
                <c:pt idx="1">
                  <c:v>FEBRUARY</c:v>
                </c:pt>
                <c:pt idx="2">
                  <c:v>MARCH</c:v>
                </c:pt>
                <c:pt idx="3">
                  <c:v>APRIL</c:v>
                </c:pt>
                <c:pt idx="4">
                  <c:v>MAY</c:v>
                </c:pt>
              </c:strCache>
            </c:strRef>
          </c:cat>
          <c:val>
            <c:numRef>
              <c:f>Graph!$B$8:$F$8</c:f>
              <c:numCache>
                <c:formatCode>_(* #,##0_);_(* \(#,##0\);_(* "-"??_);_(@_)</c:formatCode>
                <c:ptCount val="5"/>
                <c:pt idx="0">
                  <c:v>69.836790091231379</c:v>
                </c:pt>
                <c:pt idx="1">
                  <c:v>87.513076667086537</c:v>
                </c:pt>
                <c:pt idx="2">
                  <c:v>99.258896265986209</c:v>
                </c:pt>
                <c:pt idx="3">
                  <c:v>92.951159785987841</c:v>
                </c:pt>
                <c:pt idx="4">
                  <c:v>93.895467775303203</c:v>
                </c:pt>
              </c:numCache>
            </c:numRef>
          </c:val>
          <c:smooth val="0"/>
          <c:extLst>
            <c:ext xmlns:c16="http://schemas.microsoft.com/office/drawing/2014/chart" uri="{C3380CC4-5D6E-409C-BE32-E72D297353CC}">
              <c16:uniqueId val="{00000002-5EB7-4BBC-B34A-9253829D4A1A}"/>
            </c:ext>
          </c:extLst>
        </c:ser>
        <c:dLbls>
          <c:showLegendKey val="0"/>
          <c:showVal val="0"/>
          <c:showCatName val="0"/>
          <c:showSerName val="0"/>
          <c:showPercent val="0"/>
          <c:showBubbleSize val="0"/>
        </c:dLbls>
        <c:marker val="1"/>
        <c:smooth val="0"/>
        <c:axId val="544082112"/>
        <c:axId val="544082672"/>
      </c:lineChart>
      <c:catAx>
        <c:axId val="54408099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1552"/>
        <c:crossesAt val="0"/>
        <c:auto val="0"/>
        <c:lblAlgn val="ctr"/>
        <c:lblOffset val="100"/>
        <c:tickLblSkip val="1"/>
        <c:tickMarkSkip val="1"/>
        <c:noMultiLvlLbl val="0"/>
      </c:catAx>
      <c:valAx>
        <c:axId val="54408155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0992"/>
        <c:crosses val="autoZero"/>
        <c:crossBetween val="between"/>
        <c:majorUnit val="50000"/>
        <c:minorUnit val="10000"/>
      </c:valAx>
      <c:catAx>
        <c:axId val="544082112"/>
        <c:scaling>
          <c:orientation val="minMax"/>
        </c:scaling>
        <c:delete val="1"/>
        <c:axPos val="b"/>
        <c:numFmt formatCode="General" sourceLinked="1"/>
        <c:majorTickMark val="out"/>
        <c:minorTickMark val="none"/>
        <c:tickLblPos val="nextTo"/>
        <c:crossAx val="544082672"/>
        <c:crossesAt val="85"/>
        <c:auto val="0"/>
        <c:lblAlgn val="ctr"/>
        <c:lblOffset val="100"/>
        <c:noMultiLvlLbl val="0"/>
      </c:catAx>
      <c:valAx>
        <c:axId val="544082672"/>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7154077635898128"/>
              <c:y val="0.29320506797736656"/>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544082112"/>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287268</xdr:colOff>
      <xdr:row>12</xdr:row>
      <xdr:rowOff>20016</xdr:rowOff>
    </xdr:from>
    <xdr:to>
      <xdr:col>10</xdr:col>
      <xdr:colOff>335280</xdr:colOff>
      <xdr:row>50</xdr:row>
      <xdr:rowOff>67641</xdr:rowOff>
    </xdr:to>
    <xdr:graphicFrame macro="">
      <xdr:nvGraphicFramePr>
        <xdr:cNvPr id="2" name="Chart 1">
          <a:extLst>
            <a:ext uri="{FF2B5EF4-FFF2-40B4-BE49-F238E27FC236}">
              <a16:creationId xmlns:a16="http://schemas.microsoft.com/office/drawing/2014/main" id="{DD40CF46-E7B6-4639-BFF8-53FB1C287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47D8-11C1-4AB2-8CF6-514F1414C3E2}">
  <sheetPr>
    <pageSetUpPr fitToPage="1"/>
  </sheetPr>
  <dimension ref="A1:R74"/>
  <sheetViews>
    <sheetView zoomScale="85" zoomScaleNormal="85" zoomScaleSheetLayoutView="100" workbookViewId="0">
      <pane xSplit="2" ySplit="6" topLeftCell="C7" activePane="bottomRight" state="frozen"/>
      <selection pane="topRight" activeCell="C1" sqref="C1"/>
      <selection pane="bottomLeft" activeCell="A7" sqref="A7"/>
      <selection pane="bottomRight" activeCell="T8" sqref="T8"/>
    </sheetView>
  </sheetViews>
  <sheetFormatPr defaultColWidth="9.109375" defaultRowHeight="13.2" x14ac:dyDescent="0.25"/>
  <cols>
    <col min="1" max="1" width="1.88671875" style="1" customWidth="1"/>
    <col min="2" max="2" width="42.109375" style="1" customWidth="1"/>
    <col min="3" max="4" width="12.5546875" style="1" customWidth="1"/>
    <col min="5" max="5" width="13.33203125" style="1" customWidth="1"/>
    <col min="6" max="6" width="14.5546875" style="1" customWidth="1"/>
    <col min="7" max="7" width="12.88671875" style="1" customWidth="1"/>
    <col min="8" max="8" width="12.44140625" style="1" customWidth="1"/>
    <col min="9" max="9" width="12.6640625" style="1" customWidth="1"/>
    <col min="10" max="10" width="14.109375" style="1" customWidth="1"/>
    <col min="11" max="11" width="12" style="1" customWidth="1"/>
    <col min="12" max="12" width="12.6640625" style="1" customWidth="1"/>
    <col min="13" max="13" width="12" style="1" customWidth="1"/>
    <col min="14" max="14" width="12.6640625" style="1" customWidth="1"/>
    <col min="15" max="15" width="7.6640625" style="1" customWidth="1"/>
    <col min="16" max="17" width="7.6640625" style="1" hidden="1" customWidth="1"/>
    <col min="18" max="18" width="9.33203125" style="1" bestFit="1" customWidth="1"/>
    <col min="19" max="16384" width="9.109375" style="1"/>
  </cols>
  <sheetData>
    <row r="1" spans="1:18" ht="15.6" x14ac:dyDescent="0.25">
      <c r="A1" s="1" t="s">
        <v>308</v>
      </c>
    </row>
    <row r="2" spans="1:18" x14ac:dyDescent="0.25">
      <c r="A2" s="1" t="s">
        <v>309</v>
      </c>
    </row>
    <row r="3" spans="1:18" x14ac:dyDescent="0.25">
      <c r="A3" s="1" t="s">
        <v>0</v>
      </c>
    </row>
    <row r="5" spans="1:18" s="2" customFormat="1" ht="30" customHeight="1" x14ac:dyDescent="0.25">
      <c r="A5" s="75" t="s">
        <v>1</v>
      </c>
      <c r="B5" s="75"/>
      <c r="C5" s="75" t="s">
        <v>2</v>
      </c>
      <c r="D5" s="75"/>
      <c r="E5" s="75"/>
      <c r="F5" s="75"/>
      <c r="G5" s="75" t="s">
        <v>3</v>
      </c>
      <c r="H5" s="75"/>
      <c r="I5" s="75"/>
      <c r="J5" s="75"/>
      <c r="K5" s="75" t="s">
        <v>322</v>
      </c>
      <c r="L5" s="75"/>
      <c r="M5" s="75"/>
      <c r="N5" s="75"/>
      <c r="O5" s="75" t="s">
        <v>323</v>
      </c>
      <c r="P5" s="75"/>
      <c r="Q5" s="75"/>
      <c r="R5" s="75"/>
    </row>
    <row r="6" spans="1:18" s="2" customFormat="1" ht="26.4" x14ac:dyDescent="0.25">
      <c r="A6" s="75"/>
      <c r="B6" s="75"/>
      <c r="C6" s="66" t="s">
        <v>4</v>
      </c>
      <c r="D6" s="66" t="s">
        <v>5</v>
      </c>
      <c r="E6" s="66" t="s">
        <v>6</v>
      </c>
      <c r="F6" s="66" t="s">
        <v>7</v>
      </c>
      <c r="G6" s="66" t="s">
        <v>4</v>
      </c>
      <c r="H6" s="66" t="s">
        <v>5</v>
      </c>
      <c r="I6" s="66" t="s">
        <v>6</v>
      </c>
      <c r="J6" s="66" t="s">
        <v>7</v>
      </c>
      <c r="K6" s="66" t="s">
        <v>4</v>
      </c>
      <c r="L6" s="66" t="s">
        <v>5</v>
      </c>
      <c r="M6" s="66" t="s">
        <v>6</v>
      </c>
      <c r="N6" s="66" t="s">
        <v>7</v>
      </c>
      <c r="O6" s="66" t="s">
        <v>4</v>
      </c>
      <c r="P6" s="66" t="s">
        <v>5</v>
      </c>
      <c r="Q6" s="66" t="s">
        <v>6</v>
      </c>
      <c r="R6" s="66" t="s">
        <v>7</v>
      </c>
    </row>
    <row r="7" spans="1:18" x14ac:dyDescent="0.25">
      <c r="A7" s="3"/>
      <c r="B7" s="3"/>
      <c r="C7" s="4"/>
      <c r="D7" s="4"/>
      <c r="E7" s="4"/>
      <c r="F7" s="4"/>
      <c r="G7" s="4"/>
      <c r="H7" s="4"/>
      <c r="I7" s="4"/>
      <c r="J7" s="4"/>
      <c r="K7" s="4"/>
      <c r="L7" s="4"/>
      <c r="M7" s="4"/>
      <c r="N7" s="4"/>
      <c r="O7" s="5"/>
      <c r="P7" s="5"/>
      <c r="Q7" s="5"/>
      <c r="R7" s="5"/>
    </row>
    <row r="8" spans="1:18" s="6" customFormat="1" x14ac:dyDescent="0.25">
      <c r="A8" s="6" t="s">
        <v>8</v>
      </c>
      <c r="C8" s="7">
        <f t="shared" ref="C8:N8" si="0">+C10+C48</f>
        <v>960035362.32317019</v>
      </c>
      <c r="D8" s="7">
        <f t="shared" si="0"/>
        <v>438617317.56846005</v>
      </c>
      <c r="E8" s="7">
        <f t="shared" si="0"/>
        <v>494149657.76479018</v>
      </c>
      <c r="F8" s="7">
        <f t="shared" si="0"/>
        <v>1892802337.6564202</v>
      </c>
      <c r="G8" s="7">
        <f t="shared" si="0"/>
        <v>952920504.40514004</v>
      </c>
      <c r="H8" s="7">
        <f t="shared" si="0"/>
        <v>347143382.93192995</v>
      </c>
      <c r="I8" s="7">
        <f t="shared" si="0"/>
        <v>477191721.66730011</v>
      </c>
      <c r="J8" s="7">
        <f t="shared" si="0"/>
        <v>1777255609.00437</v>
      </c>
      <c r="K8" s="7">
        <f t="shared" si="0"/>
        <v>7114857.918030031</v>
      </c>
      <c r="L8" s="7">
        <f t="shared" si="0"/>
        <v>91473934.636529982</v>
      </c>
      <c r="M8" s="7">
        <f t="shared" si="0"/>
        <v>16957936.097490028</v>
      </c>
      <c r="N8" s="7">
        <f t="shared" si="0"/>
        <v>115546728.65205005</v>
      </c>
      <c r="O8" s="8">
        <f>+G8/C8*100</f>
        <v>99.258896265986181</v>
      </c>
      <c r="P8" s="8">
        <f>+H8/D8*100</f>
        <v>79.144933186033469</v>
      </c>
      <c r="Q8" s="8">
        <f>+I8/E8*100</f>
        <v>96.568259062609357</v>
      </c>
      <c r="R8" s="8">
        <f>+J8/F8*100</f>
        <v>93.895467775303203</v>
      </c>
    </row>
    <row r="9" spans="1:18" x14ac:dyDescent="0.25">
      <c r="C9" s="4"/>
      <c r="D9" s="4"/>
      <c r="E9" s="4"/>
      <c r="F9" s="4"/>
      <c r="G9" s="4"/>
      <c r="H9" s="4"/>
      <c r="I9" s="4"/>
      <c r="J9" s="4"/>
      <c r="K9" s="4"/>
      <c r="L9" s="4"/>
      <c r="M9" s="4"/>
      <c r="N9" s="4"/>
      <c r="O9" s="9"/>
      <c r="P9" s="9"/>
      <c r="Q9" s="9"/>
      <c r="R9" s="9"/>
    </row>
    <row r="10" spans="1:18" ht="15" x14ac:dyDescent="0.4">
      <c r="A10" s="1" t="s">
        <v>9</v>
      </c>
      <c r="C10" s="10">
        <f t="shared" ref="C10:N10" si="1">SUM(C12:C46)</f>
        <v>666029861.56817007</v>
      </c>
      <c r="D10" s="10">
        <f t="shared" si="1"/>
        <v>339946041.88680011</v>
      </c>
      <c r="E10" s="10">
        <f t="shared" si="1"/>
        <v>401346619.08879006</v>
      </c>
      <c r="F10" s="10">
        <f t="shared" si="1"/>
        <v>1407322522.5437603</v>
      </c>
      <c r="G10" s="10">
        <f t="shared" si="1"/>
        <v>659136282.78928006</v>
      </c>
      <c r="H10" s="10">
        <f t="shared" si="1"/>
        <v>251869356.29640996</v>
      </c>
      <c r="I10" s="10">
        <f t="shared" si="1"/>
        <v>384746239.48361009</v>
      </c>
      <c r="J10" s="10">
        <f t="shared" si="1"/>
        <v>1295751878.5692999</v>
      </c>
      <c r="K10" s="10">
        <f t="shared" si="1"/>
        <v>6893578.7788899839</v>
      </c>
      <c r="L10" s="10">
        <f t="shared" si="1"/>
        <v>88076685.590390027</v>
      </c>
      <c r="M10" s="10">
        <f t="shared" si="1"/>
        <v>16600379.605179949</v>
      </c>
      <c r="N10" s="10">
        <f t="shared" si="1"/>
        <v>111570643.97445998</v>
      </c>
      <c r="O10" s="9">
        <f>+G10/C10*100</f>
        <v>98.964974518911347</v>
      </c>
      <c r="P10" s="9">
        <f>+H10/D10*100</f>
        <v>74.090980703426126</v>
      </c>
      <c r="Q10" s="9">
        <f>+I10/E10*100</f>
        <v>95.863829713361199</v>
      </c>
      <c r="R10" s="9">
        <f>+J10/F10*100</f>
        <v>92.07213398583329</v>
      </c>
    </row>
    <row r="11" spans="1:18" x14ac:dyDescent="0.25">
      <c r="C11" s="4"/>
      <c r="D11" s="4"/>
      <c r="E11" s="4"/>
      <c r="F11" s="4"/>
      <c r="G11" s="4"/>
      <c r="H11" s="4"/>
      <c r="I11" s="4"/>
      <c r="J11" s="4"/>
      <c r="K11" s="4"/>
      <c r="L11" s="4"/>
      <c r="M11" s="4"/>
      <c r="N11" s="4"/>
      <c r="O11" s="9"/>
      <c r="P11" s="9"/>
      <c r="Q11" s="9"/>
      <c r="R11" s="9"/>
    </row>
    <row r="12" spans="1:18" x14ac:dyDescent="0.25">
      <c r="B12" s="11" t="s">
        <v>10</v>
      </c>
      <c r="C12" s="4">
        <v>5593079</v>
      </c>
      <c r="D12" s="4">
        <v>5162672</v>
      </c>
      <c r="E12" s="4">
        <v>4082293.2149999999</v>
      </c>
      <c r="F12" s="4">
        <f t="shared" ref="F12:F24" si="2">SUM(C12:E12)</f>
        <v>14838044.215</v>
      </c>
      <c r="G12" s="4">
        <v>5568705.6059500007</v>
      </c>
      <c r="H12" s="4">
        <v>4149876.3953999979</v>
      </c>
      <c r="I12" s="4">
        <v>4582734.2542300001</v>
      </c>
      <c r="J12" s="4">
        <f t="shared" ref="J12:J24" si="3">SUM(G12:I12)</f>
        <v>14301316.255579999</v>
      </c>
      <c r="K12" s="4">
        <f t="shared" ref="K12:M27" si="4">+C12-G12</f>
        <v>24373.394049999304</v>
      </c>
      <c r="L12" s="4">
        <f t="shared" si="4"/>
        <v>1012795.6046000021</v>
      </c>
      <c r="M12" s="4">
        <f t="shared" si="4"/>
        <v>-500441.03923000023</v>
      </c>
      <c r="N12" s="4">
        <f t="shared" ref="N12:N24" si="5">SUM(K12:M12)</f>
        <v>536727.95942000113</v>
      </c>
      <c r="O12" s="9">
        <f t="shared" ref="O12:R27" si="6">+G12/C12*100</f>
        <v>99.564222245922167</v>
      </c>
      <c r="P12" s="9">
        <f t="shared" si="6"/>
        <v>80.382336809311113</v>
      </c>
      <c r="Q12" s="9">
        <f t="shared" si="6"/>
        <v>112.25882152196165</v>
      </c>
      <c r="R12" s="9">
        <f t="shared" si="6"/>
        <v>96.382758053265434</v>
      </c>
    </row>
    <row r="13" spans="1:18" x14ac:dyDescent="0.25">
      <c r="B13" s="11" t="s">
        <v>11</v>
      </c>
      <c r="C13" s="4">
        <v>2402329.2570000002</v>
      </c>
      <c r="D13" s="4">
        <v>806519.32799999975</v>
      </c>
      <c r="E13" s="4">
        <v>845812.32800000021</v>
      </c>
      <c r="F13" s="4">
        <f t="shared" si="2"/>
        <v>4054660.9130000002</v>
      </c>
      <c r="G13" s="4">
        <v>2139149.0157400002</v>
      </c>
      <c r="H13" s="4">
        <v>618408.54086999968</v>
      </c>
      <c r="I13" s="4">
        <v>664921.14486999996</v>
      </c>
      <c r="J13" s="4">
        <f t="shared" si="3"/>
        <v>3422478.7014799998</v>
      </c>
      <c r="K13" s="4">
        <f t="shared" si="4"/>
        <v>263180.24126000004</v>
      </c>
      <c r="L13" s="4">
        <f t="shared" si="4"/>
        <v>188110.78713000007</v>
      </c>
      <c r="M13" s="4">
        <f t="shared" si="4"/>
        <v>180891.18313000025</v>
      </c>
      <c r="N13" s="4">
        <f t="shared" si="5"/>
        <v>632182.21152000036</v>
      </c>
      <c r="O13" s="9">
        <f t="shared" si="6"/>
        <v>89.044788906718964</v>
      </c>
      <c r="P13" s="9">
        <f t="shared" si="6"/>
        <v>76.676220817115976</v>
      </c>
      <c r="Q13" s="9">
        <f t="shared" si="6"/>
        <v>78.613319155830482</v>
      </c>
      <c r="R13" s="9">
        <f t="shared" si="6"/>
        <v>84.408506035779567</v>
      </c>
    </row>
    <row r="14" spans="1:18" x14ac:dyDescent="0.25">
      <c r="B14" s="11" t="s">
        <v>12</v>
      </c>
      <c r="C14" s="4">
        <v>348845</v>
      </c>
      <c r="D14" s="4">
        <v>137519</v>
      </c>
      <c r="E14" s="4">
        <v>167558</v>
      </c>
      <c r="F14" s="4">
        <f t="shared" si="2"/>
        <v>653922</v>
      </c>
      <c r="G14" s="4">
        <v>248689.13722</v>
      </c>
      <c r="H14" s="4">
        <v>81814.828729999979</v>
      </c>
      <c r="I14" s="4">
        <v>150279.25622000004</v>
      </c>
      <c r="J14" s="4">
        <f t="shared" si="3"/>
        <v>480783.22217000002</v>
      </c>
      <c r="K14" s="4">
        <f>+C14-G14</f>
        <v>100155.86278</v>
      </c>
      <c r="L14" s="4">
        <f>+D14-H14</f>
        <v>55704.171270000021</v>
      </c>
      <c r="M14" s="4">
        <f>+E14-I14</f>
        <v>17278.743779999961</v>
      </c>
      <c r="N14" s="4">
        <f>SUM(K14:M14)</f>
        <v>173138.77782999998</v>
      </c>
      <c r="O14" s="9">
        <f>+G14/C14*100</f>
        <v>71.289293875503446</v>
      </c>
      <c r="P14" s="9">
        <f>+H14/D14*100</f>
        <v>59.493472705589753</v>
      </c>
      <c r="Q14" s="9">
        <f>+I14/E14*100</f>
        <v>89.687902827677604</v>
      </c>
      <c r="R14" s="9">
        <f>+J14/F14*100</f>
        <v>73.523022955337183</v>
      </c>
    </row>
    <row r="15" spans="1:18" x14ac:dyDescent="0.25">
      <c r="B15" s="11" t="s">
        <v>13</v>
      </c>
      <c r="C15" s="4">
        <v>1561867.5730000001</v>
      </c>
      <c r="D15" s="4">
        <v>1633977.675</v>
      </c>
      <c r="E15" s="4">
        <v>997648.13199999975</v>
      </c>
      <c r="F15" s="4">
        <f t="shared" si="2"/>
        <v>4193493.38</v>
      </c>
      <c r="G15" s="4">
        <v>1560551.9550700001</v>
      </c>
      <c r="H15" s="4">
        <v>709732.35691999923</v>
      </c>
      <c r="I15" s="4">
        <v>1199386.9621300008</v>
      </c>
      <c r="J15" s="4">
        <f t="shared" si="3"/>
        <v>3469671.2741200002</v>
      </c>
      <c r="K15" s="4">
        <f t="shared" si="4"/>
        <v>1315.6179299999494</v>
      </c>
      <c r="L15" s="4">
        <f t="shared" si="4"/>
        <v>924245.31808000081</v>
      </c>
      <c r="M15" s="4">
        <f t="shared" si="4"/>
        <v>-201738.83013000106</v>
      </c>
      <c r="N15" s="4">
        <f t="shared" si="5"/>
        <v>723822.1058799997</v>
      </c>
      <c r="O15" s="9">
        <f t="shared" si="6"/>
        <v>99.91576635863737</v>
      </c>
      <c r="P15" s="9">
        <f t="shared" si="6"/>
        <v>43.43586621647075</v>
      </c>
      <c r="Q15" s="9">
        <f t="shared" si="6"/>
        <v>120.22144117340974</v>
      </c>
      <c r="R15" s="9">
        <f t="shared" si="6"/>
        <v>82.739400297324423</v>
      </c>
    </row>
    <row r="16" spans="1:18" x14ac:dyDescent="0.25">
      <c r="B16" s="11" t="s">
        <v>14</v>
      </c>
      <c r="C16" s="4">
        <v>6895808.5596599998</v>
      </c>
      <c r="D16" s="4">
        <v>5460454.4353800016</v>
      </c>
      <c r="E16" s="4">
        <v>8865948.0919999983</v>
      </c>
      <c r="F16" s="4">
        <f t="shared" si="2"/>
        <v>21222211.08704</v>
      </c>
      <c r="G16" s="4">
        <v>6747839.5281099994</v>
      </c>
      <c r="H16" s="4">
        <v>2777296.7547400016</v>
      </c>
      <c r="I16" s="4">
        <v>4426304.1766099967</v>
      </c>
      <c r="J16" s="4">
        <f t="shared" si="3"/>
        <v>13951440.459459998</v>
      </c>
      <c r="K16" s="4">
        <f t="shared" si="4"/>
        <v>147969.03155000042</v>
      </c>
      <c r="L16" s="4">
        <f t="shared" si="4"/>
        <v>2683157.6806399999</v>
      </c>
      <c r="M16" s="4">
        <f t="shared" si="4"/>
        <v>4439643.9153900016</v>
      </c>
      <c r="N16" s="4">
        <f t="shared" si="5"/>
        <v>7270770.627580002</v>
      </c>
      <c r="O16" s="9">
        <f t="shared" si="6"/>
        <v>97.854217815505933</v>
      </c>
      <c r="P16" s="9">
        <f t="shared" si="6"/>
        <v>50.862007688316609</v>
      </c>
      <c r="Q16" s="9">
        <f t="shared" si="6"/>
        <v>49.924769812311212</v>
      </c>
      <c r="R16" s="9">
        <f t="shared" si="6"/>
        <v>65.739806291814133</v>
      </c>
    </row>
    <row r="17" spans="2:18" x14ac:dyDescent="0.25">
      <c r="B17" s="11" t="s">
        <v>15</v>
      </c>
      <c r="C17" s="4">
        <v>575203.44200000004</v>
      </c>
      <c r="D17" s="4">
        <v>478348.46156999981</v>
      </c>
      <c r="E17" s="4">
        <v>214333.09100000001</v>
      </c>
      <c r="F17" s="4">
        <f t="shared" si="2"/>
        <v>1267884.9945699999</v>
      </c>
      <c r="G17" s="4">
        <v>521419.69549000013</v>
      </c>
      <c r="H17" s="4">
        <v>112980.36854999996</v>
      </c>
      <c r="I17" s="4">
        <v>227870.14558000001</v>
      </c>
      <c r="J17" s="4">
        <f t="shared" si="3"/>
        <v>862270.2096200001</v>
      </c>
      <c r="K17" s="4">
        <f t="shared" si="4"/>
        <v>53783.74650999991</v>
      </c>
      <c r="L17" s="4">
        <f t="shared" si="4"/>
        <v>365368.09301999985</v>
      </c>
      <c r="M17" s="4">
        <f t="shared" si="4"/>
        <v>-13537.054579999996</v>
      </c>
      <c r="N17" s="4">
        <f t="shared" si="5"/>
        <v>405614.78494999977</v>
      </c>
      <c r="O17" s="9">
        <f t="shared" si="6"/>
        <v>90.649613235450715</v>
      </c>
      <c r="P17" s="9">
        <f t="shared" si="6"/>
        <v>23.618842251354625</v>
      </c>
      <c r="Q17" s="9">
        <f t="shared" si="6"/>
        <v>106.31589574752131</v>
      </c>
      <c r="R17" s="9">
        <f t="shared" si="6"/>
        <v>68.00855072130868</v>
      </c>
    </row>
    <row r="18" spans="2:18" x14ac:dyDescent="0.25">
      <c r="B18" s="11" t="s">
        <v>16</v>
      </c>
      <c r="C18" s="4">
        <v>138565096.24599999</v>
      </c>
      <c r="D18" s="4">
        <v>54955914.029000014</v>
      </c>
      <c r="E18" s="4">
        <v>74423897.994479984</v>
      </c>
      <c r="F18" s="4">
        <f t="shared" si="2"/>
        <v>267944908.26947999</v>
      </c>
      <c r="G18" s="4">
        <v>138057936.93987</v>
      </c>
      <c r="H18" s="4">
        <v>46202177.749689996</v>
      </c>
      <c r="I18" s="4">
        <v>73937277.583609968</v>
      </c>
      <c r="J18" s="4">
        <f t="shared" si="3"/>
        <v>258197392.27316996</v>
      </c>
      <c r="K18" s="4">
        <f t="shared" si="4"/>
        <v>507159.30612999201</v>
      </c>
      <c r="L18" s="4">
        <f t="shared" si="4"/>
        <v>8753736.2793100178</v>
      </c>
      <c r="M18" s="4">
        <f t="shared" si="4"/>
        <v>486620.41087001562</v>
      </c>
      <c r="N18" s="4">
        <f t="shared" si="5"/>
        <v>9747515.9963100255</v>
      </c>
      <c r="O18" s="9">
        <f t="shared" si="6"/>
        <v>99.633992022616141</v>
      </c>
      <c r="P18" s="9">
        <f t="shared" si="6"/>
        <v>84.071348036008089</v>
      </c>
      <c r="Q18" s="9">
        <f t="shared" si="6"/>
        <v>99.346150330763237</v>
      </c>
      <c r="R18" s="9">
        <f t="shared" si="6"/>
        <v>96.362119340403112</v>
      </c>
    </row>
    <row r="19" spans="2:18" x14ac:dyDescent="0.25">
      <c r="B19" s="11" t="s">
        <v>17</v>
      </c>
      <c r="C19" s="4">
        <v>20711689.203000002</v>
      </c>
      <c r="D19" s="4">
        <v>9423005.862999998</v>
      </c>
      <c r="E19" s="4">
        <v>13450813.965999998</v>
      </c>
      <c r="F19" s="4">
        <f t="shared" si="2"/>
        <v>43585509.031999998</v>
      </c>
      <c r="G19" s="4">
        <v>20602427.047119997</v>
      </c>
      <c r="H19" s="4">
        <v>6834639.1496000029</v>
      </c>
      <c r="I19" s="4">
        <v>14098317.895009998</v>
      </c>
      <c r="J19" s="4">
        <f t="shared" si="3"/>
        <v>41535384.091729999</v>
      </c>
      <c r="K19" s="4">
        <f t="shared" si="4"/>
        <v>109262.15588000417</v>
      </c>
      <c r="L19" s="4">
        <f t="shared" si="4"/>
        <v>2588366.7133999951</v>
      </c>
      <c r="M19" s="4">
        <f t="shared" si="4"/>
        <v>-647503.92901000008</v>
      </c>
      <c r="N19" s="4">
        <f t="shared" si="5"/>
        <v>2050124.9402699992</v>
      </c>
      <c r="O19" s="9">
        <f t="shared" si="6"/>
        <v>99.472461396996152</v>
      </c>
      <c r="P19" s="9">
        <f t="shared" si="6"/>
        <v>72.531411409140972</v>
      </c>
      <c r="Q19" s="9">
        <f t="shared" si="6"/>
        <v>104.81386428097746</v>
      </c>
      <c r="R19" s="9">
        <f t="shared" si="6"/>
        <v>95.296315252932288</v>
      </c>
    </row>
    <row r="20" spans="2:18" x14ac:dyDescent="0.25">
      <c r="B20" s="11" t="s">
        <v>18</v>
      </c>
      <c r="C20" s="4">
        <v>344498.46500000003</v>
      </c>
      <c r="D20" s="4">
        <v>191432.38299999997</v>
      </c>
      <c r="E20" s="4">
        <v>750333.9709999999</v>
      </c>
      <c r="F20" s="4">
        <f t="shared" si="2"/>
        <v>1286264.8189999999</v>
      </c>
      <c r="G20" s="4">
        <v>343047.72758000001</v>
      </c>
      <c r="H20" s="4">
        <v>106582.25639</v>
      </c>
      <c r="I20" s="4">
        <v>720623.21973000001</v>
      </c>
      <c r="J20" s="4">
        <f t="shared" si="3"/>
        <v>1170253.2037</v>
      </c>
      <c r="K20" s="4">
        <f t="shared" si="4"/>
        <v>1450.7374200000195</v>
      </c>
      <c r="L20" s="4">
        <f t="shared" si="4"/>
        <v>84850.126609999978</v>
      </c>
      <c r="M20" s="4">
        <f t="shared" si="4"/>
        <v>29710.751269999892</v>
      </c>
      <c r="N20" s="4">
        <f t="shared" si="5"/>
        <v>116011.61529999989</v>
      </c>
      <c r="O20" s="9">
        <f t="shared" si="6"/>
        <v>99.578884213606003</v>
      </c>
      <c r="P20" s="9">
        <f t="shared" si="6"/>
        <v>55.676189534766444</v>
      </c>
      <c r="Q20" s="9">
        <f t="shared" si="6"/>
        <v>96.040329717391941</v>
      </c>
      <c r="R20" s="9">
        <f t="shared" si="6"/>
        <v>90.980736347108319</v>
      </c>
    </row>
    <row r="21" spans="2:18" x14ac:dyDescent="0.25">
      <c r="B21" s="11" t="s">
        <v>19</v>
      </c>
      <c r="C21" s="4">
        <v>4758212.1619999995</v>
      </c>
      <c r="D21" s="4">
        <v>2637393.5980000002</v>
      </c>
      <c r="E21" s="4">
        <v>2326623.4450000003</v>
      </c>
      <c r="F21" s="4">
        <f t="shared" si="2"/>
        <v>9722229.2050000001</v>
      </c>
      <c r="G21" s="4">
        <v>4691999.1736399997</v>
      </c>
      <c r="H21" s="4">
        <v>1430446.1290500015</v>
      </c>
      <c r="I21" s="4">
        <v>2243710.3660899987</v>
      </c>
      <c r="J21" s="4">
        <f t="shared" si="3"/>
        <v>8366155.6687799999</v>
      </c>
      <c r="K21" s="4">
        <f t="shared" si="4"/>
        <v>66212.988359999843</v>
      </c>
      <c r="L21" s="4">
        <f t="shared" si="4"/>
        <v>1206947.4689499987</v>
      </c>
      <c r="M21" s="4">
        <f t="shared" si="4"/>
        <v>82913.078910001554</v>
      </c>
      <c r="N21" s="4">
        <f t="shared" si="5"/>
        <v>1356073.5362200001</v>
      </c>
      <c r="O21" s="9">
        <f t="shared" si="6"/>
        <v>98.608448171168376</v>
      </c>
      <c r="P21" s="9">
        <f t="shared" si="6"/>
        <v>54.237112357243291</v>
      </c>
      <c r="Q21" s="9">
        <f t="shared" si="6"/>
        <v>96.436334418954445</v>
      </c>
      <c r="R21" s="9">
        <f t="shared" si="6"/>
        <v>86.051825074000604</v>
      </c>
    </row>
    <row r="22" spans="2:18" x14ac:dyDescent="0.25">
      <c r="B22" s="11" t="s">
        <v>20</v>
      </c>
      <c r="C22" s="4">
        <v>20579134.434999969</v>
      </c>
      <c r="D22" s="4">
        <v>2712251.0040000603</v>
      </c>
      <c r="E22" s="4">
        <v>3318086.9119999707</v>
      </c>
      <c r="F22" s="4">
        <f t="shared" si="2"/>
        <v>26609472.351</v>
      </c>
      <c r="G22" s="4">
        <v>20214334.401279978</v>
      </c>
      <c r="H22" s="4">
        <v>1531125.9741600268</v>
      </c>
      <c r="I22" s="4">
        <v>2602592.2245499864</v>
      </c>
      <c r="J22" s="4">
        <f t="shared" si="3"/>
        <v>24348052.599989992</v>
      </c>
      <c r="K22" s="4">
        <f t="shared" si="4"/>
        <v>364800.0337199904</v>
      </c>
      <c r="L22" s="4">
        <f t="shared" si="4"/>
        <v>1181125.0298400335</v>
      </c>
      <c r="M22" s="4">
        <f t="shared" si="4"/>
        <v>715494.68744998425</v>
      </c>
      <c r="N22" s="4">
        <f t="shared" si="5"/>
        <v>2261419.7510100082</v>
      </c>
      <c r="O22" s="9">
        <f t="shared" si="6"/>
        <v>98.227330528053898</v>
      </c>
      <c r="P22" s="9">
        <f t="shared" si="6"/>
        <v>56.452222596725157</v>
      </c>
      <c r="Q22" s="9">
        <f t="shared" si="6"/>
        <v>78.436529650191673</v>
      </c>
      <c r="R22" s="9">
        <f t="shared" si="6"/>
        <v>91.501448352000025</v>
      </c>
    </row>
    <row r="23" spans="2:18" x14ac:dyDescent="0.25">
      <c r="B23" s="11" t="s">
        <v>21</v>
      </c>
      <c r="C23" s="4">
        <v>3257524</v>
      </c>
      <c r="D23" s="4">
        <v>1001810.2999999998</v>
      </c>
      <c r="E23" s="4">
        <v>2551455.2140000006</v>
      </c>
      <c r="F23" s="4">
        <f t="shared" si="2"/>
        <v>6810789.5140000004</v>
      </c>
      <c r="G23" s="4">
        <v>3256317.3976999996</v>
      </c>
      <c r="H23" s="4">
        <v>955447.97551000118</v>
      </c>
      <c r="I23" s="4">
        <v>2420603.7865099991</v>
      </c>
      <c r="J23" s="4">
        <f t="shared" si="3"/>
        <v>6632369.1597199999</v>
      </c>
      <c r="K23" s="4">
        <f t="shared" si="4"/>
        <v>1206.602300000377</v>
      </c>
      <c r="L23" s="4">
        <f t="shared" si="4"/>
        <v>46362.324489998631</v>
      </c>
      <c r="M23" s="4">
        <f t="shared" si="4"/>
        <v>130851.42749000154</v>
      </c>
      <c r="N23" s="4">
        <f t="shared" si="5"/>
        <v>178420.35428000055</v>
      </c>
      <c r="O23" s="9">
        <f t="shared" si="6"/>
        <v>99.962959526929026</v>
      </c>
      <c r="P23" s="9">
        <f t="shared" si="6"/>
        <v>95.372145356261697</v>
      </c>
      <c r="Q23" s="9">
        <f t="shared" si="6"/>
        <v>94.871498164184459</v>
      </c>
      <c r="R23" s="9">
        <f t="shared" si="6"/>
        <v>97.380327876625074</v>
      </c>
    </row>
    <row r="24" spans="2:18" x14ac:dyDescent="0.25">
      <c r="B24" s="11" t="s">
        <v>22</v>
      </c>
      <c r="C24" s="4">
        <v>44974628.927510001</v>
      </c>
      <c r="D24" s="4">
        <v>14607844.675540008</v>
      </c>
      <c r="E24" s="4">
        <v>33494403.371999994</v>
      </c>
      <c r="F24" s="4">
        <f t="shared" si="2"/>
        <v>93076876.975050002</v>
      </c>
      <c r="G24" s="4">
        <v>43423404.908569999</v>
      </c>
      <c r="H24" s="4">
        <v>11194531.481080003</v>
      </c>
      <c r="I24" s="4">
        <v>31987021.343340024</v>
      </c>
      <c r="J24" s="4">
        <f t="shared" si="3"/>
        <v>86604957.732990026</v>
      </c>
      <c r="K24" s="4">
        <f t="shared" si="4"/>
        <v>1551224.0189400017</v>
      </c>
      <c r="L24" s="4">
        <f t="shared" si="4"/>
        <v>3413313.1944600046</v>
      </c>
      <c r="M24" s="4">
        <f t="shared" si="4"/>
        <v>1507382.0286599696</v>
      </c>
      <c r="N24" s="4">
        <f t="shared" si="5"/>
        <v>6471919.2420599759</v>
      </c>
      <c r="O24" s="9">
        <f t="shared" si="6"/>
        <v>96.550890900200059</v>
      </c>
      <c r="P24" s="9">
        <f t="shared" si="6"/>
        <v>76.63369737100642</v>
      </c>
      <c r="Q24" s="9">
        <f t="shared" si="6"/>
        <v>95.49960030062789</v>
      </c>
      <c r="R24" s="9">
        <f t="shared" si="6"/>
        <v>93.046694890939648</v>
      </c>
    </row>
    <row r="25" spans="2:18" x14ac:dyDescent="0.25">
      <c r="B25" s="11" t="s">
        <v>23</v>
      </c>
      <c r="C25" s="4">
        <v>360028.75699999998</v>
      </c>
      <c r="D25" s="4">
        <v>149753.00200000004</v>
      </c>
      <c r="E25" s="4">
        <v>187890.25299999997</v>
      </c>
      <c r="F25" s="4">
        <f t="shared" ref="F25:F46" si="7">SUM(C25:E25)</f>
        <v>697672.01199999999</v>
      </c>
      <c r="G25" s="4">
        <v>353171.37968000001</v>
      </c>
      <c r="H25" s="4">
        <v>115919.55468999996</v>
      </c>
      <c r="I25" s="4">
        <v>177314.50590000005</v>
      </c>
      <c r="J25" s="4">
        <f t="shared" ref="J25:J46" si="8">SUM(G25:I25)</f>
        <v>646405.44027000002</v>
      </c>
      <c r="K25" s="4">
        <f t="shared" si="4"/>
        <v>6857.3773199999705</v>
      </c>
      <c r="L25" s="4">
        <f t="shared" si="4"/>
        <v>33833.447310000076</v>
      </c>
      <c r="M25" s="4">
        <f t="shared" si="4"/>
        <v>10575.74709999992</v>
      </c>
      <c r="N25" s="4">
        <f t="shared" ref="N25:N46" si="9">SUM(K25:M25)</f>
        <v>51266.571729999967</v>
      </c>
      <c r="O25" s="9">
        <f t="shared" si="6"/>
        <v>98.095325113154786</v>
      </c>
      <c r="P25" s="9">
        <f t="shared" si="6"/>
        <v>77.407165894410539</v>
      </c>
      <c r="Q25" s="9">
        <f t="shared" si="6"/>
        <v>94.371316802686977</v>
      </c>
      <c r="R25" s="9">
        <f t="shared" si="6"/>
        <v>92.651766037878559</v>
      </c>
    </row>
    <row r="26" spans="2:18" x14ac:dyDescent="0.25">
      <c r="B26" s="11" t="s">
        <v>310</v>
      </c>
      <c r="C26" s="4">
        <v>1508338.7549999999</v>
      </c>
      <c r="D26" s="4">
        <v>923086.87100000074</v>
      </c>
      <c r="E26" s="4">
        <v>881274.77</v>
      </c>
      <c r="F26" s="4">
        <f t="shared" si="7"/>
        <v>3312700.3960000006</v>
      </c>
      <c r="G26" s="4">
        <v>1416582.6911800001</v>
      </c>
      <c r="H26" s="4">
        <v>384867.94605999975</v>
      </c>
      <c r="I26" s="4">
        <v>898782.89198000007</v>
      </c>
      <c r="J26" s="4">
        <f t="shared" si="8"/>
        <v>2700233.5292199999</v>
      </c>
      <c r="K26" s="4">
        <f t="shared" si="4"/>
        <v>91756.063819999807</v>
      </c>
      <c r="L26" s="4">
        <f t="shared" si="4"/>
        <v>538218.92494000099</v>
      </c>
      <c r="M26" s="4">
        <f t="shared" si="4"/>
        <v>-17508.121980000054</v>
      </c>
      <c r="N26" s="4">
        <f t="shared" si="9"/>
        <v>612466.86678000074</v>
      </c>
      <c r="O26" s="9">
        <f t="shared" si="6"/>
        <v>93.916746916709712</v>
      </c>
      <c r="P26" s="9">
        <f t="shared" si="6"/>
        <v>41.693578161615889</v>
      </c>
      <c r="Q26" s="9">
        <f t="shared" si="6"/>
        <v>101.98668140471105</v>
      </c>
      <c r="R26" s="9">
        <f t="shared" si="6"/>
        <v>81.511552704266933</v>
      </c>
    </row>
    <row r="27" spans="2:18" x14ac:dyDescent="0.25">
      <c r="B27" s="11" t="s">
        <v>24</v>
      </c>
      <c r="C27" s="4">
        <v>69662117.149000004</v>
      </c>
      <c r="D27" s="4">
        <v>24041978.444999993</v>
      </c>
      <c r="E27" s="4">
        <v>36451541.222000003</v>
      </c>
      <c r="F27" s="4">
        <f t="shared" si="7"/>
        <v>130155636.816</v>
      </c>
      <c r="G27" s="4">
        <v>69539776.028669998</v>
      </c>
      <c r="H27" s="4">
        <v>18324414.906679988</v>
      </c>
      <c r="I27" s="4">
        <v>34151461.476080015</v>
      </c>
      <c r="J27" s="4">
        <f t="shared" si="8"/>
        <v>122015652.41143</v>
      </c>
      <c r="K27" s="4">
        <f t="shared" si="4"/>
        <v>122341.12033000588</v>
      </c>
      <c r="L27" s="4">
        <f t="shared" si="4"/>
        <v>5717563.5383200049</v>
      </c>
      <c r="M27" s="4">
        <f t="shared" si="4"/>
        <v>2300079.7459199876</v>
      </c>
      <c r="N27" s="4">
        <f t="shared" si="9"/>
        <v>8139984.4045699984</v>
      </c>
      <c r="O27" s="9">
        <f t="shared" si="6"/>
        <v>99.824379267617829</v>
      </c>
      <c r="P27" s="9">
        <f t="shared" si="6"/>
        <v>76.218415005238114</v>
      </c>
      <c r="Q27" s="9">
        <f t="shared" si="6"/>
        <v>93.690034306336017</v>
      </c>
      <c r="R27" s="9">
        <f t="shared" si="6"/>
        <v>93.745960909801056</v>
      </c>
    </row>
    <row r="28" spans="2:18" x14ac:dyDescent="0.25">
      <c r="B28" s="11" t="s">
        <v>25</v>
      </c>
      <c r="C28" s="4">
        <v>7279838.1260000002</v>
      </c>
      <c r="D28" s="4">
        <v>2850827.5209999997</v>
      </c>
      <c r="E28" s="4">
        <v>3439475.1760000009</v>
      </c>
      <c r="F28" s="4">
        <f t="shared" si="7"/>
        <v>13570140.823000001</v>
      </c>
      <c r="G28" s="4">
        <v>7005816.9560600007</v>
      </c>
      <c r="H28" s="4">
        <v>2178025.92074</v>
      </c>
      <c r="I28" s="4">
        <v>3484788.6960599981</v>
      </c>
      <c r="J28" s="4">
        <f t="shared" si="8"/>
        <v>12668631.572859999</v>
      </c>
      <c r="K28" s="4">
        <f t="shared" ref="K28:M46" si="10">+C28-G28</f>
        <v>274021.16993999947</v>
      </c>
      <c r="L28" s="4">
        <f t="shared" si="10"/>
        <v>672801.60025999974</v>
      </c>
      <c r="M28" s="4">
        <f t="shared" si="10"/>
        <v>-45313.520059997216</v>
      </c>
      <c r="N28" s="4">
        <f t="shared" si="9"/>
        <v>901509.250140002</v>
      </c>
      <c r="O28" s="9">
        <f t="shared" ref="O28:R46" si="11">+G28/C28*100</f>
        <v>96.235889243727399</v>
      </c>
      <c r="P28" s="9">
        <f t="shared" si="11"/>
        <v>76.399778825483011</v>
      </c>
      <c r="Q28" s="9">
        <f t="shared" si="11"/>
        <v>101.31745448771329</v>
      </c>
      <c r="R28" s="9">
        <f t="shared" si="11"/>
        <v>93.356669898281126</v>
      </c>
    </row>
    <row r="29" spans="2:18" x14ac:dyDescent="0.25">
      <c r="B29" s="1" t="s">
        <v>26</v>
      </c>
      <c r="C29" s="4">
        <v>8841268.1510000005</v>
      </c>
      <c r="D29" s="4">
        <v>7158955.9896599986</v>
      </c>
      <c r="E29" s="4">
        <v>2817372.8275599964</v>
      </c>
      <c r="F29" s="4">
        <f t="shared" si="7"/>
        <v>18817596.968219995</v>
      </c>
      <c r="G29" s="4">
        <v>8838573.5916499998</v>
      </c>
      <c r="H29" s="4">
        <v>3943940.5751200002</v>
      </c>
      <c r="I29" s="4">
        <v>4038643.6694799997</v>
      </c>
      <c r="J29" s="4">
        <f t="shared" si="8"/>
        <v>16821157.83625</v>
      </c>
      <c r="K29" s="4">
        <f t="shared" si="10"/>
        <v>2694.5593500006944</v>
      </c>
      <c r="L29" s="4">
        <f t="shared" si="10"/>
        <v>3215015.4145399984</v>
      </c>
      <c r="M29" s="4">
        <f t="shared" si="10"/>
        <v>-1221270.8419200033</v>
      </c>
      <c r="N29" s="4">
        <f t="shared" si="9"/>
        <v>1996439.1319699958</v>
      </c>
      <c r="O29" s="9">
        <f t="shared" si="11"/>
        <v>99.969522931507342</v>
      </c>
      <c r="P29" s="9">
        <f t="shared" si="11"/>
        <v>55.091001827870024</v>
      </c>
      <c r="Q29" s="9">
        <f t="shared" si="11"/>
        <v>143.34786045969261</v>
      </c>
      <c r="R29" s="9">
        <f t="shared" si="11"/>
        <v>89.39057343325149</v>
      </c>
    </row>
    <row r="30" spans="2:18" x14ac:dyDescent="0.25">
      <c r="B30" s="1" t="s">
        <v>292</v>
      </c>
      <c r="C30" s="4">
        <v>3622093.2760000001</v>
      </c>
      <c r="D30" s="4">
        <v>706823.43100000033</v>
      </c>
      <c r="E30" s="4">
        <v>445710.70399999991</v>
      </c>
      <c r="F30" s="4">
        <f t="shared" si="7"/>
        <v>4774627.4110000003</v>
      </c>
      <c r="G30" s="4">
        <v>1664278.0725400001</v>
      </c>
      <c r="H30" s="4">
        <v>535706.61595000001</v>
      </c>
      <c r="I30" s="4">
        <v>616763.17120999983</v>
      </c>
      <c r="J30" s="4">
        <f t="shared" si="8"/>
        <v>2816747.8596999999</v>
      </c>
      <c r="K30" s="4">
        <f t="shared" si="10"/>
        <v>1957815.20346</v>
      </c>
      <c r="L30" s="4">
        <f t="shared" si="10"/>
        <v>171116.81505000032</v>
      </c>
      <c r="M30" s="4">
        <f t="shared" si="10"/>
        <v>-171052.46720999992</v>
      </c>
      <c r="N30" s="4">
        <f t="shared" si="9"/>
        <v>1957879.5513000004</v>
      </c>
      <c r="O30" s="9">
        <f t="shared" si="11"/>
        <v>45.947962841473775</v>
      </c>
      <c r="P30" s="9">
        <f t="shared" si="11"/>
        <v>75.790726856931229</v>
      </c>
      <c r="Q30" s="9">
        <f t="shared" si="11"/>
        <v>138.37746450217628</v>
      </c>
      <c r="R30" s="9">
        <f t="shared" si="11"/>
        <v>58.994087228893513</v>
      </c>
    </row>
    <row r="31" spans="2:18" x14ac:dyDescent="0.25">
      <c r="B31" s="1" t="s">
        <v>27</v>
      </c>
      <c r="C31" s="4">
        <v>73796731.525999993</v>
      </c>
      <c r="D31" s="4">
        <v>25201065.057000011</v>
      </c>
      <c r="E31" s="4">
        <v>35374400.678000003</v>
      </c>
      <c r="F31" s="4">
        <f t="shared" si="7"/>
        <v>134372197.26100001</v>
      </c>
      <c r="G31" s="4">
        <v>73054376.412919998</v>
      </c>
      <c r="H31" s="4">
        <v>21493532.96653001</v>
      </c>
      <c r="I31" s="4">
        <v>34749152.648739979</v>
      </c>
      <c r="J31" s="4">
        <f t="shared" si="8"/>
        <v>129297062.02818999</v>
      </c>
      <c r="K31" s="4">
        <f t="shared" si="10"/>
        <v>742355.11307999492</v>
      </c>
      <c r="L31" s="4">
        <f t="shared" si="10"/>
        <v>3707532.0904700011</v>
      </c>
      <c r="M31" s="4">
        <f t="shared" si="10"/>
        <v>625248.02926002443</v>
      </c>
      <c r="N31" s="4">
        <f t="shared" si="9"/>
        <v>5075135.2328100204</v>
      </c>
      <c r="O31" s="9">
        <f t="shared" si="11"/>
        <v>98.994054211169981</v>
      </c>
      <c r="P31" s="9">
        <f t="shared" si="11"/>
        <v>85.288192851832761</v>
      </c>
      <c r="Q31" s="9">
        <f t="shared" si="11"/>
        <v>98.232484459732831</v>
      </c>
      <c r="R31" s="9">
        <f t="shared" si="11"/>
        <v>96.223076398049628</v>
      </c>
    </row>
    <row r="32" spans="2:18" x14ac:dyDescent="0.25">
      <c r="B32" s="1" t="s">
        <v>28</v>
      </c>
      <c r="C32" s="4">
        <v>155395162.04100001</v>
      </c>
      <c r="D32" s="4">
        <v>101745651.18642998</v>
      </c>
      <c r="E32" s="4">
        <v>111195540.125</v>
      </c>
      <c r="F32" s="4">
        <f t="shared" si="7"/>
        <v>368336353.35242999</v>
      </c>
      <c r="G32" s="4">
        <v>155241016.41168001</v>
      </c>
      <c r="H32" s="4">
        <v>80495286.365269989</v>
      </c>
      <c r="I32" s="4">
        <v>109940865.38108003</v>
      </c>
      <c r="J32" s="4">
        <f t="shared" si="8"/>
        <v>345677168.15803003</v>
      </c>
      <c r="K32" s="4">
        <f t="shared" si="10"/>
        <v>154145.62931999564</v>
      </c>
      <c r="L32" s="4">
        <f t="shared" si="10"/>
        <v>21250364.821159989</v>
      </c>
      <c r="M32" s="4">
        <f t="shared" si="10"/>
        <v>1254674.7439199686</v>
      </c>
      <c r="N32" s="4">
        <f t="shared" si="9"/>
        <v>22659185.194399953</v>
      </c>
      <c r="O32" s="9">
        <f t="shared" si="11"/>
        <v>99.900804100143532</v>
      </c>
      <c r="P32" s="9">
        <f t="shared" si="11"/>
        <v>79.1142279071735</v>
      </c>
      <c r="Q32" s="9">
        <f t="shared" si="11"/>
        <v>98.871650119681476</v>
      </c>
      <c r="R32" s="9">
        <f t="shared" si="11"/>
        <v>93.84823545431604</v>
      </c>
    </row>
    <row r="33" spans="1:18" x14ac:dyDescent="0.25">
      <c r="B33" s="1" t="s">
        <v>29</v>
      </c>
      <c r="C33" s="4">
        <v>5808741.0449999999</v>
      </c>
      <c r="D33" s="4">
        <v>3473590.5810000021</v>
      </c>
      <c r="E33" s="4">
        <v>1653249.443</v>
      </c>
      <c r="F33" s="4">
        <f t="shared" si="7"/>
        <v>10935581.069000002</v>
      </c>
      <c r="G33" s="4">
        <v>5778880.1718099993</v>
      </c>
      <c r="H33" s="4">
        <v>2444779.5666899998</v>
      </c>
      <c r="I33" s="4">
        <v>1689061.1775800008</v>
      </c>
      <c r="J33" s="4">
        <f t="shared" si="8"/>
        <v>9912720.9160799999</v>
      </c>
      <c r="K33" s="4">
        <f t="shared" si="10"/>
        <v>29860.873190000653</v>
      </c>
      <c r="L33" s="4">
        <f t="shared" si="10"/>
        <v>1028811.0143100023</v>
      </c>
      <c r="M33" s="4">
        <f t="shared" si="10"/>
        <v>-35811.734580000862</v>
      </c>
      <c r="N33" s="4">
        <f t="shared" si="9"/>
        <v>1022860.1529200021</v>
      </c>
      <c r="O33" s="9">
        <f t="shared" si="11"/>
        <v>99.485932098561975</v>
      </c>
      <c r="P33" s="9">
        <f t="shared" si="11"/>
        <v>70.381914899889537</v>
      </c>
      <c r="Q33" s="9">
        <f t="shared" si="11"/>
        <v>102.16614224378728</v>
      </c>
      <c r="R33" s="9">
        <f t="shared" si="11"/>
        <v>90.646494717874774</v>
      </c>
    </row>
    <row r="34" spans="1:18" x14ac:dyDescent="0.25">
      <c r="B34" s="1" t="s">
        <v>311</v>
      </c>
      <c r="C34" s="4">
        <v>47292263.311999999</v>
      </c>
      <c r="D34" s="4">
        <v>41899005.193640001</v>
      </c>
      <c r="E34" s="4">
        <v>27969936.67889002</v>
      </c>
      <c r="F34" s="4">
        <f t="shared" si="7"/>
        <v>117161205.18453002</v>
      </c>
      <c r="G34" s="4">
        <v>47269792.204640001</v>
      </c>
      <c r="H34" s="4">
        <v>26762745.778179988</v>
      </c>
      <c r="I34" s="4">
        <v>33738799.216810018</v>
      </c>
      <c r="J34" s="4">
        <f t="shared" si="8"/>
        <v>107771337.19963001</v>
      </c>
      <c r="K34" s="4">
        <f t="shared" si="10"/>
        <v>22471.107359997928</v>
      </c>
      <c r="L34" s="4">
        <f t="shared" si="10"/>
        <v>15136259.415460013</v>
      </c>
      <c r="M34" s="4">
        <f t="shared" si="10"/>
        <v>-5768862.5379199982</v>
      </c>
      <c r="N34" s="4">
        <f t="shared" si="9"/>
        <v>9389867.9849000126</v>
      </c>
      <c r="O34" s="9">
        <f t="shared" si="11"/>
        <v>99.952484601526152</v>
      </c>
      <c r="P34" s="9">
        <f t="shared" si="11"/>
        <v>63.874418150248587</v>
      </c>
      <c r="Q34" s="9">
        <f t="shared" si="11"/>
        <v>120.62522559185479</v>
      </c>
      <c r="R34" s="9">
        <f t="shared" si="11"/>
        <v>91.985514343155756</v>
      </c>
    </row>
    <row r="35" spans="1:18" x14ac:dyDescent="0.25">
      <c r="B35" s="1" t="s">
        <v>30</v>
      </c>
      <c r="C35" s="4">
        <v>652576.04399999999</v>
      </c>
      <c r="D35" s="4">
        <v>245182.93400000001</v>
      </c>
      <c r="E35" s="4">
        <v>269280.89900000009</v>
      </c>
      <c r="F35" s="4">
        <f t="shared" si="7"/>
        <v>1167039.8770000001</v>
      </c>
      <c r="G35" s="4">
        <v>651746.64688999997</v>
      </c>
      <c r="H35" s="4">
        <v>206290.97376999992</v>
      </c>
      <c r="I35" s="4">
        <v>267926.75617000007</v>
      </c>
      <c r="J35" s="4">
        <f t="shared" si="8"/>
        <v>1125964.37683</v>
      </c>
      <c r="K35" s="4">
        <f t="shared" si="10"/>
        <v>829.39711000001989</v>
      </c>
      <c r="L35" s="4">
        <f t="shared" si="10"/>
        <v>38891.960230000084</v>
      </c>
      <c r="M35" s="4">
        <f t="shared" si="10"/>
        <v>1354.1428300000262</v>
      </c>
      <c r="N35" s="4">
        <f t="shared" si="9"/>
        <v>41075.50017000013</v>
      </c>
      <c r="O35" s="9">
        <f t="shared" si="11"/>
        <v>99.872904143873228</v>
      </c>
      <c r="P35" s="9">
        <f t="shared" si="11"/>
        <v>84.137574505899309</v>
      </c>
      <c r="Q35" s="9">
        <f t="shared" si="11"/>
        <v>99.497126296358658</v>
      </c>
      <c r="R35" s="9">
        <f t="shared" si="11"/>
        <v>96.480368753500599</v>
      </c>
    </row>
    <row r="36" spans="1:18" x14ac:dyDescent="0.25">
      <c r="B36" s="1" t="s">
        <v>31</v>
      </c>
      <c r="C36" s="4">
        <v>1545019.06</v>
      </c>
      <c r="D36" s="4">
        <v>835820.32200000016</v>
      </c>
      <c r="E36" s="4">
        <v>876101.21899999958</v>
      </c>
      <c r="F36" s="4">
        <f t="shared" si="7"/>
        <v>3256940.6009999998</v>
      </c>
      <c r="G36" s="4">
        <v>1517953.33711</v>
      </c>
      <c r="H36" s="4">
        <v>582328.78557999968</v>
      </c>
      <c r="I36" s="4">
        <v>663849.34407000011</v>
      </c>
      <c r="J36" s="4">
        <f t="shared" si="8"/>
        <v>2764131.4667599997</v>
      </c>
      <c r="K36" s="4">
        <f t="shared" si="10"/>
        <v>27065.722890000092</v>
      </c>
      <c r="L36" s="4">
        <f t="shared" si="10"/>
        <v>253491.53642000048</v>
      </c>
      <c r="M36" s="4">
        <f t="shared" si="10"/>
        <v>212251.87492999947</v>
      </c>
      <c r="N36" s="4">
        <f t="shared" si="9"/>
        <v>492809.13424000004</v>
      </c>
      <c r="O36" s="9">
        <f t="shared" si="11"/>
        <v>98.248194886993815</v>
      </c>
      <c r="P36" s="9">
        <f t="shared" si="11"/>
        <v>69.671527510430593</v>
      </c>
      <c r="Q36" s="9">
        <f t="shared" si="11"/>
        <v>75.7731332491161</v>
      </c>
      <c r="R36" s="9">
        <f t="shared" si="11"/>
        <v>84.868955421272048</v>
      </c>
    </row>
    <row r="37" spans="1:18" x14ac:dyDescent="0.25">
      <c r="B37" s="1" t="s">
        <v>32</v>
      </c>
      <c r="C37" s="4">
        <v>9602242.7990000006</v>
      </c>
      <c r="D37" s="4">
        <v>10586076.413999999</v>
      </c>
      <c r="E37" s="4">
        <v>10211699.322000001</v>
      </c>
      <c r="F37" s="4">
        <f t="shared" si="7"/>
        <v>30400018.535</v>
      </c>
      <c r="G37" s="4">
        <v>9597623.3650900014</v>
      </c>
      <c r="H37" s="4">
        <v>6703427.7044599969</v>
      </c>
      <c r="I37" s="4">
        <v>6025012.0447000023</v>
      </c>
      <c r="J37" s="4">
        <f t="shared" si="8"/>
        <v>22326063.114250001</v>
      </c>
      <c r="K37" s="4">
        <f t="shared" si="10"/>
        <v>4619.4339099992067</v>
      </c>
      <c r="L37" s="4">
        <f t="shared" si="10"/>
        <v>3882648.709540002</v>
      </c>
      <c r="M37" s="4">
        <f t="shared" si="10"/>
        <v>4186687.2772999983</v>
      </c>
      <c r="N37" s="4">
        <f t="shared" si="9"/>
        <v>8073955.4207499996</v>
      </c>
      <c r="O37" s="9">
        <f t="shared" si="11"/>
        <v>99.951892135965565</v>
      </c>
      <c r="P37" s="9">
        <f t="shared" si="11"/>
        <v>63.323061749249888</v>
      </c>
      <c r="Q37" s="9">
        <f t="shared" si="11"/>
        <v>59.001071758152591</v>
      </c>
      <c r="R37" s="9">
        <f t="shared" si="11"/>
        <v>73.440952309110159</v>
      </c>
    </row>
    <row r="38" spans="1:18" x14ac:dyDescent="0.25">
      <c r="B38" s="1" t="s">
        <v>33</v>
      </c>
      <c r="C38" s="4">
        <v>3837402.3470000001</v>
      </c>
      <c r="D38" s="4">
        <v>874076.46299999952</v>
      </c>
      <c r="E38" s="4">
        <v>1080281.4070000006</v>
      </c>
      <c r="F38" s="4">
        <f t="shared" si="7"/>
        <v>5791760.2170000002</v>
      </c>
      <c r="G38" s="4">
        <v>3821153.1920800004</v>
      </c>
      <c r="H38" s="4">
        <v>588225.9839300001</v>
      </c>
      <c r="I38" s="4">
        <v>1060215.78486</v>
      </c>
      <c r="J38" s="4">
        <f t="shared" si="8"/>
        <v>5469594.9608700005</v>
      </c>
      <c r="K38" s="4">
        <f t="shared" si="10"/>
        <v>16249.154919999652</v>
      </c>
      <c r="L38" s="4">
        <f t="shared" si="10"/>
        <v>285850.47906999942</v>
      </c>
      <c r="M38" s="4">
        <f t="shared" si="10"/>
        <v>20065.622140000574</v>
      </c>
      <c r="N38" s="4">
        <f t="shared" si="9"/>
        <v>322165.25612999965</v>
      </c>
      <c r="O38" s="9">
        <f t="shared" si="11"/>
        <v>99.576558477567431</v>
      </c>
      <c r="P38" s="9">
        <f t="shared" si="11"/>
        <v>67.296856605781912</v>
      </c>
      <c r="Q38" s="9">
        <f t="shared" si="11"/>
        <v>98.142556003465444</v>
      </c>
      <c r="R38" s="9">
        <f t="shared" si="11"/>
        <v>94.437524274841721</v>
      </c>
    </row>
    <row r="39" spans="1:18" x14ac:dyDescent="0.25">
      <c r="B39" s="1" t="s">
        <v>312</v>
      </c>
      <c r="C39" s="4">
        <v>432272.08500000002</v>
      </c>
      <c r="D39" s="4">
        <v>261152.64199999993</v>
      </c>
      <c r="E39" s="4">
        <v>258603.61086000002</v>
      </c>
      <c r="F39" s="4">
        <f t="shared" si="7"/>
        <v>952028.33785999997</v>
      </c>
      <c r="G39" s="4">
        <v>432094.52727000002</v>
      </c>
      <c r="H39" s="4">
        <v>146913.38745999994</v>
      </c>
      <c r="I39" s="4">
        <v>226435.01821000001</v>
      </c>
      <c r="J39" s="4">
        <f t="shared" si="8"/>
        <v>805442.93293999997</v>
      </c>
      <c r="K39" s="4">
        <f t="shared" si="10"/>
        <v>177.55773000000045</v>
      </c>
      <c r="L39" s="4">
        <f t="shared" si="10"/>
        <v>114239.25453999999</v>
      </c>
      <c r="M39" s="4">
        <f t="shared" si="10"/>
        <v>32168.592650000006</v>
      </c>
      <c r="N39" s="4">
        <f t="shared" si="9"/>
        <v>146585.40492</v>
      </c>
      <c r="O39" s="9">
        <f t="shared" si="11"/>
        <v>99.958924544017222</v>
      </c>
      <c r="P39" s="9">
        <f t="shared" si="11"/>
        <v>56.255753851419954</v>
      </c>
      <c r="Q39" s="9">
        <f t="shared" si="11"/>
        <v>87.560656039170667</v>
      </c>
      <c r="R39" s="9">
        <f t="shared" si="11"/>
        <v>84.602831755040043</v>
      </c>
    </row>
    <row r="40" spans="1:18" x14ac:dyDescent="0.25">
      <c r="B40" s="1" t="s">
        <v>34</v>
      </c>
      <c r="C40" s="4">
        <v>8059530.7249999996</v>
      </c>
      <c r="D40" s="4">
        <v>4441628.7555799987</v>
      </c>
      <c r="E40" s="4">
        <v>10067060.662</v>
      </c>
      <c r="F40" s="4">
        <f t="shared" si="7"/>
        <v>22568220.142579999</v>
      </c>
      <c r="G40" s="4">
        <v>7815856.6433899989</v>
      </c>
      <c r="H40" s="4">
        <v>2364847.2455000011</v>
      </c>
      <c r="I40" s="4">
        <v>6357443.8447999991</v>
      </c>
      <c r="J40" s="4">
        <f t="shared" si="8"/>
        <v>16538147.733689999</v>
      </c>
      <c r="K40" s="4">
        <f t="shared" si="10"/>
        <v>243674.08161000069</v>
      </c>
      <c r="L40" s="4">
        <f t="shared" si="10"/>
        <v>2076781.5100799976</v>
      </c>
      <c r="M40" s="4">
        <f t="shared" si="10"/>
        <v>3709616.8172000013</v>
      </c>
      <c r="N40" s="4">
        <f t="shared" si="9"/>
        <v>6030072.4088899996</v>
      </c>
      <c r="O40" s="9">
        <f t="shared" si="11"/>
        <v>96.976572334985406</v>
      </c>
      <c r="P40" s="9">
        <f t="shared" si="11"/>
        <v>53.242793930696116</v>
      </c>
      <c r="Q40" s="9">
        <f t="shared" si="11"/>
        <v>63.150944036697396</v>
      </c>
      <c r="R40" s="9">
        <f t="shared" si="11"/>
        <v>73.280691296018873</v>
      </c>
    </row>
    <row r="41" spans="1:18" x14ac:dyDescent="0.25">
      <c r="B41" s="1" t="s">
        <v>35</v>
      </c>
      <c r="C41" s="4">
        <v>11444477</v>
      </c>
      <c r="D41" s="4">
        <v>6892682</v>
      </c>
      <c r="E41" s="4">
        <v>5846753</v>
      </c>
      <c r="F41" s="4">
        <f t="shared" si="7"/>
        <v>24183912</v>
      </c>
      <c r="G41" s="4">
        <v>11442549.61211</v>
      </c>
      <c r="H41" s="4">
        <v>3498905.4396199994</v>
      </c>
      <c r="I41" s="4">
        <v>4241817.1237400025</v>
      </c>
      <c r="J41" s="4">
        <f t="shared" si="8"/>
        <v>19183272.175470002</v>
      </c>
      <c r="K41" s="4">
        <f t="shared" si="10"/>
        <v>1927.3878899998963</v>
      </c>
      <c r="L41" s="4">
        <f t="shared" si="10"/>
        <v>3393776.5603800006</v>
      </c>
      <c r="M41" s="4">
        <f t="shared" si="10"/>
        <v>1604935.8762599975</v>
      </c>
      <c r="N41" s="4">
        <f t="shared" si="9"/>
        <v>5000639.824529998</v>
      </c>
      <c r="O41" s="9">
        <f t="shared" si="11"/>
        <v>99.983158794499744</v>
      </c>
      <c r="P41" s="9">
        <f t="shared" si="11"/>
        <v>50.762612283868592</v>
      </c>
      <c r="Q41" s="9">
        <f t="shared" si="11"/>
        <v>72.549962752659511</v>
      </c>
      <c r="R41" s="9">
        <f t="shared" si="11"/>
        <v>79.322452775506306</v>
      </c>
    </row>
    <row r="42" spans="1:18" x14ac:dyDescent="0.25">
      <c r="B42" s="1" t="s">
        <v>36</v>
      </c>
      <c r="C42" s="4">
        <v>371864.27500000002</v>
      </c>
      <c r="D42" s="4">
        <v>238457</v>
      </c>
      <c r="E42" s="4">
        <v>280999</v>
      </c>
      <c r="F42" s="4">
        <f t="shared" si="7"/>
        <v>891320.27500000002</v>
      </c>
      <c r="G42" s="4">
        <v>371834.50439000002</v>
      </c>
      <c r="H42" s="4">
        <v>103985.46053999994</v>
      </c>
      <c r="I42" s="4">
        <v>260246.52508000011</v>
      </c>
      <c r="J42" s="4">
        <f t="shared" si="8"/>
        <v>736066.49001000007</v>
      </c>
      <c r="K42" s="4">
        <f t="shared" si="10"/>
        <v>29.770610000006855</v>
      </c>
      <c r="L42" s="4">
        <f t="shared" si="10"/>
        <v>134471.53946000006</v>
      </c>
      <c r="M42" s="4">
        <f t="shared" si="10"/>
        <v>20752.474919999891</v>
      </c>
      <c r="N42" s="4">
        <f t="shared" si="9"/>
        <v>155253.78498999996</v>
      </c>
      <c r="O42" s="9">
        <f t="shared" si="11"/>
        <v>99.991994226925939</v>
      </c>
      <c r="P42" s="9">
        <f t="shared" si="11"/>
        <v>43.607635984684848</v>
      </c>
      <c r="Q42" s="9">
        <f t="shared" si="11"/>
        <v>92.614751326517222</v>
      </c>
      <c r="R42" s="9">
        <f t="shared" si="11"/>
        <v>82.58159391807844</v>
      </c>
    </row>
    <row r="43" spans="1:18" x14ac:dyDescent="0.25">
      <c r="B43" s="1" t="s">
        <v>37</v>
      </c>
      <c r="C43" s="4">
        <v>2872548.7960000001</v>
      </c>
      <c r="D43" s="4">
        <v>1226647</v>
      </c>
      <c r="E43" s="4">
        <v>1568266.3590000002</v>
      </c>
      <c r="F43" s="4">
        <f t="shared" si="7"/>
        <v>5667462.1550000003</v>
      </c>
      <c r="G43" s="4">
        <v>2870176.6010599998</v>
      </c>
      <c r="H43" s="4">
        <v>1032358.2275400003</v>
      </c>
      <c r="I43" s="4">
        <v>1613644.0190100004</v>
      </c>
      <c r="J43" s="4">
        <f t="shared" si="8"/>
        <v>5516178.8476100005</v>
      </c>
      <c r="K43" s="4">
        <f t="shared" si="10"/>
        <v>2372.1949400003068</v>
      </c>
      <c r="L43" s="4">
        <f t="shared" si="10"/>
        <v>194288.77245999966</v>
      </c>
      <c r="M43" s="4">
        <f t="shared" si="10"/>
        <v>-45377.660010000225</v>
      </c>
      <c r="N43" s="4">
        <f t="shared" si="9"/>
        <v>151283.30738999974</v>
      </c>
      <c r="O43" s="9">
        <f t="shared" si="11"/>
        <v>99.917418463237127</v>
      </c>
      <c r="P43" s="9">
        <f t="shared" si="11"/>
        <v>84.160987434852913</v>
      </c>
      <c r="Q43" s="9">
        <f t="shared" si="11"/>
        <v>102.89349189629593</v>
      </c>
      <c r="R43" s="9">
        <f t="shared" si="11"/>
        <v>97.330669296899799</v>
      </c>
    </row>
    <row r="44" spans="1:18" x14ac:dyDescent="0.25">
      <c r="B44" s="1" t="s">
        <v>38</v>
      </c>
      <c r="C44" s="4">
        <v>1776467.9620000001</v>
      </c>
      <c r="D44" s="4">
        <v>6397814</v>
      </c>
      <c r="E44" s="4">
        <v>4288668.9999999991</v>
      </c>
      <c r="F44" s="4">
        <f t="shared" si="7"/>
        <v>12462950.961999999</v>
      </c>
      <c r="G44" s="4">
        <v>1776428.79544</v>
      </c>
      <c r="H44" s="4">
        <v>3023013.2702800012</v>
      </c>
      <c r="I44" s="4">
        <v>907673.20760999899</v>
      </c>
      <c r="J44" s="4">
        <f t="shared" si="8"/>
        <v>5707115.2733300002</v>
      </c>
      <c r="K44" s="4">
        <f t="shared" si="10"/>
        <v>39.1665600000415</v>
      </c>
      <c r="L44" s="4">
        <f t="shared" si="10"/>
        <v>3374800.7297199988</v>
      </c>
      <c r="M44" s="4">
        <f t="shared" si="10"/>
        <v>3380995.7923900001</v>
      </c>
      <c r="N44" s="4">
        <f t="shared" si="9"/>
        <v>6755835.6886699991</v>
      </c>
      <c r="O44" s="9">
        <f t="shared" si="11"/>
        <v>99.997795256608185</v>
      </c>
      <c r="P44" s="9">
        <f t="shared" si="11"/>
        <v>47.250721422660945</v>
      </c>
      <c r="Q44" s="9">
        <f t="shared" si="11"/>
        <v>21.164450033565174</v>
      </c>
      <c r="R44" s="9">
        <f t="shared" si="11"/>
        <v>45.79264807132121</v>
      </c>
    </row>
    <row r="45" spans="1:18" x14ac:dyDescent="0.25">
      <c r="B45" s="1" t="s">
        <v>39</v>
      </c>
      <c r="C45" s="4">
        <v>1096163</v>
      </c>
      <c r="D45" s="4">
        <v>481166</v>
      </c>
      <c r="E45" s="4">
        <v>581886</v>
      </c>
      <c r="F45" s="4">
        <f t="shared" si="7"/>
        <v>2159215</v>
      </c>
      <c r="G45" s="4">
        <v>1095981.2239999999</v>
      </c>
      <c r="H45" s="4">
        <v>151692.40636000014</v>
      </c>
      <c r="I45" s="4">
        <v>241209.44628000003</v>
      </c>
      <c r="J45" s="4">
        <f t="shared" si="8"/>
        <v>1488883.0766400001</v>
      </c>
      <c r="K45" s="4">
        <f t="shared" si="10"/>
        <v>181.77600000007078</v>
      </c>
      <c r="L45" s="4">
        <f t="shared" si="10"/>
        <v>329473.59363999986</v>
      </c>
      <c r="M45" s="4">
        <f t="shared" si="10"/>
        <v>340676.55371999997</v>
      </c>
      <c r="N45" s="4">
        <f t="shared" si="9"/>
        <v>670331.9233599999</v>
      </c>
      <c r="O45" s="9">
        <f t="shared" si="11"/>
        <v>99.983417064797848</v>
      </c>
      <c r="P45" s="9">
        <f t="shared" si="11"/>
        <v>31.526002743336008</v>
      </c>
      <c r="Q45" s="9">
        <f t="shared" si="11"/>
        <v>41.453041709200775</v>
      </c>
      <c r="R45" s="9">
        <f t="shared" si="11"/>
        <v>68.954832040348009</v>
      </c>
    </row>
    <row r="46" spans="1:18" x14ac:dyDescent="0.25">
      <c r="B46" s="1" t="s">
        <v>40</v>
      </c>
      <c r="C46" s="4">
        <v>204799.06700000001</v>
      </c>
      <c r="D46" s="4">
        <v>105458.32599999997</v>
      </c>
      <c r="E46" s="4">
        <v>111419</v>
      </c>
      <c r="F46" s="4">
        <f t="shared" si="7"/>
        <v>421676.39299999998</v>
      </c>
      <c r="G46" s="4">
        <v>204797.88628000001</v>
      </c>
      <c r="H46" s="4">
        <v>83087.254770000029</v>
      </c>
      <c r="I46" s="4">
        <v>133491.17567999999</v>
      </c>
      <c r="J46" s="4">
        <f t="shared" si="8"/>
        <v>421376.31673000002</v>
      </c>
      <c r="K46" s="4">
        <f t="shared" si="10"/>
        <v>1.1807200000039302</v>
      </c>
      <c r="L46" s="4">
        <f t="shared" si="10"/>
        <v>22371.071229999943</v>
      </c>
      <c r="M46" s="4">
        <f t="shared" si="10"/>
        <v>-22072.175679999986</v>
      </c>
      <c r="N46" s="4">
        <f t="shared" si="9"/>
        <v>300.07626999996137</v>
      </c>
      <c r="O46" s="9">
        <f t="shared" si="11"/>
        <v>99.999423473936048</v>
      </c>
      <c r="P46" s="9">
        <f t="shared" si="11"/>
        <v>78.786813636696692</v>
      </c>
      <c r="Q46" s="9">
        <f t="shared" si="11"/>
        <v>119.81006442348252</v>
      </c>
      <c r="R46" s="9">
        <f t="shared" si="11"/>
        <v>99.928837308661016</v>
      </c>
    </row>
    <row r="47" spans="1:18" x14ac:dyDescent="0.25">
      <c r="C47" s="4"/>
      <c r="D47" s="4"/>
      <c r="E47" s="4"/>
      <c r="F47" s="4"/>
      <c r="G47" s="4"/>
      <c r="H47" s="4"/>
      <c r="I47" s="4"/>
      <c r="J47" s="4"/>
      <c r="K47" s="4"/>
      <c r="L47" s="4"/>
      <c r="M47" s="4"/>
      <c r="N47" s="4"/>
      <c r="O47" s="9"/>
      <c r="P47" s="9"/>
      <c r="Q47" s="9"/>
      <c r="R47" s="9"/>
    </row>
    <row r="48" spans="1:18" ht="15" x14ac:dyDescent="0.4">
      <c r="A48" s="1" t="s">
        <v>41</v>
      </c>
      <c r="C48" s="10">
        <f t="shared" ref="C48:N48" si="12">SUM(C50:C52)</f>
        <v>294005500.75500005</v>
      </c>
      <c r="D48" s="10">
        <f t="shared" si="12"/>
        <v>98671275.681659937</v>
      </c>
      <c r="E48" s="10">
        <f>SUM(E50:E52)</f>
        <v>92803038.676000088</v>
      </c>
      <c r="F48" s="10">
        <f>SUM(F50:F52)</f>
        <v>485479815.11266005</v>
      </c>
      <c r="G48" s="10">
        <f t="shared" si="12"/>
        <v>293784221.61585999</v>
      </c>
      <c r="H48" s="10">
        <f t="shared" si="12"/>
        <v>95274026.635519996</v>
      </c>
      <c r="I48" s="10">
        <f t="shared" si="12"/>
        <v>92445482.183690012</v>
      </c>
      <c r="J48" s="10">
        <f t="shared" si="12"/>
        <v>481503730.43507004</v>
      </c>
      <c r="K48" s="10">
        <f t="shared" si="12"/>
        <v>221279.13914004713</v>
      </c>
      <c r="L48" s="10">
        <f t="shared" si="12"/>
        <v>3397249.0461399481</v>
      </c>
      <c r="M48" s="10">
        <f t="shared" si="12"/>
        <v>357556.49231007695</v>
      </c>
      <c r="N48" s="10">
        <f t="shared" si="12"/>
        <v>3976084.6775900722</v>
      </c>
      <c r="O48" s="9">
        <f>+G48/C48*100</f>
        <v>99.924736394872951</v>
      </c>
      <c r="P48" s="9">
        <f>+H48/D48*100</f>
        <v>96.557003015649272</v>
      </c>
      <c r="Q48" s="9">
        <f>+I48/E48*100</f>
        <v>99.614714671619325</v>
      </c>
      <c r="R48" s="9">
        <f>+J48/F48*100</f>
        <v>99.180998971776546</v>
      </c>
    </row>
    <row r="49" spans="1:18" x14ac:dyDescent="0.25">
      <c r="C49" s="4"/>
      <c r="D49" s="4"/>
      <c r="E49" s="4"/>
      <c r="F49" s="4"/>
      <c r="G49" s="4"/>
      <c r="H49" s="4"/>
      <c r="I49" s="4"/>
      <c r="J49" s="4"/>
      <c r="K49" s="4"/>
      <c r="L49" s="4"/>
      <c r="M49" s="4"/>
      <c r="N49" s="4"/>
      <c r="O49" s="9"/>
      <c r="P49" s="9"/>
      <c r="Q49" s="9"/>
      <c r="R49" s="9"/>
    </row>
    <row r="50" spans="1:18" x14ac:dyDescent="0.25">
      <c r="B50" s="1" t="s">
        <v>42</v>
      </c>
      <c r="C50" s="4">
        <v>32938043.511999998</v>
      </c>
      <c r="D50" s="4">
        <v>16811354.845230002</v>
      </c>
      <c r="E50" s="4">
        <v>10808856.104999997</v>
      </c>
      <c r="F50" s="4">
        <f>SUM(C50:E50)</f>
        <v>60558254.462229997</v>
      </c>
      <c r="G50" s="4">
        <v>32796294.504149999</v>
      </c>
      <c r="H50" s="4">
        <v>15984845.522510003</v>
      </c>
      <c r="I50" s="4">
        <v>10385637.500830002</v>
      </c>
      <c r="J50" s="4">
        <f>SUM(G50:I50)</f>
        <v>59166777.527490005</v>
      </c>
      <c r="K50" s="4">
        <f>+C50-G50</f>
        <v>141749.00784999877</v>
      </c>
      <c r="L50" s="4">
        <f>+D50-H50</f>
        <v>826509.32271999866</v>
      </c>
      <c r="M50" s="4">
        <f>+E50-I50</f>
        <v>423218.60416999459</v>
      </c>
      <c r="N50" s="4">
        <f>SUM(K50:M50)</f>
        <v>1391476.934739992</v>
      </c>
      <c r="O50" s="9">
        <f>+G50/C50*100</f>
        <v>99.569649582257796</v>
      </c>
      <c r="P50" s="9">
        <f>+H50/D50*100</f>
        <v>95.083624548234965</v>
      </c>
      <c r="Q50" s="9">
        <f>+I50/E50*100</f>
        <v>96.084519952354427</v>
      </c>
      <c r="R50" s="9">
        <f>+J50/F50*100</f>
        <v>97.702250589788946</v>
      </c>
    </row>
    <row r="51" spans="1:18" ht="15.6" x14ac:dyDescent="0.25">
      <c r="B51" s="1" t="s">
        <v>43</v>
      </c>
      <c r="C51" s="4"/>
      <c r="D51" s="4"/>
      <c r="E51" s="4"/>
      <c r="F51" s="4"/>
      <c r="G51" s="4"/>
      <c r="H51" s="4"/>
      <c r="I51" s="4"/>
      <c r="J51" s="4"/>
      <c r="K51" s="4"/>
      <c r="L51" s="4"/>
      <c r="M51" s="4"/>
      <c r="N51" s="4"/>
      <c r="O51" s="9"/>
      <c r="P51" s="9"/>
      <c r="Q51" s="9"/>
      <c r="R51" s="9"/>
    </row>
    <row r="52" spans="1:18" ht="15.6" x14ac:dyDescent="0.25">
      <c r="B52" s="1" t="s">
        <v>313</v>
      </c>
      <c r="C52" s="4">
        <v>261067457.24300003</v>
      </c>
      <c r="D52" s="4">
        <v>81859920.836429939</v>
      </c>
      <c r="E52" s="4">
        <v>81994182.571000084</v>
      </c>
      <c r="F52" s="4">
        <f>SUM(C52:E52)</f>
        <v>424921560.65043008</v>
      </c>
      <c r="G52" s="4">
        <v>260987927.11170998</v>
      </c>
      <c r="H52" s="4">
        <v>79289181.113009989</v>
      </c>
      <c r="I52" s="4">
        <v>82059844.682860002</v>
      </c>
      <c r="J52" s="4">
        <f>SUM(G52:I52)</f>
        <v>422336952.90758002</v>
      </c>
      <c r="K52" s="4">
        <f t="shared" ref="K52:M53" si="13">+C52-G52</f>
        <v>79530.131290048361</v>
      </c>
      <c r="L52" s="4">
        <f t="shared" si="13"/>
        <v>2570739.7234199494</v>
      </c>
      <c r="M52" s="4">
        <f t="shared" si="13"/>
        <v>-65662.111859917641</v>
      </c>
      <c r="N52" s="4">
        <f>SUM(K52:M52)</f>
        <v>2584607.7428500801</v>
      </c>
      <c r="O52" s="9">
        <f t="shared" ref="O52:R53" si="14">+G52/C52*100</f>
        <v>99.969536558815136</v>
      </c>
      <c r="P52" s="9">
        <f t="shared" si="14"/>
        <v>96.859586844022587</v>
      </c>
      <c r="Q52" s="9">
        <f t="shared" si="14"/>
        <v>100.08008142748793</v>
      </c>
      <c r="R52" s="9">
        <f t="shared" si="14"/>
        <v>99.391744740160092</v>
      </c>
    </row>
    <row r="53" spans="1:18" ht="25.5" customHeight="1" x14ac:dyDescent="0.25">
      <c r="B53" s="12" t="s">
        <v>44</v>
      </c>
      <c r="C53" s="4">
        <v>663489.31799999997</v>
      </c>
      <c r="D53" s="4">
        <v>261443.63500000001</v>
      </c>
      <c r="E53" s="4">
        <v>625149.31799999997</v>
      </c>
      <c r="F53" s="4">
        <f>SUM(C53:E53)</f>
        <v>1550082.2709999999</v>
      </c>
      <c r="G53" s="4">
        <v>663489.19725999993</v>
      </c>
      <c r="H53" s="4">
        <v>244689.83471000008</v>
      </c>
      <c r="I53" s="4">
        <v>614577.40205000003</v>
      </c>
      <c r="J53" s="4">
        <f>SUM(G53:I53)</f>
        <v>1522756.43402</v>
      </c>
      <c r="K53" s="4">
        <f t="shared" si="13"/>
        <v>0.12074000004213303</v>
      </c>
      <c r="L53" s="4">
        <f t="shared" si="13"/>
        <v>16753.800289999926</v>
      </c>
      <c r="M53" s="4">
        <f t="shared" si="13"/>
        <v>10571.915949999937</v>
      </c>
      <c r="N53" s="4">
        <f>SUM(K53:M53)</f>
        <v>27325.836979999905</v>
      </c>
      <c r="O53" s="9">
        <f t="shared" si="14"/>
        <v>99.99998180226919</v>
      </c>
      <c r="P53" s="9">
        <f t="shared" si="14"/>
        <v>93.591811753229365</v>
      </c>
      <c r="Q53" s="9">
        <f t="shared" si="14"/>
        <v>98.308897467276779</v>
      </c>
      <c r="R53" s="9">
        <f t="shared" si="14"/>
        <v>98.237136344874699</v>
      </c>
    </row>
    <row r="54" spans="1:18" x14ac:dyDescent="0.25">
      <c r="C54" s="4"/>
      <c r="D54" s="4"/>
      <c r="E54" s="4"/>
      <c r="F54" s="4"/>
      <c r="G54" s="4"/>
      <c r="H54" s="4"/>
      <c r="I54" s="4"/>
      <c r="J54" s="4"/>
      <c r="K54" s="4"/>
      <c r="L54" s="4"/>
      <c r="M54" s="4"/>
      <c r="N54" s="4"/>
      <c r="O54" s="5"/>
      <c r="P54" s="5"/>
      <c r="Q54" s="5"/>
      <c r="R54" s="5"/>
    </row>
    <row r="55" spans="1:18" x14ac:dyDescent="0.25">
      <c r="C55" s="4"/>
      <c r="D55" s="4"/>
      <c r="E55" s="4"/>
      <c r="F55" s="4"/>
      <c r="G55" s="4"/>
      <c r="H55" s="4"/>
      <c r="I55" s="4"/>
      <c r="J55" s="4"/>
      <c r="K55" s="4"/>
      <c r="L55" s="4"/>
      <c r="M55" s="4"/>
      <c r="N55" s="4"/>
      <c r="O55" s="5"/>
      <c r="P55" s="5"/>
      <c r="Q55" s="5"/>
      <c r="R55" s="5"/>
    </row>
    <row r="56" spans="1:18" x14ac:dyDescent="0.25">
      <c r="A56" s="13"/>
      <c r="B56" s="13"/>
      <c r="C56" s="14"/>
      <c r="D56" s="14"/>
      <c r="E56" s="14"/>
      <c r="F56" s="14"/>
      <c r="G56" s="14"/>
      <c r="H56" s="14"/>
      <c r="I56" s="14"/>
      <c r="J56" s="14"/>
      <c r="K56" s="14"/>
      <c r="L56" s="14"/>
      <c r="M56" s="14"/>
      <c r="N56" s="14"/>
      <c r="O56" s="15"/>
      <c r="P56" s="15"/>
      <c r="Q56" s="15"/>
      <c r="R56" s="15"/>
    </row>
    <row r="57" spans="1:18" x14ac:dyDescent="0.25">
      <c r="C57" s="4"/>
      <c r="D57" s="4"/>
      <c r="E57" s="4"/>
      <c r="F57" s="4"/>
      <c r="G57" s="4"/>
      <c r="H57" s="4"/>
      <c r="I57" s="4"/>
      <c r="J57" s="4"/>
      <c r="K57" s="4"/>
      <c r="L57" s="4"/>
      <c r="M57" s="4"/>
      <c r="N57" s="4"/>
      <c r="O57" s="16"/>
      <c r="P57" s="16"/>
      <c r="Q57" s="16"/>
      <c r="R57" s="16"/>
    </row>
    <row r="58" spans="1:18" ht="12.75" customHeight="1" x14ac:dyDescent="0.25">
      <c r="A58" s="17" t="s">
        <v>45</v>
      </c>
      <c r="B58" s="1" t="s">
        <v>324</v>
      </c>
      <c r="C58" s="12"/>
      <c r="D58" s="12"/>
      <c r="E58" s="12"/>
      <c r="F58" s="12"/>
      <c r="G58" s="4"/>
      <c r="H58" s="4"/>
      <c r="I58" s="4"/>
      <c r="J58" s="4"/>
      <c r="K58" s="4"/>
    </row>
    <row r="59" spans="1:18" ht="12.75" customHeight="1" x14ac:dyDescent="0.25">
      <c r="A59" s="17" t="s">
        <v>46</v>
      </c>
      <c r="B59" s="74" t="s">
        <v>47</v>
      </c>
      <c r="C59" s="74"/>
      <c r="D59" s="74"/>
      <c r="E59" s="74"/>
      <c r="F59" s="74"/>
      <c r="G59" s="74"/>
      <c r="H59" s="74"/>
      <c r="I59" s="74"/>
      <c r="J59" s="74"/>
      <c r="K59" s="74"/>
      <c r="L59" s="74"/>
      <c r="M59" s="74"/>
      <c r="N59" s="74"/>
      <c r="O59" s="74"/>
      <c r="P59" s="74"/>
      <c r="Q59" s="74"/>
      <c r="R59" s="74"/>
    </row>
    <row r="60" spans="1:18" ht="15.6" x14ac:dyDescent="0.25">
      <c r="A60" s="18" t="s">
        <v>48</v>
      </c>
      <c r="B60" s="1" t="s">
        <v>314</v>
      </c>
      <c r="C60" s="4"/>
      <c r="D60" s="4"/>
      <c r="E60" s="4"/>
      <c r="F60" s="4"/>
      <c r="G60" s="4"/>
      <c r="H60" s="4"/>
      <c r="I60" s="4"/>
      <c r="J60" s="4"/>
      <c r="K60" s="4"/>
    </row>
    <row r="61" spans="1:18" ht="15.6" x14ac:dyDescent="0.25">
      <c r="A61" s="18" t="s">
        <v>49</v>
      </c>
      <c r="B61" s="1" t="s">
        <v>50</v>
      </c>
      <c r="C61" s="4"/>
      <c r="D61" s="4"/>
      <c r="E61" s="4"/>
      <c r="F61" s="4"/>
      <c r="G61" s="4"/>
      <c r="H61" s="4"/>
      <c r="I61" s="4"/>
      <c r="J61" s="4"/>
      <c r="K61" s="4"/>
    </row>
    <row r="62" spans="1:18" ht="15.6" x14ac:dyDescent="0.25">
      <c r="A62" s="18" t="s">
        <v>51</v>
      </c>
      <c r="B62" s="1" t="s">
        <v>52</v>
      </c>
      <c r="C62" s="4"/>
      <c r="D62" s="4"/>
      <c r="E62" s="4"/>
      <c r="F62" s="4"/>
      <c r="G62" s="4"/>
      <c r="H62" s="4"/>
      <c r="I62" s="4"/>
      <c r="J62" s="4"/>
      <c r="K62" s="4"/>
    </row>
    <row r="63" spans="1:18" ht="15.6" x14ac:dyDescent="0.25">
      <c r="A63" s="18" t="s">
        <v>53</v>
      </c>
      <c r="B63" s="1" t="s">
        <v>54</v>
      </c>
      <c r="C63" s="4"/>
      <c r="D63" s="4"/>
      <c r="E63" s="4"/>
      <c r="F63" s="4"/>
      <c r="G63" s="4"/>
      <c r="H63" s="4"/>
      <c r="I63" s="4"/>
      <c r="J63" s="4"/>
      <c r="K63" s="4"/>
    </row>
    <row r="64" spans="1:18" ht="15.6" x14ac:dyDescent="0.25">
      <c r="A64" s="18" t="s">
        <v>55</v>
      </c>
      <c r="B64" s="1" t="s">
        <v>315</v>
      </c>
      <c r="C64" s="4"/>
      <c r="D64" s="4"/>
      <c r="E64" s="4"/>
      <c r="F64" s="4"/>
      <c r="G64" s="4"/>
      <c r="H64" s="4"/>
      <c r="I64" s="4"/>
      <c r="J64" s="4"/>
      <c r="K64" s="4"/>
    </row>
    <row r="65" spans="3:14" x14ac:dyDescent="0.25">
      <c r="C65" s="4"/>
      <c r="D65" s="4"/>
      <c r="E65" s="4"/>
      <c r="F65" s="4"/>
      <c r="G65" s="4"/>
      <c r="H65" s="4"/>
      <c r="I65" s="4"/>
      <c r="J65" s="4"/>
      <c r="K65" s="4"/>
      <c r="L65" s="4"/>
      <c r="M65" s="4"/>
      <c r="N65" s="4"/>
    </row>
    <row r="66" spans="3:14" x14ac:dyDescent="0.25">
      <c r="C66" s="4"/>
      <c r="D66" s="4"/>
      <c r="E66" s="4"/>
      <c r="F66" s="4"/>
      <c r="G66" s="4"/>
      <c r="H66" s="4"/>
      <c r="I66" s="4"/>
      <c r="J66" s="4"/>
      <c r="K66" s="4"/>
      <c r="L66" s="4"/>
      <c r="M66" s="4"/>
      <c r="N66" s="4"/>
    </row>
    <row r="67" spans="3:14" x14ac:dyDescent="0.25">
      <c r="C67" s="4"/>
      <c r="D67" s="4"/>
      <c r="E67" s="4"/>
      <c r="F67" s="4"/>
      <c r="G67" s="4"/>
      <c r="H67" s="4"/>
      <c r="I67" s="4"/>
      <c r="J67" s="4"/>
      <c r="K67" s="4"/>
      <c r="L67" s="4"/>
      <c r="M67" s="4"/>
      <c r="N67" s="4"/>
    </row>
    <row r="68" spans="3:14" x14ac:dyDescent="0.25">
      <c r="C68" s="4"/>
      <c r="D68" s="4"/>
      <c r="E68" s="4"/>
      <c r="F68" s="4"/>
      <c r="G68" s="4"/>
      <c r="H68" s="4"/>
      <c r="I68" s="4"/>
      <c r="J68" s="4"/>
      <c r="K68" s="4"/>
      <c r="L68" s="4"/>
      <c r="M68" s="4"/>
      <c r="N68" s="4"/>
    </row>
    <row r="69" spans="3:14" x14ac:dyDescent="0.25">
      <c r="C69" s="4"/>
      <c r="D69" s="4"/>
      <c r="E69" s="4"/>
      <c r="F69" s="4"/>
      <c r="G69" s="4"/>
      <c r="H69" s="4"/>
      <c r="I69" s="4"/>
      <c r="J69" s="4"/>
      <c r="K69" s="4"/>
      <c r="L69" s="4"/>
      <c r="M69" s="4"/>
      <c r="N69" s="4"/>
    </row>
    <row r="70" spans="3:14" x14ac:dyDescent="0.25">
      <c r="C70" s="4"/>
      <c r="D70" s="4"/>
      <c r="E70" s="4"/>
      <c r="F70" s="4"/>
      <c r="G70" s="4"/>
      <c r="H70" s="4"/>
      <c r="I70" s="4"/>
      <c r="J70" s="4"/>
      <c r="K70" s="4"/>
      <c r="L70" s="4"/>
      <c r="M70" s="4"/>
      <c r="N70" s="4"/>
    </row>
    <row r="71" spans="3:14" x14ac:dyDescent="0.25">
      <c r="C71" s="4"/>
      <c r="D71" s="4"/>
      <c r="E71" s="4"/>
      <c r="F71" s="4"/>
      <c r="G71" s="4"/>
      <c r="H71" s="4"/>
      <c r="I71" s="4"/>
      <c r="J71" s="4"/>
      <c r="K71" s="4"/>
      <c r="L71" s="4"/>
      <c r="M71" s="4"/>
      <c r="N71" s="4"/>
    </row>
    <row r="72" spans="3:14" x14ac:dyDescent="0.25">
      <c r="C72" s="4"/>
      <c r="D72" s="4"/>
      <c r="E72" s="4"/>
      <c r="F72" s="4"/>
      <c r="G72" s="4"/>
      <c r="H72" s="4"/>
      <c r="I72" s="4"/>
      <c r="J72" s="4"/>
      <c r="K72" s="4"/>
      <c r="L72" s="4"/>
      <c r="M72" s="4"/>
      <c r="N72" s="4"/>
    </row>
    <row r="73" spans="3:14" x14ac:dyDescent="0.25">
      <c r="C73" s="4"/>
      <c r="D73" s="4"/>
      <c r="E73" s="4"/>
      <c r="F73" s="4"/>
      <c r="G73" s="4"/>
      <c r="H73" s="4"/>
      <c r="I73" s="4"/>
      <c r="J73" s="4"/>
      <c r="K73" s="4"/>
      <c r="L73" s="4"/>
      <c r="M73" s="4"/>
      <c r="N73" s="4"/>
    </row>
    <row r="74" spans="3:14" x14ac:dyDescent="0.25">
      <c r="C74" s="4"/>
      <c r="D74" s="4"/>
      <c r="E74" s="4"/>
      <c r="F74" s="4"/>
      <c r="G74" s="4"/>
      <c r="H74" s="4"/>
      <c r="I74" s="4"/>
      <c r="J74" s="4"/>
      <c r="K74" s="4"/>
      <c r="L74" s="4"/>
      <c r="M74" s="4"/>
      <c r="N74" s="4"/>
    </row>
  </sheetData>
  <mergeCells count="6">
    <mergeCell ref="B59:R59"/>
    <mergeCell ref="A5:B6"/>
    <mergeCell ref="C5:F5"/>
    <mergeCell ref="G5:J5"/>
    <mergeCell ref="K5:N5"/>
    <mergeCell ref="O5:R5"/>
  </mergeCells>
  <pageMargins left="0.4" right="0.2" top="0.57999999999999996" bottom="0.48" header="0.3" footer="0.17"/>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A74E-4F14-47F3-8D82-9A1E8543D5C9}">
  <dimension ref="A1:K331"/>
  <sheetViews>
    <sheetView tabSelected="1" view="pageBreakPreview" zoomScale="115" zoomScaleNormal="100" zoomScaleSheetLayoutView="115" workbookViewId="0">
      <pane ySplit="7" topLeftCell="A279" activePane="bottomLeft" state="frozen"/>
      <selection pane="bottomLeft" activeCell="K282" sqref="K282"/>
    </sheetView>
  </sheetViews>
  <sheetFormatPr defaultColWidth="9.109375" defaultRowHeight="10.199999999999999" x14ac:dyDescent="0.2"/>
  <cols>
    <col min="1" max="1" width="25" style="32" customWidth="1"/>
    <col min="2" max="2" width="13.6640625" style="32" customWidth="1"/>
    <col min="3" max="3" width="14.5546875" style="32" customWidth="1"/>
    <col min="4" max="4" width="12.44140625" style="32" customWidth="1"/>
    <col min="5" max="5" width="13" style="61" customWidth="1"/>
    <col min="6" max="6" width="12.33203125" style="32" customWidth="1"/>
    <col min="7" max="7" width="12" style="32" bestFit="1" customWidth="1"/>
    <col min="8" max="8" width="9.77734375" style="32" customWidth="1"/>
    <col min="9" max="16384" width="9.109375" style="32"/>
  </cols>
  <sheetData>
    <row r="1" spans="1:11" s="20" customFormat="1" ht="9" customHeight="1" x14ac:dyDescent="0.25">
      <c r="A1" s="19"/>
      <c r="F1" s="21"/>
      <c r="G1" s="21"/>
    </row>
    <row r="2" spans="1:11" s="20" customFormat="1" ht="15" x14ac:dyDescent="0.4">
      <c r="A2" s="22" t="s">
        <v>327</v>
      </c>
      <c r="B2" s="23"/>
      <c r="C2" s="23"/>
      <c r="D2" s="23"/>
      <c r="E2" s="23"/>
      <c r="F2" s="23"/>
      <c r="G2" s="23"/>
    </row>
    <row r="3" spans="1:11" s="20" customFormat="1" x14ac:dyDescent="0.2">
      <c r="A3" s="24" t="s">
        <v>326</v>
      </c>
      <c r="B3" s="23"/>
      <c r="C3" s="23"/>
      <c r="D3" s="23"/>
      <c r="E3" s="23"/>
      <c r="F3" s="25"/>
      <c r="G3" s="25"/>
    </row>
    <row r="4" spans="1:11" s="20" customFormat="1" x14ac:dyDescent="0.2">
      <c r="A4" s="26" t="s">
        <v>56</v>
      </c>
      <c r="B4" s="25"/>
      <c r="C4" s="25"/>
      <c r="D4" s="25"/>
      <c r="E4" s="25"/>
      <c r="F4" s="25"/>
      <c r="G4" s="25"/>
    </row>
    <row r="5" spans="1:11" s="28" customFormat="1" ht="6" customHeight="1" x14ac:dyDescent="0.25">
      <c r="A5" s="81" t="s">
        <v>57</v>
      </c>
      <c r="B5" s="27"/>
      <c r="C5" s="76" t="s">
        <v>58</v>
      </c>
      <c r="D5" s="76"/>
      <c r="E5" s="77"/>
      <c r="F5" s="27"/>
      <c r="G5" s="67"/>
      <c r="H5" s="67"/>
    </row>
    <row r="6" spans="1:11" s="28" customFormat="1" ht="12" customHeight="1" x14ac:dyDescent="0.25">
      <c r="A6" s="82"/>
      <c r="B6" s="84" t="s">
        <v>59</v>
      </c>
      <c r="C6" s="78"/>
      <c r="D6" s="78"/>
      <c r="E6" s="79"/>
      <c r="F6" s="86" t="s">
        <v>293</v>
      </c>
      <c r="G6" s="88" t="s">
        <v>60</v>
      </c>
      <c r="H6" s="90" t="s">
        <v>294</v>
      </c>
    </row>
    <row r="7" spans="1:11" s="28" customFormat="1" ht="42.75" customHeight="1" x14ac:dyDescent="0.25">
      <c r="A7" s="83"/>
      <c r="B7" s="85"/>
      <c r="C7" s="29" t="s">
        <v>61</v>
      </c>
      <c r="D7" s="29" t="s">
        <v>62</v>
      </c>
      <c r="E7" s="29" t="s">
        <v>8</v>
      </c>
      <c r="F7" s="87"/>
      <c r="G7" s="89"/>
      <c r="H7" s="91"/>
    </row>
    <row r="8" spans="1:11" x14ac:dyDescent="0.2">
      <c r="A8" s="30"/>
      <c r="B8" s="31"/>
      <c r="C8" s="31"/>
      <c r="D8" s="31"/>
      <c r="E8" s="31"/>
      <c r="F8" s="31"/>
      <c r="G8" s="31"/>
      <c r="H8" s="31"/>
    </row>
    <row r="9" spans="1:11" ht="16.8" customHeight="1" x14ac:dyDescent="0.25">
      <c r="A9" s="33" t="s">
        <v>63</v>
      </c>
      <c r="B9" s="48">
        <f t="shared" ref="B9:G9" si="0">B10+B17+B19+B21+B23+B35+B39+B48+B50+B52+B60+B72+B79+B84+B88+B94+B106+B119+B132+B148+B150+B171+B181+B187+B195+B204+B213+B222+B255+B262+B266+B268+B270+B272+B128</f>
        <v>1407322522.5442104</v>
      </c>
      <c r="C9" s="48">
        <f t="shared" si="0"/>
        <v>1260237236.2511401</v>
      </c>
      <c r="D9" s="48">
        <f t="shared" si="0"/>
        <v>35514642.31815999</v>
      </c>
      <c r="E9" s="48">
        <f t="shared" si="0"/>
        <v>1295751878.5693002</v>
      </c>
      <c r="F9" s="48">
        <f t="shared" si="0"/>
        <v>111570643.97490995</v>
      </c>
      <c r="G9" s="48">
        <f t="shared" si="0"/>
        <v>147085286.29306993</v>
      </c>
      <c r="H9" s="36">
        <f t="shared" ref="H9:H40" si="1">IFERROR(E9/B9*100,"")</f>
        <v>92.072133985803859</v>
      </c>
    </row>
    <row r="10" spans="1:11" ht="11.4" x14ac:dyDescent="0.2">
      <c r="A10" s="34" t="s">
        <v>64</v>
      </c>
      <c r="B10" s="35">
        <f t="shared" ref="B10:G10" si="2">SUM(B11:B15)</f>
        <v>14838044.215</v>
      </c>
      <c r="C10" s="68">
        <f t="shared" si="2"/>
        <v>13574818.143210001</v>
      </c>
      <c r="D10" s="35">
        <f t="shared" si="2"/>
        <v>726498.11236999999</v>
      </c>
      <c r="E10" s="68">
        <f t="shared" si="2"/>
        <v>14301316.255579999</v>
      </c>
      <c r="F10" s="68">
        <f t="shared" si="2"/>
        <v>536727.95942000102</v>
      </c>
      <c r="G10" s="68">
        <f t="shared" si="2"/>
        <v>1263226.0717900014</v>
      </c>
      <c r="H10" s="36">
        <f t="shared" si="1"/>
        <v>96.382758053265434</v>
      </c>
      <c r="I10" s="37"/>
      <c r="J10" s="37"/>
      <c r="K10" s="37"/>
    </row>
    <row r="11" spans="1:11" ht="11.25" customHeight="1" x14ac:dyDescent="0.2">
      <c r="A11" s="38" t="s">
        <v>65</v>
      </c>
      <c r="B11" s="39">
        <v>4546146.0000000009</v>
      </c>
      <c r="C11" s="39">
        <v>4186431.9509500004</v>
      </c>
      <c r="D11" s="39">
        <v>102346.35873000009</v>
      </c>
      <c r="E11" s="39">
        <f>C11+D11</f>
        <v>4288778.3096800009</v>
      </c>
      <c r="F11" s="39">
        <f>B11-E11</f>
        <v>257367.69032000005</v>
      </c>
      <c r="G11" s="39">
        <f>B11-C11</f>
        <v>359714.0490500005</v>
      </c>
      <c r="H11" s="36">
        <f t="shared" si="1"/>
        <v>94.338771998963523</v>
      </c>
    </row>
    <row r="12" spans="1:11" ht="11.25" customHeight="1" x14ac:dyDescent="0.2">
      <c r="A12" s="40" t="s">
        <v>66</v>
      </c>
      <c r="B12" s="39">
        <v>123880</v>
      </c>
      <c r="C12" s="39">
        <v>84131.363230000003</v>
      </c>
      <c r="D12" s="39">
        <v>129.82786999999999</v>
      </c>
      <c r="E12" s="39">
        <f t="shared" ref="E12:E15" si="3">C12+D12</f>
        <v>84261.191099999996</v>
      </c>
      <c r="F12" s="39">
        <f>B12-E12</f>
        <v>39618.808900000004</v>
      </c>
      <c r="G12" s="39">
        <f>B12-C12</f>
        <v>39748.636769999997</v>
      </c>
      <c r="H12" s="36">
        <f t="shared" si="1"/>
        <v>68.018397723603485</v>
      </c>
    </row>
    <row r="13" spans="1:11" ht="11.25" customHeight="1" x14ac:dyDescent="0.2">
      <c r="A13" s="38" t="s">
        <v>67</v>
      </c>
      <c r="B13" s="39">
        <v>370349</v>
      </c>
      <c r="C13" s="39">
        <v>322107.45224000001</v>
      </c>
      <c r="D13" s="39">
        <v>46412.265429999999</v>
      </c>
      <c r="E13" s="39">
        <f t="shared" si="3"/>
        <v>368519.71767000004</v>
      </c>
      <c r="F13" s="39">
        <f>B13-E13</f>
        <v>1829.2823299999582</v>
      </c>
      <c r="G13" s="39">
        <f>B13-C13</f>
        <v>48241.547759999987</v>
      </c>
      <c r="H13" s="36">
        <f t="shared" si="1"/>
        <v>99.506065270866145</v>
      </c>
    </row>
    <row r="14" spans="1:11" ht="11.25" customHeight="1" x14ac:dyDescent="0.2">
      <c r="A14" s="38" t="s">
        <v>68</v>
      </c>
      <c r="B14" s="39">
        <v>9698230</v>
      </c>
      <c r="C14" s="39">
        <v>8891359.7182199992</v>
      </c>
      <c r="D14" s="39">
        <v>576444.70629999996</v>
      </c>
      <c r="E14" s="39">
        <f t="shared" si="3"/>
        <v>9467804.424519999</v>
      </c>
      <c r="F14" s="39">
        <f>B14-E14</f>
        <v>230425.57548000105</v>
      </c>
      <c r="G14" s="39">
        <f>B14-C14</f>
        <v>806870.28178000078</v>
      </c>
      <c r="H14" s="36">
        <f t="shared" si="1"/>
        <v>97.62404505275704</v>
      </c>
    </row>
    <row r="15" spans="1:11" ht="11.25" customHeight="1" x14ac:dyDescent="0.2">
      <c r="A15" s="38" t="s">
        <v>69</v>
      </c>
      <c r="B15" s="39">
        <v>99439.214999999997</v>
      </c>
      <c r="C15" s="39">
        <v>90787.65857</v>
      </c>
      <c r="D15" s="39">
        <v>1164.9540400000001</v>
      </c>
      <c r="E15" s="39">
        <f t="shared" si="3"/>
        <v>91952.612609999996</v>
      </c>
      <c r="F15" s="39">
        <f>B15-E15</f>
        <v>7486.60239</v>
      </c>
      <c r="G15" s="39">
        <f>B15-C15</f>
        <v>8651.5564299999969</v>
      </c>
      <c r="H15" s="36">
        <f t="shared" si="1"/>
        <v>92.471177100503056</v>
      </c>
    </row>
    <row r="16" spans="1:11" ht="11.25" customHeight="1" x14ac:dyDescent="0.2">
      <c r="B16" s="39"/>
      <c r="C16" s="41"/>
      <c r="D16" s="41"/>
      <c r="E16" s="41"/>
      <c r="F16" s="41"/>
      <c r="G16" s="41"/>
      <c r="H16" s="36" t="str">
        <f t="shared" si="1"/>
        <v/>
      </c>
    </row>
    <row r="17" spans="1:9" ht="11.25" customHeight="1" x14ac:dyDescent="0.2">
      <c r="A17" s="34" t="s">
        <v>70</v>
      </c>
      <c r="B17" s="39">
        <v>4054660.9129999997</v>
      </c>
      <c r="C17" s="39">
        <v>3410579.83702</v>
      </c>
      <c r="D17" s="39">
        <v>11898.864460000001</v>
      </c>
      <c r="E17" s="39">
        <f t="shared" ref="E17" si="4">C17+D17</f>
        <v>3422478.7014799998</v>
      </c>
      <c r="F17" s="39">
        <f>B17-E17</f>
        <v>632182.2115199999</v>
      </c>
      <c r="G17" s="39">
        <f>B17-C17</f>
        <v>644081.07597999973</v>
      </c>
      <c r="H17" s="36">
        <f t="shared" si="1"/>
        <v>84.408506035779567</v>
      </c>
    </row>
    <row r="18" spans="1:9" ht="11.25" customHeight="1" x14ac:dyDescent="0.2">
      <c r="A18" s="38"/>
      <c r="B18" s="42"/>
      <c r="C18" s="41"/>
      <c r="D18" s="42"/>
      <c r="E18" s="41"/>
      <c r="F18" s="41"/>
      <c r="G18" s="41"/>
      <c r="H18" s="36" t="str">
        <f t="shared" si="1"/>
        <v/>
      </c>
    </row>
    <row r="19" spans="1:9" ht="11.25" customHeight="1" x14ac:dyDescent="0.2">
      <c r="A19" s="34" t="s">
        <v>71</v>
      </c>
      <c r="B19" s="39">
        <v>653922</v>
      </c>
      <c r="C19" s="39">
        <v>476247.54352000001</v>
      </c>
      <c r="D19" s="39">
        <v>4535.6786500000007</v>
      </c>
      <c r="E19" s="39">
        <f t="shared" ref="E19:E21" si="5">C19+D19</f>
        <v>480783.22217000002</v>
      </c>
      <c r="F19" s="39">
        <f>B19-E19</f>
        <v>173138.77782999998</v>
      </c>
      <c r="G19" s="39">
        <f>B19-C19</f>
        <v>177674.45647999999</v>
      </c>
      <c r="H19" s="36">
        <f t="shared" si="1"/>
        <v>73.523022955337183</v>
      </c>
    </row>
    <row r="20" spans="1:9" ht="11.25" customHeight="1" x14ac:dyDescent="0.2">
      <c r="A20" s="38"/>
      <c r="B20" s="42"/>
      <c r="C20" s="41"/>
      <c r="D20" s="42"/>
      <c r="E20" s="41"/>
      <c r="F20" s="41"/>
      <c r="G20" s="41"/>
      <c r="H20" s="36" t="str">
        <f t="shared" si="1"/>
        <v/>
      </c>
    </row>
    <row r="21" spans="1:9" ht="11.25" customHeight="1" x14ac:dyDescent="0.2">
      <c r="A21" s="34" t="s">
        <v>72</v>
      </c>
      <c r="B21" s="39">
        <v>4193493.38</v>
      </c>
      <c r="C21" s="39">
        <v>3427879.7653100002</v>
      </c>
      <c r="D21" s="39">
        <v>41791.508809999999</v>
      </c>
      <c r="E21" s="39">
        <f t="shared" si="5"/>
        <v>3469671.2741200002</v>
      </c>
      <c r="F21" s="39">
        <f>B21-E21</f>
        <v>723822.1058799997</v>
      </c>
      <c r="G21" s="39">
        <f>B21-C21</f>
        <v>765613.61468999973</v>
      </c>
      <c r="H21" s="36">
        <f t="shared" si="1"/>
        <v>82.739400297324423</v>
      </c>
    </row>
    <row r="22" spans="1:9" ht="11.25" customHeight="1" x14ac:dyDescent="0.2">
      <c r="A22" s="38"/>
      <c r="B22" s="41"/>
      <c r="C22" s="41"/>
      <c r="D22" s="41"/>
      <c r="E22" s="41"/>
      <c r="F22" s="41"/>
      <c r="G22" s="41"/>
      <c r="H22" s="36" t="str">
        <f t="shared" si="1"/>
        <v/>
      </c>
    </row>
    <row r="23" spans="1:9" ht="11.25" customHeight="1" x14ac:dyDescent="0.2">
      <c r="A23" s="34" t="s">
        <v>73</v>
      </c>
      <c r="B23" s="35">
        <f>SUM(B24:B33)</f>
        <v>21222211.08704</v>
      </c>
      <c r="C23" s="35">
        <f>SUM(C24:C33)</f>
        <v>13657267.611449998</v>
      </c>
      <c r="D23" s="35">
        <f>SUM(D24:D33)</f>
        <v>294172.84801000007</v>
      </c>
      <c r="E23" s="68">
        <f t="shared" ref="E23:G23" si="6">SUM(E24:E33)</f>
        <v>13951440.459459998</v>
      </c>
      <c r="F23" s="68">
        <f t="shared" si="6"/>
        <v>7270770.6275799992</v>
      </c>
      <c r="G23" s="68">
        <f t="shared" si="6"/>
        <v>7564943.4755899999</v>
      </c>
      <c r="H23" s="36">
        <f t="shared" si="1"/>
        <v>65.739806291814133</v>
      </c>
    </row>
    <row r="24" spans="1:9" ht="11.25" customHeight="1" x14ac:dyDescent="0.25">
      <c r="A24" s="38" t="s">
        <v>74</v>
      </c>
      <c r="B24" s="39">
        <v>12232275.008429999</v>
      </c>
      <c r="C24" s="39">
        <v>8877125.5011599977</v>
      </c>
      <c r="D24" s="39">
        <v>129874.43590000001</v>
      </c>
      <c r="E24" s="39">
        <f t="shared" ref="E24:E33" si="7">C24+D24</f>
        <v>9006999.9370599985</v>
      </c>
      <c r="F24" s="39">
        <f t="shared" ref="F24:F33" si="8">B24-E24</f>
        <v>3225275.07137</v>
      </c>
      <c r="G24" s="39">
        <f t="shared" ref="G24:G33" si="9">B24-C24</f>
        <v>3355149.5072700009</v>
      </c>
      <c r="H24" s="36">
        <f t="shared" si="1"/>
        <v>73.63307259567604</v>
      </c>
      <c r="I24" s="70"/>
    </row>
    <row r="25" spans="1:9" ht="11.25" customHeight="1" x14ac:dyDescent="0.25">
      <c r="A25" s="38" t="s">
        <v>75</v>
      </c>
      <c r="B25" s="39">
        <v>731963.924</v>
      </c>
      <c r="C25" s="39">
        <v>452762.32883999997</v>
      </c>
      <c r="D25" s="39">
        <v>1095.4179299999998</v>
      </c>
      <c r="E25" s="39">
        <f t="shared" si="7"/>
        <v>453857.74676999997</v>
      </c>
      <c r="F25" s="39">
        <f t="shared" si="8"/>
        <v>278106.17723000003</v>
      </c>
      <c r="G25" s="39">
        <f t="shared" si="9"/>
        <v>279201.59516000003</v>
      </c>
      <c r="H25" s="36">
        <f t="shared" si="1"/>
        <v>62.005480309709903</v>
      </c>
      <c r="I25" s="70"/>
    </row>
    <row r="26" spans="1:9" ht="11.25" customHeight="1" x14ac:dyDescent="0.25">
      <c r="A26" s="38" t="s">
        <v>76</v>
      </c>
      <c r="B26" s="39">
        <v>3051106.9386100001</v>
      </c>
      <c r="C26" s="39">
        <v>1941412.89396</v>
      </c>
      <c r="D26" s="39">
        <v>50889.961930000005</v>
      </c>
      <c r="E26" s="39">
        <f t="shared" si="7"/>
        <v>1992302.85589</v>
      </c>
      <c r="F26" s="39">
        <f t="shared" si="8"/>
        <v>1058804.0827200001</v>
      </c>
      <c r="G26" s="39">
        <f t="shared" si="9"/>
        <v>1109694.0446500001</v>
      </c>
      <c r="H26" s="36">
        <f t="shared" si="1"/>
        <v>65.297706569329165</v>
      </c>
      <c r="I26" s="70"/>
    </row>
    <row r="27" spans="1:9" ht="11.25" customHeight="1" x14ac:dyDescent="0.25">
      <c r="A27" s="38" t="s">
        <v>77</v>
      </c>
      <c r="B27" s="39">
        <v>83174.464999999997</v>
      </c>
      <c r="C27" s="39">
        <v>64205.387549999999</v>
      </c>
      <c r="D27" s="39">
        <v>310.94639000000001</v>
      </c>
      <c r="E27" s="39">
        <f t="shared" si="7"/>
        <v>64516.333939999997</v>
      </c>
      <c r="F27" s="39">
        <f t="shared" si="8"/>
        <v>18658.13106</v>
      </c>
      <c r="G27" s="39">
        <f t="shared" si="9"/>
        <v>18969.077449999997</v>
      </c>
      <c r="H27" s="36">
        <f t="shared" si="1"/>
        <v>77.567476917344763</v>
      </c>
      <c r="I27" s="70"/>
    </row>
    <row r="28" spans="1:9" ht="11.25" customHeight="1" x14ac:dyDescent="0.25">
      <c r="A28" s="38" t="s">
        <v>78</v>
      </c>
      <c r="B28" s="39">
        <v>217897.837</v>
      </c>
      <c r="C28" s="39">
        <v>173648.21930000003</v>
      </c>
      <c r="D28" s="39">
        <v>27440.233489999999</v>
      </c>
      <c r="E28" s="39">
        <f t="shared" si="7"/>
        <v>201088.45279000001</v>
      </c>
      <c r="F28" s="39">
        <f t="shared" si="8"/>
        <v>16809.384209999989</v>
      </c>
      <c r="G28" s="39">
        <f t="shared" si="9"/>
        <v>44249.617699999973</v>
      </c>
      <c r="H28" s="36">
        <f t="shared" si="1"/>
        <v>92.285658067363016</v>
      </c>
      <c r="I28" s="70"/>
    </row>
    <row r="29" spans="1:9" ht="11.25" customHeight="1" x14ac:dyDescent="0.25">
      <c r="A29" s="38" t="s">
        <v>79</v>
      </c>
      <c r="B29" s="39">
        <v>452388.85299999994</v>
      </c>
      <c r="C29" s="39">
        <v>447945.86757999996</v>
      </c>
      <c r="D29" s="39">
        <v>3397.1388199999997</v>
      </c>
      <c r="E29" s="39">
        <f t="shared" si="7"/>
        <v>451343.00639999995</v>
      </c>
      <c r="F29" s="39">
        <f t="shared" si="8"/>
        <v>1045.8465999999898</v>
      </c>
      <c r="G29" s="39">
        <f t="shared" si="9"/>
        <v>4442.9854199999827</v>
      </c>
      <c r="H29" s="36">
        <f t="shared" si="1"/>
        <v>99.768816894345534</v>
      </c>
      <c r="I29" s="70"/>
    </row>
    <row r="30" spans="1:9" ht="11.25" customHeight="1" x14ac:dyDescent="0.25">
      <c r="A30" s="38" t="s">
        <v>80</v>
      </c>
      <c r="B30" s="39">
        <v>3881521.6150000002</v>
      </c>
      <c r="C30" s="39">
        <v>1219301.87182</v>
      </c>
      <c r="D30" s="39">
        <v>79517.505239999999</v>
      </c>
      <c r="E30" s="39">
        <f t="shared" si="7"/>
        <v>1298819.3770600001</v>
      </c>
      <c r="F30" s="39">
        <f t="shared" si="8"/>
        <v>2582702.2379400004</v>
      </c>
      <c r="G30" s="39">
        <f t="shared" si="9"/>
        <v>2662219.7431800002</v>
      </c>
      <c r="H30" s="36">
        <f t="shared" si="1"/>
        <v>33.461603615467695</v>
      </c>
      <c r="I30" s="70"/>
    </row>
    <row r="31" spans="1:9" ht="11.25" customHeight="1" x14ac:dyDescent="0.25">
      <c r="A31" s="38" t="s">
        <v>81</v>
      </c>
      <c r="B31" s="39">
        <v>236468.59000000003</v>
      </c>
      <c r="C31" s="39">
        <v>168881.28784999999</v>
      </c>
      <c r="D31" s="39">
        <v>116.45226</v>
      </c>
      <c r="E31" s="39">
        <f t="shared" si="7"/>
        <v>168997.74010999998</v>
      </c>
      <c r="F31" s="39">
        <f t="shared" si="8"/>
        <v>67470.849890000041</v>
      </c>
      <c r="G31" s="39">
        <f t="shared" si="9"/>
        <v>67587.302150000032</v>
      </c>
      <c r="H31" s="36">
        <f t="shared" si="1"/>
        <v>71.467309933213528</v>
      </c>
      <c r="I31" s="70"/>
    </row>
    <row r="32" spans="1:9" ht="11.25" customHeight="1" x14ac:dyDescent="0.25">
      <c r="A32" s="38" t="s">
        <v>82</v>
      </c>
      <c r="B32" s="39">
        <v>108191.50399999999</v>
      </c>
      <c r="C32" s="39">
        <v>86336.547100000011</v>
      </c>
      <c r="D32" s="39">
        <v>1300.5111000000002</v>
      </c>
      <c r="E32" s="39">
        <f t="shared" si="7"/>
        <v>87637.058200000014</v>
      </c>
      <c r="F32" s="39">
        <f t="shared" si="8"/>
        <v>20554.445799999972</v>
      </c>
      <c r="G32" s="39">
        <f t="shared" si="9"/>
        <v>21854.956899999976</v>
      </c>
      <c r="H32" s="36">
        <f t="shared" si="1"/>
        <v>81.001793079796741</v>
      </c>
      <c r="I32" s="70"/>
    </row>
    <row r="33" spans="1:9" ht="11.25" customHeight="1" x14ac:dyDescent="0.25">
      <c r="A33" s="38" t="s">
        <v>83</v>
      </c>
      <c r="B33" s="39">
        <v>227222.35200000001</v>
      </c>
      <c r="C33" s="39">
        <v>225647.70629</v>
      </c>
      <c r="D33" s="39">
        <v>230.24495000000002</v>
      </c>
      <c r="E33" s="39">
        <f t="shared" si="7"/>
        <v>225877.95123999999</v>
      </c>
      <c r="F33" s="39">
        <f t="shared" si="8"/>
        <v>1344.4007600000186</v>
      </c>
      <c r="G33" s="39">
        <f t="shared" si="9"/>
        <v>1574.6457100000116</v>
      </c>
      <c r="H33" s="36">
        <f t="shared" si="1"/>
        <v>99.40833252179344</v>
      </c>
      <c r="I33" s="70"/>
    </row>
    <row r="34" spans="1:9" ht="11.25" customHeight="1" x14ac:dyDescent="0.2">
      <c r="A34" s="38"/>
      <c r="B34" s="41"/>
      <c r="C34" s="41"/>
      <c r="D34" s="41"/>
      <c r="E34" s="41"/>
      <c r="F34" s="41"/>
      <c r="G34" s="41"/>
      <c r="H34" s="36" t="str">
        <f t="shared" si="1"/>
        <v/>
      </c>
    </row>
    <row r="35" spans="1:9" ht="11.25" customHeight="1" x14ac:dyDescent="0.2">
      <c r="A35" s="34" t="s">
        <v>84</v>
      </c>
      <c r="B35" s="43">
        <f t="shared" ref="B35:G35" si="10">+B36+B37</f>
        <v>1267884.9949999999</v>
      </c>
      <c r="C35" s="43">
        <f t="shared" si="10"/>
        <v>857625.5880499999</v>
      </c>
      <c r="D35" s="43">
        <f t="shared" si="10"/>
        <v>4644.6215700000002</v>
      </c>
      <c r="E35" s="48">
        <f t="shared" si="10"/>
        <v>862270.20961999986</v>
      </c>
      <c r="F35" s="48">
        <f t="shared" si="10"/>
        <v>405614.78538000007</v>
      </c>
      <c r="G35" s="48">
        <f t="shared" si="10"/>
        <v>410259.40695000003</v>
      </c>
      <c r="H35" s="36">
        <f t="shared" si="1"/>
        <v>68.008550698243724</v>
      </c>
    </row>
    <row r="36" spans="1:9" ht="11.25" customHeight="1" x14ac:dyDescent="0.2">
      <c r="A36" s="38" t="s">
        <v>85</v>
      </c>
      <c r="B36" s="39">
        <v>1232155.362</v>
      </c>
      <c r="C36" s="39">
        <v>826305.20454999991</v>
      </c>
      <c r="D36" s="39">
        <v>4644.6215700000002</v>
      </c>
      <c r="E36" s="39">
        <f t="shared" ref="E36:E37" si="11">C36+D36</f>
        <v>830949.82611999987</v>
      </c>
      <c r="F36" s="39">
        <f>B36-E36</f>
        <v>401205.5358800001</v>
      </c>
      <c r="G36" s="39">
        <f>B36-C36</f>
        <v>405850.15745000006</v>
      </c>
      <c r="H36" s="36">
        <f t="shared" si="1"/>
        <v>67.438721751064364</v>
      </c>
    </row>
    <row r="37" spans="1:9" ht="11.25" customHeight="1" x14ac:dyDescent="0.2">
      <c r="A37" s="38" t="s">
        <v>86</v>
      </c>
      <c r="B37" s="39">
        <v>35729.633000000002</v>
      </c>
      <c r="C37" s="39">
        <v>31320.3835</v>
      </c>
      <c r="D37" s="39">
        <v>0</v>
      </c>
      <c r="E37" s="39">
        <f t="shared" si="11"/>
        <v>31320.3835</v>
      </c>
      <c r="F37" s="39">
        <f>B37-E37</f>
        <v>4409.2495000000017</v>
      </c>
      <c r="G37" s="39">
        <f>B37-C37</f>
        <v>4409.2495000000017</v>
      </c>
      <c r="H37" s="36">
        <f t="shared" si="1"/>
        <v>87.659404450082093</v>
      </c>
    </row>
    <row r="38" spans="1:9" ht="11.25" customHeight="1" x14ac:dyDescent="0.2">
      <c r="A38" s="38"/>
      <c r="B38" s="41"/>
      <c r="C38" s="41"/>
      <c r="D38" s="41"/>
      <c r="E38" s="41"/>
      <c r="F38" s="41"/>
      <c r="G38" s="41"/>
      <c r="H38" s="36" t="str">
        <f t="shared" si="1"/>
        <v/>
      </c>
    </row>
    <row r="39" spans="1:9" ht="11.25" customHeight="1" x14ac:dyDescent="0.2">
      <c r="A39" s="34" t="s">
        <v>87</v>
      </c>
      <c r="B39" s="43">
        <f>SUM(B40:B46)</f>
        <v>267944908.26947996</v>
      </c>
      <c r="C39" s="43">
        <f>SUM(C40:C46)</f>
        <v>255467463.30883998</v>
      </c>
      <c r="D39" s="43">
        <f>SUM(D40:D46)</f>
        <v>2729928.9643299999</v>
      </c>
      <c r="E39" s="48">
        <f t="shared" ref="E39:G39" si="12">SUM(E40:E46)</f>
        <v>258197392.27316999</v>
      </c>
      <c r="F39" s="48">
        <f t="shared" si="12"/>
        <v>9747515.9963099528</v>
      </c>
      <c r="G39" s="48">
        <f t="shared" si="12"/>
        <v>12477444.960639963</v>
      </c>
      <c r="H39" s="36">
        <f t="shared" si="1"/>
        <v>96.36211934040314</v>
      </c>
    </row>
    <row r="40" spans="1:9" ht="11.25" customHeight="1" x14ac:dyDescent="0.2">
      <c r="A40" s="38" t="s">
        <v>88</v>
      </c>
      <c r="B40" s="39">
        <v>266806718.44347996</v>
      </c>
      <c r="C40" s="39">
        <v>254659193.46869999</v>
      </c>
      <c r="D40" s="39">
        <v>2713484.1383499997</v>
      </c>
      <c r="E40" s="39">
        <f t="shared" ref="E40:E46" si="13">C40+D40</f>
        <v>257372677.60705</v>
      </c>
      <c r="F40" s="39">
        <f t="shared" ref="F40:F46" si="14">B40-E40</f>
        <v>9434040.8364299536</v>
      </c>
      <c r="G40" s="39">
        <f t="shared" ref="G40:G46" si="15">B40-C40</f>
        <v>12147524.974779963</v>
      </c>
      <c r="H40" s="36">
        <f t="shared" si="1"/>
        <v>96.464091724726018</v>
      </c>
    </row>
    <row r="41" spans="1:9" ht="11.25" customHeight="1" x14ac:dyDescent="0.2">
      <c r="A41" s="44" t="s">
        <v>89</v>
      </c>
      <c r="B41" s="39">
        <v>105365</v>
      </c>
      <c r="C41" s="39">
        <v>85604.494790000012</v>
      </c>
      <c r="D41" s="39">
        <v>1313.0183999999999</v>
      </c>
      <c r="E41" s="39">
        <f t="shared" si="13"/>
        <v>86917.513190000012</v>
      </c>
      <c r="F41" s="39">
        <f t="shared" si="14"/>
        <v>18447.486809999988</v>
      </c>
      <c r="G41" s="39">
        <f t="shared" si="15"/>
        <v>19760.505209999988</v>
      </c>
      <c r="H41" s="36">
        <f t="shared" ref="H41:H72" si="16">IFERROR(E41/B41*100,"")</f>
        <v>82.491826688179202</v>
      </c>
    </row>
    <row r="42" spans="1:9" ht="11.25" customHeight="1" x14ac:dyDescent="0.2">
      <c r="A42" s="44" t="s">
        <v>90</v>
      </c>
      <c r="B42" s="39">
        <v>25214</v>
      </c>
      <c r="C42" s="39">
        <v>21469.013019999999</v>
      </c>
      <c r="D42" s="39">
        <v>333.66199999999998</v>
      </c>
      <c r="E42" s="39">
        <f t="shared" si="13"/>
        <v>21802.675019999999</v>
      </c>
      <c r="F42" s="39">
        <f t="shared" si="14"/>
        <v>3411.3249800000012</v>
      </c>
      <c r="G42" s="39">
        <f t="shared" si="15"/>
        <v>3744.9869800000015</v>
      </c>
      <c r="H42" s="36">
        <f t="shared" si="16"/>
        <v>86.470512493059402</v>
      </c>
    </row>
    <row r="43" spans="1:9" ht="11.25" customHeight="1" x14ac:dyDescent="0.2">
      <c r="A43" s="38" t="s">
        <v>91</v>
      </c>
      <c r="B43" s="39">
        <v>741055.06499999994</v>
      </c>
      <c r="C43" s="39">
        <v>453655.08681999997</v>
      </c>
      <c r="D43" s="39">
        <v>619.43781999999999</v>
      </c>
      <c r="E43" s="39">
        <f t="shared" si="13"/>
        <v>454274.52463999996</v>
      </c>
      <c r="F43" s="39">
        <f t="shared" si="14"/>
        <v>286780.54035999998</v>
      </c>
      <c r="G43" s="39">
        <f t="shared" si="15"/>
        <v>287399.97817999998</v>
      </c>
      <c r="H43" s="36">
        <f t="shared" si="16"/>
        <v>61.301048477416451</v>
      </c>
    </row>
    <row r="44" spans="1:9" ht="11.25" customHeight="1" x14ac:dyDescent="0.2">
      <c r="A44" s="38" t="s">
        <v>92</v>
      </c>
      <c r="B44" s="39">
        <v>42474.760999999999</v>
      </c>
      <c r="C44" s="39">
        <v>42441.597609999997</v>
      </c>
      <c r="D44" s="39">
        <v>0</v>
      </c>
      <c r="E44" s="39">
        <f t="shared" si="13"/>
        <v>42441.597609999997</v>
      </c>
      <c r="F44" s="39">
        <f t="shared" si="14"/>
        <v>33.163390000001527</v>
      </c>
      <c r="G44" s="39">
        <f t="shared" si="15"/>
        <v>33.163390000001527</v>
      </c>
      <c r="H44" s="36">
        <f t="shared" si="16"/>
        <v>99.921922126883771</v>
      </c>
    </row>
    <row r="45" spans="1:9" ht="11.25" customHeight="1" x14ac:dyDescent="0.2">
      <c r="A45" s="38" t="s">
        <v>93</v>
      </c>
      <c r="B45" s="39">
        <v>137922</v>
      </c>
      <c r="C45" s="39">
        <v>126135.31845999999</v>
      </c>
      <c r="D45" s="39">
        <v>10923.266149999999</v>
      </c>
      <c r="E45" s="39">
        <f t="shared" si="13"/>
        <v>137058.58460999999</v>
      </c>
      <c r="F45" s="39">
        <f t="shared" si="14"/>
        <v>863.41539000000921</v>
      </c>
      <c r="G45" s="39">
        <f t="shared" si="15"/>
        <v>11786.681540000005</v>
      </c>
      <c r="H45" s="36">
        <f t="shared" si="16"/>
        <v>99.373982838125897</v>
      </c>
    </row>
    <row r="46" spans="1:9" ht="11.25" customHeight="1" x14ac:dyDescent="0.2">
      <c r="A46" s="38" t="s">
        <v>94</v>
      </c>
      <c r="B46" s="39">
        <v>86159</v>
      </c>
      <c r="C46" s="39">
        <v>78964.329440000001</v>
      </c>
      <c r="D46" s="39">
        <v>3255.4416099999999</v>
      </c>
      <c r="E46" s="39">
        <f t="shared" si="13"/>
        <v>82219.771049999996</v>
      </c>
      <c r="F46" s="39">
        <f t="shared" si="14"/>
        <v>3939.2289500000043</v>
      </c>
      <c r="G46" s="39">
        <f t="shared" si="15"/>
        <v>7194.6705599999987</v>
      </c>
      <c r="H46" s="36">
        <f t="shared" si="16"/>
        <v>95.427954189347602</v>
      </c>
    </row>
    <row r="47" spans="1:9" ht="11.25" customHeight="1" x14ac:dyDescent="0.2">
      <c r="A47" s="38"/>
      <c r="B47" s="45"/>
      <c r="C47" s="45"/>
      <c r="D47" s="45"/>
      <c r="E47" s="45"/>
      <c r="F47" s="45"/>
      <c r="G47" s="45"/>
      <c r="H47" s="36" t="str">
        <f t="shared" si="16"/>
        <v/>
      </c>
    </row>
    <row r="48" spans="1:9" ht="11.25" customHeight="1" x14ac:dyDescent="0.2">
      <c r="A48" s="34" t="s">
        <v>95</v>
      </c>
      <c r="B48" s="39">
        <v>43585509.03199999</v>
      </c>
      <c r="C48" s="39">
        <v>40849217.657400005</v>
      </c>
      <c r="D48" s="39">
        <v>686166.43432999996</v>
      </c>
      <c r="E48" s="39">
        <f t="shared" ref="E48" si="17">C48+D48</f>
        <v>41535384.091730006</v>
      </c>
      <c r="F48" s="39">
        <f>B48-E48</f>
        <v>2050124.9402699843</v>
      </c>
      <c r="G48" s="39">
        <f>B48-C48</f>
        <v>2736291.3745999858</v>
      </c>
      <c r="H48" s="36">
        <f t="shared" si="16"/>
        <v>95.296315252932331</v>
      </c>
    </row>
    <row r="49" spans="1:8" ht="11.25" customHeight="1" x14ac:dyDescent="0.2">
      <c r="A49" s="46"/>
      <c r="B49" s="41"/>
      <c r="C49" s="41"/>
      <c r="D49" s="41"/>
      <c r="E49" s="41"/>
      <c r="F49" s="41"/>
      <c r="G49" s="41"/>
      <c r="H49" s="36" t="str">
        <f t="shared" si="16"/>
        <v/>
      </c>
    </row>
    <row r="50" spans="1:8" ht="11.25" customHeight="1" x14ac:dyDescent="0.2">
      <c r="A50" s="34" t="s">
        <v>96</v>
      </c>
      <c r="B50" s="39">
        <v>1286264.8190000001</v>
      </c>
      <c r="C50" s="39">
        <v>1150222.81648</v>
      </c>
      <c r="D50" s="39">
        <v>20030.387220000001</v>
      </c>
      <c r="E50" s="39">
        <f t="shared" ref="E50" si="18">C50+D50</f>
        <v>1170253.2037</v>
      </c>
      <c r="F50" s="39">
        <f>B50-E50</f>
        <v>116011.61530000018</v>
      </c>
      <c r="G50" s="39">
        <f>B50-C50</f>
        <v>136042.0025200001</v>
      </c>
      <c r="H50" s="36">
        <f t="shared" si="16"/>
        <v>90.980736347108305</v>
      </c>
    </row>
    <row r="51" spans="1:8" ht="11.25" customHeight="1" x14ac:dyDescent="0.2">
      <c r="A51" s="38"/>
      <c r="B51" s="41"/>
      <c r="C51" s="41"/>
      <c r="D51" s="41"/>
      <c r="E51" s="41"/>
      <c r="F51" s="41"/>
      <c r="G51" s="41"/>
      <c r="H51" s="36" t="str">
        <f t="shared" si="16"/>
        <v/>
      </c>
    </row>
    <row r="52" spans="1:8" ht="11.25" customHeight="1" x14ac:dyDescent="0.2">
      <c r="A52" s="34" t="s">
        <v>97</v>
      </c>
      <c r="B52" s="43">
        <f t="shared" ref="B52:C52" si="19">SUM(B53:B58)</f>
        <v>9722229.2050000001</v>
      </c>
      <c r="C52" s="43">
        <f t="shared" si="19"/>
        <v>8267018.7379099997</v>
      </c>
      <c r="D52" s="43">
        <f t="shared" ref="D52:G52" si="20">SUM(D53:D58)</f>
        <v>99136.930869999982</v>
      </c>
      <c r="E52" s="48">
        <f t="shared" si="20"/>
        <v>8366155.6687800009</v>
      </c>
      <c r="F52" s="48">
        <f t="shared" si="20"/>
        <v>1356073.5362200008</v>
      </c>
      <c r="G52" s="48">
        <f t="shared" si="20"/>
        <v>1455210.4670900009</v>
      </c>
      <c r="H52" s="36">
        <f t="shared" si="16"/>
        <v>86.051825074000618</v>
      </c>
    </row>
    <row r="53" spans="1:8" ht="11.25" customHeight="1" x14ac:dyDescent="0.2">
      <c r="A53" s="38" t="s">
        <v>74</v>
      </c>
      <c r="B53" s="39">
        <v>7243313.0020000003</v>
      </c>
      <c r="C53" s="39">
        <v>6117731.4713599999</v>
      </c>
      <c r="D53" s="39">
        <v>68561.684219999981</v>
      </c>
      <c r="E53" s="39">
        <f t="shared" ref="E53:E58" si="21">C53+D53</f>
        <v>6186293.15558</v>
      </c>
      <c r="F53" s="39">
        <f t="shared" ref="F53:F58" si="22">B53-E53</f>
        <v>1057019.8464200003</v>
      </c>
      <c r="G53" s="39">
        <f t="shared" ref="G53:G58" si="23">B53-C53</f>
        <v>1125581.5306400005</v>
      </c>
      <c r="H53" s="36">
        <f t="shared" si="16"/>
        <v>85.406956096911188</v>
      </c>
    </row>
    <row r="54" spans="1:8" ht="11.25" customHeight="1" x14ac:dyDescent="0.2">
      <c r="A54" s="38" t="s">
        <v>98</v>
      </c>
      <c r="B54" s="39">
        <v>958067.43400000012</v>
      </c>
      <c r="C54" s="39">
        <v>855475.01282000018</v>
      </c>
      <c r="D54" s="39">
        <v>18462.05803</v>
      </c>
      <c r="E54" s="39">
        <f t="shared" si="21"/>
        <v>873937.07085000013</v>
      </c>
      <c r="F54" s="39">
        <f t="shared" si="22"/>
        <v>84130.36314999999</v>
      </c>
      <c r="G54" s="39">
        <f t="shared" si="23"/>
        <v>102592.42117999995</v>
      </c>
      <c r="H54" s="36">
        <f t="shared" si="16"/>
        <v>91.218743048310316</v>
      </c>
    </row>
    <row r="55" spans="1:8" ht="11.25" customHeight="1" x14ac:dyDescent="0.2">
      <c r="A55" s="38" t="s">
        <v>99</v>
      </c>
      <c r="B55" s="39">
        <v>736389.20400000014</v>
      </c>
      <c r="C55" s="39">
        <v>596935.83955000003</v>
      </c>
      <c r="D55" s="39">
        <v>5079.4220400000013</v>
      </c>
      <c r="E55" s="39">
        <f t="shared" si="21"/>
        <v>602015.26159000001</v>
      </c>
      <c r="F55" s="39">
        <f t="shared" si="22"/>
        <v>134373.94241000013</v>
      </c>
      <c r="G55" s="39">
        <f t="shared" si="23"/>
        <v>139453.36445000011</v>
      </c>
      <c r="H55" s="36">
        <f t="shared" si="16"/>
        <v>81.752320419678497</v>
      </c>
    </row>
    <row r="56" spans="1:8" ht="11.25" customHeight="1" x14ac:dyDescent="0.2">
      <c r="A56" s="38" t="s">
        <v>100</v>
      </c>
      <c r="B56" s="39">
        <v>627097.95500000007</v>
      </c>
      <c r="C56" s="39">
        <v>592705.16209</v>
      </c>
      <c r="D56" s="39">
        <v>6584.0169599999999</v>
      </c>
      <c r="E56" s="39">
        <f t="shared" si="21"/>
        <v>599289.17905000004</v>
      </c>
      <c r="F56" s="39">
        <f t="shared" si="22"/>
        <v>27808.775950000039</v>
      </c>
      <c r="G56" s="39">
        <f t="shared" si="23"/>
        <v>34392.792910000077</v>
      </c>
      <c r="H56" s="36">
        <f t="shared" si="16"/>
        <v>95.565481321016264</v>
      </c>
    </row>
    <row r="57" spans="1:8" ht="11.25" customHeight="1" x14ac:dyDescent="0.2">
      <c r="A57" s="38" t="s">
        <v>101</v>
      </c>
      <c r="B57" s="39">
        <v>100332</v>
      </c>
      <c r="C57" s="39">
        <v>52284.015180000002</v>
      </c>
      <c r="D57" s="39">
        <v>81.482280000000003</v>
      </c>
      <c r="E57" s="39">
        <f t="shared" si="21"/>
        <v>52365.497459999999</v>
      </c>
      <c r="F57" s="39">
        <f t="shared" si="22"/>
        <v>47966.502540000001</v>
      </c>
      <c r="G57" s="39">
        <f t="shared" si="23"/>
        <v>48047.984819999998</v>
      </c>
      <c r="H57" s="36">
        <f t="shared" si="16"/>
        <v>52.192219291950728</v>
      </c>
    </row>
    <row r="58" spans="1:8" ht="11.25" customHeight="1" x14ac:dyDescent="0.2">
      <c r="A58" s="38" t="s">
        <v>102</v>
      </c>
      <c r="B58" s="39">
        <v>57029.610000000008</v>
      </c>
      <c r="C58" s="39">
        <v>51887.23691</v>
      </c>
      <c r="D58" s="39">
        <v>368.26734000000005</v>
      </c>
      <c r="E58" s="39">
        <f t="shared" si="21"/>
        <v>52255.504249999998</v>
      </c>
      <c r="F58" s="39">
        <f t="shared" si="22"/>
        <v>4774.1057500000097</v>
      </c>
      <c r="G58" s="39">
        <f t="shared" si="23"/>
        <v>5142.3730900000082</v>
      </c>
      <c r="H58" s="36">
        <f t="shared" si="16"/>
        <v>91.628724534500577</v>
      </c>
    </row>
    <row r="59" spans="1:8" ht="11.25" customHeight="1" x14ac:dyDescent="0.2">
      <c r="A59" s="38"/>
      <c r="B59" s="41"/>
      <c r="C59" s="41"/>
      <c r="D59" s="41"/>
      <c r="E59" s="41"/>
      <c r="F59" s="41"/>
      <c r="G59" s="41"/>
      <c r="H59" s="36" t="str">
        <f t="shared" si="16"/>
        <v/>
      </c>
    </row>
    <row r="60" spans="1:8" ht="11.25" customHeight="1" x14ac:dyDescent="0.2">
      <c r="A60" s="34" t="s">
        <v>103</v>
      </c>
      <c r="B60" s="43">
        <f t="shared" ref="B60:C60" si="24">SUM(B61:B70)</f>
        <v>26609472.351000104</v>
      </c>
      <c r="C60" s="43">
        <f t="shared" si="24"/>
        <v>24064929.504840061</v>
      </c>
      <c r="D60" s="43">
        <f t="shared" ref="D60:G60" si="25">SUM(D61:D70)</f>
        <v>283123.09515000001</v>
      </c>
      <c r="E60" s="43">
        <f t="shared" si="25"/>
        <v>24348052.599990055</v>
      </c>
      <c r="F60" s="43">
        <f t="shared" si="25"/>
        <v>2261419.7510100426</v>
      </c>
      <c r="G60" s="43">
        <f t="shared" si="25"/>
        <v>2544542.8461600416</v>
      </c>
      <c r="H60" s="36">
        <f t="shared" si="16"/>
        <v>91.501448351999898</v>
      </c>
    </row>
    <row r="61" spans="1:8" ht="11.25" customHeight="1" x14ac:dyDescent="0.2">
      <c r="A61" s="38" t="s">
        <v>104</v>
      </c>
      <c r="B61" s="39">
        <v>393598.81700009434</v>
      </c>
      <c r="C61" s="39">
        <v>375433.11462006299</v>
      </c>
      <c r="D61" s="39">
        <v>1427.3720800000215</v>
      </c>
      <c r="E61" s="39">
        <f t="shared" ref="E61:E70" si="26">C61+D61</f>
        <v>376860.48670006299</v>
      </c>
      <c r="F61" s="39">
        <f t="shared" ref="F61:F70" si="27">B61-E61</f>
        <v>16738.330300031346</v>
      </c>
      <c r="G61" s="39">
        <f t="shared" ref="G61:G70" si="28">B61-C61</f>
        <v>18165.702380031347</v>
      </c>
      <c r="H61" s="36">
        <f t="shared" si="16"/>
        <v>95.74736265022176</v>
      </c>
    </row>
    <row r="62" spans="1:8" ht="11.25" customHeight="1" x14ac:dyDescent="0.2">
      <c r="A62" s="38" t="s">
        <v>105</v>
      </c>
      <c r="B62" s="39">
        <v>3915344.9680000003</v>
      </c>
      <c r="C62" s="39">
        <v>2341223.0902200001</v>
      </c>
      <c r="D62" s="39">
        <v>207003.72388000001</v>
      </c>
      <c r="E62" s="39">
        <f t="shared" si="26"/>
        <v>2548226.8141000001</v>
      </c>
      <c r="F62" s="39">
        <f t="shared" si="27"/>
        <v>1367118.1539000003</v>
      </c>
      <c r="G62" s="39">
        <f t="shared" si="28"/>
        <v>1574121.8777800002</v>
      </c>
      <c r="H62" s="36">
        <f t="shared" si="16"/>
        <v>65.083072754165556</v>
      </c>
    </row>
    <row r="63" spans="1:8" ht="11.25" customHeight="1" x14ac:dyDescent="0.2">
      <c r="A63" s="38" t="s">
        <v>106</v>
      </c>
      <c r="B63" s="39">
        <v>6110638.9629999995</v>
      </c>
      <c r="C63" s="39">
        <v>5354409.0904299989</v>
      </c>
      <c r="D63" s="39">
        <v>59045.348829999988</v>
      </c>
      <c r="E63" s="39">
        <f t="shared" si="26"/>
        <v>5413454.4392599985</v>
      </c>
      <c r="F63" s="39">
        <f t="shared" si="27"/>
        <v>697184.52374000102</v>
      </c>
      <c r="G63" s="39">
        <f t="shared" si="28"/>
        <v>756229.87257000059</v>
      </c>
      <c r="H63" s="36">
        <f t="shared" si="16"/>
        <v>88.590644481510651</v>
      </c>
    </row>
    <row r="64" spans="1:8" ht="11.25" customHeight="1" x14ac:dyDescent="0.2">
      <c r="A64" s="38" t="s">
        <v>107</v>
      </c>
      <c r="B64" s="39">
        <v>132821.06899999999</v>
      </c>
      <c r="C64" s="39">
        <v>110792.31698999999</v>
      </c>
      <c r="D64" s="39">
        <v>815.81308999999999</v>
      </c>
      <c r="E64" s="39">
        <f t="shared" si="26"/>
        <v>111608.13007999999</v>
      </c>
      <c r="F64" s="39">
        <f t="shared" si="27"/>
        <v>21212.938920000001</v>
      </c>
      <c r="G64" s="39">
        <f t="shared" si="28"/>
        <v>22028.752009999997</v>
      </c>
      <c r="H64" s="36">
        <f t="shared" si="16"/>
        <v>84.02893525875777</v>
      </c>
    </row>
    <row r="65" spans="1:8" ht="11.25" customHeight="1" x14ac:dyDescent="0.2">
      <c r="A65" s="38" t="s">
        <v>108</v>
      </c>
      <c r="B65" s="39">
        <v>15709184.000000007</v>
      </c>
      <c r="C65" s="39">
        <v>15606351.063739998</v>
      </c>
      <c r="D65" s="39">
        <v>5577.56304</v>
      </c>
      <c r="E65" s="39">
        <f t="shared" si="26"/>
        <v>15611928.626779998</v>
      </c>
      <c r="F65" s="39">
        <f t="shared" si="27"/>
        <v>97255.373220009729</v>
      </c>
      <c r="G65" s="39">
        <f t="shared" si="28"/>
        <v>102832.93626000918</v>
      </c>
      <c r="H65" s="36">
        <f t="shared" si="16"/>
        <v>99.380901177171197</v>
      </c>
    </row>
    <row r="66" spans="1:8" ht="11.25" customHeight="1" x14ac:dyDescent="0.2">
      <c r="A66" s="38" t="s">
        <v>109</v>
      </c>
      <c r="B66" s="39">
        <v>7067.17</v>
      </c>
      <c r="C66" s="39">
        <v>6403.2223199999999</v>
      </c>
      <c r="D66" s="39">
        <v>275.93853999999999</v>
      </c>
      <c r="E66" s="39">
        <f t="shared" si="26"/>
        <v>6679.16086</v>
      </c>
      <c r="F66" s="39">
        <f t="shared" si="27"/>
        <v>388.00914000000012</v>
      </c>
      <c r="G66" s="39">
        <f t="shared" si="28"/>
        <v>663.94768000000022</v>
      </c>
      <c r="H66" s="36">
        <f t="shared" si="16"/>
        <v>94.509695677336197</v>
      </c>
    </row>
    <row r="67" spans="1:8" ht="11.25" customHeight="1" x14ac:dyDescent="0.2">
      <c r="A67" s="38" t="s">
        <v>110</v>
      </c>
      <c r="B67" s="39">
        <v>230303.30600000004</v>
      </c>
      <c r="C67" s="39">
        <v>186230.17550000001</v>
      </c>
      <c r="D67" s="39">
        <v>7412.9524800000008</v>
      </c>
      <c r="E67" s="39">
        <f t="shared" si="26"/>
        <v>193643.12798000002</v>
      </c>
      <c r="F67" s="39">
        <f t="shared" si="27"/>
        <v>36660.178020000021</v>
      </c>
      <c r="G67" s="39">
        <f t="shared" si="28"/>
        <v>44073.130500000028</v>
      </c>
      <c r="H67" s="36">
        <f t="shared" si="16"/>
        <v>84.081783862885572</v>
      </c>
    </row>
    <row r="68" spans="1:8" ht="11.25" customHeight="1" x14ac:dyDescent="0.2">
      <c r="A68" s="38" t="s">
        <v>111</v>
      </c>
      <c r="B68" s="39">
        <v>65290</v>
      </c>
      <c r="C68" s="39">
        <v>43686.06439</v>
      </c>
      <c r="D68" s="39">
        <v>1307.43345</v>
      </c>
      <c r="E68" s="39">
        <f t="shared" si="26"/>
        <v>44993.497839999996</v>
      </c>
      <c r="F68" s="39">
        <f t="shared" si="27"/>
        <v>20296.502160000004</v>
      </c>
      <c r="G68" s="39">
        <f t="shared" si="28"/>
        <v>21603.93561</v>
      </c>
      <c r="H68" s="36">
        <f t="shared" si="16"/>
        <v>68.913306540052062</v>
      </c>
    </row>
    <row r="69" spans="1:8" ht="11.25" customHeight="1" x14ac:dyDescent="0.2">
      <c r="A69" s="44" t="s">
        <v>112</v>
      </c>
      <c r="B69" s="39">
        <v>45224.058000000005</v>
      </c>
      <c r="C69" s="39">
        <v>40401.366630000004</v>
      </c>
      <c r="D69" s="39">
        <v>256.94976000000003</v>
      </c>
      <c r="E69" s="39">
        <f t="shared" si="26"/>
        <v>40658.316390000007</v>
      </c>
      <c r="F69" s="39">
        <f t="shared" si="27"/>
        <v>4565.7416099999973</v>
      </c>
      <c r="G69" s="39">
        <f t="shared" si="28"/>
        <v>4822.6913700000005</v>
      </c>
      <c r="H69" s="36">
        <f t="shared" si="16"/>
        <v>89.904175317482569</v>
      </c>
    </row>
    <row r="70" spans="1:8" ht="11.25" hidden="1" customHeight="1" x14ac:dyDescent="0.2">
      <c r="A70" s="38" t="s">
        <v>113</v>
      </c>
      <c r="B70" s="39">
        <v>0</v>
      </c>
      <c r="C70" s="39">
        <v>0</v>
      </c>
      <c r="D70" s="39">
        <v>0</v>
      </c>
      <c r="E70" s="39">
        <f t="shared" si="26"/>
        <v>0</v>
      </c>
      <c r="F70" s="39">
        <f t="shared" si="27"/>
        <v>0</v>
      </c>
      <c r="G70" s="39">
        <f t="shared" si="28"/>
        <v>0</v>
      </c>
      <c r="H70" s="36" t="str">
        <f t="shared" si="16"/>
        <v/>
      </c>
    </row>
    <row r="71" spans="1:8" ht="11.25" customHeight="1" x14ac:dyDescent="0.2">
      <c r="A71" s="38"/>
      <c r="B71" s="41"/>
      <c r="C71" s="41"/>
      <c r="D71" s="41"/>
      <c r="E71" s="41"/>
      <c r="F71" s="41"/>
      <c r="G71" s="41"/>
      <c r="H71" s="36" t="str">
        <f t="shared" si="16"/>
        <v/>
      </c>
    </row>
    <row r="72" spans="1:8" ht="11.25" customHeight="1" x14ac:dyDescent="0.2">
      <c r="A72" s="34" t="s">
        <v>114</v>
      </c>
      <c r="B72" s="43">
        <f t="shared" ref="B72:G72" si="29">SUM(B73:B77)</f>
        <v>6810789.5140000004</v>
      </c>
      <c r="C72" s="43">
        <f t="shared" si="29"/>
        <v>6613579.82326</v>
      </c>
      <c r="D72" s="43">
        <f t="shared" si="29"/>
        <v>18789.336460000002</v>
      </c>
      <c r="E72" s="48">
        <f t="shared" si="29"/>
        <v>6632369.1597200008</v>
      </c>
      <c r="F72" s="48">
        <f t="shared" si="29"/>
        <v>178420.35427999901</v>
      </c>
      <c r="G72" s="48">
        <f t="shared" si="29"/>
        <v>197209.690739999</v>
      </c>
      <c r="H72" s="36">
        <f t="shared" si="16"/>
        <v>97.380327876625088</v>
      </c>
    </row>
    <row r="73" spans="1:8" ht="11.25" customHeight="1" x14ac:dyDescent="0.2">
      <c r="A73" s="38" t="s">
        <v>74</v>
      </c>
      <c r="B73" s="39">
        <v>6739737.7259999998</v>
      </c>
      <c r="C73" s="39">
        <v>6552913.7464900007</v>
      </c>
      <c r="D73" s="39">
        <v>17347.480560000004</v>
      </c>
      <c r="E73" s="39">
        <f t="shared" ref="E73:E77" si="30">C73+D73</f>
        <v>6570261.2270500008</v>
      </c>
      <c r="F73" s="39">
        <f>B73-E73</f>
        <v>169476.49894999899</v>
      </c>
      <c r="G73" s="39">
        <f>B73-C73</f>
        <v>186823.97950999904</v>
      </c>
      <c r="H73" s="36">
        <f t="shared" ref="H73:H92" si="31">IFERROR(E73/B73*100,"")</f>
        <v>97.485414034789414</v>
      </c>
    </row>
    <row r="74" spans="1:8" ht="11.25" customHeight="1" x14ac:dyDescent="0.2">
      <c r="A74" s="38" t="s">
        <v>115</v>
      </c>
      <c r="B74" s="39">
        <v>40809.088000000003</v>
      </c>
      <c r="C74" s="39">
        <v>35285.64531</v>
      </c>
      <c r="D74" s="39">
        <v>242.64327</v>
      </c>
      <c r="E74" s="39">
        <f t="shared" si="30"/>
        <v>35528.28858</v>
      </c>
      <c r="F74" s="39">
        <f>B74-E74</f>
        <v>5280.799420000003</v>
      </c>
      <c r="G74" s="39">
        <f>B74-C74</f>
        <v>5523.4426900000035</v>
      </c>
      <c r="H74" s="36">
        <f t="shared" si="31"/>
        <v>87.059746544691222</v>
      </c>
    </row>
    <row r="75" spans="1:8" ht="11.25" customHeight="1" x14ac:dyDescent="0.2">
      <c r="A75" s="38" t="s">
        <v>116</v>
      </c>
      <c r="B75" s="39">
        <v>1689</v>
      </c>
      <c r="C75" s="39">
        <v>1087.2920800000002</v>
      </c>
      <c r="D75" s="39">
        <v>4.4001099999999997</v>
      </c>
      <c r="E75" s="39">
        <f t="shared" si="30"/>
        <v>1091.6921900000002</v>
      </c>
      <c r="F75" s="39">
        <f>B75-E75</f>
        <v>597.30780999999979</v>
      </c>
      <c r="G75" s="39">
        <f>B75-C75</f>
        <v>601.70791999999983</v>
      </c>
      <c r="H75" s="36">
        <f t="shared" si="31"/>
        <v>64.635416814683254</v>
      </c>
    </row>
    <row r="76" spans="1:8" ht="11.25" customHeight="1" x14ac:dyDescent="0.2">
      <c r="A76" s="38" t="s">
        <v>117</v>
      </c>
      <c r="B76" s="39">
        <v>13358.7</v>
      </c>
      <c r="C76" s="39">
        <v>11430.683150000001</v>
      </c>
      <c r="D76" s="39">
        <v>287.34328000000005</v>
      </c>
      <c r="E76" s="39">
        <f t="shared" si="30"/>
        <v>11718.026430000002</v>
      </c>
      <c r="F76" s="39">
        <f>B76-E76</f>
        <v>1640.673569999999</v>
      </c>
      <c r="G76" s="39">
        <f>B76-C76</f>
        <v>1928.01685</v>
      </c>
      <c r="H76" s="36">
        <f t="shared" si="31"/>
        <v>87.71831413236319</v>
      </c>
    </row>
    <row r="77" spans="1:8" ht="11.25" customHeight="1" x14ac:dyDescent="0.2">
      <c r="A77" s="38" t="s">
        <v>118</v>
      </c>
      <c r="B77" s="39">
        <v>15195</v>
      </c>
      <c r="C77" s="39">
        <v>12862.45623</v>
      </c>
      <c r="D77" s="39">
        <v>907.46924000000001</v>
      </c>
      <c r="E77" s="39">
        <f t="shared" si="30"/>
        <v>13769.92547</v>
      </c>
      <c r="F77" s="39">
        <f>B77-E77</f>
        <v>1425.0745299999999</v>
      </c>
      <c r="G77" s="39">
        <f>B77-C77</f>
        <v>2332.5437700000002</v>
      </c>
      <c r="H77" s="36">
        <f t="shared" si="31"/>
        <v>90.621424613359665</v>
      </c>
    </row>
    <row r="78" spans="1:8" ht="11.25" customHeight="1" x14ac:dyDescent="0.2">
      <c r="A78" s="38"/>
      <c r="B78" s="41"/>
      <c r="C78" s="41"/>
      <c r="D78" s="41"/>
      <c r="E78" s="41"/>
      <c r="F78" s="41"/>
      <c r="G78" s="41"/>
      <c r="H78" s="36" t="str">
        <f t="shared" si="31"/>
        <v/>
      </c>
    </row>
    <row r="79" spans="1:8" ht="11.25" customHeight="1" x14ac:dyDescent="0.2">
      <c r="A79" s="34" t="s">
        <v>119</v>
      </c>
      <c r="B79" s="43">
        <f>SUM(B80:B82)</f>
        <v>93076876.975049987</v>
      </c>
      <c r="C79" s="43">
        <f>SUM(C80:C82)</f>
        <v>83228448.861810029</v>
      </c>
      <c r="D79" s="43">
        <f>SUM(D80:D82)</f>
        <v>3376508.8711799993</v>
      </c>
      <c r="E79" s="48">
        <f t="shared" ref="E79:G79" si="32">SUM(E80:E82)</f>
        <v>86604957.732990026</v>
      </c>
      <c r="F79" s="48">
        <f t="shared" si="32"/>
        <v>6471919.24205996</v>
      </c>
      <c r="G79" s="48">
        <f t="shared" si="32"/>
        <v>9848428.1132399663</v>
      </c>
      <c r="H79" s="36">
        <f t="shared" si="31"/>
        <v>93.046694890939648</v>
      </c>
    </row>
    <row r="80" spans="1:8" ht="11.25" customHeight="1" x14ac:dyDescent="0.2">
      <c r="A80" s="38" t="s">
        <v>120</v>
      </c>
      <c r="B80" s="39">
        <v>92888519.396049991</v>
      </c>
      <c r="C80" s="39">
        <v>83048538.941600025</v>
      </c>
      <c r="D80" s="39">
        <v>3372117.9617099995</v>
      </c>
      <c r="E80" s="39">
        <f t="shared" ref="E80:E82" si="33">C80+D80</f>
        <v>86420656.903310031</v>
      </c>
      <c r="F80" s="39">
        <f>B80-E80</f>
        <v>6467862.4927399606</v>
      </c>
      <c r="G80" s="39">
        <f>B80-C80</f>
        <v>9839980.4544499665</v>
      </c>
      <c r="H80" s="36">
        <f t="shared" si="31"/>
        <v>93.036962441867715</v>
      </c>
    </row>
    <row r="81" spans="1:8" ht="11.25" customHeight="1" x14ac:dyDescent="0.2">
      <c r="A81" s="38" t="s">
        <v>121</v>
      </c>
      <c r="B81" s="39">
        <v>167658</v>
      </c>
      <c r="C81" s="39">
        <v>163305.54119999998</v>
      </c>
      <c r="D81" s="39">
        <v>4175.3923999999997</v>
      </c>
      <c r="E81" s="39">
        <f t="shared" si="33"/>
        <v>167480.93359999999</v>
      </c>
      <c r="F81" s="39">
        <f>B81-E81</f>
        <v>177.06640000001062</v>
      </c>
      <c r="G81" s="39">
        <f>B81-C81</f>
        <v>4352.4588000000222</v>
      </c>
      <c r="H81" s="36">
        <f t="shared" si="31"/>
        <v>99.894388338164589</v>
      </c>
    </row>
    <row r="82" spans="1:8" ht="11.25" customHeight="1" x14ac:dyDescent="0.2">
      <c r="A82" s="38" t="s">
        <v>122</v>
      </c>
      <c r="B82" s="39">
        <v>20699.579000000002</v>
      </c>
      <c r="C82" s="39">
        <v>16604.379010000001</v>
      </c>
      <c r="D82" s="39">
        <v>215.51707000000002</v>
      </c>
      <c r="E82" s="39">
        <f t="shared" si="33"/>
        <v>16819.896080000002</v>
      </c>
      <c r="F82" s="39">
        <f>B82-E82</f>
        <v>3879.6829199999993</v>
      </c>
      <c r="G82" s="39">
        <f>B82-C82</f>
        <v>4095.199990000001</v>
      </c>
      <c r="H82" s="36">
        <f t="shared" si="31"/>
        <v>81.257189240418853</v>
      </c>
    </row>
    <row r="83" spans="1:8" ht="11.25" customHeight="1" x14ac:dyDescent="0.2">
      <c r="A83" s="38"/>
      <c r="B83" s="41"/>
      <c r="C83" s="41"/>
      <c r="D83" s="41"/>
      <c r="E83" s="41"/>
      <c r="F83" s="41"/>
      <c r="G83" s="41"/>
      <c r="H83" s="36" t="str">
        <f t="shared" si="31"/>
        <v/>
      </c>
    </row>
    <row r="84" spans="1:8" ht="11.25" customHeight="1" x14ac:dyDescent="0.2">
      <c r="A84" s="34" t="s">
        <v>123</v>
      </c>
      <c r="B84" s="43">
        <f t="shared" ref="B84:G84" si="34">+B85+B86</f>
        <v>697672.01199999999</v>
      </c>
      <c r="C84" s="43">
        <f t="shared" si="34"/>
        <v>642202.97192999988</v>
      </c>
      <c r="D84" s="43">
        <f t="shared" si="34"/>
        <v>4202.4683400000004</v>
      </c>
      <c r="E84" s="48">
        <f t="shared" si="34"/>
        <v>646405.4402699999</v>
      </c>
      <c r="F84" s="48">
        <f t="shared" si="34"/>
        <v>51266.571730000083</v>
      </c>
      <c r="G84" s="48">
        <f t="shared" si="34"/>
        <v>55469.040070000076</v>
      </c>
      <c r="H84" s="36">
        <f t="shared" si="31"/>
        <v>92.651766037878545</v>
      </c>
    </row>
    <row r="85" spans="1:8" ht="11.25" customHeight="1" x14ac:dyDescent="0.2">
      <c r="A85" s="38" t="s">
        <v>85</v>
      </c>
      <c r="B85" s="39">
        <v>466601.745</v>
      </c>
      <c r="C85" s="39">
        <v>431883.38233999995</v>
      </c>
      <c r="D85" s="39">
        <v>2860.67517</v>
      </c>
      <c r="E85" s="39">
        <f t="shared" ref="E85:E86" si="35">C85+D85</f>
        <v>434744.05750999996</v>
      </c>
      <c r="F85" s="39">
        <f>B85-E85</f>
        <v>31857.68749000004</v>
      </c>
      <c r="G85" s="39">
        <f>B85-C85</f>
        <v>34718.362660000043</v>
      </c>
      <c r="H85" s="36">
        <f t="shared" si="31"/>
        <v>93.172402840027942</v>
      </c>
    </row>
    <row r="86" spans="1:8" ht="11.25" customHeight="1" x14ac:dyDescent="0.2">
      <c r="A86" s="38" t="s">
        <v>124</v>
      </c>
      <c r="B86" s="39">
        <v>231070.26699999999</v>
      </c>
      <c r="C86" s="39">
        <v>210319.58958999996</v>
      </c>
      <c r="D86" s="39">
        <v>1341.7931700000001</v>
      </c>
      <c r="E86" s="39">
        <f t="shared" si="35"/>
        <v>211661.38275999995</v>
      </c>
      <c r="F86" s="39">
        <f>B86-E86</f>
        <v>19408.884240000043</v>
      </c>
      <c r="G86" s="39">
        <f>B86-C86</f>
        <v>20750.677410000033</v>
      </c>
      <c r="H86" s="36">
        <f t="shared" si="31"/>
        <v>91.600440639989372</v>
      </c>
    </row>
    <row r="87" spans="1:8" ht="11.25" customHeight="1" x14ac:dyDescent="0.2">
      <c r="A87" s="38"/>
      <c r="B87" s="41"/>
      <c r="C87" s="41"/>
      <c r="D87" s="41"/>
      <c r="E87" s="41"/>
      <c r="F87" s="41"/>
      <c r="G87" s="41"/>
      <c r="H87" s="36" t="str">
        <f t="shared" si="31"/>
        <v/>
      </c>
    </row>
    <row r="88" spans="1:8" ht="11.25" customHeight="1" x14ac:dyDescent="0.2">
      <c r="A88" s="34" t="s">
        <v>125</v>
      </c>
      <c r="B88" s="43">
        <f t="shared" ref="B88:C88" si="36">SUM(B89:B92)</f>
        <v>3312700.3960000002</v>
      </c>
      <c r="C88" s="43">
        <f t="shared" si="36"/>
        <v>2691284.8339899997</v>
      </c>
      <c r="D88" s="43">
        <f t="shared" ref="D88:G88" si="37">SUM(D89:D92)</f>
        <v>8948.6952299999994</v>
      </c>
      <c r="E88" s="48">
        <f t="shared" si="37"/>
        <v>2700233.5292199999</v>
      </c>
      <c r="F88" s="48">
        <f t="shared" si="37"/>
        <v>612466.86678000086</v>
      </c>
      <c r="G88" s="48">
        <f t="shared" si="37"/>
        <v>621415.56201000058</v>
      </c>
      <c r="H88" s="36">
        <f t="shared" si="31"/>
        <v>81.511552704266947</v>
      </c>
    </row>
    <row r="89" spans="1:8" ht="11.25" customHeight="1" x14ac:dyDescent="0.2">
      <c r="A89" s="38" t="s">
        <v>88</v>
      </c>
      <c r="B89" s="39">
        <v>2672605.6050000004</v>
      </c>
      <c r="C89" s="39">
        <v>2274650.4460999998</v>
      </c>
      <c r="D89" s="39">
        <v>5267.6916899999997</v>
      </c>
      <c r="E89" s="39">
        <f t="shared" ref="E89:E92" si="38">C89+D89</f>
        <v>2279918.1377899996</v>
      </c>
      <c r="F89" s="39">
        <f>B89-E89</f>
        <v>392687.46721000085</v>
      </c>
      <c r="G89" s="39">
        <f>B89-C89</f>
        <v>397955.15890000062</v>
      </c>
      <c r="H89" s="36">
        <f t="shared" si="31"/>
        <v>85.306942914609323</v>
      </c>
    </row>
    <row r="90" spans="1:8" ht="11.25" customHeight="1" x14ac:dyDescent="0.2">
      <c r="A90" s="38" t="s">
        <v>126</v>
      </c>
      <c r="B90" s="39">
        <v>165653</v>
      </c>
      <c r="C90" s="39">
        <v>113472.38456000001</v>
      </c>
      <c r="D90" s="39">
        <v>230.06985</v>
      </c>
      <c r="E90" s="39">
        <f t="shared" si="38"/>
        <v>113702.45441000001</v>
      </c>
      <c r="F90" s="39">
        <f>B90-E90</f>
        <v>51950.545589999994</v>
      </c>
      <c r="G90" s="39">
        <f>B90-C90</f>
        <v>52180.615439999994</v>
      </c>
      <c r="H90" s="36">
        <f t="shared" si="31"/>
        <v>68.638934646520141</v>
      </c>
    </row>
    <row r="91" spans="1:8" ht="11.25" customHeight="1" x14ac:dyDescent="0.2">
      <c r="A91" s="38" t="s">
        <v>127</v>
      </c>
      <c r="B91" s="39">
        <v>212991.69800000003</v>
      </c>
      <c r="C91" s="39">
        <v>115630.42823999999</v>
      </c>
      <c r="D91" s="39">
        <v>470.13653000000005</v>
      </c>
      <c r="E91" s="39">
        <f t="shared" si="38"/>
        <v>116100.56477</v>
      </c>
      <c r="F91" s="39">
        <f>B91-E91</f>
        <v>96891.133230000036</v>
      </c>
      <c r="G91" s="39">
        <f>B91-C91</f>
        <v>97361.269760000039</v>
      </c>
      <c r="H91" s="36">
        <f t="shared" si="31"/>
        <v>54.509431992039417</v>
      </c>
    </row>
    <row r="92" spans="1:8" ht="11.25" customHeight="1" x14ac:dyDescent="0.2">
      <c r="A92" s="38" t="s">
        <v>128</v>
      </c>
      <c r="B92" s="39">
        <v>261450.09299999999</v>
      </c>
      <c r="C92" s="39">
        <v>187531.57509000003</v>
      </c>
      <c r="D92" s="39">
        <v>2980.7971600000001</v>
      </c>
      <c r="E92" s="39">
        <f t="shared" si="38"/>
        <v>190512.37225000001</v>
      </c>
      <c r="F92" s="39">
        <f>B92-E92</f>
        <v>70937.720749999979</v>
      </c>
      <c r="G92" s="39">
        <f>B92-C92</f>
        <v>73918.517909999966</v>
      </c>
      <c r="H92" s="36">
        <f t="shared" si="31"/>
        <v>72.867586338934686</v>
      </c>
    </row>
    <row r="93" spans="1:8" ht="11.25" customHeight="1" x14ac:dyDescent="0.25">
      <c r="A93" s="47"/>
      <c r="B93" s="39"/>
      <c r="C93" s="45"/>
      <c r="D93" s="39"/>
      <c r="E93" s="45"/>
      <c r="F93" s="45"/>
      <c r="G93" s="45"/>
      <c r="H93" s="36"/>
    </row>
    <row r="94" spans="1:8" ht="11.25" customHeight="1" x14ac:dyDescent="0.2">
      <c r="A94" s="34" t="s">
        <v>129</v>
      </c>
      <c r="B94" s="43">
        <f t="shared" ref="B94:C94" si="39">SUM(B95:B104)</f>
        <v>130155636.81599998</v>
      </c>
      <c r="C94" s="43">
        <f t="shared" si="39"/>
        <v>121720933.27713999</v>
      </c>
      <c r="D94" s="43">
        <f t="shared" ref="D94:G94" si="40">SUM(D95:D104)</f>
        <v>294719.1342899999</v>
      </c>
      <c r="E94" s="48">
        <f t="shared" si="40"/>
        <v>122015652.41143</v>
      </c>
      <c r="F94" s="48">
        <f t="shared" si="40"/>
        <v>8139984.4045699956</v>
      </c>
      <c r="G94" s="48">
        <f t="shared" si="40"/>
        <v>8434703.5388599932</v>
      </c>
      <c r="H94" s="36">
        <f t="shared" ref="H94:H126" si="41">IFERROR(E94/B94*100,"")</f>
        <v>93.74596090980107</v>
      </c>
    </row>
    <row r="95" spans="1:8" ht="11.25" customHeight="1" x14ac:dyDescent="0.2">
      <c r="A95" s="38" t="s">
        <v>104</v>
      </c>
      <c r="B95" s="39">
        <v>3344525.1237599999</v>
      </c>
      <c r="C95" s="39">
        <v>3076765.0108399997</v>
      </c>
      <c r="D95" s="39">
        <v>33086.884199999993</v>
      </c>
      <c r="E95" s="39">
        <f t="shared" ref="E95:E104" si="42">C95+D95</f>
        <v>3109851.8950399999</v>
      </c>
      <c r="F95" s="39">
        <f t="shared" ref="F95:F104" si="43">B95-E95</f>
        <v>234673.22872000001</v>
      </c>
      <c r="G95" s="39">
        <f t="shared" ref="G95:G104" si="44">B95-C95</f>
        <v>267760.11292000022</v>
      </c>
      <c r="H95" s="36">
        <f t="shared" si="41"/>
        <v>92.983361761798506</v>
      </c>
    </row>
    <row r="96" spans="1:8" ht="11.25" customHeight="1" x14ac:dyDescent="0.2">
      <c r="A96" s="38" t="s">
        <v>130</v>
      </c>
      <c r="B96" s="39">
        <v>12921046.388999999</v>
      </c>
      <c r="C96" s="39">
        <v>12636022.599239999</v>
      </c>
      <c r="D96" s="39">
        <v>47479.452230000003</v>
      </c>
      <c r="E96" s="39">
        <f t="shared" si="42"/>
        <v>12683502.05147</v>
      </c>
      <c r="F96" s="39">
        <f t="shared" si="43"/>
        <v>237544.33752999827</v>
      </c>
      <c r="G96" s="39">
        <f t="shared" si="44"/>
        <v>285023.78975999914</v>
      </c>
      <c r="H96" s="36">
        <f t="shared" si="41"/>
        <v>98.161570430300245</v>
      </c>
    </row>
    <row r="97" spans="1:8" ht="11.25" customHeight="1" x14ac:dyDescent="0.2">
      <c r="A97" s="38" t="s">
        <v>131</v>
      </c>
      <c r="B97" s="39">
        <v>9441059.9580000006</v>
      </c>
      <c r="C97" s="39">
        <v>9265897.8371599987</v>
      </c>
      <c r="D97" s="39">
        <v>35085.253450000004</v>
      </c>
      <c r="E97" s="39">
        <f t="shared" si="42"/>
        <v>9300983.0906099994</v>
      </c>
      <c r="F97" s="39">
        <f t="shared" si="43"/>
        <v>140076.86739000119</v>
      </c>
      <c r="G97" s="39">
        <f t="shared" si="44"/>
        <v>175162.12084000185</v>
      </c>
      <c r="H97" s="36">
        <f t="shared" si="41"/>
        <v>98.516301474483214</v>
      </c>
    </row>
    <row r="98" spans="1:8" ht="11.25" customHeight="1" x14ac:dyDescent="0.2">
      <c r="A98" s="38" t="s">
        <v>132</v>
      </c>
      <c r="B98" s="39">
        <v>170153.23399999997</v>
      </c>
      <c r="C98" s="39">
        <v>145826.00690000001</v>
      </c>
      <c r="D98" s="39">
        <v>3314.1660499999998</v>
      </c>
      <c r="E98" s="39">
        <f t="shared" si="42"/>
        <v>149140.17295000001</v>
      </c>
      <c r="F98" s="39">
        <f t="shared" si="43"/>
        <v>21013.06104999996</v>
      </c>
      <c r="G98" s="39">
        <f t="shared" si="44"/>
        <v>24327.22709999996</v>
      </c>
      <c r="H98" s="36">
        <f t="shared" si="41"/>
        <v>87.650507394999039</v>
      </c>
    </row>
    <row r="99" spans="1:8" ht="11.25" customHeight="1" x14ac:dyDescent="0.2">
      <c r="A99" s="38" t="s">
        <v>133</v>
      </c>
      <c r="B99" s="39">
        <v>2279992.0210000006</v>
      </c>
      <c r="C99" s="39">
        <v>2100052.23361</v>
      </c>
      <c r="D99" s="39">
        <v>22442.873419999996</v>
      </c>
      <c r="E99" s="39">
        <f t="shared" si="42"/>
        <v>2122495.1070300001</v>
      </c>
      <c r="F99" s="39">
        <f t="shared" si="43"/>
        <v>157496.91397000058</v>
      </c>
      <c r="G99" s="39">
        <f t="shared" si="44"/>
        <v>179939.78739000065</v>
      </c>
      <c r="H99" s="36">
        <f t="shared" si="41"/>
        <v>93.092216441138135</v>
      </c>
    </row>
    <row r="100" spans="1:8" ht="11.25" customHeight="1" x14ac:dyDescent="0.2">
      <c r="A100" s="38" t="s">
        <v>134</v>
      </c>
      <c r="B100" s="39">
        <v>101026831.44323999</v>
      </c>
      <c r="C100" s="39">
        <v>93663419.781049997</v>
      </c>
      <c r="D100" s="39">
        <v>142847.04007999995</v>
      </c>
      <c r="E100" s="39">
        <f t="shared" si="42"/>
        <v>93806266.821129993</v>
      </c>
      <c r="F100" s="39">
        <f t="shared" si="43"/>
        <v>7220564.6221099943</v>
      </c>
      <c r="G100" s="39">
        <f t="shared" si="44"/>
        <v>7363411.6621899903</v>
      </c>
      <c r="H100" s="36">
        <f t="shared" si="41"/>
        <v>92.852824819942285</v>
      </c>
    </row>
    <row r="101" spans="1:8" ht="11.25" customHeight="1" x14ac:dyDescent="0.2">
      <c r="A101" s="38" t="s">
        <v>135</v>
      </c>
      <c r="B101" s="39">
        <v>408287.78600000002</v>
      </c>
      <c r="C101" s="39">
        <v>326866.95273000002</v>
      </c>
      <c r="D101" s="39">
        <v>7606.0802899999999</v>
      </c>
      <c r="E101" s="39">
        <f t="shared" si="42"/>
        <v>334473.03302000003</v>
      </c>
      <c r="F101" s="39">
        <f t="shared" si="43"/>
        <v>73814.75297999999</v>
      </c>
      <c r="G101" s="39">
        <f t="shared" si="44"/>
        <v>81420.833270000003</v>
      </c>
      <c r="H101" s="36">
        <f t="shared" si="41"/>
        <v>81.92090101367863</v>
      </c>
    </row>
    <row r="102" spans="1:8" ht="11.25" customHeight="1" x14ac:dyDescent="0.2">
      <c r="A102" s="38" t="s">
        <v>136</v>
      </c>
      <c r="B102" s="39">
        <v>427259.13699999999</v>
      </c>
      <c r="C102" s="39">
        <v>390919.01152</v>
      </c>
      <c r="D102" s="39">
        <v>401.63803999999999</v>
      </c>
      <c r="E102" s="39">
        <f t="shared" si="42"/>
        <v>391320.64955999999</v>
      </c>
      <c r="F102" s="39">
        <f t="shared" si="43"/>
        <v>35938.487439999997</v>
      </c>
      <c r="G102" s="39">
        <f t="shared" si="44"/>
        <v>36340.125479999988</v>
      </c>
      <c r="H102" s="36">
        <f t="shared" si="41"/>
        <v>91.588597100031123</v>
      </c>
    </row>
    <row r="103" spans="1:8" ht="11.25" customHeight="1" x14ac:dyDescent="0.2">
      <c r="A103" s="38" t="s">
        <v>137</v>
      </c>
      <c r="B103" s="39">
        <v>58452</v>
      </c>
      <c r="C103" s="39">
        <v>48649.191100000004</v>
      </c>
      <c r="D103" s="39">
        <v>996.45715000000007</v>
      </c>
      <c r="E103" s="39">
        <f t="shared" si="42"/>
        <v>49645.648250000006</v>
      </c>
      <c r="F103" s="39">
        <f t="shared" si="43"/>
        <v>8806.3517499999944</v>
      </c>
      <c r="G103" s="39">
        <f t="shared" si="44"/>
        <v>9802.8088999999964</v>
      </c>
      <c r="H103" s="36">
        <f t="shared" si="41"/>
        <v>84.934045456100733</v>
      </c>
    </row>
    <row r="104" spans="1:8" ht="11.25" customHeight="1" x14ac:dyDescent="0.2">
      <c r="A104" s="38" t="s">
        <v>138</v>
      </c>
      <c r="B104" s="39">
        <v>78029.723999999987</v>
      </c>
      <c r="C104" s="39">
        <v>66514.652990000002</v>
      </c>
      <c r="D104" s="39">
        <v>1459.2893799999999</v>
      </c>
      <c r="E104" s="39">
        <f t="shared" si="42"/>
        <v>67973.942370000004</v>
      </c>
      <c r="F104" s="39">
        <f t="shared" si="43"/>
        <v>10055.781629999983</v>
      </c>
      <c r="G104" s="39">
        <f t="shared" si="44"/>
        <v>11515.071009999985</v>
      </c>
      <c r="H104" s="36">
        <f t="shared" si="41"/>
        <v>87.112883252028439</v>
      </c>
    </row>
    <row r="105" spans="1:8" ht="11.25" customHeight="1" x14ac:dyDescent="0.2">
      <c r="A105" s="38"/>
      <c r="B105" s="39"/>
      <c r="C105" s="45"/>
      <c r="D105" s="39"/>
      <c r="E105" s="45"/>
      <c r="F105" s="45"/>
      <c r="G105" s="45"/>
      <c r="H105" s="36" t="str">
        <f t="shared" si="41"/>
        <v/>
      </c>
    </row>
    <row r="106" spans="1:8" ht="11.25" customHeight="1" x14ac:dyDescent="0.2">
      <c r="A106" s="34" t="s">
        <v>139</v>
      </c>
      <c r="B106" s="48">
        <f>SUM(B107:B117)</f>
        <v>13570140.823000001</v>
      </c>
      <c r="C106" s="48">
        <f>SUM(C107:C117)</f>
        <v>12569759.228129998</v>
      </c>
      <c r="D106" s="48">
        <f>SUM(D107:D117)</f>
        <v>98872.344729999983</v>
      </c>
      <c r="E106" s="48">
        <f t="shared" ref="E106:G106" si="45">SUM(E107:E117)</f>
        <v>12668631.572859999</v>
      </c>
      <c r="F106" s="48">
        <f t="shared" si="45"/>
        <v>901509.25014000037</v>
      </c>
      <c r="G106" s="48">
        <f t="shared" si="45"/>
        <v>1000381.59487</v>
      </c>
      <c r="H106" s="36">
        <f t="shared" si="41"/>
        <v>93.356669898281126</v>
      </c>
    </row>
    <row r="107" spans="1:8" ht="11.25" customHeight="1" x14ac:dyDescent="0.2">
      <c r="A107" s="38" t="s">
        <v>74</v>
      </c>
      <c r="B107" s="39">
        <v>4297599.7200000007</v>
      </c>
      <c r="C107" s="39">
        <v>3781503.99248</v>
      </c>
      <c r="D107" s="39">
        <v>11545.694289999999</v>
      </c>
      <c r="E107" s="39">
        <f t="shared" ref="E107:E117" si="46">C107+D107</f>
        <v>3793049.68677</v>
      </c>
      <c r="F107" s="39">
        <f t="shared" ref="F107:F117" si="47">B107-E107</f>
        <v>504550.03323000064</v>
      </c>
      <c r="G107" s="39">
        <f t="shared" ref="G107:G117" si="48">B107-C107</f>
        <v>516095.72752000066</v>
      </c>
      <c r="H107" s="36">
        <f t="shared" si="41"/>
        <v>88.259724820765754</v>
      </c>
    </row>
    <row r="108" spans="1:8" ht="11.25" customHeight="1" x14ac:dyDescent="0.2">
      <c r="A108" s="38" t="s">
        <v>140</v>
      </c>
      <c r="B108" s="39">
        <v>2528926.3020000001</v>
      </c>
      <c r="C108" s="39">
        <v>2422708.3512899997</v>
      </c>
      <c r="D108" s="39">
        <v>10322.168050000002</v>
      </c>
      <c r="E108" s="39">
        <f t="shared" si="46"/>
        <v>2433030.5193399996</v>
      </c>
      <c r="F108" s="39">
        <f t="shared" si="47"/>
        <v>95895.782660000492</v>
      </c>
      <c r="G108" s="39">
        <f t="shared" si="48"/>
        <v>106217.95071000047</v>
      </c>
      <c r="H108" s="36">
        <f t="shared" si="41"/>
        <v>96.208043603953129</v>
      </c>
    </row>
    <row r="109" spans="1:8" ht="11.25" customHeight="1" x14ac:dyDescent="0.2">
      <c r="A109" s="38" t="s">
        <v>141</v>
      </c>
      <c r="B109" s="39">
        <v>801893.59299999988</v>
      </c>
      <c r="C109" s="39">
        <v>800733.57254999992</v>
      </c>
      <c r="D109" s="39">
        <v>1101.7825700000001</v>
      </c>
      <c r="E109" s="39">
        <f t="shared" si="46"/>
        <v>801835.35511999996</v>
      </c>
      <c r="F109" s="39">
        <f t="shared" si="47"/>
        <v>58.237879999913275</v>
      </c>
      <c r="G109" s="39">
        <f t="shared" si="48"/>
        <v>1160.0204499999527</v>
      </c>
      <c r="H109" s="36">
        <f t="shared" si="41"/>
        <v>99.992737455379583</v>
      </c>
    </row>
    <row r="110" spans="1:8" ht="11.25" customHeight="1" x14ac:dyDescent="0.2">
      <c r="A110" s="38" t="s">
        <v>142</v>
      </c>
      <c r="B110" s="39">
        <v>853674.39</v>
      </c>
      <c r="C110" s="39">
        <v>727622.85179999995</v>
      </c>
      <c r="D110" s="39">
        <v>10401.66884</v>
      </c>
      <c r="E110" s="39">
        <f t="shared" si="46"/>
        <v>738024.52064</v>
      </c>
      <c r="F110" s="39">
        <f t="shared" si="47"/>
        <v>115649.86936000001</v>
      </c>
      <c r="G110" s="39">
        <f t="shared" si="48"/>
        <v>126051.53820000007</v>
      </c>
      <c r="H110" s="36">
        <f t="shared" si="41"/>
        <v>86.452695463899303</v>
      </c>
    </row>
    <row r="111" spans="1:8" ht="11.25" customHeight="1" x14ac:dyDescent="0.2">
      <c r="A111" s="38" t="s">
        <v>143</v>
      </c>
      <c r="B111" s="39">
        <v>1255642.4079999998</v>
      </c>
      <c r="C111" s="39">
        <v>1213032.7159599999</v>
      </c>
      <c r="D111" s="39">
        <v>371.09927000000005</v>
      </c>
      <c r="E111" s="39">
        <f t="shared" si="46"/>
        <v>1213403.8152299998</v>
      </c>
      <c r="F111" s="39">
        <f t="shared" si="47"/>
        <v>42238.592769999988</v>
      </c>
      <c r="G111" s="39">
        <f t="shared" si="48"/>
        <v>42609.692039999878</v>
      </c>
      <c r="H111" s="36">
        <f t="shared" si="41"/>
        <v>96.636096989008351</v>
      </c>
    </row>
    <row r="112" spans="1:8" ht="11.25" customHeight="1" x14ac:dyDescent="0.2">
      <c r="A112" s="38" t="s">
        <v>144</v>
      </c>
      <c r="B112" s="39">
        <v>150159.74</v>
      </c>
      <c r="C112" s="39">
        <v>108969.30838</v>
      </c>
      <c r="D112" s="39">
        <v>716.63912000000005</v>
      </c>
      <c r="E112" s="39">
        <f t="shared" si="46"/>
        <v>109685.94750000001</v>
      </c>
      <c r="F112" s="39">
        <f t="shared" si="47"/>
        <v>40473.792499999981</v>
      </c>
      <c r="G112" s="39">
        <f t="shared" si="48"/>
        <v>41190.431619999988</v>
      </c>
      <c r="H112" s="36">
        <f t="shared" si="41"/>
        <v>73.046175692632403</v>
      </c>
    </row>
    <row r="113" spans="1:8" ht="11.25" customHeight="1" x14ac:dyDescent="0.2">
      <c r="A113" s="38" t="s">
        <v>145</v>
      </c>
      <c r="B113" s="39">
        <v>629974.64899999998</v>
      </c>
      <c r="C113" s="39">
        <v>588789.17384000006</v>
      </c>
      <c r="D113" s="39">
        <v>443.76928999999996</v>
      </c>
      <c r="E113" s="39">
        <f t="shared" si="46"/>
        <v>589232.94313000003</v>
      </c>
      <c r="F113" s="39">
        <f t="shared" si="47"/>
        <v>40741.705869999947</v>
      </c>
      <c r="G113" s="39">
        <f t="shared" si="48"/>
        <v>41185.475159999914</v>
      </c>
      <c r="H113" s="36">
        <f t="shared" si="41"/>
        <v>93.532802322335996</v>
      </c>
    </row>
    <row r="114" spans="1:8" ht="11.25" customHeight="1" x14ac:dyDescent="0.2">
      <c r="A114" s="38" t="s">
        <v>146</v>
      </c>
      <c r="B114" s="39">
        <v>465524.07299999899</v>
      </c>
      <c r="C114" s="39">
        <v>436235.27631999995</v>
      </c>
      <c r="D114" s="39">
        <v>3080.2511099999992</v>
      </c>
      <c r="E114" s="39">
        <f t="shared" si="46"/>
        <v>439315.52742999996</v>
      </c>
      <c r="F114" s="39">
        <f t="shared" si="47"/>
        <v>26208.545569999027</v>
      </c>
      <c r="G114" s="39">
        <f t="shared" si="48"/>
        <v>29288.796679999039</v>
      </c>
      <c r="H114" s="36">
        <f t="shared" si="41"/>
        <v>94.370098757492386</v>
      </c>
    </row>
    <row r="115" spans="1:8" ht="11.25" customHeight="1" x14ac:dyDescent="0.2">
      <c r="A115" s="38" t="s">
        <v>147</v>
      </c>
      <c r="B115" s="39">
        <v>78569.312000000005</v>
      </c>
      <c r="C115" s="39">
        <v>69608.192859999996</v>
      </c>
      <c r="D115" s="39">
        <v>1349.7085400000001</v>
      </c>
      <c r="E115" s="39">
        <f t="shared" si="46"/>
        <v>70957.901400000002</v>
      </c>
      <c r="F115" s="39">
        <f t="shared" si="47"/>
        <v>7611.4106000000029</v>
      </c>
      <c r="G115" s="39">
        <f t="shared" si="48"/>
        <v>8961.1191400000098</v>
      </c>
      <c r="H115" s="36">
        <f t="shared" si="41"/>
        <v>90.312489181526743</v>
      </c>
    </row>
    <row r="116" spans="1:8" ht="11.25" customHeight="1" x14ac:dyDescent="0.2">
      <c r="A116" s="38" t="s">
        <v>148</v>
      </c>
      <c r="B116" s="39">
        <v>2469774.3259999999</v>
      </c>
      <c r="C116" s="39">
        <v>2382522.6814699997</v>
      </c>
      <c r="D116" s="39">
        <v>59539.563649999996</v>
      </c>
      <c r="E116" s="39">
        <f t="shared" si="46"/>
        <v>2442062.2451199996</v>
      </c>
      <c r="F116" s="39">
        <f t="shared" si="47"/>
        <v>27712.080880000256</v>
      </c>
      <c r="G116" s="39">
        <f t="shared" si="48"/>
        <v>87251.644530000165</v>
      </c>
      <c r="H116" s="36">
        <f t="shared" si="41"/>
        <v>98.877950888537967</v>
      </c>
    </row>
    <row r="117" spans="1:8" ht="11.25" customHeight="1" x14ac:dyDescent="0.2">
      <c r="A117" s="38" t="s">
        <v>149</v>
      </c>
      <c r="B117" s="39">
        <v>38402.31</v>
      </c>
      <c r="C117" s="39">
        <v>38033.11118</v>
      </c>
      <c r="D117" s="39">
        <v>0</v>
      </c>
      <c r="E117" s="39">
        <f t="shared" si="46"/>
        <v>38033.11118</v>
      </c>
      <c r="F117" s="39">
        <f t="shared" si="47"/>
        <v>369.1988199999978</v>
      </c>
      <c r="G117" s="39">
        <f t="shared" si="48"/>
        <v>369.1988199999978</v>
      </c>
      <c r="H117" s="36">
        <f t="shared" si="41"/>
        <v>99.038602573647267</v>
      </c>
    </row>
    <row r="118" spans="1:8" ht="11.25" customHeight="1" x14ac:dyDescent="0.2">
      <c r="A118" s="38"/>
      <c r="B118" s="39"/>
      <c r="C118" s="45"/>
      <c r="D118" s="39"/>
      <c r="E118" s="45"/>
      <c r="F118" s="45"/>
      <c r="G118" s="45"/>
      <c r="H118" s="36" t="str">
        <f t="shared" si="41"/>
        <v/>
      </c>
    </row>
    <row r="119" spans="1:8" ht="11.25" customHeight="1" x14ac:dyDescent="0.2">
      <c r="A119" s="34" t="s">
        <v>150</v>
      </c>
      <c r="B119" s="48">
        <f>SUM(B120:B126)</f>
        <v>18817596.968219999</v>
      </c>
      <c r="C119" s="48">
        <f>SUM(C120:C126)</f>
        <v>16474096.664290002</v>
      </c>
      <c r="D119" s="48">
        <f t="shared" ref="D119:G119" si="49">SUM(D120:D126)</f>
        <v>347061.17195999989</v>
      </c>
      <c r="E119" s="48">
        <f t="shared" si="49"/>
        <v>16821157.83625</v>
      </c>
      <c r="F119" s="48">
        <f t="shared" si="49"/>
        <v>1996439.1319699981</v>
      </c>
      <c r="G119" s="48">
        <f t="shared" si="49"/>
        <v>2343500.3039299971</v>
      </c>
      <c r="H119" s="36">
        <f t="shared" si="41"/>
        <v>89.390573433251461</v>
      </c>
    </row>
    <row r="120" spans="1:8" ht="11.25" customHeight="1" x14ac:dyDescent="0.2">
      <c r="A120" s="38" t="s">
        <v>74</v>
      </c>
      <c r="B120" s="39">
        <v>9613794.0040000007</v>
      </c>
      <c r="C120" s="39">
        <v>7922069.2274500001</v>
      </c>
      <c r="D120" s="39">
        <v>304201.5948599999</v>
      </c>
      <c r="E120" s="39">
        <f t="shared" ref="E120:E126" si="50">C120+D120</f>
        <v>8226270.8223099997</v>
      </c>
      <c r="F120" s="39">
        <f t="shared" ref="F120:F126" si="51">B120-E120</f>
        <v>1387523.1816900009</v>
      </c>
      <c r="G120" s="39">
        <f t="shared" ref="G120:G126" si="52">B120-C120</f>
        <v>1691724.7765500005</v>
      </c>
      <c r="H120" s="36">
        <f t="shared" si="41"/>
        <v>85.567371413276632</v>
      </c>
    </row>
    <row r="121" spans="1:8" ht="11.25" customHeight="1" x14ac:dyDescent="0.2">
      <c r="A121" s="38" t="s">
        <v>151</v>
      </c>
      <c r="B121" s="39">
        <v>34123.953999999998</v>
      </c>
      <c r="C121" s="39">
        <v>31690.858079999998</v>
      </c>
      <c r="D121" s="39">
        <v>2432.3431299999997</v>
      </c>
      <c r="E121" s="39">
        <f t="shared" si="50"/>
        <v>34123.201209999999</v>
      </c>
      <c r="F121" s="39">
        <f t="shared" si="51"/>
        <v>0.75278999999864027</v>
      </c>
      <c r="G121" s="39">
        <f t="shared" si="52"/>
        <v>2433.0959199999998</v>
      </c>
      <c r="H121" s="36">
        <f t="shared" si="41"/>
        <v>99.997793954358286</v>
      </c>
    </row>
    <row r="122" spans="1:8" ht="11.25" customHeight="1" x14ac:dyDescent="0.2">
      <c r="A122" s="38" t="s">
        <v>152</v>
      </c>
      <c r="B122" s="39">
        <v>133260.80600000004</v>
      </c>
      <c r="C122" s="39">
        <v>115153.15910999999</v>
      </c>
      <c r="D122" s="39">
        <v>1371.66507</v>
      </c>
      <c r="E122" s="39">
        <f t="shared" si="50"/>
        <v>116524.82418</v>
      </c>
      <c r="F122" s="39">
        <f t="shared" si="51"/>
        <v>16735.981820000045</v>
      </c>
      <c r="G122" s="39">
        <f t="shared" si="52"/>
        <v>18107.646890000047</v>
      </c>
      <c r="H122" s="36">
        <f t="shared" si="41"/>
        <v>87.441182203265342</v>
      </c>
    </row>
    <row r="123" spans="1:8" ht="11.25" customHeight="1" x14ac:dyDescent="0.2">
      <c r="A123" s="38" t="s">
        <v>153</v>
      </c>
      <c r="B123" s="39">
        <v>753174.01799999992</v>
      </c>
      <c r="C123" s="39">
        <v>739694.86579000007</v>
      </c>
      <c r="D123" s="39">
        <v>3951.0520399999996</v>
      </c>
      <c r="E123" s="39">
        <f t="shared" si="50"/>
        <v>743645.91783000005</v>
      </c>
      <c r="F123" s="39">
        <f t="shared" si="51"/>
        <v>9528.1001699998742</v>
      </c>
      <c r="G123" s="39">
        <f t="shared" si="52"/>
        <v>13479.152209999855</v>
      </c>
      <c r="H123" s="36">
        <f t="shared" si="41"/>
        <v>98.734940406560881</v>
      </c>
    </row>
    <row r="124" spans="1:8" ht="11.25" customHeight="1" x14ac:dyDescent="0.2">
      <c r="A124" s="38" t="s">
        <v>154</v>
      </c>
      <c r="B124" s="39">
        <v>113410.67055999997</v>
      </c>
      <c r="C124" s="39">
        <v>108766.20102000001</v>
      </c>
      <c r="D124" s="39">
        <v>1290.6478200000001</v>
      </c>
      <c r="E124" s="39">
        <f t="shared" si="50"/>
        <v>110056.84884000001</v>
      </c>
      <c r="F124" s="39">
        <f t="shared" si="51"/>
        <v>3353.8217199999635</v>
      </c>
      <c r="G124" s="39">
        <f t="shared" si="52"/>
        <v>4644.4695399999619</v>
      </c>
      <c r="H124" s="36">
        <f t="shared" si="41"/>
        <v>97.042763521774944</v>
      </c>
    </row>
    <row r="125" spans="1:8" ht="11.25" customHeight="1" x14ac:dyDescent="0.2">
      <c r="A125" s="38" t="s">
        <v>155</v>
      </c>
      <c r="B125" s="39">
        <v>924814.44500000007</v>
      </c>
      <c r="C125" s="39">
        <v>813432.17036999983</v>
      </c>
      <c r="D125" s="39">
        <v>1062.51388</v>
      </c>
      <c r="E125" s="39">
        <f t="shared" si="50"/>
        <v>814494.68424999982</v>
      </c>
      <c r="F125" s="39">
        <f t="shared" si="51"/>
        <v>110319.76075000025</v>
      </c>
      <c r="G125" s="39">
        <f t="shared" si="52"/>
        <v>111382.27463000023</v>
      </c>
      <c r="H125" s="36">
        <f t="shared" si="41"/>
        <v>88.071146450356295</v>
      </c>
    </row>
    <row r="126" spans="1:8" ht="11.25" customHeight="1" x14ac:dyDescent="0.2">
      <c r="A126" s="38" t="s">
        <v>305</v>
      </c>
      <c r="B126" s="39">
        <v>7245019.0706599979</v>
      </c>
      <c r="C126" s="39">
        <v>6743290.1824700013</v>
      </c>
      <c r="D126" s="39">
        <v>32751.355160000014</v>
      </c>
      <c r="E126" s="39">
        <f t="shared" si="50"/>
        <v>6776041.5376300011</v>
      </c>
      <c r="F126" s="39">
        <f t="shared" si="51"/>
        <v>468977.53302999679</v>
      </c>
      <c r="G126" s="39">
        <f t="shared" si="52"/>
        <v>501728.88818999659</v>
      </c>
      <c r="H126" s="36">
        <f t="shared" si="41"/>
        <v>93.52689719024751</v>
      </c>
    </row>
    <row r="127" spans="1:8" ht="11.25" customHeight="1" x14ac:dyDescent="0.2">
      <c r="A127" s="38"/>
      <c r="B127" s="39"/>
      <c r="C127" s="39"/>
      <c r="D127" s="39"/>
      <c r="E127" s="39"/>
      <c r="F127" s="39"/>
      <c r="G127" s="39"/>
      <c r="H127" s="36"/>
    </row>
    <row r="128" spans="1:8" ht="11.25" customHeight="1" x14ac:dyDescent="0.2">
      <c r="A128" s="34" t="s">
        <v>295</v>
      </c>
      <c r="B128" s="48">
        <f>SUM(B129:B130)</f>
        <v>4774627.4110000003</v>
      </c>
      <c r="C128" s="48">
        <f>SUM(C129:C130)</f>
        <v>2800112.9962499999</v>
      </c>
      <c r="D128" s="48">
        <f>SUM(D129:D130)</f>
        <v>16634.863449999997</v>
      </c>
      <c r="E128" s="48">
        <f t="shared" ref="E128:G128" si="53">SUM(E129:E130)</f>
        <v>2816747.8596999999</v>
      </c>
      <c r="F128" s="48">
        <f t="shared" si="53"/>
        <v>1957879.5512999999</v>
      </c>
      <c r="G128" s="48">
        <f t="shared" si="53"/>
        <v>1974514.4147499998</v>
      </c>
      <c r="H128" s="36">
        <f>IFERROR(E128/B128*100,"")</f>
        <v>58.994087228893513</v>
      </c>
    </row>
    <row r="129" spans="1:8" ht="11.25" customHeight="1" x14ac:dyDescent="0.2">
      <c r="A129" s="50" t="s">
        <v>158</v>
      </c>
      <c r="B129" s="39">
        <v>1562256.4109999998</v>
      </c>
      <c r="C129" s="39">
        <v>1553981.80953</v>
      </c>
      <c r="D129" s="39">
        <v>8107.0424299999995</v>
      </c>
      <c r="E129" s="39">
        <f t="shared" ref="E129:E130" si="54">C129+D129</f>
        <v>1562088.8519599999</v>
      </c>
      <c r="F129" s="39">
        <f>B129-E129</f>
        <v>167.55903999996372</v>
      </c>
      <c r="G129" s="39">
        <f>B129-C129</f>
        <v>8274.6014699998777</v>
      </c>
      <c r="H129" s="36">
        <f>IFERROR(E129/B129*100,"")</f>
        <v>99.989274549374855</v>
      </c>
    </row>
    <row r="130" spans="1:8" ht="11.25" customHeight="1" x14ac:dyDescent="0.2">
      <c r="A130" s="50" t="s">
        <v>296</v>
      </c>
      <c r="B130" s="39">
        <v>3212371</v>
      </c>
      <c r="C130" s="39">
        <v>1246131.1867200001</v>
      </c>
      <c r="D130" s="39">
        <v>8527.8210199999994</v>
      </c>
      <c r="E130" s="39">
        <f t="shared" si="54"/>
        <v>1254659.00774</v>
      </c>
      <c r="F130" s="39">
        <f>B130-E130</f>
        <v>1957711.99226</v>
      </c>
      <c r="G130" s="39">
        <f>B130-C130</f>
        <v>1966239.8132799999</v>
      </c>
      <c r="H130" s="36">
        <f>IFERROR(E130/B130*100,"")</f>
        <v>39.057101677857261</v>
      </c>
    </row>
    <row r="131" spans="1:8" ht="11.25" customHeight="1" x14ac:dyDescent="0.2">
      <c r="A131" s="38"/>
      <c r="B131" s="39"/>
      <c r="C131" s="39"/>
      <c r="D131" s="39"/>
      <c r="E131" s="39"/>
      <c r="F131" s="39"/>
      <c r="G131" s="39"/>
      <c r="H131" s="36"/>
    </row>
    <row r="132" spans="1:8" ht="11.25" customHeight="1" x14ac:dyDescent="0.2">
      <c r="A132" s="34" t="s">
        <v>156</v>
      </c>
      <c r="B132" s="48">
        <f t="shared" ref="B132:G132" si="55">+B133+B141</f>
        <v>134372197.26100001</v>
      </c>
      <c r="C132" s="48">
        <f t="shared" ref="C132" si="56">+C133+C141</f>
        <v>127590025.83646998</v>
      </c>
      <c r="D132" s="48">
        <f t="shared" si="55"/>
        <v>1707036.19172</v>
      </c>
      <c r="E132" s="48">
        <f t="shared" si="55"/>
        <v>129297062.02818999</v>
      </c>
      <c r="F132" s="48">
        <f t="shared" si="55"/>
        <v>5075135.2328100195</v>
      </c>
      <c r="G132" s="48">
        <f t="shared" si="55"/>
        <v>6782171.4245300172</v>
      </c>
      <c r="H132" s="36">
        <f t="shared" ref="H132:H163" si="57">IFERROR(E132/B132*100,"")</f>
        <v>96.223076398049628</v>
      </c>
    </row>
    <row r="133" spans="1:8" ht="22.5" customHeight="1" x14ac:dyDescent="0.2">
      <c r="A133" s="49" t="s">
        <v>157</v>
      </c>
      <c r="B133" s="48">
        <f t="shared" ref="B133:C133" si="58">SUM(B134:B138)</f>
        <v>7678266.4900000002</v>
      </c>
      <c r="C133" s="48">
        <f t="shared" si="58"/>
        <v>7265176.0873199999</v>
      </c>
      <c r="D133" s="48">
        <f t="shared" ref="D133:G133" si="59">SUM(D134:D138)</f>
        <v>57282.820269999997</v>
      </c>
      <c r="E133" s="48">
        <f t="shared" si="59"/>
        <v>7322458.907589999</v>
      </c>
      <c r="F133" s="48">
        <f t="shared" si="59"/>
        <v>355807.58241000114</v>
      </c>
      <c r="G133" s="48">
        <f t="shared" si="59"/>
        <v>413090.40268000087</v>
      </c>
      <c r="H133" s="36">
        <f t="shared" si="57"/>
        <v>95.366042805711459</v>
      </c>
    </row>
    <row r="134" spans="1:8" ht="11.25" customHeight="1" x14ac:dyDescent="0.2">
      <c r="A134" s="50" t="s">
        <v>158</v>
      </c>
      <c r="B134" s="39">
        <v>505600.56900000002</v>
      </c>
      <c r="C134" s="39">
        <v>459308.43563999998</v>
      </c>
      <c r="D134" s="39">
        <v>1759.7791499999998</v>
      </c>
      <c r="E134" s="39">
        <f t="shared" ref="E134:E137" si="60">C134+D134</f>
        <v>461068.21479</v>
      </c>
      <c r="F134" s="39">
        <f t="shared" ref="F134:F140" si="61">B134-E134</f>
        <v>44532.35421000002</v>
      </c>
      <c r="G134" s="39">
        <f t="shared" ref="G134:G140" si="62">B134-C134</f>
        <v>46292.133360000036</v>
      </c>
      <c r="H134" s="36">
        <f t="shared" si="57"/>
        <v>91.192186690359506</v>
      </c>
    </row>
    <row r="135" spans="1:8" ht="11.25" customHeight="1" x14ac:dyDescent="0.2">
      <c r="A135" s="50" t="s">
        <v>159</v>
      </c>
      <c r="B135" s="39">
        <v>765456.80499999993</v>
      </c>
      <c r="C135" s="39">
        <v>530409.92887000006</v>
      </c>
      <c r="D135" s="39">
        <v>13733.93606</v>
      </c>
      <c r="E135" s="39">
        <f t="shared" si="60"/>
        <v>544143.86493000004</v>
      </c>
      <c r="F135" s="39">
        <f t="shared" si="61"/>
        <v>221312.9400699999</v>
      </c>
      <c r="G135" s="39">
        <f t="shared" si="62"/>
        <v>235046.87612999987</v>
      </c>
      <c r="H135" s="36">
        <f t="shared" si="57"/>
        <v>71.087468473155724</v>
      </c>
    </row>
    <row r="136" spans="1:8" ht="11.25" customHeight="1" x14ac:dyDescent="0.2">
      <c r="A136" s="50" t="s">
        <v>160</v>
      </c>
      <c r="B136" s="39">
        <v>65044.602000000006</v>
      </c>
      <c r="C136" s="39">
        <v>60404.490570000002</v>
      </c>
      <c r="D136" s="39">
        <v>86.105369999999994</v>
      </c>
      <c r="E136" s="39">
        <f t="shared" si="60"/>
        <v>60490.595939999999</v>
      </c>
      <c r="F136" s="39">
        <f t="shared" si="61"/>
        <v>4554.006060000007</v>
      </c>
      <c r="G136" s="39">
        <f t="shared" si="62"/>
        <v>4640.1114300000045</v>
      </c>
      <c r="H136" s="36">
        <f t="shared" si="57"/>
        <v>92.998641055563681</v>
      </c>
    </row>
    <row r="137" spans="1:8" ht="11.4" x14ac:dyDescent="0.2">
      <c r="A137" s="50" t="s">
        <v>161</v>
      </c>
      <c r="B137" s="39">
        <v>644696.04500000004</v>
      </c>
      <c r="C137" s="39">
        <v>636780.52933000005</v>
      </c>
      <c r="D137" s="39">
        <v>1360.0477900000001</v>
      </c>
      <c r="E137" s="39">
        <f t="shared" si="60"/>
        <v>638140.57712000003</v>
      </c>
      <c r="F137" s="39">
        <f t="shared" si="61"/>
        <v>6555.4678800000111</v>
      </c>
      <c r="G137" s="39">
        <f t="shared" si="62"/>
        <v>7915.5156699999934</v>
      </c>
      <c r="H137" s="36">
        <f t="shared" si="57"/>
        <v>98.983169211159037</v>
      </c>
    </row>
    <row r="138" spans="1:8" ht="11.25" customHeight="1" x14ac:dyDescent="0.2">
      <c r="A138" s="49" t="s">
        <v>162</v>
      </c>
      <c r="B138" s="48">
        <f>SUM(B139:B140)</f>
        <v>5697468.4690000005</v>
      </c>
      <c r="C138" s="48">
        <f>SUM(C139:C140)</f>
        <v>5578272.7029099995</v>
      </c>
      <c r="D138" s="48">
        <f>SUM(D139:D140)</f>
        <v>40342.9519</v>
      </c>
      <c r="E138" s="48">
        <f t="shared" ref="E138" si="63">SUM(C138:D138)</f>
        <v>5618615.6548099993</v>
      </c>
      <c r="F138" s="48">
        <f t="shared" si="61"/>
        <v>78852.814190001227</v>
      </c>
      <c r="G138" s="48">
        <f t="shared" si="62"/>
        <v>119195.76609000098</v>
      </c>
      <c r="H138" s="36">
        <f t="shared" si="57"/>
        <v>98.6160026225851</v>
      </c>
    </row>
    <row r="139" spans="1:8" ht="11.25" customHeight="1" x14ac:dyDescent="0.2">
      <c r="A139" s="51" t="s">
        <v>162</v>
      </c>
      <c r="B139" s="39">
        <v>4637620.415</v>
      </c>
      <c r="C139" s="39">
        <v>4533483.9982999992</v>
      </c>
      <c r="D139" s="39">
        <v>32461.722429999998</v>
      </c>
      <c r="E139" s="39">
        <f t="shared" ref="E139:E140" si="64">C139+D139</f>
        <v>4565945.7207299992</v>
      </c>
      <c r="F139" s="39">
        <f t="shared" si="61"/>
        <v>71674.694270000793</v>
      </c>
      <c r="G139" s="39">
        <f t="shared" si="62"/>
        <v>104136.41670000087</v>
      </c>
      <c r="H139" s="36">
        <f t="shared" si="57"/>
        <v>98.454494161743483</v>
      </c>
    </row>
    <row r="140" spans="1:8" ht="11.25" customHeight="1" x14ac:dyDescent="0.2">
      <c r="A140" s="51" t="s">
        <v>163</v>
      </c>
      <c r="B140" s="39">
        <v>1059848.054</v>
      </c>
      <c r="C140" s="39">
        <v>1044788.70461</v>
      </c>
      <c r="D140" s="39">
        <v>7881.2294699999993</v>
      </c>
      <c r="E140" s="39">
        <f t="shared" si="64"/>
        <v>1052669.93408</v>
      </c>
      <c r="F140" s="39">
        <f t="shared" si="61"/>
        <v>7178.1199199999683</v>
      </c>
      <c r="G140" s="39">
        <f t="shared" si="62"/>
        <v>15059.349389999988</v>
      </c>
      <c r="H140" s="36">
        <f t="shared" si="57"/>
        <v>99.322721790835118</v>
      </c>
    </row>
    <row r="141" spans="1:8" ht="11.25" customHeight="1" x14ac:dyDescent="0.2">
      <c r="A141" s="49" t="s">
        <v>164</v>
      </c>
      <c r="B141" s="48">
        <f t="shared" ref="B141:G141" si="65">SUM(B142:B145)</f>
        <v>126693930.771</v>
      </c>
      <c r="C141" s="48">
        <f t="shared" si="65"/>
        <v>120324849.74914998</v>
      </c>
      <c r="D141" s="48">
        <f t="shared" ref="D141" si="66">SUM(D142:D145)</f>
        <v>1649753.37145</v>
      </c>
      <c r="E141" s="48">
        <f t="shared" si="65"/>
        <v>121974603.12059999</v>
      </c>
      <c r="F141" s="48">
        <f t="shared" si="65"/>
        <v>4719327.6504000183</v>
      </c>
      <c r="G141" s="48">
        <f t="shared" si="65"/>
        <v>6369081.021850016</v>
      </c>
      <c r="H141" s="36">
        <f t="shared" si="57"/>
        <v>96.275016789138675</v>
      </c>
    </row>
    <row r="142" spans="1:8" ht="11.25" customHeight="1" x14ac:dyDescent="0.2">
      <c r="A142" s="51" t="s">
        <v>165</v>
      </c>
      <c r="B142" s="39">
        <v>46018528.011870012</v>
      </c>
      <c r="C142" s="39">
        <v>44263050.740359984</v>
      </c>
      <c r="D142" s="39">
        <v>685310.02117000008</v>
      </c>
      <c r="E142" s="39">
        <f t="shared" ref="E142:E144" si="67">C142+D142</f>
        <v>44948360.761529982</v>
      </c>
      <c r="F142" s="39">
        <f>B142-E142</f>
        <v>1070167.2503400296</v>
      </c>
      <c r="G142" s="39">
        <f>B142-C142</f>
        <v>1755477.2715100273</v>
      </c>
      <c r="H142" s="36">
        <f t="shared" si="57"/>
        <v>97.674486132924571</v>
      </c>
    </row>
    <row r="143" spans="1:8" ht="11.25" customHeight="1" x14ac:dyDescent="0.2">
      <c r="A143" s="51" t="s">
        <v>166</v>
      </c>
      <c r="B143" s="39">
        <v>16150650.67114</v>
      </c>
      <c r="C143" s="39">
        <v>15172182.794909999</v>
      </c>
      <c r="D143" s="39">
        <v>858085.7152199999</v>
      </c>
      <c r="E143" s="39">
        <f t="shared" si="67"/>
        <v>16030268.510129999</v>
      </c>
      <c r="F143" s="39">
        <f>B143-E143</f>
        <v>120382.16101000085</v>
      </c>
      <c r="G143" s="39">
        <f>B143-C143</f>
        <v>978467.87623000145</v>
      </c>
      <c r="H143" s="36">
        <f t="shared" si="57"/>
        <v>99.254629652629944</v>
      </c>
    </row>
    <row r="144" spans="1:8" ht="11.25" customHeight="1" x14ac:dyDescent="0.2">
      <c r="A144" s="51" t="s">
        <v>167</v>
      </c>
      <c r="B144" s="39">
        <v>15912220.224149998</v>
      </c>
      <c r="C144" s="39">
        <v>13807795.383400001</v>
      </c>
      <c r="D144" s="39">
        <v>53433.345060000014</v>
      </c>
      <c r="E144" s="39">
        <f t="shared" si="67"/>
        <v>13861228.728460001</v>
      </c>
      <c r="F144" s="39">
        <f>B144-E144</f>
        <v>2050991.4956899974</v>
      </c>
      <c r="G144" s="39">
        <f>B144-C144</f>
        <v>2104424.8407499976</v>
      </c>
      <c r="H144" s="36">
        <f t="shared" si="57"/>
        <v>87.110588800315853</v>
      </c>
    </row>
    <row r="145" spans="1:9" ht="22.5" customHeight="1" x14ac:dyDescent="0.2">
      <c r="A145" s="52" t="s">
        <v>168</v>
      </c>
      <c r="B145" s="43">
        <f t="shared" ref="B145:G145" si="68">SUM(B146)</f>
        <v>48612531.863839984</v>
      </c>
      <c r="C145" s="43">
        <f t="shared" si="68"/>
        <v>47081820.830479994</v>
      </c>
      <c r="D145" s="43">
        <f t="shared" si="68"/>
        <v>52924.290000000008</v>
      </c>
      <c r="E145" s="48">
        <f t="shared" si="68"/>
        <v>47134745.120479994</v>
      </c>
      <c r="F145" s="48">
        <f t="shared" si="68"/>
        <v>1477786.7433599904</v>
      </c>
      <c r="G145" s="48">
        <f t="shared" si="68"/>
        <v>1530711.0333599895</v>
      </c>
      <c r="H145" s="36">
        <f t="shared" si="57"/>
        <v>96.960070404275271</v>
      </c>
    </row>
    <row r="146" spans="1:9" ht="11.25" customHeight="1" x14ac:dyDescent="0.2">
      <c r="A146" s="51" t="s">
        <v>169</v>
      </c>
      <c r="B146" s="39">
        <v>48612531.863839984</v>
      </c>
      <c r="C146" s="39">
        <v>47081820.830479994</v>
      </c>
      <c r="D146" s="39">
        <v>52924.290000000008</v>
      </c>
      <c r="E146" s="39">
        <f t="shared" ref="E146" si="69">C146+D146</f>
        <v>47134745.120479994</v>
      </c>
      <c r="F146" s="39">
        <f>B146-E146</f>
        <v>1477786.7433599904</v>
      </c>
      <c r="G146" s="39">
        <f>B146-C146</f>
        <v>1530711.0333599895</v>
      </c>
      <c r="H146" s="36">
        <f t="shared" si="57"/>
        <v>96.960070404275271</v>
      </c>
    </row>
    <row r="147" spans="1:9" ht="11.25" customHeight="1" x14ac:dyDescent="0.2">
      <c r="A147" s="46"/>
      <c r="B147" s="42"/>
      <c r="C147" s="41"/>
      <c r="D147" s="42"/>
      <c r="E147" s="41"/>
      <c r="F147" s="41"/>
      <c r="G147" s="41"/>
      <c r="H147" s="36" t="str">
        <f t="shared" si="57"/>
        <v/>
      </c>
    </row>
    <row r="148" spans="1:9" ht="11.25" customHeight="1" x14ac:dyDescent="0.2">
      <c r="A148" s="34" t="s">
        <v>170</v>
      </c>
      <c r="B148" s="39">
        <v>368336353.35245001</v>
      </c>
      <c r="C148" s="39">
        <v>327035718.13926005</v>
      </c>
      <c r="D148" s="39">
        <v>18641450.018769998</v>
      </c>
      <c r="E148" s="39">
        <f t="shared" ref="E148" si="70">C148+D148</f>
        <v>345677168.15803003</v>
      </c>
      <c r="F148" s="39">
        <f>B148-E148</f>
        <v>22659185.19441998</v>
      </c>
      <c r="G148" s="39">
        <f>B148-C148</f>
        <v>41300635.21318996</v>
      </c>
      <c r="H148" s="36">
        <f t="shared" si="57"/>
        <v>93.848235454310952</v>
      </c>
    </row>
    <row r="149" spans="1:9" ht="11.25" customHeight="1" x14ac:dyDescent="0.2">
      <c r="A149" s="46"/>
      <c r="B149" s="39"/>
      <c r="C149" s="45"/>
      <c r="D149" s="39"/>
      <c r="E149" s="45"/>
      <c r="F149" s="45"/>
      <c r="G149" s="45"/>
      <c r="H149" s="36" t="str">
        <f t="shared" si="57"/>
        <v/>
      </c>
    </row>
    <row r="150" spans="1:9" ht="11.25" customHeight="1" x14ac:dyDescent="0.2">
      <c r="A150" s="34" t="s">
        <v>171</v>
      </c>
      <c r="B150" s="48">
        <f t="shared" ref="B150:C150" si="71">SUM(B151:B169)</f>
        <v>10935581.068999996</v>
      </c>
      <c r="C150" s="48">
        <f t="shared" si="71"/>
        <v>9778325.6880200002</v>
      </c>
      <c r="D150" s="48">
        <f t="shared" ref="D150:G150" si="72">SUM(D151:D169)</f>
        <v>134395.22805999996</v>
      </c>
      <c r="E150" s="48">
        <f t="shared" si="72"/>
        <v>9912720.9160799999</v>
      </c>
      <c r="F150" s="48">
        <f t="shared" si="72"/>
        <v>1022860.1529199993</v>
      </c>
      <c r="G150" s="48">
        <f t="shared" si="72"/>
        <v>1157255.3809799999</v>
      </c>
      <c r="H150" s="36">
        <f t="shared" si="57"/>
        <v>90.646494717874816</v>
      </c>
    </row>
    <row r="151" spans="1:9" ht="11.25" customHeight="1" x14ac:dyDescent="0.25">
      <c r="A151" s="38" t="s">
        <v>172</v>
      </c>
      <c r="B151" s="39">
        <v>2938472.0459999992</v>
      </c>
      <c r="C151" s="39">
        <v>2378976.7967399992</v>
      </c>
      <c r="D151" s="39">
        <v>69423.632900000011</v>
      </c>
      <c r="E151" s="39">
        <f t="shared" ref="E151:E169" si="73">C151+D151</f>
        <v>2448400.4296399993</v>
      </c>
      <c r="F151" s="39">
        <f t="shared" ref="F151:F169" si="74">B151-E151</f>
        <v>490071.61635999987</v>
      </c>
      <c r="G151" s="39">
        <f t="shared" ref="G151:G169" si="75">B151-C151</f>
        <v>559495.24925999995</v>
      </c>
      <c r="H151" s="36">
        <f t="shared" si="57"/>
        <v>83.322229761310453</v>
      </c>
      <c r="I151" s="70"/>
    </row>
    <row r="152" spans="1:9" ht="11.25" customHeight="1" x14ac:dyDescent="0.25">
      <c r="A152" s="38" t="s">
        <v>173</v>
      </c>
      <c r="B152" s="39">
        <v>166025.28599999999</v>
      </c>
      <c r="C152" s="39">
        <v>143724.03087000002</v>
      </c>
      <c r="D152" s="39">
        <v>0</v>
      </c>
      <c r="E152" s="39">
        <f t="shared" si="73"/>
        <v>143724.03087000002</v>
      </c>
      <c r="F152" s="39">
        <f t="shared" si="74"/>
        <v>22301.255129999976</v>
      </c>
      <c r="G152" s="39">
        <f t="shared" si="75"/>
        <v>22301.255129999976</v>
      </c>
      <c r="H152" s="36">
        <f t="shared" si="57"/>
        <v>86.567555059052879</v>
      </c>
      <c r="I152" s="70"/>
    </row>
    <row r="153" spans="1:9" ht="11.25" customHeight="1" x14ac:dyDescent="0.25">
      <c r="A153" s="38" t="s">
        <v>174</v>
      </c>
      <c r="B153" s="39">
        <v>224074</v>
      </c>
      <c r="C153" s="39">
        <v>194212.20005000001</v>
      </c>
      <c r="D153" s="39">
        <v>11287.481019999999</v>
      </c>
      <c r="E153" s="39">
        <f t="shared" si="73"/>
        <v>205499.68107000002</v>
      </c>
      <c r="F153" s="39">
        <f t="shared" si="74"/>
        <v>18574.318929999979</v>
      </c>
      <c r="G153" s="39">
        <f t="shared" si="75"/>
        <v>29861.799949999986</v>
      </c>
      <c r="H153" s="36">
        <f t="shared" si="57"/>
        <v>91.710631786820429</v>
      </c>
      <c r="I153" s="70"/>
    </row>
    <row r="154" spans="1:9" ht="11.25" customHeight="1" x14ac:dyDescent="0.25">
      <c r="A154" s="38" t="s">
        <v>175</v>
      </c>
      <c r="B154" s="39">
        <v>90962</v>
      </c>
      <c r="C154" s="39">
        <v>72862.887400000007</v>
      </c>
      <c r="D154" s="39">
        <v>4849.4675099999995</v>
      </c>
      <c r="E154" s="39">
        <f t="shared" si="73"/>
        <v>77712.354910000009</v>
      </c>
      <c r="F154" s="39">
        <f t="shared" si="74"/>
        <v>13249.645089999991</v>
      </c>
      <c r="G154" s="39">
        <f t="shared" si="75"/>
        <v>18099.112599999993</v>
      </c>
      <c r="H154" s="36">
        <f t="shared" si="57"/>
        <v>85.433867889888091</v>
      </c>
      <c r="I154" s="70"/>
    </row>
    <row r="155" spans="1:9" ht="11.25" customHeight="1" x14ac:dyDescent="0.25">
      <c r="A155" s="38" t="s">
        <v>176</v>
      </c>
      <c r="B155" s="39">
        <v>193825</v>
      </c>
      <c r="C155" s="39">
        <v>171118.23978</v>
      </c>
      <c r="D155" s="39">
        <v>2987.72165</v>
      </c>
      <c r="E155" s="39">
        <f t="shared" si="73"/>
        <v>174105.96143</v>
      </c>
      <c r="F155" s="39">
        <f t="shared" si="74"/>
        <v>19719.038570000004</v>
      </c>
      <c r="G155" s="39">
        <f t="shared" si="75"/>
        <v>22706.760219999996</v>
      </c>
      <c r="H155" s="36">
        <f t="shared" si="57"/>
        <v>89.826369885205722</v>
      </c>
      <c r="I155" s="70"/>
    </row>
    <row r="156" spans="1:9" ht="11.25" customHeight="1" x14ac:dyDescent="0.25">
      <c r="A156" s="38" t="s">
        <v>177</v>
      </c>
      <c r="B156" s="39">
        <v>123238.867</v>
      </c>
      <c r="C156" s="39">
        <v>106513.25751000001</v>
      </c>
      <c r="D156" s="39">
        <v>1405.0221000000001</v>
      </c>
      <c r="E156" s="39">
        <f t="shared" si="73"/>
        <v>107918.27961000001</v>
      </c>
      <c r="F156" s="39">
        <f t="shared" si="74"/>
        <v>15320.587389999986</v>
      </c>
      <c r="G156" s="39">
        <f t="shared" si="75"/>
        <v>16725.609489999988</v>
      </c>
      <c r="H156" s="36">
        <f t="shared" si="57"/>
        <v>87.568380201028646</v>
      </c>
      <c r="I156" s="70"/>
    </row>
    <row r="157" spans="1:9" ht="11.25" customHeight="1" x14ac:dyDescent="0.25">
      <c r="A157" s="38" t="s">
        <v>178</v>
      </c>
      <c r="B157" s="39">
        <v>41417.82</v>
      </c>
      <c r="C157" s="39">
        <v>40768.4876</v>
      </c>
      <c r="D157" s="39">
        <v>649.26949999999999</v>
      </c>
      <c r="E157" s="39">
        <f t="shared" si="73"/>
        <v>41417.757100000003</v>
      </c>
      <c r="F157" s="39">
        <f t="shared" si="74"/>
        <v>6.2899999997171108E-2</v>
      </c>
      <c r="G157" s="39">
        <f t="shared" si="75"/>
        <v>649.33239999999932</v>
      </c>
      <c r="H157" s="36">
        <f t="shared" si="57"/>
        <v>99.999848133001706</v>
      </c>
      <c r="I157" s="70"/>
    </row>
    <row r="158" spans="1:9" ht="11.25" customHeight="1" x14ac:dyDescent="0.25">
      <c r="A158" s="38" t="s">
        <v>179</v>
      </c>
      <c r="B158" s="39">
        <v>99093.851999999999</v>
      </c>
      <c r="C158" s="39">
        <v>67033.573709999997</v>
      </c>
      <c r="D158" s="39">
        <v>29.892490000000002</v>
      </c>
      <c r="E158" s="39">
        <f t="shared" si="73"/>
        <v>67063.466199999995</v>
      </c>
      <c r="F158" s="39">
        <f t="shared" si="74"/>
        <v>32030.385800000004</v>
      </c>
      <c r="G158" s="39">
        <f t="shared" si="75"/>
        <v>32060.278290000002</v>
      </c>
      <c r="H158" s="36">
        <f t="shared" si="57"/>
        <v>67.676717421379479</v>
      </c>
      <c r="I158" s="70"/>
    </row>
    <row r="159" spans="1:9" ht="11.25" customHeight="1" x14ac:dyDescent="0.25">
      <c r="A159" s="38" t="s">
        <v>180</v>
      </c>
      <c r="B159" s="39">
        <v>674638.91</v>
      </c>
      <c r="C159" s="39">
        <v>669281.15327999997</v>
      </c>
      <c r="D159" s="39">
        <v>4070.4274399999999</v>
      </c>
      <c r="E159" s="39">
        <f t="shared" si="73"/>
        <v>673351.58071999997</v>
      </c>
      <c r="F159" s="39">
        <f t="shared" si="74"/>
        <v>1287.3292800000636</v>
      </c>
      <c r="G159" s="39">
        <f t="shared" si="75"/>
        <v>5357.7567200000631</v>
      </c>
      <c r="H159" s="36">
        <f t="shared" si="57"/>
        <v>99.809182473628738</v>
      </c>
      <c r="I159" s="70"/>
    </row>
    <row r="160" spans="1:9" ht="11.25" customHeight="1" x14ac:dyDescent="0.25">
      <c r="A160" s="38" t="s">
        <v>181</v>
      </c>
      <c r="B160" s="39">
        <v>604736.17800000007</v>
      </c>
      <c r="C160" s="39">
        <v>601701.84773000004</v>
      </c>
      <c r="D160" s="39">
        <v>261.29331999999999</v>
      </c>
      <c r="E160" s="39">
        <f t="shared" si="73"/>
        <v>601963.14105000009</v>
      </c>
      <c r="F160" s="39">
        <f t="shared" si="74"/>
        <v>2773.0369499999797</v>
      </c>
      <c r="G160" s="39">
        <f t="shared" si="75"/>
        <v>3034.3302700000349</v>
      </c>
      <c r="H160" s="36">
        <f t="shared" si="57"/>
        <v>99.541446824105833</v>
      </c>
      <c r="I160" s="70"/>
    </row>
    <row r="161" spans="1:9" ht="11.25" customHeight="1" x14ac:dyDescent="0.25">
      <c r="A161" s="38" t="s">
        <v>182</v>
      </c>
      <c r="B161" s="39">
        <v>318563.23700000002</v>
      </c>
      <c r="C161" s="39">
        <v>316101.88867000001</v>
      </c>
      <c r="D161" s="39">
        <v>2461.3483300000003</v>
      </c>
      <c r="E161" s="39">
        <f t="shared" si="73"/>
        <v>318563.23700000002</v>
      </c>
      <c r="F161" s="39">
        <f t="shared" si="74"/>
        <v>0</v>
      </c>
      <c r="G161" s="39">
        <f t="shared" si="75"/>
        <v>2461.348330000008</v>
      </c>
      <c r="H161" s="36">
        <f t="shared" si="57"/>
        <v>100</v>
      </c>
      <c r="I161" s="70"/>
    </row>
    <row r="162" spans="1:9" ht="11.25" customHeight="1" x14ac:dyDescent="0.25">
      <c r="A162" s="38" t="s">
        <v>183</v>
      </c>
      <c r="B162" s="39">
        <v>511021</v>
      </c>
      <c r="C162" s="39">
        <v>337139.75052</v>
      </c>
      <c r="D162" s="39">
        <v>20722.997930000001</v>
      </c>
      <c r="E162" s="39">
        <f t="shared" si="73"/>
        <v>357862.74845000001</v>
      </c>
      <c r="F162" s="39">
        <f t="shared" si="74"/>
        <v>153158.25154999999</v>
      </c>
      <c r="G162" s="39">
        <f t="shared" si="75"/>
        <v>173881.24948</v>
      </c>
      <c r="H162" s="36">
        <f t="shared" si="57"/>
        <v>70.028971108819405</v>
      </c>
      <c r="I162" s="70"/>
    </row>
    <row r="163" spans="1:9" ht="11.25" customHeight="1" x14ac:dyDescent="0.25">
      <c r="A163" s="38" t="s">
        <v>184</v>
      </c>
      <c r="B163" s="39">
        <v>352736.41299999994</v>
      </c>
      <c r="C163" s="39">
        <v>234495.80965000001</v>
      </c>
      <c r="D163" s="39">
        <v>254.30502999999999</v>
      </c>
      <c r="E163" s="39">
        <f t="shared" si="73"/>
        <v>234750.11468</v>
      </c>
      <c r="F163" s="39">
        <f t="shared" si="74"/>
        <v>117986.29831999994</v>
      </c>
      <c r="G163" s="39">
        <f t="shared" si="75"/>
        <v>118240.60334999993</v>
      </c>
      <c r="H163" s="36">
        <f t="shared" si="57"/>
        <v>66.551143014543285</v>
      </c>
      <c r="I163" s="70"/>
    </row>
    <row r="164" spans="1:9" ht="11.25" customHeight="1" x14ac:dyDescent="0.25">
      <c r="A164" s="38" t="s">
        <v>185</v>
      </c>
      <c r="B164" s="39">
        <v>177398.69399999996</v>
      </c>
      <c r="C164" s="39">
        <v>167483.87503</v>
      </c>
      <c r="D164" s="39">
        <v>2962.5867899999998</v>
      </c>
      <c r="E164" s="39">
        <f t="shared" si="73"/>
        <v>170446.46182</v>
      </c>
      <c r="F164" s="39">
        <f t="shared" si="74"/>
        <v>6952.2321799999627</v>
      </c>
      <c r="G164" s="39">
        <f t="shared" si="75"/>
        <v>9914.8189699999639</v>
      </c>
      <c r="H164" s="36">
        <f t="shared" ref="H164:H195" si="76">IFERROR(E164/B164*100,"")</f>
        <v>96.081012761007159</v>
      </c>
      <c r="I164" s="70"/>
    </row>
    <row r="165" spans="1:9" ht="11.25" customHeight="1" x14ac:dyDescent="0.25">
      <c r="A165" s="38" t="s">
        <v>186</v>
      </c>
      <c r="B165" s="39">
        <v>1113970.314</v>
      </c>
      <c r="C165" s="39">
        <v>1002921.0811300001</v>
      </c>
      <c r="D165" s="39">
        <v>7710.7988600000008</v>
      </c>
      <c r="E165" s="39">
        <f t="shared" si="73"/>
        <v>1010631.87999</v>
      </c>
      <c r="F165" s="39">
        <f t="shared" si="74"/>
        <v>103338.43400999997</v>
      </c>
      <c r="G165" s="39">
        <f t="shared" si="75"/>
        <v>111049.23286999995</v>
      </c>
      <c r="H165" s="36">
        <f t="shared" si="76"/>
        <v>90.723412221019032</v>
      </c>
      <c r="I165" s="70"/>
    </row>
    <row r="166" spans="1:9" ht="11.25" customHeight="1" x14ac:dyDescent="0.25">
      <c r="A166" s="38" t="s">
        <v>187</v>
      </c>
      <c r="B166" s="39">
        <v>78027.525999999998</v>
      </c>
      <c r="C166" s="39">
        <v>75782.245349999997</v>
      </c>
      <c r="D166" s="39">
        <v>2229.62248</v>
      </c>
      <c r="E166" s="39">
        <f t="shared" si="73"/>
        <v>78011.867830000003</v>
      </c>
      <c r="F166" s="39">
        <f t="shared" si="74"/>
        <v>15.658169999995152</v>
      </c>
      <c r="G166" s="39">
        <f t="shared" si="75"/>
        <v>2245.2806500000006</v>
      </c>
      <c r="H166" s="36">
        <f t="shared" si="76"/>
        <v>99.979932504844513</v>
      </c>
      <c r="I166" s="70"/>
    </row>
    <row r="167" spans="1:9" ht="11.25" customHeight="1" x14ac:dyDescent="0.25">
      <c r="A167" s="38" t="s">
        <v>188</v>
      </c>
      <c r="B167" s="39">
        <v>3105430.341</v>
      </c>
      <c r="C167" s="39">
        <v>3103628.44802</v>
      </c>
      <c r="D167" s="39">
        <v>1509.6593899999998</v>
      </c>
      <c r="E167" s="39">
        <f t="shared" si="73"/>
        <v>3105138.1074100002</v>
      </c>
      <c r="F167" s="39">
        <f t="shared" si="74"/>
        <v>292.23358999984339</v>
      </c>
      <c r="G167" s="39">
        <f t="shared" si="75"/>
        <v>1801.8929800000042</v>
      </c>
      <c r="H167" s="36">
        <f t="shared" si="76"/>
        <v>99.990589594422985</v>
      </c>
      <c r="I167" s="70"/>
    </row>
    <row r="168" spans="1:9" ht="11.25" customHeight="1" x14ac:dyDescent="0.25">
      <c r="A168" s="38" t="s">
        <v>189</v>
      </c>
      <c r="B168" s="39">
        <v>51877.633999999998</v>
      </c>
      <c r="C168" s="39">
        <v>43647.342170000004</v>
      </c>
      <c r="D168" s="39">
        <v>1521.59232</v>
      </c>
      <c r="E168" s="39">
        <f t="shared" si="73"/>
        <v>45168.934490000007</v>
      </c>
      <c r="F168" s="39">
        <f t="shared" si="74"/>
        <v>6708.6995099999913</v>
      </c>
      <c r="G168" s="39">
        <f t="shared" si="75"/>
        <v>8230.2918299999947</v>
      </c>
      <c r="H168" s="36">
        <f t="shared" si="76"/>
        <v>87.068223832258823</v>
      </c>
      <c r="I168" s="70"/>
    </row>
    <row r="169" spans="1:9" ht="11.25" customHeight="1" x14ac:dyDescent="0.25">
      <c r="A169" s="38" t="s">
        <v>190</v>
      </c>
      <c r="B169" s="39">
        <v>70071.951000000001</v>
      </c>
      <c r="C169" s="39">
        <v>50932.772810000002</v>
      </c>
      <c r="D169" s="39">
        <v>58.109000000000002</v>
      </c>
      <c r="E169" s="39">
        <f t="shared" si="73"/>
        <v>50990.881809999999</v>
      </c>
      <c r="F169" s="39">
        <f t="shared" si="74"/>
        <v>19081.069190000002</v>
      </c>
      <c r="G169" s="39">
        <f t="shared" si="75"/>
        <v>19139.178189999999</v>
      </c>
      <c r="H169" s="36">
        <f t="shared" si="76"/>
        <v>72.769319367174461</v>
      </c>
      <c r="I169" s="70"/>
    </row>
    <row r="170" spans="1:9" ht="11.25" customHeight="1" x14ac:dyDescent="0.2">
      <c r="A170" s="46"/>
      <c r="B170" s="39"/>
      <c r="C170" s="45"/>
      <c r="D170" s="39"/>
      <c r="E170" s="45"/>
      <c r="F170" s="45"/>
      <c r="G170" s="45"/>
      <c r="H170" s="36" t="str">
        <f t="shared" si="76"/>
        <v/>
      </c>
    </row>
    <row r="171" spans="1:9" ht="11.25" customHeight="1" x14ac:dyDescent="0.2">
      <c r="A171" s="34" t="s">
        <v>191</v>
      </c>
      <c r="B171" s="48">
        <f t="shared" ref="B171:C171" si="77">SUM(B172:B179)</f>
        <v>117161205.18453</v>
      </c>
      <c r="C171" s="48">
        <f t="shared" si="77"/>
        <v>105861487.91241002</v>
      </c>
      <c r="D171" s="48">
        <f t="shared" ref="D171:G171" si="78">SUM(D172:D179)</f>
        <v>1909849.2872200005</v>
      </c>
      <c r="E171" s="48">
        <f t="shared" si="78"/>
        <v>107771337.19963001</v>
      </c>
      <c r="F171" s="48">
        <f t="shared" si="78"/>
        <v>9389867.9849000033</v>
      </c>
      <c r="G171" s="48">
        <f t="shared" si="78"/>
        <v>11299717.272119995</v>
      </c>
      <c r="H171" s="36">
        <f t="shared" si="76"/>
        <v>91.985514343155771</v>
      </c>
    </row>
    <row r="172" spans="1:9" ht="11.25" customHeight="1" x14ac:dyDescent="0.2">
      <c r="A172" s="38" t="s">
        <v>74</v>
      </c>
      <c r="B172" s="39">
        <v>116032913.87199001</v>
      </c>
      <c r="C172" s="39">
        <v>104888450.34318002</v>
      </c>
      <c r="D172" s="39">
        <v>1897158.1528000003</v>
      </c>
      <c r="E172" s="39">
        <f t="shared" ref="E172:E179" si="79">C172+D172</f>
        <v>106785608.49598001</v>
      </c>
      <c r="F172" s="39">
        <f t="shared" ref="F172:F179" si="80">B172-E172</f>
        <v>9247305.3760100007</v>
      </c>
      <c r="G172" s="39">
        <f t="shared" ref="G172:G179" si="81">B172-C172</f>
        <v>11144463.528809994</v>
      </c>
      <c r="H172" s="36">
        <f t="shared" si="76"/>
        <v>92.030446304044531</v>
      </c>
    </row>
    <row r="173" spans="1:9" ht="11.25" customHeight="1" x14ac:dyDescent="0.2">
      <c r="A173" s="38" t="s">
        <v>192</v>
      </c>
      <c r="B173" s="39">
        <v>40963.238000000012</v>
      </c>
      <c r="C173" s="39">
        <v>40591.475299999998</v>
      </c>
      <c r="D173" s="39">
        <v>341.16235</v>
      </c>
      <c r="E173" s="39">
        <f t="shared" si="79"/>
        <v>40932.637649999997</v>
      </c>
      <c r="F173" s="39">
        <f t="shared" si="80"/>
        <v>30.600350000015169</v>
      </c>
      <c r="G173" s="39">
        <f t="shared" si="81"/>
        <v>371.76270000001387</v>
      </c>
      <c r="H173" s="36">
        <f t="shared" si="76"/>
        <v>99.925298019653582</v>
      </c>
    </row>
    <row r="174" spans="1:9" ht="11.25" customHeight="1" x14ac:dyDescent="0.2">
      <c r="A174" s="38" t="s">
        <v>297</v>
      </c>
      <c r="B174" s="39">
        <v>203538.272</v>
      </c>
      <c r="C174" s="39">
        <v>173662.96283999999</v>
      </c>
      <c r="D174" s="39">
        <v>701.28256999999996</v>
      </c>
      <c r="E174" s="39">
        <f t="shared" si="79"/>
        <v>174364.24541</v>
      </c>
      <c r="F174" s="39">
        <f t="shared" si="80"/>
        <v>29174.026589999994</v>
      </c>
      <c r="G174" s="39">
        <f t="shared" si="81"/>
        <v>29875.309160000004</v>
      </c>
      <c r="H174" s="36">
        <f t="shared" si="76"/>
        <v>85.666564669469153</v>
      </c>
    </row>
    <row r="175" spans="1:9" ht="11.25" customHeight="1" x14ac:dyDescent="0.2">
      <c r="A175" s="38" t="s">
        <v>193</v>
      </c>
      <c r="B175" s="39">
        <v>29141.32</v>
      </c>
      <c r="C175" s="39">
        <v>25803.880719999997</v>
      </c>
      <c r="D175" s="39">
        <v>561.00404000000003</v>
      </c>
      <c r="E175" s="39">
        <f t="shared" si="79"/>
        <v>26364.884759999997</v>
      </c>
      <c r="F175" s="39">
        <f t="shared" si="80"/>
        <v>2776.4352400000025</v>
      </c>
      <c r="G175" s="39">
        <f t="shared" si="81"/>
        <v>3337.4392800000023</v>
      </c>
      <c r="H175" s="36">
        <f t="shared" si="76"/>
        <v>90.472513805139911</v>
      </c>
    </row>
    <row r="176" spans="1:9" ht="11.25" customHeight="1" x14ac:dyDescent="0.2">
      <c r="A176" s="38" t="s">
        <v>194</v>
      </c>
      <c r="B176" s="39">
        <v>60616.738539999998</v>
      </c>
      <c r="C176" s="39">
        <v>48464.785880000003</v>
      </c>
      <c r="D176" s="39">
        <v>131.36962</v>
      </c>
      <c r="E176" s="39">
        <f t="shared" si="79"/>
        <v>48596.155500000001</v>
      </c>
      <c r="F176" s="39">
        <f t="shared" si="80"/>
        <v>12020.583039999998</v>
      </c>
      <c r="G176" s="39">
        <f t="shared" si="81"/>
        <v>12151.952659999995</v>
      </c>
      <c r="H176" s="36">
        <f t="shared" si="76"/>
        <v>80.169531833079716</v>
      </c>
    </row>
    <row r="177" spans="1:8" ht="11.25" customHeight="1" x14ac:dyDescent="0.2">
      <c r="A177" s="38" t="s">
        <v>195</v>
      </c>
      <c r="B177" s="39">
        <v>92211</v>
      </c>
      <c r="C177" s="39">
        <v>92175.503290000008</v>
      </c>
      <c r="D177" s="39">
        <v>10.18698</v>
      </c>
      <c r="E177" s="39">
        <f t="shared" si="79"/>
        <v>92185.690270000006</v>
      </c>
      <c r="F177" s="39">
        <f t="shared" si="80"/>
        <v>25.309729999993579</v>
      </c>
      <c r="G177" s="39">
        <f t="shared" si="81"/>
        <v>35.496709999992163</v>
      </c>
      <c r="H177" s="36">
        <f t="shared" si="76"/>
        <v>99.97255237444557</v>
      </c>
    </row>
    <row r="178" spans="1:8" ht="11.25" customHeight="1" x14ac:dyDescent="0.2">
      <c r="A178" s="38" t="s">
        <v>196</v>
      </c>
      <c r="B178" s="39">
        <v>609891.92100000009</v>
      </c>
      <c r="C178" s="39">
        <v>512655.00461999985</v>
      </c>
      <c r="D178" s="39">
        <v>10873.708319999998</v>
      </c>
      <c r="E178" s="39">
        <f t="shared" si="79"/>
        <v>523528.71293999982</v>
      </c>
      <c r="F178" s="39">
        <f t="shared" si="80"/>
        <v>86363.208060000266</v>
      </c>
      <c r="G178" s="39">
        <f t="shared" si="81"/>
        <v>97236.916380000242</v>
      </c>
      <c r="H178" s="36">
        <f t="shared" si="76"/>
        <v>85.839588116137662</v>
      </c>
    </row>
    <row r="179" spans="1:8" ht="11.25" customHeight="1" x14ac:dyDescent="0.2">
      <c r="A179" s="38" t="s">
        <v>197</v>
      </c>
      <c r="B179" s="39">
        <v>91928.822999999989</v>
      </c>
      <c r="C179" s="39">
        <v>79683.956579999998</v>
      </c>
      <c r="D179" s="39">
        <v>72.420539999999988</v>
      </c>
      <c r="E179" s="39">
        <f t="shared" si="79"/>
        <v>79756.377120000005</v>
      </c>
      <c r="F179" s="39">
        <f t="shared" si="80"/>
        <v>12172.445879999985</v>
      </c>
      <c r="G179" s="39">
        <f t="shared" si="81"/>
        <v>12244.866419999991</v>
      </c>
      <c r="H179" s="36">
        <f t="shared" si="76"/>
        <v>86.758836366261335</v>
      </c>
    </row>
    <row r="180" spans="1:8" ht="11.25" customHeight="1" x14ac:dyDescent="0.2">
      <c r="A180" s="46"/>
      <c r="B180" s="42"/>
      <c r="C180" s="41"/>
      <c r="D180" s="42"/>
      <c r="E180" s="41"/>
      <c r="F180" s="41"/>
      <c r="G180" s="41"/>
      <c r="H180" s="36" t="str">
        <f t="shared" si="76"/>
        <v/>
      </c>
    </row>
    <row r="181" spans="1:8" ht="11.25" customHeight="1" x14ac:dyDescent="0.2">
      <c r="A181" s="34" t="s">
        <v>198</v>
      </c>
      <c r="B181" s="48">
        <f>SUM(B182:B185)</f>
        <v>1167039.8770000003</v>
      </c>
      <c r="C181" s="48">
        <f>SUM(C182:C185)</f>
        <v>1108250.5430599998</v>
      </c>
      <c r="D181" s="48">
        <f t="shared" ref="D181:G181" si="82">SUM(D182:D185)</f>
        <v>17713.833769999997</v>
      </c>
      <c r="E181" s="48">
        <f t="shared" si="82"/>
        <v>1125964.3768299997</v>
      </c>
      <c r="F181" s="48">
        <f t="shared" si="82"/>
        <v>41075.500170000356</v>
      </c>
      <c r="G181" s="48">
        <f t="shared" si="82"/>
        <v>58789.333940000302</v>
      </c>
      <c r="H181" s="36">
        <f t="shared" si="76"/>
        <v>96.480368753500571</v>
      </c>
    </row>
    <row r="182" spans="1:8" ht="11.25" customHeight="1" x14ac:dyDescent="0.2">
      <c r="A182" s="38" t="s">
        <v>172</v>
      </c>
      <c r="B182" s="39">
        <v>1028534.6180000001</v>
      </c>
      <c r="C182" s="39">
        <v>980286.64466999983</v>
      </c>
      <c r="D182" s="39">
        <v>16761.137559999999</v>
      </c>
      <c r="E182" s="39">
        <f t="shared" ref="E182:E185" si="83">C182+D182</f>
        <v>997047.78222999978</v>
      </c>
      <c r="F182" s="39">
        <f>B182-E182</f>
        <v>31486.835770000354</v>
      </c>
      <c r="G182" s="39">
        <f>B182-C182</f>
        <v>48247.973330000299</v>
      </c>
      <c r="H182" s="36">
        <f t="shared" si="76"/>
        <v>96.938670296656909</v>
      </c>
    </row>
    <row r="183" spans="1:8" ht="11.4" customHeight="1" x14ac:dyDescent="0.2">
      <c r="A183" s="38" t="s">
        <v>199</v>
      </c>
      <c r="B183" s="39">
        <v>34313</v>
      </c>
      <c r="C183" s="39">
        <v>30310.155920000001</v>
      </c>
      <c r="D183" s="39">
        <v>888.85115000000008</v>
      </c>
      <c r="E183" s="39">
        <f t="shared" si="83"/>
        <v>31199.00707</v>
      </c>
      <c r="F183" s="39">
        <f>B183-E183</f>
        <v>3113.9929300000003</v>
      </c>
      <c r="G183" s="39">
        <f>B183-C183</f>
        <v>4002.8440799999989</v>
      </c>
      <c r="H183" s="36">
        <f t="shared" si="76"/>
        <v>90.924743012852275</v>
      </c>
    </row>
    <row r="184" spans="1:8" ht="11.25" customHeight="1" x14ac:dyDescent="0.2">
      <c r="A184" s="38" t="s">
        <v>200</v>
      </c>
      <c r="B184" s="39">
        <v>97107.259000000005</v>
      </c>
      <c r="C184" s="39">
        <v>91301.77751</v>
      </c>
      <c r="D184" s="39">
        <v>49.657849999999996</v>
      </c>
      <c r="E184" s="39">
        <f t="shared" si="83"/>
        <v>91351.435360000003</v>
      </c>
      <c r="F184" s="39">
        <f>B184-E184</f>
        <v>5755.8236400000023</v>
      </c>
      <c r="G184" s="39">
        <f>B184-C184</f>
        <v>5805.4814900000056</v>
      </c>
      <c r="H184" s="36">
        <f t="shared" si="76"/>
        <v>94.072715367241486</v>
      </c>
    </row>
    <row r="185" spans="1:8" ht="11.25" customHeight="1" x14ac:dyDescent="0.2">
      <c r="A185" s="50" t="s">
        <v>298</v>
      </c>
      <c r="B185" s="39">
        <v>7085</v>
      </c>
      <c r="C185" s="39">
        <v>6351.9649600000002</v>
      </c>
      <c r="D185" s="39">
        <v>14.187209999999999</v>
      </c>
      <c r="E185" s="39">
        <f t="shared" si="83"/>
        <v>6366.1521700000003</v>
      </c>
      <c r="F185" s="39">
        <f>B185-E185</f>
        <v>718.8478299999997</v>
      </c>
      <c r="G185" s="39">
        <f>B185-C185</f>
        <v>733.03503999999975</v>
      </c>
      <c r="H185" s="36">
        <f t="shared" si="76"/>
        <v>89.853947353563868</v>
      </c>
    </row>
    <row r="186" spans="1:8" ht="11.25" customHeight="1" x14ac:dyDescent="0.2">
      <c r="A186" s="46" t="s">
        <v>201</v>
      </c>
      <c r="B186" s="41"/>
      <c r="C186" s="41"/>
      <c r="D186" s="41"/>
      <c r="E186" s="41"/>
      <c r="F186" s="41"/>
      <c r="G186" s="41"/>
      <c r="H186" s="36" t="str">
        <f t="shared" si="76"/>
        <v/>
      </c>
    </row>
    <row r="187" spans="1:8" ht="11.25" customHeight="1" x14ac:dyDescent="0.2">
      <c r="A187" s="34" t="s">
        <v>202</v>
      </c>
      <c r="B187" s="43">
        <f t="shared" ref="B187:G187" si="84">SUM(B188:B193)</f>
        <v>3256940.6009999998</v>
      </c>
      <c r="C187" s="43">
        <f t="shared" si="84"/>
        <v>2710493.8013200006</v>
      </c>
      <c r="D187" s="43">
        <f t="shared" si="84"/>
        <v>53637.665439999997</v>
      </c>
      <c r="E187" s="48">
        <f t="shared" si="84"/>
        <v>2764131.4667600002</v>
      </c>
      <c r="F187" s="48">
        <f t="shared" si="84"/>
        <v>492809.13424000028</v>
      </c>
      <c r="G187" s="48">
        <f t="shared" si="84"/>
        <v>546446.7996800004</v>
      </c>
      <c r="H187" s="36">
        <f t="shared" si="76"/>
        <v>84.868955421272062</v>
      </c>
    </row>
    <row r="188" spans="1:8" ht="11.25" customHeight="1" x14ac:dyDescent="0.2">
      <c r="A188" s="38" t="s">
        <v>172</v>
      </c>
      <c r="B188" s="39">
        <v>2342804.6590000005</v>
      </c>
      <c r="C188" s="39">
        <v>2099638.1093600001</v>
      </c>
      <c r="D188" s="39">
        <v>40603.482039999988</v>
      </c>
      <c r="E188" s="39">
        <f t="shared" ref="E188:E193" si="85">C188+D188</f>
        <v>2140241.5914000003</v>
      </c>
      <c r="F188" s="39">
        <f t="shared" ref="F188:F193" si="86">B188-E188</f>
        <v>202563.06760000018</v>
      </c>
      <c r="G188" s="39">
        <f t="shared" ref="G188:G193" si="87">B188-C188</f>
        <v>243166.54964000033</v>
      </c>
      <c r="H188" s="36">
        <f t="shared" si="76"/>
        <v>91.353821718689005</v>
      </c>
    </row>
    <row r="189" spans="1:8" ht="11.25" customHeight="1" x14ac:dyDescent="0.2">
      <c r="A189" s="38" t="s">
        <v>203</v>
      </c>
      <c r="B189" s="39">
        <v>155997.56700000001</v>
      </c>
      <c r="C189" s="39">
        <v>137103.72771000001</v>
      </c>
      <c r="D189" s="39">
        <v>6818.9835599999997</v>
      </c>
      <c r="E189" s="39">
        <f t="shared" si="85"/>
        <v>143922.71127</v>
      </c>
      <c r="F189" s="39">
        <f t="shared" si="86"/>
        <v>12074.85573000001</v>
      </c>
      <c r="G189" s="39">
        <f t="shared" si="87"/>
        <v>18893.839290000004</v>
      </c>
      <c r="H189" s="36">
        <f t="shared" si="76"/>
        <v>92.259587144714885</v>
      </c>
    </row>
    <row r="190" spans="1:8" ht="11.25" customHeight="1" x14ac:dyDescent="0.2">
      <c r="A190" s="38" t="s">
        <v>204</v>
      </c>
      <c r="B190" s="39">
        <v>40466.894</v>
      </c>
      <c r="C190" s="39">
        <v>33445.63985</v>
      </c>
      <c r="D190" s="39">
        <v>507.81810999999999</v>
      </c>
      <c r="E190" s="39">
        <f t="shared" si="85"/>
        <v>33953.45796</v>
      </c>
      <c r="F190" s="39">
        <f t="shared" si="86"/>
        <v>6513.4360400000005</v>
      </c>
      <c r="G190" s="39">
        <f t="shared" si="87"/>
        <v>7021.2541500000007</v>
      </c>
      <c r="H190" s="36">
        <f t="shared" si="76"/>
        <v>83.90428472222257</v>
      </c>
    </row>
    <row r="191" spans="1:8" ht="11.25" customHeight="1" x14ac:dyDescent="0.2">
      <c r="A191" s="38" t="s">
        <v>205</v>
      </c>
      <c r="B191" s="39">
        <v>55169.722000000002</v>
      </c>
      <c r="C191" s="39">
        <v>55169.095299999994</v>
      </c>
      <c r="D191" s="39">
        <v>0</v>
      </c>
      <c r="E191" s="39">
        <f t="shared" si="85"/>
        <v>55169.095299999994</v>
      </c>
      <c r="F191" s="39">
        <f t="shared" si="86"/>
        <v>0.62670000000798609</v>
      </c>
      <c r="G191" s="39">
        <f t="shared" si="87"/>
        <v>0.62670000000798609</v>
      </c>
      <c r="H191" s="36">
        <f t="shared" si="76"/>
        <v>99.998864050828445</v>
      </c>
    </row>
    <row r="192" spans="1:8" ht="11.25" customHeight="1" x14ac:dyDescent="0.2">
      <c r="A192" s="38" t="s">
        <v>206</v>
      </c>
      <c r="B192" s="39">
        <v>87702.712</v>
      </c>
      <c r="C192" s="39">
        <v>51538.85499</v>
      </c>
      <c r="D192" s="39">
        <v>524.71803</v>
      </c>
      <c r="E192" s="39">
        <f t="shared" si="85"/>
        <v>52063.573019999996</v>
      </c>
      <c r="F192" s="39">
        <f t="shared" si="86"/>
        <v>35639.138980000003</v>
      </c>
      <c r="G192" s="39">
        <f t="shared" si="87"/>
        <v>36163.85701</v>
      </c>
      <c r="H192" s="36">
        <f t="shared" si="76"/>
        <v>59.36369792076669</v>
      </c>
    </row>
    <row r="193" spans="1:8" ht="11.4" x14ac:dyDescent="0.2">
      <c r="A193" s="38" t="s">
        <v>207</v>
      </c>
      <c r="B193" s="39">
        <v>574799.04700000002</v>
      </c>
      <c r="C193" s="39">
        <v>333598.37410999998</v>
      </c>
      <c r="D193" s="39">
        <v>5182.663700000001</v>
      </c>
      <c r="E193" s="39">
        <f t="shared" si="85"/>
        <v>338781.03780999995</v>
      </c>
      <c r="F193" s="39">
        <f t="shared" si="86"/>
        <v>236018.00919000007</v>
      </c>
      <c r="G193" s="39">
        <f t="shared" si="87"/>
        <v>241200.67289000005</v>
      </c>
      <c r="H193" s="36">
        <f t="shared" si="76"/>
        <v>58.939039578818218</v>
      </c>
    </row>
    <row r="194" spans="1:8" ht="11.4" x14ac:dyDescent="0.2">
      <c r="A194" s="46"/>
      <c r="B194" s="41"/>
      <c r="C194" s="41"/>
      <c r="D194" s="41"/>
      <c r="E194" s="41"/>
      <c r="F194" s="41"/>
      <c r="G194" s="41"/>
      <c r="H194" s="36" t="str">
        <f t="shared" si="76"/>
        <v/>
      </c>
    </row>
    <row r="195" spans="1:8" ht="11.25" customHeight="1" x14ac:dyDescent="0.2">
      <c r="A195" s="34" t="s">
        <v>208</v>
      </c>
      <c r="B195" s="53">
        <f t="shared" ref="B195:C195" si="88">SUM(B196:B202)</f>
        <v>30400018.535</v>
      </c>
      <c r="C195" s="53">
        <f t="shared" si="88"/>
        <v>22248951.247239999</v>
      </c>
      <c r="D195" s="53">
        <f t="shared" ref="D195:G195" si="89">SUM(D196:D202)</f>
        <v>77111.867009999973</v>
      </c>
      <c r="E195" s="69">
        <f t="shared" si="89"/>
        <v>22326063.114249993</v>
      </c>
      <c r="F195" s="69">
        <f t="shared" si="89"/>
        <v>8073955.420750007</v>
      </c>
      <c r="G195" s="69">
        <f t="shared" si="89"/>
        <v>8151067.2877600081</v>
      </c>
      <c r="H195" s="36">
        <f t="shared" si="76"/>
        <v>73.440952309110145</v>
      </c>
    </row>
    <row r="196" spans="1:8" ht="11.25" customHeight="1" x14ac:dyDescent="0.2">
      <c r="A196" s="38" t="s">
        <v>172</v>
      </c>
      <c r="B196" s="39">
        <v>19111426.432</v>
      </c>
      <c r="C196" s="39">
        <v>11647041.363739995</v>
      </c>
      <c r="D196" s="39">
        <v>55560.484579999989</v>
      </c>
      <c r="E196" s="39">
        <f t="shared" ref="E196:E202" si="90">C196+D196</f>
        <v>11702601.848319996</v>
      </c>
      <c r="F196" s="39">
        <f t="shared" ref="F196:F202" si="91">B196-E196</f>
        <v>7408824.5836800039</v>
      </c>
      <c r="G196" s="39">
        <f t="shared" ref="G196:G202" si="92">B196-C196</f>
        <v>7464385.0682600047</v>
      </c>
      <c r="H196" s="36">
        <f t="shared" ref="H196:H227" si="93">IFERROR(E196/B196*100,"")</f>
        <v>61.233534241720776</v>
      </c>
    </row>
    <row r="197" spans="1:8" ht="11.25" customHeight="1" x14ac:dyDescent="0.2">
      <c r="A197" s="38" t="s">
        <v>209</v>
      </c>
      <c r="B197" s="39">
        <v>98031.478999999992</v>
      </c>
      <c r="C197" s="39">
        <v>92577.975470000005</v>
      </c>
      <c r="D197" s="39">
        <v>4605.2010300000002</v>
      </c>
      <c r="E197" s="39">
        <f t="shared" si="90"/>
        <v>97183.176500000001</v>
      </c>
      <c r="F197" s="39">
        <f t="shared" si="91"/>
        <v>848.30249999999069</v>
      </c>
      <c r="G197" s="39">
        <f t="shared" si="92"/>
        <v>5453.5035299999872</v>
      </c>
      <c r="H197" s="36">
        <f t="shared" si="93"/>
        <v>99.134663162635761</v>
      </c>
    </row>
    <row r="198" spans="1:8" ht="11.25" customHeight="1" x14ac:dyDescent="0.2">
      <c r="A198" s="38" t="s">
        <v>210</v>
      </c>
      <c r="B198" s="39">
        <v>423159.799</v>
      </c>
      <c r="C198" s="39">
        <v>411428.48887000006</v>
      </c>
      <c r="D198" s="39">
        <v>2894.5592099999999</v>
      </c>
      <c r="E198" s="39">
        <f t="shared" si="90"/>
        <v>414323.04808000004</v>
      </c>
      <c r="F198" s="39">
        <f t="shared" si="91"/>
        <v>8836.7509199999622</v>
      </c>
      <c r="G198" s="39">
        <f t="shared" si="92"/>
        <v>11731.31012999994</v>
      </c>
      <c r="H198" s="36">
        <f t="shared" si="93"/>
        <v>97.911722488553323</v>
      </c>
    </row>
    <row r="199" spans="1:8" ht="11.25" customHeight="1" x14ac:dyDescent="0.2">
      <c r="A199" s="38" t="s">
        <v>211</v>
      </c>
      <c r="B199" s="39">
        <v>18102</v>
      </c>
      <c r="C199" s="39">
        <v>14591.65256</v>
      </c>
      <c r="D199" s="39">
        <v>158.99931000000001</v>
      </c>
      <c r="E199" s="39">
        <f t="shared" si="90"/>
        <v>14750.65187</v>
      </c>
      <c r="F199" s="39">
        <f t="shared" si="91"/>
        <v>3351.3481300000003</v>
      </c>
      <c r="G199" s="39">
        <f t="shared" si="92"/>
        <v>3510.3474399999996</v>
      </c>
      <c r="H199" s="36">
        <f t="shared" si="93"/>
        <v>81.486310186719706</v>
      </c>
    </row>
    <row r="200" spans="1:8" ht="11.25" customHeight="1" x14ac:dyDescent="0.2">
      <c r="A200" s="38" t="s">
        <v>212</v>
      </c>
      <c r="B200" s="39">
        <v>460713.04599999997</v>
      </c>
      <c r="C200" s="39">
        <v>437056.00995000004</v>
      </c>
      <c r="D200" s="39">
        <v>3692.1164499999995</v>
      </c>
      <c r="E200" s="39">
        <f t="shared" si="90"/>
        <v>440748.12640000001</v>
      </c>
      <c r="F200" s="39">
        <f t="shared" si="91"/>
        <v>19964.919599999965</v>
      </c>
      <c r="G200" s="39">
        <f t="shared" si="92"/>
        <v>23657.036049999937</v>
      </c>
      <c r="H200" s="36">
        <f t="shared" si="93"/>
        <v>95.666517418306412</v>
      </c>
    </row>
    <row r="201" spans="1:8" ht="11.25" customHeight="1" x14ac:dyDescent="0.2">
      <c r="A201" s="38" t="s">
        <v>213</v>
      </c>
      <c r="B201" s="39">
        <v>10249268.779000003</v>
      </c>
      <c r="C201" s="39">
        <v>9624310.9697099999</v>
      </c>
      <c r="D201" s="39">
        <v>10041.610550000001</v>
      </c>
      <c r="E201" s="39">
        <f t="shared" si="90"/>
        <v>9634352.5802599993</v>
      </c>
      <c r="F201" s="39">
        <f t="shared" si="91"/>
        <v>614916.19874000363</v>
      </c>
      <c r="G201" s="39">
        <f t="shared" si="92"/>
        <v>624957.80929000303</v>
      </c>
      <c r="H201" s="36">
        <f t="shared" si="93"/>
        <v>94.000389569254722</v>
      </c>
    </row>
    <row r="202" spans="1:8" ht="11.25" customHeight="1" x14ac:dyDescent="0.2">
      <c r="A202" s="38" t="s">
        <v>214</v>
      </c>
      <c r="B202" s="39">
        <v>39317</v>
      </c>
      <c r="C202" s="39">
        <v>21944.786940000002</v>
      </c>
      <c r="D202" s="39">
        <v>158.89588000000001</v>
      </c>
      <c r="E202" s="39">
        <f t="shared" si="90"/>
        <v>22103.682820000002</v>
      </c>
      <c r="F202" s="39">
        <f t="shared" si="91"/>
        <v>17213.317179999998</v>
      </c>
      <c r="G202" s="39">
        <f t="shared" si="92"/>
        <v>17372.213059999998</v>
      </c>
      <c r="H202" s="36">
        <f t="shared" si="93"/>
        <v>56.219149019508109</v>
      </c>
    </row>
    <row r="203" spans="1:8" ht="11.25" customHeight="1" x14ac:dyDescent="0.2">
      <c r="A203" s="46"/>
      <c r="B203" s="41"/>
      <c r="C203" s="41"/>
      <c r="D203" s="41"/>
      <c r="E203" s="41"/>
      <c r="F203" s="41"/>
      <c r="G203" s="41"/>
      <c r="H203" s="36" t="str">
        <f t="shared" si="93"/>
        <v/>
      </c>
    </row>
    <row r="204" spans="1:8" ht="11.25" customHeight="1" x14ac:dyDescent="0.2">
      <c r="A204" s="34" t="s">
        <v>215</v>
      </c>
      <c r="B204" s="54">
        <f>SUM(B205:B211)</f>
        <v>5791760.2169999992</v>
      </c>
      <c r="C204" s="54">
        <f>SUM(C205:C211)</f>
        <v>5441047.1167200003</v>
      </c>
      <c r="D204" s="54">
        <f>SUM(D205:D211)</f>
        <v>28547.844149999997</v>
      </c>
      <c r="E204" s="54">
        <f t="shared" ref="E204:G204" si="94">SUM(E205:E211)</f>
        <v>5469594.9608700005</v>
      </c>
      <c r="F204" s="54">
        <f t="shared" si="94"/>
        <v>322165.25612999883</v>
      </c>
      <c r="G204" s="54">
        <f t="shared" si="94"/>
        <v>350713.10027999885</v>
      </c>
      <c r="H204" s="36">
        <f t="shared" si="93"/>
        <v>94.437524274841735</v>
      </c>
    </row>
    <row r="205" spans="1:8" ht="11.25" customHeight="1" x14ac:dyDescent="0.2">
      <c r="A205" s="38" t="s">
        <v>172</v>
      </c>
      <c r="B205" s="39">
        <v>1061371.1400000001</v>
      </c>
      <c r="C205" s="39">
        <v>859875.68407000112</v>
      </c>
      <c r="D205" s="39">
        <v>7242.11618</v>
      </c>
      <c r="E205" s="39">
        <f t="shared" ref="E205:E211" si="95">C205+D205</f>
        <v>867117.80025000114</v>
      </c>
      <c r="F205" s="39">
        <f t="shared" ref="F205:F211" si="96">B205-E205</f>
        <v>194253.339749999</v>
      </c>
      <c r="G205" s="39">
        <f t="shared" ref="G205:G211" si="97">B205-C205</f>
        <v>201495.45592999901</v>
      </c>
      <c r="H205" s="36">
        <f t="shared" si="93"/>
        <v>81.697887531594375</v>
      </c>
    </row>
    <row r="206" spans="1:8" ht="11.25" customHeight="1" x14ac:dyDescent="0.2">
      <c r="A206" s="38" t="s">
        <v>216</v>
      </c>
      <c r="B206" s="39">
        <v>15286.215</v>
      </c>
      <c r="C206" s="39">
        <v>12004.183800000001</v>
      </c>
      <c r="D206" s="39">
        <v>960.66591000000005</v>
      </c>
      <c r="E206" s="39">
        <f t="shared" si="95"/>
        <v>12964.84971</v>
      </c>
      <c r="F206" s="39">
        <f t="shared" si="96"/>
        <v>2321.3652899999997</v>
      </c>
      <c r="G206" s="39">
        <f t="shared" si="97"/>
        <v>3282.0311999999994</v>
      </c>
      <c r="H206" s="36">
        <f t="shared" si="93"/>
        <v>84.813995550893409</v>
      </c>
    </row>
    <row r="207" spans="1:8" ht="11.25" customHeight="1" x14ac:dyDescent="0.2">
      <c r="A207" s="38" t="s">
        <v>217</v>
      </c>
      <c r="B207" s="39">
        <v>87999.898000000001</v>
      </c>
      <c r="C207" s="39">
        <v>87999.739109999995</v>
      </c>
      <c r="D207" s="39">
        <v>0</v>
      </c>
      <c r="E207" s="39">
        <f t="shared" si="95"/>
        <v>87999.739109999995</v>
      </c>
      <c r="F207" s="39">
        <f t="shared" si="96"/>
        <v>0.15889000000606757</v>
      </c>
      <c r="G207" s="39">
        <f t="shared" si="97"/>
        <v>0.15889000000606757</v>
      </c>
      <c r="H207" s="36">
        <f t="shared" si="93"/>
        <v>99.999819442972523</v>
      </c>
    </row>
    <row r="208" spans="1:8" ht="11.25" customHeight="1" x14ac:dyDescent="0.2">
      <c r="A208" s="38" t="s">
        <v>218</v>
      </c>
      <c r="B208" s="39">
        <v>35009.923999999999</v>
      </c>
      <c r="C208" s="39">
        <v>32641.14891</v>
      </c>
      <c r="D208" s="39">
        <v>336.87459000000001</v>
      </c>
      <c r="E208" s="39">
        <f t="shared" si="95"/>
        <v>32978.023500000003</v>
      </c>
      <c r="F208" s="39">
        <f t="shared" si="96"/>
        <v>2031.9004999999961</v>
      </c>
      <c r="G208" s="39">
        <f t="shared" si="97"/>
        <v>2368.7750899999992</v>
      </c>
      <c r="H208" s="36">
        <f t="shared" si="93"/>
        <v>94.196215621604907</v>
      </c>
    </row>
    <row r="209" spans="1:8" ht="11.25" customHeight="1" x14ac:dyDescent="0.2">
      <c r="A209" s="38" t="s">
        <v>219</v>
      </c>
      <c r="B209" s="39">
        <v>42895.000000000007</v>
      </c>
      <c r="C209" s="39">
        <v>41927.036479999995</v>
      </c>
      <c r="D209" s="39">
        <v>217.44442999999998</v>
      </c>
      <c r="E209" s="39">
        <f t="shared" si="95"/>
        <v>42144.480909999998</v>
      </c>
      <c r="F209" s="39">
        <f t="shared" si="96"/>
        <v>750.51909000000887</v>
      </c>
      <c r="G209" s="39">
        <f t="shared" si="97"/>
        <v>967.96352000001207</v>
      </c>
      <c r="H209" s="36">
        <f t="shared" si="93"/>
        <v>98.25033432801024</v>
      </c>
    </row>
    <row r="210" spans="1:8" ht="11.25" customHeight="1" x14ac:dyDescent="0.2">
      <c r="A210" s="38" t="s">
        <v>220</v>
      </c>
      <c r="B210" s="39">
        <v>4317415.0399999991</v>
      </c>
      <c r="C210" s="39">
        <v>4219400.4550899994</v>
      </c>
      <c r="D210" s="39">
        <v>18698.772069999999</v>
      </c>
      <c r="E210" s="39">
        <f t="shared" si="95"/>
        <v>4238099.2271599993</v>
      </c>
      <c r="F210" s="39">
        <f t="shared" si="96"/>
        <v>79315.812839999795</v>
      </c>
      <c r="G210" s="39">
        <f t="shared" si="97"/>
        <v>98014.584909999743</v>
      </c>
      <c r="H210" s="36">
        <f t="shared" si="93"/>
        <v>98.162886539627195</v>
      </c>
    </row>
    <row r="211" spans="1:8" ht="11.25" customHeight="1" x14ac:dyDescent="0.2">
      <c r="A211" s="38" t="s">
        <v>221</v>
      </c>
      <c r="B211" s="39">
        <v>231783.00000000006</v>
      </c>
      <c r="C211" s="39">
        <v>187198.86926000001</v>
      </c>
      <c r="D211" s="39">
        <v>1091.9709699999999</v>
      </c>
      <c r="E211" s="39">
        <f t="shared" si="95"/>
        <v>188290.84023</v>
      </c>
      <c r="F211" s="39">
        <f t="shared" si="96"/>
        <v>43492.159770000057</v>
      </c>
      <c r="G211" s="39">
        <f t="shared" si="97"/>
        <v>44584.130740000051</v>
      </c>
      <c r="H211" s="36">
        <f t="shared" si="93"/>
        <v>81.235828438668918</v>
      </c>
    </row>
    <row r="212" spans="1:8" ht="11.25" customHeight="1" x14ac:dyDescent="0.2">
      <c r="A212" s="46"/>
      <c r="B212" s="41"/>
      <c r="C212" s="41"/>
      <c r="D212" s="41"/>
      <c r="E212" s="41"/>
      <c r="F212" s="41"/>
      <c r="G212" s="41"/>
      <c r="H212" s="36" t="str">
        <f t="shared" si="93"/>
        <v/>
      </c>
    </row>
    <row r="213" spans="1:8" ht="11.25" customHeight="1" x14ac:dyDescent="0.2">
      <c r="A213" s="34" t="s">
        <v>316</v>
      </c>
      <c r="B213" s="53">
        <f>SUM(B214:B220)</f>
        <v>952028.33785999997</v>
      </c>
      <c r="C213" s="53">
        <f>SUM(C214:C220)</f>
        <v>804314.82684000011</v>
      </c>
      <c r="D213" s="53">
        <f t="shared" ref="D213:G213" si="98">SUM(D214:D220)</f>
        <v>1128.1061</v>
      </c>
      <c r="E213" s="53">
        <f t="shared" si="98"/>
        <v>805442.93294000009</v>
      </c>
      <c r="F213" s="53">
        <f t="shared" si="98"/>
        <v>146585.40491999997</v>
      </c>
      <c r="G213" s="53">
        <f t="shared" si="98"/>
        <v>147713.51101999998</v>
      </c>
      <c r="H213" s="36">
        <f t="shared" si="93"/>
        <v>84.602831755040057</v>
      </c>
    </row>
    <row r="214" spans="1:8" ht="11.25" customHeight="1" x14ac:dyDescent="0.2">
      <c r="A214" s="38" t="s">
        <v>317</v>
      </c>
      <c r="B214" s="39">
        <v>366387.76800000004</v>
      </c>
      <c r="C214" s="39">
        <v>265411.46831000008</v>
      </c>
      <c r="D214" s="39">
        <v>105.34727000000011</v>
      </c>
      <c r="E214" s="39">
        <f t="shared" ref="E214:E220" si="99">C214+D214</f>
        <v>265516.81558000011</v>
      </c>
      <c r="F214" s="39">
        <f t="shared" ref="F214:F220" si="100">B214-E214</f>
        <v>100870.95241999993</v>
      </c>
      <c r="G214" s="39">
        <f t="shared" ref="G214:G220" si="101">B214-C214</f>
        <v>100976.29968999996</v>
      </c>
      <c r="H214" s="36">
        <f t="shared" si="93"/>
        <v>72.468799116677957</v>
      </c>
    </row>
    <row r="215" spans="1:8" ht="11.25" customHeight="1" x14ac:dyDescent="0.2">
      <c r="A215" s="50" t="s">
        <v>318</v>
      </c>
      <c r="B215" s="39">
        <v>202951.84786000004</v>
      </c>
      <c r="C215" s="39">
        <v>198871.54571999999</v>
      </c>
      <c r="D215" s="39">
        <v>405.65123999999997</v>
      </c>
      <c r="E215" s="39">
        <f t="shared" si="99"/>
        <v>199277.19696</v>
      </c>
      <c r="F215" s="39">
        <f t="shared" si="100"/>
        <v>3674.6509000000369</v>
      </c>
      <c r="G215" s="39">
        <f t="shared" si="101"/>
        <v>4080.3021400000434</v>
      </c>
      <c r="H215" s="36">
        <f t="shared" si="93"/>
        <v>98.189397663166446</v>
      </c>
    </row>
    <row r="216" spans="1:8" ht="11.25" customHeight="1" x14ac:dyDescent="0.2">
      <c r="A216" s="38" t="s">
        <v>222</v>
      </c>
      <c r="B216" s="39">
        <v>0</v>
      </c>
      <c r="C216" s="39">
        <v>0</v>
      </c>
      <c r="D216" s="39">
        <v>0</v>
      </c>
      <c r="E216" s="39">
        <f t="shared" si="99"/>
        <v>0</v>
      </c>
      <c r="F216" s="39">
        <f t="shared" si="100"/>
        <v>0</v>
      </c>
      <c r="G216" s="39">
        <f t="shared" si="101"/>
        <v>0</v>
      </c>
      <c r="H216" s="36" t="str">
        <f t="shared" si="93"/>
        <v/>
      </c>
    </row>
    <row r="217" spans="1:8" ht="11.25" customHeight="1" x14ac:dyDescent="0.2">
      <c r="A217" s="38" t="s">
        <v>223</v>
      </c>
      <c r="B217" s="39">
        <v>63037.363999999994</v>
      </c>
      <c r="C217" s="39">
        <v>57511.235799999995</v>
      </c>
      <c r="D217" s="39">
        <v>164.58712</v>
      </c>
      <c r="E217" s="39">
        <f t="shared" si="99"/>
        <v>57675.822919999991</v>
      </c>
      <c r="F217" s="39">
        <f t="shared" si="100"/>
        <v>5361.5410800000027</v>
      </c>
      <c r="G217" s="39">
        <f t="shared" si="101"/>
        <v>5526.1281999999992</v>
      </c>
      <c r="H217" s="36">
        <f t="shared" si="93"/>
        <v>91.494661673987508</v>
      </c>
    </row>
    <row r="218" spans="1:8" ht="11.25" customHeight="1" x14ac:dyDescent="0.2">
      <c r="A218" s="38" t="s">
        <v>224</v>
      </c>
      <c r="B218" s="39">
        <v>160510.68799999999</v>
      </c>
      <c r="C218" s="39">
        <v>143637.91661000001</v>
      </c>
      <c r="D218" s="39">
        <v>10.705260000000001</v>
      </c>
      <c r="E218" s="39">
        <f t="shared" si="99"/>
        <v>143648.62187</v>
      </c>
      <c r="F218" s="39">
        <f t="shared" si="100"/>
        <v>16862.066129999992</v>
      </c>
      <c r="G218" s="39">
        <f t="shared" si="101"/>
        <v>16872.77138999998</v>
      </c>
      <c r="H218" s="36">
        <f t="shared" si="93"/>
        <v>89.494739359661835</v>
      </c>
    </row>
    <row r="219" spans="1:8" ht="11.25" customHeight="1" x14ac:dyDescent="0.2">
      <c r="A219" s="38" t="s">
        <v>319</v>
      </c>
      <c r="B219" s="39">
        <v>61089.814000000006</v>
      </c>
      <c r="C219" s="39">
        <v>50372.350279999999</v>
      </c>
      <c r="D219" s="39">
        <v>329.29687000000001</v>
      </c>
      <c r="E219" s="39">
        <f t="shared" si="99"/>
        <v>50701.647149999997</v>
      </c>
      <c r="F219" s="39">
        <f t="shared" si="100"/>
        <v>10388.166850000009</v>
      </c>
      <c r="G219" s="39">
        <f t="shared" si="101"/>
        <v>10717.463720000007</v>
      </c>
      <c r="H219" s="36">
        <f t="shared" si="93"/>
        <v>82.9952553956049</v>
      </c>
    </row>
    <row r="220" spans="1:8" ht="11.25" customHeight="1" x14ac:dyDescent="0.2">
      <c r="A220" s="50" t="s">
        <v>320</v>
      </c>
      <c r="B220" s="39">
        <v>98050.856000000014</v>
      </c>
      <c r="C220" s="39">
        <v>88510.310120000009</v>
      </c>
      <c r="D220" s="39">
        <v>112.51833999999999</v>
      </c>
      <c r="E220" s="39">
        <f t="shared" si="99"/>
        <v>88622.828460000004</v>
      </c>
      <c r="F220" s="39">
        <f t="shared" si="100"/>
        <v>9428.02754000001</v>
      </c>
      <c r="G220" s="39">
        <f t="shared" si="101"/>
        <v>9540.5458800000051</v>
      </c>
      <c r="H220" s="36">
        <f t="shared" si="93"/>
        <v>90.384553562694023</v>
      </c>
    </row>
    <row r="221" spans="1:8" ht="11.25" customHeight="1" x14ac:dyDescent="0.2">
      <c r="A221" s="46"/>
      <c r="B221" s="39"/>
      <c r="C221" s="45"/>
      <c r="D221" s="39"/>
      <c r="E221" s="45"/>
      <c r="F221" s="45"/>
      <c r="G221" s="45"/>
      <c r="H221" s="36" t="str">
        <f t="shared" si="93"/>
        <v/>
      </c>
    </row>
    <row r="222" spans="1:8" ht="11.25" customHeight="1" x14ac:dyDescent="0.2">
      <c r="A222" s="34" t="s">
        <v>225</v>
      </c>
      <c r="B222" s="54">
        <f t="shared" ref="B222:G222" si="102">SUM(B223:B235)+SUM(B240:B253)</f>
        <v>22568220.142580003</v>
      </c>
      <c r="C222" s="54">
        <f t="shared" si="102"/>
        <v>13373934.26345</v>
      </c>
      <c r="D222" s="54">
        <f t="shared" si="102"/>
        <v>3164213.4702400002</v>
      </c>
      <c r="E222" s="54">
        <f t="shared" si="102"/>
        <v>16538147.733689999</v>
      </c>
      <c r="F222" s="54">
        <f t="shared" si="102"/>
        <v>6030072.4088900015</v>
      </c>
      <c r="G222" s="54">
        <f t="shared" si="102"/>
        <v>9194285.879130004</v>
      </c>
      <c r="H222" s="36">
        <f t="shared" si="93"/>
        <v>73.280691296018858</v>
      </c>
    </row>
    <row r="223" spans="1:8" ht="11.25" customHeight="1" x14ac:dyDescent="0.2">
      <c r="A223" s="38" t="s">
        <v>226</v>
      </c>
      <c r="B223" s="39">
        <v>72425</v>
      </c>
      <c r="C223" s="39">
        <v>39292.59865</v>
      </c>
      <c r="D223" s="39">
        <v>0</v>
      </c>
      <c r="E223" s="39">
        <f t="shared" ref="E223:E234" si="103">C223+D223</f>
        <v>39292.59865</v>
      </c>
      <c r="F223" s="39">
        <f t="shared" ref="F223:F234" si="104">B223-E223</f>
        <v>33132.40135</v>
      </c>
      <c r="G223" s="39">
        <f t="shared" ref="G223:G234" si="105">B223-C223</f>
        <v>33132.40135</v>
      </c>
      <c r="H223" s="36">
        <f t="shared" si="93"/>
        <v>54.252811391094234</v>
      </c>
    </row>
    <row r="224" spans="1:8" ht="11.25" customHeight="1" x14ac:dyDescent="0.2">
      <c r="A224" s="38" t="s">
        <v>227</v>
      </c>
      <c r="B224" s="39">
        <v>62756.921000000002</v>
      </c>
      <c r="C224" s="39">
        <v>60181.359859999997</v>
      </c>
      <c r="D224" s="39">
        <v>709.94471999999996</v>
      </c>
      <c r="E224" s="39">
        <f t="shared" si="103"/>
        <v>60891.304579999996</v>
      </c>
      <c r="F224" s="39">
        <f t="shared" si="104"/>
        <v>1865.6164200000057</v>
      </c>
      <c r="G224" s="39">
        <f t="shared" si="105"/>
        <v>2575.5611400000053</v>
      </c>
      <c r="H224" s="36">
        <f t="shared" si="93"/>
        <v>97.027233984280386</v>
      </c>
    </row>
    <row r="225" spans="1:8" ht="11.25" customHeight="1" x14ac:dyDescent="0.2">
      <c r="A225" s="38" t="s">
        <v>228</v>
      </c>
      <c r="B225" s="39">
        <v>67924.095000000001</v>
      </c>
      <c r="C225" s="39">
        <v>59734.524270000002</v>
      </c>
      <c r="D225" s="39">
        <v>703.34046000000001</v>
      </c>
      <c r="E225" s="39">
        <f t="shared" si="103"/>
        <v>60437.864730000001</v>
      </c>
      <c r="F225" s="39">
        <f t="shared" si="104"/>
        <v>7486.23027</v>
      </c>
      <c r="G225" s="39">
        <f t="shared" si="105"/>
        <v>8189.5707299999995</v>
      </c>
      <c r="H225" s="36">
        <f t="shared" si="93"/>
        <v>88.978535128071996</v>
      </c>
    </row>
    <row r="226" spans="1:8" ht="11.25" customHeight="1" x14ac:dyDescent="0.2">
      <c r="A226" s="38" t="s">
        <v>229</v>
      </c>
      <c r="B226" s="39">
        <v>9342404.0265800022</v>
      </c>
      <c r="C226" s="39">
        <v>6895593.8989000004</v>
      </c>
      <c r="D226" s="39">
        <v>662346.42928999977</v>
      </c>
      <c r="E226" s="39">
        <f t="shared" si="103"/>
        <v>7557940.3281899998</v>
      </c>
      <c r="F226" s="39">
        <f t="shared" si="104"/>
        <v>1784463.6983900024</v>
      </c>
      <c r="G226" s="39">
        <f t="shared" si="105"/>
        <v>2446810.1276800018</v>
      </c>
      <c r="H226" s="36">
        <f t="shared" si="93"/>
        <v>80.899309285778713</v>
      </c>
    </row>
    <row r="227" spans="1:8" ht="11.25" customHeight="1" x14ac:dyDescent="0.2">
      <c r="A227" s="38" t="s">
        <v>230</v>
      </c>
      <c r="B227" s="39">
        <v>34401.178000000007</v>
      </c>
      <c r="C227" s="39">
        <v>29619.215170000003</v>
      </c>
      <c r="D227" s="39">
        <v>116.84586</v>
      </c>
      <c r="E227" s="39">
        <f t="shared" si="103"/>
        <v>29736.061030000004</v>
      </c>
      <c r="F227" s="39">
        <f t="shared" si="104"/>
        <v>4665.1169700000028</v>
      </c>
      <c r="G227" s="39">
        <f t="shared" si="105"/>
        <v>4781.962830000004</v>
      </c>
      <c r="H227" s="36">
        <f t="shared" si="93"/>
        <v>86.439077842043659</v>
      </c>
    </row>
    <row r="228" spans="1:8" ht="11.25" customHeight="1" x14ac:dyDescent="0.2">
      <c r="A228" s="38" t="s">
        <v>231</v>
      </c>
      <c r="B228" s="39">
        <v>116118.14499999999</v>
      </c>
      <c r="C228" s="39">
        <v>115860.69237999999</v>
      </c>
      <c r="D228" s="39">
        <v>254.97932999999998</v>
      </c>
      <c r="E228" s="39">
        <f t="shared" si="103"/>
        <v>116115.67171</v>
      </c>
      <c r="F228" s="39">
        <f t="shared" si="104"/>
        <v>2.4732899999944493</v>
      </c>
      <c r="G228" s="39">
        <f t="shared" si="105"/>
        <v>257.45261999999639</v>
      </c>
      <c r="H228" s="36">
        <f t="shared" ref="H228:H259" si="106">IFERROR(E228/B228*100,"")</f>
        <v>99.997870022811682</v>
      </c>
    </row>
    <row r="229" spans="1:8" ht="11.25" customHeight="1" x14ac:dyDescent="0.2">
      <c r="A229" s="38" t="s">
        <v>232</v>
      </c>
      <c r="B229" s="39">
        <v>326463.36899999995</v>
      </c>
      <c r="C229" s="39">
        <v>319274.18461</v>
      </c>
      <c r="D229" s="39">
        <v>2309.72613</v>
      </c>
      <c r="E229" s="39">
        <f t="shared" si="103"/>
        <v>321583.91074000002</v>
      </c>
      <c r="F229" s="39">
        <f t="shared" si="104"/>
        <v>4879.4582599999267</v>
      </c>
      <c r="G229" s="39">
        <f t="shared" si="105"/>
        <v>7189.1843899999512</v>
      </c>
      <c r="H229" s="36">
        <f t="shared" si="106"/>
        <v>98.50535811262796</v>
      </c>
    </row>
    <row r="230" spans="1:8" ht="11.25" customHeight="1" x14ac:dyDescent="0.2">
      <c r="A230" s="38" t="s">
        <v>233</v>
      </c>
      <c r="B230" s="39">
        <v>174270.94899999999</v>
      </c>
      <c r="C230" s="39">
        <v>110806.42979000001</v>
      </c>
      <c r="D230" s="39">
        <v>9157.9576300000008</v>
      </c>
      <c r="E230" s="39">
        <f t="shared" si="103"/>
        <v>119964.38742000001</v>
      </c>
      <c r="F230" s="39">
        <f t="shared" si="104"/>
        <v>54306.56157999998</v>
      </c>
      <c r="G230" s="39">
        <f t="shared" si="105"/>
        <v>63464.519209999984</v>
      </c>
      <c r="H230" s="36">
        <f t="shared" si="106"/>
        <v>68.837857433139931</v>
      </c>
    </row>
    <row r="231" spans="1:8" ht="11.25" customHeight="1" x14ac:dyDescent="0.2">
      <c r="A231" s="38" t="s">
        <v>234</v>
      </c>
      <c r="B231" s="39">
        <v>54600.421999999999</v>
      </c>
      <c r="C231" s="39">
        <v>53165.470649999996</v>
      </c>
      <c r="D231" s="39">
        <v>494.49938000000003</v>
      </c>
      <c r="E231" s="39">
        <f t="shared" si="103"/>
        <v>53659.970029999997</v>
      </c>
      <c r="F231" s="39">
        <f t="shared" si="104"/>
        <v>940.45197000000189</v>
      </c>
      <c r="G231" s="39">
        <f t="shared" si="105"/>
        <v>1434.951350000003</v>
      </c>
      <c r="H231" s="36">
        <f t="shared" si="106"/>
        <v>98.277573807030279</v>
      </c>
    </row>
    <row r="232" spans="1:8" ht="11.25" customHeight="1" x14ac:dyDescent="0.2">
      <c r="A232" s="38" t="s">
        <v>235</v>
      </c>
      <c r="B232" s="39">
        <v>95483.683999999979</v>
      </c>
      <c r="C232" s="39">
        <v>95068.281189999994</v>
      </c>
      <c r="D232" s="39">
        <v>140.46610000000001</v>
      </c>
      <c r="E232" s="39">
        <f t="shared" si="103"/>
        <v>95208.747289999999</v>
      </c>
      <c r="F232" s="39">
        <f t="shared" si="104"/>
        <v>274.93670999997994</v>
      </c>
      <c r="G232" s="39">
        <f t="shared" si="105"/>
        <v>415.40280999998504</v>
      </c>
      <c r="H232" s="36">
        <f t="shared" si="106"/>
        <v>99.712058962869534</v>
      </c>
    </row>
    <row r="233" spans="1:8" ht="11.25" customHeight="1" x14ac:dyDescent="0.2">
      <c r="A233" s="38" t="s">
        <v>236</v>
      </c>
      <c r="B233" s="39">
        <v>118072.99999999999</v>
      </c>
      <c r="C233" s="39">
        <v>104767.21483</v>
      </c>
      <c r="D233" s="39">
        <v>1492.5570299999999</v>
      </c>
      <c r="E233" s="39">
        <f t="shared" si="103"/>
        <v>106259.77185999999</v>
      </c>
      <c r="F233" s="39">
        <f t="shared" si="104"/>
        <v>11813.228139999992</v>
      </c>
      <c r="G233" s="39">
        <f t="shared" si="105"/>
        <v>13305.785169999988</v>
      </c>
      <c r="H233" s="36">
        <f t="shared" si="106"/>
        <v>89.99497925859427</v>
      </c>
    </row>
    <row r="234" spans="1:8" ht="11.25" customHeight="1" x14ac:dyDescent="0.2">
      <c r="A234" s="38" t="s">
        <v>237</v>
      </c>
      <c r="B234" s="39">
        <v>110167.91</v>
      </c>
      <c r="C234" s="39">
        <v>50555.468310000004</v>
      </c>
      <c r="D234" s="39">
        <v>2131.2099500000004</v>
      </c>
      <c r="E234" s="39">
        <f t="shared" si="103"/>
        <v>52686.678260000001</v>
      </c>
      <c r="F234" s="39">
        <f t="shared" si="104"/>
        <v>57481.231740000003</v>
      </c>
      <c r="G234" s="39">
        <f t="shared" si="105"/>
        <v>59612.44169</v>
      </c>
      <c r="H234" s="36">
        <f t="shared" si="106"/>
        <v>47.823979106075441</v>
      </c>
    </row>
    <row r="235" spans="1:8" ht="11.25" customHeight="1" x14ac:dyDescent="0.2">
      <c r="A235" s="38" t="s">
        <v>238</v>
      </c>
      <c r="B235" s="48">
        <f t="shared" ref="B235:C235" si="107">SUM(B236:B239)</f>
        <v>705633.0120000001</v>
      </c>
      <c r="C235" s="48">
        <f t="shared" si="107"/>
        <v>548587.55760000006</v>
      </c>
      <c r="D235" s="48">
        <f t="shared" ref="D235:G235" si="108">SUM(D236:D239)</f>
        <v>12817.44137</v>
      </c>
      <c r="E235" s="48">
        <f t="shared" si="108"/>
        <v>561404.99897000007</v>
      </c>
      <c r="F235" s="48">
        <f t="shared" si="108"/>
        <v>144228.01302999997</v>
      </c>
      <c r="G235" s="48">
        <f t="shared" si="108"/>
        <v>157045.45439999996</v>
      </c>
      <c r="H235" s="36">
        <f t="shared" si="106"/>
        <v>79.560478240493666</v>
      </c>
    </row>
    <row r="236" spans="1:8" ht="11.25" customHeight="1" x14ac:dyDescent="0.2">
      <c r="A236" s="38" t="s">
        <v>239</v>
      </c>
      <c r="B236" s="39">
        <v>283480.58799999999</v>
      </c>
      <c r="C236" s="39">
        <v>225078.23305000001</v>
      </c>
      <c r="D236" s="39">
        <v>6970.5348899999999</v>
      </c>
      <c r="E236" s="39">
        <f t="shared" ref="E236:E253" si="109">C236+D236</f>
        <v>232048.76794000002</v>
      </c>
      <c r="F236" s="39">
        <f t="shared" ref="F236:F253" si="110">B236-E236</f>
        <v>51431.820059999969</v>
      </c>
      <c r="G236" s="39">
        <f t="shared" ref="G236:G253" si="111">B236-C236</f>
        <v>58402.354949999979</v>
      </c>
      <c r="H236" s="36">
        <f t="shared" si="106"/>
        <v>81.857022231095428</v>
      </c>
    </row>
    <row r="237" spans="1:8" ht="11.25" customHeight="1" x14ac:dyDescent="0.2">
      <c r="A237" s="38" t="s">
        <v>299</v>
      </c>
      <c r="B237" s="39">
        <v>111210.829</v>
      </c>
      <c r="C237" s="39">
        <v>110380.1918</v>
      </c>
      <c r="D237" s="39">
        <v>401.40944000000002</v>
      </c>
      <c r="E237" s="39">
        <f t="shared" si="109"/>
        <v>110781.60124</v>
      </c>
      <c r="F237" s="39">
        <f t="shared" si="110"/>
        <v>429.2277599999943</v>
      </c>
      <c r="G237" s="39">
        <f t="shared" si="111"/>
        <v>830.63719999999739</v>
      </c>
      <c r="H237" s="36">
        <f t="shared" si="106"/>
        <v>99.61404139879221</v>
      </c>
    </row>
    <row r="238" spans="1:8" ht="11.25" customHeight="1" x14ac:dyDescent="0.2">
      <c r="A238" s="38" t="s">
        <v>240</v>
      </c>
      <c r="B238" s="39">
        <v>69448.66</v>
      </c>
      <c r="C238" s="39">
        <v>64578.362390000002</v>
      </c>
      <c r="D238" s="39">
        <v>4235.15445</v>
      </c>
      <c r="E238" s="39">
        <f t="shared" si="109"/>
        <v>68813.516839999997</v>
      </c>
      <c r="F238" s="39">
        <f t="shared" si="110"/>
        <v>635.1431600000069</v>
      </c>
      <c r="G238" s="39">
        <f t="shared" si="111"/>
        <v>4870.2976100000014</v>
      </c>
      <c r="H238" s="36">
        <f t="shared" si="106"/>
        <v>99.085449366481654</v>
      </c>
    </row>
    <row r="239" spans="1:8" ht="11.25" customHeight="1" x14ac:dyDescent="0.2">
      <c r="A239" s="38" t="s">
        <v>300</v>
      </c>
      <c r="B239" s="39">
        <v>241492.935</v>
      </c>
      <c r="C239" s="39">
        <v>148550.77036000002</v>
      </c>
      <c r="D239" s="39">
        <v>1210.34259</v>
      </c>
      <c r="E239" s="39">
        <f t="shared" si="109"/>
        <v>149761.11295000001</v>
      </c>
      <c r="F239" s="39">
        <f t="shared" si="110"/>
        <v>91731.822049999988</v>
      </c>
      <c r="G239" s="39">
        <f t="shared" si="111"/>
        <v>92942.164639999974</v>
      </c>
      <c r="H239" s="36">
        <f t="shared" si="106"/>
        <v>62.014697427897843</v>
      </c>
    </row>
    <row r="240" spans="1:8" ht="11.25" customHeight="1" x14ac:dyDescent="0.2">
      <c r="A240" s="38" t="s">
        <v>241</v>
      </c>
      <c r="B240" s="39">
        <v>82713.265999999989</v>
      </c>
      <c r="C240" s="39">
        <v>81575.571280000004</v>
      </c>
      <c r="D240" s="39">
        <v>1137.55232</v>
      </c>
      <c r="E240" s="39">
        <f t="shared" si="109"/>
        <v>82713.123600000006</v>
      </c>
      <c r="F240" s="39">
        <f t="shared" si="110"/>
        <v>0.14239999998244457</v>
      </c>
      <c r="G240" s="39">
        <f t="shared" si="111"/>
        <v>1137.694719999985</v>
      </c>
      <c r="H240" s="36">
        <f t="shared" si="106"/>
        <v>99.999827838982952</v>
      </c>
    </row>
    <row r="241" spans="1:8" ht="11.25" customHeight="1" x14ac:dyDescent="0.2">
      <c r="A241" s="38" t="s">
        <v>242</v>
      </c>
      <c r="B241" s="39">
        <v>2124493.9670000002</v>
      </c>
      <c r="C241" s="39">
        <v>1378819.6126600001</v>
      </c>
      <c r="D241" s="39">
        <v>695803.49477999995</v>
      </c>
      <c r="E241" s="39">
        <f t="shared" si="109"/>
        <v>2074623.1074399999</v>
      </c>
      <c r="F241" s="39">
        <f t="shared" si="110"/>
        <v>49870.859560000245</v>
      </c>
      <c r="G241" s="39">
        <f t="shared" si="111"/>
        <v>745674.35434000008</v>
      </c>
      <c r="H241" s="36">
        <f t="shared" si="106"/>
        <v>97.652577021415468</v>
      </c>
    </row>
    <row r="242" spans="1:8" ht="11.25" customHeight="1" x14ac:dyDescent="0.2">
      <c r="A242" s="38" t="s">
        <v>243</v>
      </c>
      <c r="B242" s="39">
        <v>355898.14600000001</v>
      </c>
      <c r="C242" s="39">
        <v>220406.26092</v>
      </c>
      <c r="D242" s="39">
        <v>3509.2899700000003</v>
      </c>
      <c r="E242" s="39">
        <f t="shared" si="109"/>
        <v>223915.55089000001</v>
      </c>
      <c r="F242" s="39">
        <f t="shared" si="110"/>
        <v>131982.59510999999</v>
      </c>
      <c r="G242" s="39">
        <f t="shared" si="111"/>
        <v>135491.88508000001</v>
      </c>
      <c r="H242" s="36">
        <f t="shared" si="106"/>
        <v>62.915627239597924</v>
      </c>
    </row>
    <row r="243" spans="1:8" ht="11.25" customHeight="1" x14ac:dyDescent="0.2">
      <c r="A243" s="38" t="s">
        <v>301</v>
      </c>
      <c r="B243" s="39">
        <v>5734534.7939999998</v>
      </c>
      <c r="C243" s="39">
        <v>461157.19842000003</v>
      </c>
      <c r="D243" s="39">
        <v>1722450.2420099999</v>
      </c>
      <c r="E243" s="39">
        <f t="shared" si="109"/>
        <v>2183607.44043</v>
      </c>
      <c r="F243" s="39">
        <f t="shared" si="110"/>
        <v>3550927.3535699998</v>
      </c>
      <c r="G243" s="39">
        <f t="shared" si="111"/>
        <v>5273377.5955799995</v>
      </c>
      <c r="H243" s="36">
        <f t="shared" si="106"/>
        <v>38.078196730355387</v>
      </c>
    </row>
    <row r="244" spans="1:8" ht="11.25" customHeight="1" x14ac:dyDescent="0.2">
      <c r="A244" s="38" t="s">
        <v>302</v>
      </c>
      <c r="B244" s="39">
        <v>27278</v>
      </c>
      <c r="C244" s="39">
        <v>17589.871329999998</v>
      </c>
      <c r="D244" s="39">
        <v>1753.6139499999999</v>
      </c>
      <c r="E244" s="39">
        <f t="shared" si="109"/>
        <v>19343.485279999997</v>
      </c>
      <c r="F244" s="39">
        <f t="shared" si="110"/>
        <v>7934.5147200000029</v>
      </c>
      <c r="G244" s="39">
        <f t="shared" si="111"/>
        <v>9688.1286700000019</v>
      </c>
      <c r="H244" s="36">
        <f t="shared" si="106"/>
        <v>70.912402962093992</v>
      </c>
    </row>
    <row r="245" spans="1:8" ht="11.25" customHeight="1" x14ac:dyDescent="0.2">
      <c r="A245" s="55" t="s">
        <v>79</v>
      </c>
      <c r="B245" s="39">
        <v>239277.17200000002</v>
      </c>
      <c r="C245" s="39">
        <v>184932.08300000001</v>
      </c>
      <c r="D245" s="39">
        <v>3339.2543500000002</v>
      </c>
      <c r="E245" s="39">
        <f t="shared" si="109"/>
        <v>188271.33735000002</v>
      </c>
      <c r="F245" s="39">
        <f t="shared" si="110"/>
        <v>51005.834650000004</v>
      </c>
      <c r="G245" s="39">
        <f t="shared" si="111"/>
        <v>54345.089000000007</v>
      </c>
      <c r="H245" s="36">
        <f t="shared" si="106"/>
        <v>78.683367818305712</v>
      </c>
    </row>
    <row r="246" spans="1:8" ht="11.25" customHeight="1" x14ac:dyDescent="0.2">
      <c r="A246" s="55" t="s">
        <v>244</v>
      </c>
      <c r="B246" s="39">
        <v>1376887.4890000001</v>
      </c>
      <c r="C246" s="39">
        <v>1321473.3847699999</v>
      </c>
      <c r="D246" s="39">
        <v>293.80390999999997</v>
      </c>
      <c r="E246" s="39">
        <f t="shared" si="109"/>
        <v>1321767.1886799999</v>
      </c>
      <c r="F246" s="39">
        <f t="shared" si="110"/>
        <v>55120.300320000155</v>
      </c>
      <c r="G246" s="39">
        <f t="shared" si="111"/>
        <v>55414.104230000172</v>
      </c>
      <c r="H246" s="36">
        <f t="shared" si="106"/>
        <v>95.996746229422655</v>
      </c>
    </row>
    <row r="247" spans="1:8" ht="11.25" customHeight="1" x14ac:dyDescent="0.2">
      <c r="A247" s="55" t="s">
        <v>245</v>
      </c>
      <c r="B247" s="39">
        <v>62894</v>
      </c>
      <c r="C247" s="39">
        <v>57080.858479999995</v>
      </c>
      <c r="D247" s="39">
        <v>3052.7869900000001</v>
      </c>
      <c r="E247" s="39">
        <f t="shared" si="109"/>
        <v>60133.645469999996</v>
      </c>
      <c r="F247" s="39">
        <f t="shared" si="110"/>
        <v>2760.3545300000042</v>
      </c>
      <c r="G247" s="39">
        <f t="shared" si="111"/>
        <v>5813.1415200000047</v>
      </c>
      <c r="H247" s="36">
        <f t="shared" si="106"/>
        <v>95.611100375234514</v>
      </c>
    </row>
    <row r="248" spans="1:8" ht="11.25" customHeight="1" x14ac:dyDescent="0.2">
      <c r="A248" s="55" t="s">
        <v>246</v>
      </c>
      <c r="B248" s="39">
        <v>169118.96600000001</v>
      </c>
      <c r="C248" s="39">
        <v>146946.83963999999</v>
      </c>
      <c r="D248" s="39">
        <v>136.54435999999998</v>
      </c>
      <c r="E248" s="39">
        <f t="shared" si="109"/>
        <v>147083.38399999999</v>
      </c>
      <c r="F248" s="39">
        <f t="shared" si="110"/>
        <v>22035.582000000024</v>
      </c>
      <c r="G248" s="39">
        <f t="shared" si="111"/>
        <v>22172.126360000024</v>
      </c>
      <c r="H248" s="36">
        <f t="shared" si="106"/>
        <v>86.970366174069426</v>
      </c>
    </row>
    <row r="249" spans="1:8" ht="11.25" customHeight="1" x14ac:dyDescent="0.2">
      <c r="A249" s="55" t="s">
        <v>247</v>
      </c>
      <c r="B249" s="39">
        <v>364211.84</v>
      </c>
      <c r="C249" s="39">
        <v>324799.21694999997</v>
      </c>
      <c r="D249" s="39">
        <v>36835.312460000001</v>
      </c>
      <c r="E249" s="39">
        <f t="shared" si="109"/>
        <v>361634.52940999996</v>
      </c>
      <c r="F249" s="39">
        <f t="shared" si="110"/>
        <v>2577.3105900000664</v>
      </c>
      <c r="G249" s="39">
        <f t="shared" si="111"/>
        <v>39412.623050000053</v>
      </c>
      <c r="H249" s="36">
        <f t="shared" si="106"/>
        <v>99.292359471345009</v>
      </c>
    </row>
    <row r="250" spans="1:8" ht="11.25" customHeight="1" x14ac:dyDescent="0.2">
      <c r="A250" s="55" t="s">
        <v>248</v>
      </c>
      <c r="B250" s="39">
        <v>54429.000000000007</v>
      </c>
      <c r="C250" s="39">
        <v>38860.056779999999</v>
      </c>
      <c r="D250" s="39">
        <v>124.97487</v>
      </c>
      <c r="E250" s="39">
        <f t="shared" si="109"/>
        <v>38985.031649999997</v>
      </c>
      <c r="F250" s="39">
        <f t="shared" si="110"/>
        <v>15443.96835000001</v>
      </c>
      <c r="G250" s="39">
        <f t="shared" si="111"/>
        <v>15568.943220000008</v>
      </c>
      <c r="H250" s="36">
        <f t="shared" si="106"/>
        <v>71.625478421429733</v>
      </c>
    </row>
    <row r="251" spans="1:8" ht="11.25" customHeight="1" x14ac:dyDescent="0.2">
      <c r="A251" s="55" t="s">
        <v>249</v>
      </c>
      <c r="B251" s="39">
        <v>308701</v>
      </c>
      <c r="C251" s="39">
        <v>277639.61231</v>
      </c>
      <c r="D251" s="39">
        <v>2320.8638599999999</v>
      </c>
      <c r="E251" s="39">
        <f t="shared" si="109"/>
        <v>279960.47616999998</v>
      </c>
      <c r="F251" s="39">
        <f t="shared" si="110"/>
        <v>28740.52383000002</v>
      </c>
      <c r="G251" s="39">
        <f t="shared" si="111"/>
        <v>31061.387690000003</v>
      </c>
      <c r="H251" s="36">
        <f t="shared" si="106"/>
        <v>90.689850752022167</v>
      </c>
    </row>
    <row r="252" spans="1:8" ht="11.25" customHeight="1" x14ac:dyDescent="0.2">
      <c r="A252" s="38" t="s">
        <v>250</v>
      </c>
      <c r="B252" s="39">
        <v>166383.16799999998</v>
      </c>
      <c r="C252" s="39">
        <v>163526.43730000002</v>
      </c>
      <c r="D252" s="39">
        <v>780.33915999999999</v>
      </c>
      <c r="E252" s="39">
        <f t="shared" si="109"/>
        <v>164306.77646000002</v>
      </c>
      <c r="F252" s="39">
        <f t="shared" si="110"/>
        <v>2076.3915399999532</v>
      </c>
      <c r="G252" s="39">
        <f t="shared" si="111"/>
        <v>2856.7306999999564</v>
      </c>
      <c r="H252" s="36">
        <f t="shared" si="106"/>
        <v>98.752042309952913</v>
      </c>
    </row>
    <row r="253" spans="1:8" ht="11.25" customHeight="1" x14ac:dyDescent="0.2">
      <c r="A253" s="38" t="s">
        <v>303</v>
      </c>
      <c r="B253" s="39">
        <v>220677.62299999999</v>
      </c>
      <c r="C253" s="39">
        <v>216620.3634</v>
      </c>
      <c r="D253" s="39">
        <v>0</v>
      </c>
      <c r="E253" s="39">
        <f t="shared" si="109"/>
        <v>216620.3634</v>
      </c>
      <c r="F253" s="39">
        <f t="shared" si="110"/>
        <v>4057.2595999999903</v>
      </c>
      <c r="G253" s="39">
        <f t="shared" si="111"/>
        <v>4057.2595999999903</v>
      </c>
      <c r="H253" s="36">
        <f t="shared" si="106"/>
        <v>98.16145400478598</v>
      </c>
    </row>
    <row r="254" spans="1:8" ht="11.25" customHeight="1" x14ac:dyDescent="0.2">
      <c r="A254" s="46"/>
      <c r="B254" s="39"/>
      <c r="C254" s="45"/>
      <c r="D254" s="39"/>
      <c r="E254" s="45"/>
      <c r="F254" s="45"/>
      <c r="G254" s="45"/>
      <c r="H254" s="36" t="str">
        <f t="shared" si="106"/>
        <v/>
      </c>
    </row>
    <row r="255" spans="1:8" ht="11.25" customHeight="1" x14ac:dyDescent="0.2">
      <c r="A255" s="34" t="s">
        <v>251</v>
      </c>
      <c r="B255" s="48">
        <f t="shared" ref="B255:C255" si="112">SUM(B256:B260)</f>
        <v>24183912</v>
      </c>
      <c r="C255" s="48">
        <f t="shared" si="112"/>
        <v>18571951.758089997</v>
      </c>
      <c r="D255" s="48">
        <f t="shared" ref="D255:G255" si="113">SUM(D256:D260)</f>
        <v>611320.41737999988</v>
      </c>
      <c r="E255" s="48">
        <f t="shared" si="113"/>
        <v>19183272.175469995</v>
      </c>
      <c r="F255" s="48">
        <f t="shared" si="113"/>
        <v>5000639.8245300045</v>
      </c>
      <c r="G255" s="48">
        <f t="shared" si="113"/>
        <v>5611960.2419100022</v>
      </c>
      <c r="H255" s="36">
        <f t="shared" si="106"/>
        <v>79.322452775506264</v>
      </c>
    </row>
    <row r="256" spans="1:8" ht="11.25" customHeight="1" x14ac:dyDescent="0.2">
      <c r="A256" s="55" t="s">
        <v>252</v>
      </c>
      <c r="B256" s="39">
        <v>21257368</v>
      </c>
      <c r="C256" s="39">
        <v>16603568.852399997</v>
      </c>
      <c r="D256" s="39">
        <v>583456.75209999993</v>
      </c>
      <c r="E256" s="39">
        <f t="shared" ref="E256:E260" si="114">C256+D256</f>
        <v>17187025.604499996</v>
      </c>
      <c r="F256" s="39">
        <f>B256-E256</f>
        <v>4070342.3955000043</v>
      </c>
      <c r="G256" s="39">
        <f>B256-C256</f>
        <v>4653799.1476000026</v>
      </c>
      <c r="H256" s="36">
        <f t="shared" si="106"/>
        <v>80.852086695304877</v>
      </c>
    </row>
    <row r="257" spans="1:9" ht="11.25" customHeight="1" x14ac:dyDescent="0.2">
      <c r="A257" s="55" t="s">
        <v>253</v>
      </c>
      <c r="B257" s="39">
        <v>66035</v>
      </c>
      <c r="C257" s="39">
        <v>49739.209130000003</v>
      </c>
      <c r="D257" s="39">
        <v>7.4937399999999998</v>
      </c>
      <c r="E257" s="39">
        <f t="shared" si="114"/>
        <v>49746.702870000001</v>
      </c>
      <c r="F257" s="39">
        <f>B257-E257</f>
        <v>16288.297129999999</v>
      </c>
      <c r="G257" s="39">
        <f>B257-C257</f>
        <v>16295.790869999997</v>
      </c>
      <c r="H257" s="36">
        <f t="shared" si="106"/>
        <v>75.33384246233058</v>
      </c>
    </row>
    <row r="258" spans="1:9" ht="11.25" customHeight="1" x14ac:dyDescent="0.2">
      <c r="A258" s="55" t="s">
        <v>254</v>
      </c>
      <c r="B258" s="39">
        <v>846450</v>
      </c>
      <c r="C258" s="39">
        <v>546079.69923999999</v>
      </c>
      <c r="D258" s="39">
        <v>2122.2529500000001</v>
      </c>
      <c r="E258" s="39">
        <f t="shared" si="114"/>
        <v>548201.95218999998</v>
      </c>
      <c r="F258" s="39">
        <f>B258-E258</f>
        <v>298248.04781000002</v>
      </c>
      <c r="G258" s="39">
        <f>B258-C258</f>
        <v>300370.30076000001</v>
      </c>
      <c r="H258" s="36">
        <f t="shared" si="106"/>
        <v>64.764835748124511</v>
      </c>
    </row>
    <row r="259" spans="1:9" ht="11.25" customHeight="1" x14ac:dyDescent="0.2">
      <c r="A259" s="55" t="s">
        <v>255</v>
      </c>
      <c r="B259" s="39">
        <v>1644735</v>
      </c>
      <c r="C259" s="39">
        <v>1157348.1625999999</v>
      </c>
      <c r="D259" s="39">
        <v>23997.578010000001</v>
      </c>
      <c r="E259" s="39">
        <f t="shared" si="114"/>
        <v>1181345.74061</v>
      </c>
      <c r="F259" s="39">
        <f>B259-E259</f>
        <v>463389.25939000002</v>
      </c>
      <c r="G259" s="39">
        <f>B259-C259</f>
        <v>487386.83740000008</v>
      </c>
      <c r="H259" s="36">
        <f t="shared" si="106"/>
        <v>71.825901474097648</v>
      </c>
    </row>
    <row r="260" spans="1:9" ht="11.25" customHeight="1" x14ac:dyDescent="0.2">
      <c r="A260" s="55" t="s">
        <v>256</v>
      </c>
      <c r="B260" s="39">
        <v>369324</v>
      </c>
      <c r="C260" s="39">
        <v>215215.83471999998</v>
      </c>
      <c r="D260" s="39">
        <v>1736.34058</v>
      </c>
      <c r="E260" s="39">
        <f t="shared" si="114"/>
        <v>216952.17529999997</v>
      </c>
      <c r="F260" s="39">
        <f>B260-E260</f>
        <v>152371.82470000003</v>
      </c>
      <c r="G260" s="39">
        <f>B260-C260</f>
        <v>154108.16528000002</v>
      </c>
      <c r="H260" s="36">
        <f t="shared" ref="H260:H274" si="115">IFERROR(E260/B260*100,"")</f>
        <v>58.743048190748496</v>
      </c>
    </row>
    <row r="261" spans="1:9" ht="11.25" customHeight="1" x14ac:dyDescent="0.2">
      <c r="A261" s="46"/>
      <c r="B261" s="39"/>
      <c r="C261" s="45"/>
      <c r="D261" s="39"/>
      <c r="E261" s="45"/>
      <c r="F261" s="45"/>
      <c r="G261" s="45"/>
      <c r="H261" s="36" t="str">
        <f t="shared" si="115"/>
        <v/>
      </c>
    </row>
    <row r="262" spans="1:9" ht="11.25" customHeight="1" x14ac:dyDescent="0.2">
      <c r="A262" s="34" t="s">
        <v>257</v>
      </c>
      <c r="B262" s="43">
        <f t="shared" ref="B262:G262" si="116">+B263+B264</f>
        <v>891320.27500000002</v>
      </c>
      <c r="C262" s="43">
        <f t="shared" si="116"/>
        <v>725211.37848000007</v>
      </c>
      <c r="D262" s="43">
        <f t="shared" si="116"/>
        <v>10855.11153</v>
      </c>
      <c r="E262" s="48">
        <f t="shared" si="116"/>
        <v>736066.49001000007</v>
      </c>
      <c r="F262" s="48">
        <f t="shared" si="116"/>
        <v>155253.78498999996</v>
      </c>
      <c r="G262" s="48">
        <f t="shared" si="116"/>
        <v>166108.89651999995</v>
      </c>
      <c r="H262" s="36">
        <f t="shared" si="115"/>
        <v>82.58159391807844</v>
      </c>
    </row>
    <row r="263" spans="1:9" ht="11.25" customHeight="1" x14ac:dyDescent="0.2">
      <c r="A263" s="55" t="s">
        <v>258</v>
      </c>
      <c r="B263" s="39">
        <v>858274.27500000002</v>
      </c>
      <c r="C263" s="39">
        <v>693277.91493000009</v>
      </c>
      <c r="D263" s="39">
        <v>10481.02909</v>
      </c>
      <c r="E263" s="39">
        <f t="shared" ref="E263:E264" si="117">C263+D263</f>
        <v>703758.94402000005</v>
      </c>
      <c r="F263" s="39">
        <f>B263-E263</f>
        <v>154515.33097999997</v>
      </c>
      <c r="G263" s="39">
        <f>B263-C263</f>
        <v>164996.36006999994</v>
      </c>
      <c r="H263" s="36">
        <f t="shared" si="115"/>
        <v>81.996975153426334</v>
      </c>
    </row>
    <row r="264" spans="1:9" ht="11.25" customHeight="1" x14ac:dyDescent="0.2">
      <c r="A264" s="55" t="s">
        <v>259</v>
      </c>
      <c r="B264" s="39">
        <v>33046</v>
      </c>
      <c r="C264" s="39">
        <v>31933.46355</v>
      </c>
      <c r="D264" s="39">
        <v>374.08244000000002</v>
      </c>
      <c r="E264" s="39">
        <f t="shared" si="117"/>
        <v>32307.545989999999</v>
      </c>
      <c r="F264" s="39">
        <f>B264-E264</f>
        <v>738.45401000000129</v>
      </c>
      <c r="G264" s="39">
        <f>B264-C264</f>
        <v>1112.5364499999996</v>
      </c>
      <c r="H264" s="36">
        <f t="shared" si="115"/>
        <v>97.765375506869219</v>
      </c>
    </row>
    <row r="265" spans="1:9" ht="11.4" x14ac:dyDescent="0.2">
      <c r="A265" s="46"/>
      <c r="B265" s="41"/>
      <c r="C265" s="41"/>
      <c r="D265" s="41"/>
      <c r="E265" s="41"/>
      <c r="F265" s="41"/>
      <c r="G265" s="41"/>
      <c r="H265" s="36" t="str">
        <f t="shared" si="115"/>
        <v/>
      </c>
    </row>
    <row r="266" spans="1:9" ht="11.25" customHeight="1" x14ac:dyDescent="0.2">
      <c r="A266" s="56" t="s">
        <v>260</v>
      </c>
      <c r="B266" s="39">
        <v>5667462.1550000003</v>
      </c>
      <c r="C266" s="39">
        <v>5491907.3934800001</v>
      </c>
      <c r="D266" s="39">
        <v>24271.454130000002</v>
      </c>
      <c r="E266" s="39">
        <f t="shared" ref="E266" si="118">C266+D266</f>
        <v>5516178.8476100005</v>
      </c>
      <c r="F266" s="39">
        <f>B266-E266</f>
        <v>151283.30738999974</v>
      </c>
      <c r="G266" s="39">
        <f>B266-C266</f>
        <v>175554.76152000017</v>
      </c>
      <c r="H266" s="36">
        <f t="shared" si="115"/>
        <v>97.330669296899799</v>
      </c>
    </row>
    <row r="267" spans="1:9" ht="11.25" customHeight="1" x14ac:dyDescent="0.2">
      <c r="A267" s="46"/>
      <c r="B267" s="41"/>
      <c r="C267" s="41"/>
      <c r="D267" s="41"/>
      <c r="E267" s="41"/>
      <c r="F267" s="41"/>
      <c r="G267" s="41"/>
      <c r="H267" s="36" t="str">
        <f t="shared" si="115"/>
        <v/>
      </c>
    </row>
    <row r="268" spans="1:9" ht="11.25" customHeight="1" x14ac:dyDescent="0.2">
      <c r="A268" s="34" t="s">
        <v>261</v>
      </c>
      <c r="B268" s="39">
        <v>12462950.962000001</v>
      </c>
      <c r="C268" s="39">
        <v>5686196.0695799999</v>
      </c>
      <c r="D268" s="39">
        <v>20919.203750000001</v>
      </c>
      <c r="E268" s="39">
        <f t="shared" ref="E268" si="119">C268+D268</f>
        <v>5707115.2733300002</v>
      </c>
      <c r="F268" s="39">
        <f>B268-E268</f>
        <v>6755835.688670001</v>
      </c>
      <c r="G268" s="39">
        <f>B268-C268</f>
        <v>6776754.8924200013</v>
      </c>
      <c r="H268" s="36">
        <f t="shared" si="115"/>
        <v>45.792648071321196</v>
      </c>
    </row>
    <row r="269" spans="1:9" ht="11.25" customHeight="1" x14ac:dyDescent="0.2">
      <c r="A269" s="46"/>
      <c r="B269" s="41"/>
      <c r="C269" s="41"/>
      <c r="D269" s="41"/>
      <c r="E269" s="41"/>
      <c r="F269" s="41"/>
      <c r="G269" s="41"/>
      <c r="H269" s="36" t="str">
        <f t="shared" si="115"/>
        <v/>
      </c>
    </row>
    <row r="270" spans="1:9" ht="11.25" customHeight="1" x14ac:dyDescent="0.2">
      <c r="A270" s="34" t="s">
        <v>262</v>
      </c>
      <c r="B270" s="39">
        <v>2159215</v>
      </c>
      <c r="C270" s="39">
        <v>1484965.45677</v>
      </c>
      <c r="D270" s="39">
        <v>3917.61987</v>
      </c>
      <c r="E270" s="39">
        <f t="shared" ref="E270" si="120">C270+D270</f>
        <v>1488883.0766400001</v>
      </c>
      <c r="F270" s="39">
        <f>B270-E270</f>
        <v>670331.9233599999</v>
      </c>
      <c r="G270" s="39">
        <f>B270-C270</f>
        <v>674249.54322999995</v>
      </c>
      <c r="H270" s="36">
        <f t="shared" si="115"/>
        <v>68.954832040348009</v>
      </c>
    </row>
    <row r="271" spans="1:9" ht="11.25" customHeight="1" x14ac:dyDescent="0.2">
      <c r="A271" s="46"/>
      <c r="B271" s="39"/>
      <c r="C271" s="39"/>
      <c r="D271" s="39"/>
      <c r="E271" s="39"/>
      <c r="F271" s="39"/>
      <c r="G271" s="39"/>
      <c r="H271" s="36" t="str">
        <f t="shared" si="115"/>
        <v/>
      </c>
      <c r="I271" s="37"/>
    </row>
    <row r="272" spans="1:9" ht="11.25" customHeight="1" x14ac:dyDescent="0.2">
      <c r="A272" s="34" t="s">
        <v>263</v>
      </c>
      <c r="B272" s="48">
        <f t="shared" ref="B272:G272" si="121">+B273+B274</f>
        <v>421676.39300000004</v>
      </c>
      <c r="C272" s="48">
        <f t="shared" si="121"/>
        <v>380765.64911999996</v>
      </c>
      <c r="D272" s="48">
        <f t="shared" si="121"/>
        <v>40610.667610000004</v>
      </c>
      <c r="E272" s="48">
        <f t="shared" si="121"/>
        <v>421376.31672999996</v>
      </c>
      <c r="F272" s="48">
        <f t="shared" si="121"/>
        <v>300.07627000007415</v>
      </c>
      <c r="G272" s="48">
        <f t="shared" si="121"/>
        <v>40910.743880000067</v>
      </c>
      <c r="H272" s="36">
        <f t="shared" si="115"/>
        <v>99.928837308660988</v>
      </c>
    </row>
    <row r="273" spans="1:8" ht="11.25" customHeight="1" x14ac:dyDescent="0.2">
      <c r="A273" s="38" t="s">
        <v>264</v>
      </c>
      <c r="B273" s="39">
        <v>404523.06700000004</v>
      </c>
      <c r="C273" s="39">
        <v>364013.71243999997</v>
      </c>
      <c r="D273" s="39">
        <v>40410.262750000002</v>
      </c>
      <c r="E273" s="39">
        <f t="shared" ref="E273:E274" si="122">C273+D273</f>
        <v>404423.97518999997</v>
      </c>
      <c r="F273" s="39">
        <f>B273-E273</f>
        <v>99.091810000070836</v>
      </c>
      <c r="G273" s="39">
        <f>B273-C273</f>
        <v>40509.354560000065</v>
      </c>
      <c r="H273" s="36">
        <f t="shared" si="115"/>
        <v>99.975504039674433</v>
      </c>
    </row>
    <row r="274" spans="1:8" ht="11.25" customHeight="1" x14ac:dyDescent="0.2">
      <c r="A274" s="38" t="s">
        <v>265</v>
      </c>
      <c r="B274" s="39">
        <v>17153.326000000001</v>
      </c>
      <c r="C274" s="39">
        <v>16751.936679999999</v>
      </c>
      <c r="D274" s="39">
        <v>200.40485999999999</v>
      </c>
      <c r="E274" s="39">
        <f t="shared" si="122"/>
        <v>16952.341539999998</v>
      </c>
      <c r="F274" s="39">
        <f>B274-E274</f>
        <v>200.98446000000331</v>
      </c>
      <c r="G274" s="39">
        <f>B274-C274</f>
        <v>401.38932000000204</v>
      </c>
      <c r="H274" s="36">
        <f t="shared" si="115"/>
        <v>98.828306183885246</v>
      </c>
    </row>
    <row r="275" spans="1:8" ht="12" customHeight="1" x14ac:dyDescent="0.2">
      <c r="B275" s="42"/>
      <c r="C275" s="42"/>
      <c r="D275" s="42"/>
      <c r="E275" s="42"/>
      <c r="F275" s="42"/>
      <c r="G275" s="42"/>
      <c r="H275" s="36"/>
    </row>
    <row r="276" spans="1:8" ht="11.25" customHeight="1" x14ac:dyDescent="0.2">
      <c r="A276" s="33" t="s">
        <v>266</v>
      </c>
      <c r="B276" s="71">
        <f t="shared" ref="B276:G276" si="123">B277+B279</f>
        <v>485479815.11222994</v>
      </c>
      <c r="C276" s="71">
        <f t="shared" si="123"/>
        <v>481445788.45938993</v>
      </c>
      <c r="D276" s="71">
        <f t="shared" si="123"/>
        <v>57941.975679999996</v>
      </c>
      <c r="E276" s="71">
        <f t="shared" si="123"/>
        <v>481503730.43506992</v>
      </c>
      <c r="F276" s="71">
        <f t="shared" si="123"/>
        <v>3976084.677159965</v>
      </c>
      <c r="G276" s="71">
        <f t="shared" si="123"/>
        <v>4034026.6528399829</v>
      </c>
      <c r="H276" s="36">
        <f t="shared" ref="H276:H283" si="124">IFERROR(E276/B276*100,"")</f>
        <v>99.180998971864383</v>
      </c>
    </row>
    <row r="277" spans="1:8" ht="15" customHeight="1" x14ac:dyDescent="0.2">
      <c r="A277" s="38" t="s">
        <v>267</v>
      </c>
      <c r="B277" s="39">
        <v>60558254.462229997</v>
      </c>
      <c r="C277" s="39">
        <v>59119467.155940004</v>
      </c>
      <c r="D277" s="39">
        <v>47310.371549999996</v>
      </c>
      <c r="E277" s="39">
        <f t="shared" ref="E277" si="125">C277+D277</f>
        <v>59166777.527490005</v>
      </c>
      <c r="F277" s="39">
        <f>B277-E277</f>
        <v>1391476.934739992</v>
      </c>
      <c r="G277" s="39">
        <f>B277-C277</f>
        <v>1438787.3062899932</v>
      </c>
      <c r="H277" s="36">
        <f t="shared" si="124"/>
        <v>97.702250589788946</v>
      </c>
    </row>
    <row r="278" spans="1:8" ht="11.4" x14ac:dyDescent="0.2">
      <c r="A278" s="57"/>
      <c r="B278" s="45"/>
      <c r="C278" s="45"/>
      <c r="D278" s="45"/>
      <c r="E278" s="45"/>
      <c r="F278" s="45"/>
      <c r="G278" s="45"/>
      <c r="H278" s="36" t="str">
        <f t="shared" si="124"/>
        <v/>
      </c>
    </row>
    <row r="279" spans="1:8" ht="11.25" customHeight="1" x14ac:dyDescent="0.2">
      <c r="A279" s="38" t="s">
        <v>268</v>
      </c>
      <c r="B279" s="48">
        <f t="shared" ref="B279:G279" si="126">SUM(B280:B281)</f>
        <v>424921560.64999992</v>
      </c>
      <c r="C279" s="48">
        <f t="shared" si="126"/>
        <v>422326321.30344993</v>
      </c>
      <c r="D279" s="48">
        <f t="shared" ref="D279" si="127">SUM(D280:D281)</f>
        <v>10631.60413</v>
      </c>
      <c r="E279" s="48">
        <f t="shared" si="126"/>
        <v>422336952.9075799</v>
      </c>
      <c r="F279" s="48">
        <f t="shared" si="126"/>
        <v>2584607.742419973</v>
      </c>
      <c r="G279" s="48">
        <f t="shared" si="126"/>
        <v>2595239.3465499897</v>
      </c>
      <c r="H279" s="36">
        <f t="shared" si="124"/>
        <v>99.391744740260677</v>
      </c>
    </row>
    <row r="280" spans="1:8" ht="12.6" customHeight="1" x14ac:dyDescent="0.2">
      <c r="A280" s="38" t="s">
        <v>269</v>
      </c>
      <c r="B280" s="39">
        <v>423371478.37899989</v>
      </c>
      <c r="C280" s="39">
        <v>420808136.4781999</v>
      </c>
      <c r="D280" s="39">
        <v>6059.9953599999999</v>
      </c>
      <c r="E280" s="39">
        <f t="shared" ref="E280:E281" si="128">C280+D280</f>
        <v>420814196.47355992</v>
      </c>
      <c r="F280" s="39">
        <f>B280-E280</f>
        <v>2557281.9054399729</v>
      </c>
      <c r="G280" s="39">
        <f>B280-C280</f>
        <v>2563341.9007999897</v>
      </c>
      <c r="H280" s="36">
        <f t="shared" si="124"/>
        <v>99.395972086917311</v>
      </c>
    </row>
    <row r="281" spans="1:8" ht="12.6" customHeight="1" x14ac:dyDescent="0.2">
      <c r="A281" s="58" t="s">
        <v>306</v>
      </c>
      <c r="B281" s="39">
        <v>1550082.2709999999</v>
      </c>
      <c r="C281" s="39">
        <v>1518184.82525</v>
      </c>
      <c r="D281" s="39">
        <v>4571.6087699999998</v>
      </c>
      <c r="E281" s="39">
        <f t="shared" si="128"/>
        <v>1522756.43402</v>
      </c>
      <c r="F281" s="39">
        <f>B281-E281</f>
        <v>27325.836979999905</v>
      </c>
      <c r="G281" s="39">
        <f>B281-C281</f>
        <v>31897.445749999955</v>
      </c>
      <c r="H281" s="36">
        <f t="shared" si="124"/>
        <v>98.237136344874699</v>
      </c>
    </row>
    <row r="282" spans="1:8" ht="11.25" customHeight="1" x14ac:dyDescent="0.2">
      <c r="A282" s="58"/>
      <c r="B282" s="45"/>
      <c r="C282" s="45"/>
      <c r="D282" s="45"/>
      <c r="E282" s="45"/>
      <c r="F282" s="45"/>
      <c r="G282" s="45"/>
      <c r="H282" s="36" t="str">
        <f t="shared" si="124"/>
        <v/>
      </c>
    </row>
    <row r="283" spans="1:8" s="60" customFormat="1" ht="16.5" customHeight="1" thickBot="1" x14ac:dyDescent="0.25">
      <c r="A283" s="59" t="s">
        <v>270</v>
      </c>
      <c r="B283" s="72">
        <f t="shared" ref="B283:G283" si="129">+B276+B9</f>
        <v>1892802337.6564403</v>
      </c>
      <c r="C283" s="72">
        <f t="shared" si="129"/>
        <v>1741683024.71053</v>
      </c>
      <c r="D283" s="72">
        <f t="shared" si="129"/>
        <v>35572584.293839991</v>
      </c>
      <c r="E283" s="73">
        <f t="shared" si="129"/>
        <v>1777255609.0043702</v>
      </c>
      <c r="F283" s="72">
        <f t="shared" si="129"/>
        <v>115546728.65206991</v>
      </c>
      <c r="G283" s="72">
        <f t="shared" si="129"/>
        <v>151119312.94590992</v>
      </c>
      <c r="H283" s="36">
        <f t="shared" si="124"/>
        <v>93.895467775302237</v>
      </c>
    </row>
    <row r="284" spans="1:8" ht="12" customHeight="1" thickTop="1" x14ac:dyDescent="0.2">
      <c r="A284" s="38"/>
      <c r="B284" s="45"/>
      <c r="C284" s="41"/>
      <c r="D284" s="45"/>
      <c r="E284" s="41"/>
      <c r="F284" s="41"/>
      <c r="G284" s="41"/>
      <c r="H284" s="36"/>
    </row>
    <row r="285" spans="1:8" ht="13.2" customHeight="1" x14ac:dyDescent="0.2">
      <c r="A285" s="80" t="s">
        <v>325</v>
      </c>
      <c r="B285" s="80"/>
      <c r="C285" s="80"/>
      <c r="D285" s="80"/>
      <c r="E285" s="80"/>
      <c r="F285" s="80"/>
      <c r="G285" s="80"/>
      <c r="H285" s="80"/>
    </row>
    <row r="286" spans="1:8" ht="13.2" customHeight="1" x14ac:dyDescent="0.2">
      <c r="A286" s="32" t="s">
        <v>271</v>
      </c>
    </row>
    <row r="287" spans="1:8" ht="24" customHeight="1" x14ac:dyDescent="0.2">
      <c r="A287" s="80" t="s">
        <v>321</v>
      </c>
      <c r="B287" s="80"/>
      <c r="C287" s="80"/>
      <c r="D287" s="80"/>
      <c r="E287" s="80"/>
      <c r="F287" s="80"/>
      <c r="G287" s="80"/>
      <c r="H287" s="80"/>
    </row>
    <row r="288" spans="1:8" ht="13.2" customHeight="1" x14ac:dyDescent="0.2">
      <c r="A288" s="32" t="s">
        <v>272</v>
      </c>
    </row>
    <row r="289" spans="1:7" ht="13.2" customHeight="1" x14ac:dyDescent="0.2">
      <c r="A289" s="32" t="s">
        <v>304</v>
      </c>
    </row>
    <row r="290" spans="1:7" ht="13.2" customHeight="1" x14ac:dyDescent="0.2">
      <c r="A290" s="32" t="s">
        <v>273</v>
      </c>
    </row>
    <row r="291" spans="1:7" ht="13.2" customHeight="1" x14ac:dyDescent="0.2">
      <c r="A291" s="32" t="s">
        <v>274</v>
      </c>
    </row>
    <row r="292" spans="1:7" x14ac:dyDescent="0.2">
      <c r="E292" s="32"/>
      <c r="G292" s="61"/>
    </row>
    <row r="293" spans="1:7" x14ac:dyDescent="0.2">
      <c r="E293" s="32"/>
      <c r="G293" s="61"/>
    </row>
    <row r="294" spans="1:7" x14ac:dyDescent="0.2">
      <c r="E294" s="32"/>
      <c r="G294" s="61"/>
    </row>
    <row r="295" spans="1:7" x14ac:dyDescent="0.2">
      <c r="E295" s="32"/>
      <c r="G295" s="61"/>
    </row>
    <row r="296" spans="1:7" x14ac:dyDescent="0.2">
      <c r="E296" s="32"/>
      <c r="G296" s="61"/>
    </row>
    <row r="297" spans="1:7" x14ac:dyDescent="0.2">
      <c r="E297" s="32"/>
      <c r="G297" s="61"/>
    </row>
    <row r="298" spans="1:7" x14ac:dyDescent="0.2">
      <c r="E298" s="32"/>
      <c r="G298" s="61"/>
    </row>
    <row r="299" spans="1:7" x14ac:dyDescent="0.2">
      <c r="E299" s="32"/>
      <c r="G299" s="61"/>
    </row>
    <row r="300" spans="1:7" x14ac:dyDescent="0.2">
      <c r="E300" s="32"/>
      <c r="G300" s="61"/>
    </row>
    <row r="301" spans="1:7" x14ac:dyDescent="0.2">
      <c r="E301" s="32"/>
      <c r="G301" s="61"/>
    </row>
    <row r="302" spans="1:7" x14ac:dyDescent="0.2">
      <c r="E302" s="32"/>
      <c r="G302" s="61"/>
    </row>
    <row r="303" spans="1:7" x14ac:dyDescent="0.2">
      <c r="E303" s="32"/>
      <c r="G303" s="61"/>
    </row>
    <row r="304" spans="1:7" x14ac:dyDescent="0.2">
      <c r="E304" s="32"/>
      <c r="G304" s="61"/>
    </row>
    <row r="305" spans="5:7" x14ac:dyDescent="0.2">
      <c r="E305" s="32"/>
      <c r="G305" s="61"/>
    </row>
    <row r="306" spans="5:7" x14ac:dyDescent="0.2">
      <c r="E306" s="32"/>
      <c r="G306" s="61"/>
    </row>
    <row r="307" spans="5:7" x14ac:dyDescent="0.2">
      <c r="E307" s="32"/>
      <c r="G307" s="61"/>
    </row>
    <row r="308" spans="5:7" x14ac:dyDescent="0.2">
      <c r="E308" s="32"/>
      <c r="G308" s="61"/>
    </row>
    <row r="309" spans="5:7" x14ac:dyDescent="0.2">
      <c r="E309" s="32"/>
      <c r="G309" s="61"/>
    </row>
    <row r="310" spans="5:7" x14ac:dyDescent="0.2">
      <c r="E310" s="32"/>
      <c r="G310" s="61"/>
    </row>
    <row r="311" spans="5:7" x14ac:dyDescent="0.2">
      <c r="E311" s="32"/>
      <c r="G311" s="61"/>
    </row>
    <row r="312" spans="5:7" x14ac:dyDescent="0.2">
      <c r="E312" s="32"/>
      <c r="G312" s="61"/>
    </row>
    <row r="313" spans="5:7" x14ac:dyDescent="0.2">
      <c r="E313" s="32"/>
      <c r="G313" s="61"/>
    </row>
    <row r="314" spans="5:7" x14ac:dyDescent="0.2">
      <c r="E314" s="32"/>
      <c r="G314" s="61"/>
    </row>
    <row r="315" spans="5:7" x14ac:dyDescent="0.2">
      <c r="E315" s="32"/>
      <c r="G315" s="61"/>
    </row>
    <row r="316" spans="5:7" x14ac:dyDescent="0.2">
      <c r="E316" s="32"/>
      <c r="G316" s="61"/>
    </row>
    <row r="317" spans="5:7" x14ac:dyDescent="0.2">
      <c r="E317" s="32"/>
      <c r="G317" s="61"/>
    </row>
    <row r="318" spans="5:7" x14ac:dyDescent="0.2">
      <c r="E318" s="32"/>
      <c r="G318" s="61"/>
    </row>
    <row r="319" spans="5:7" x14ac:dyDescent="0.2">
      <c r="E319" s="32"/>
      <c r="G319" s="61"/>
    </row>
    <row r="320" spans="5:7" x14ac:dyDescent="0.2">
      <c r="E320" s="32"/>
      <c r="G320" s="61"/>
    </row>
    <row r="321" spans="5:7" x14ac:dyDescent="0.2">
      <c r="E321" s="32"/>
      <c r="G321" s="61"/>
    </row>
    <row r="322" spans="5:7" x14ac:dyDescent="0.2">
      <c r="E322" s="32"/>
      <c r="G322" s="61"/>
    </row>
    <row r="323" spans="5:7" x14ac:dyDescent="0.2">
      <c r="E323" s="32"/>
      <c r="G323" s="61"/>
    </row>
    <row r="324" spans="5:7" x14ac:dyDescent="0.2">
      <c r="E324" s="32"/>
      <c r="G324" s="61"/>
    </row>
    <row r="325" spans="5:7" x14ac:dyDescent="0.2">
      <c r="E325" s="32"/>
      <c r="G325" s="61"/>
    </row>
    <row r="326" spans="5:7" x14ac:dyDescent="0.2">
      <c r="E326" s="32"/>
      <c r="G326" s="61"/>
    </row>
    <row r="327" spans="5:7" x14ac:dyDescent="0.2">
      <c r="E327" s="32"/>
      <c r="G327" s="61"/>
    </row>
    <row r="328" spans="5:7" x14ac:dyDescent="0.2">
      <c r="E328" s="32"/>
      <c r="G328" s="61"/>
    </row>
    <row r="329" spans="5:7" x14ac:dyDescent="0.2">
      <c r="E329" s="32"/>
      <c r="G329" s="61"/>
    </row>
    <row r="330" spans="5:7" x14ac:dyDescent="0.2">
      <c r="E330" s="32"/>
      <c r="G330" s="61"/>
    </row>
    <row r="331" spans="5:7" x14ac:dyDescent="0.2">
      <c r="E331" s="32"/>
      <c r="G331" s="61"/>
    </row>
  </sheetData>
  <mergeCells count="8">
    <mergeCell ref="C5:E6"/>
    <mergeCell ref="A285:H285"/>
    <mergeCell ref="A287:H287"/>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5" orientation="portrait" r:id="rId1"/>
  <headerFooter alignWithMargins="0">
    <oddFooter>Page &amp;P of &amp;N</oddFooter>
  </headerFooter>
  <rowBreaks count="3" manualBreakCount="3">
    <brk id="83" max="7" man="1"/>
    <brk id="157" max="7" man="1"/>
    <brk id="23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
  <sheetViews>
    <sheetView view="pageBreakPreview" topLeftCell="A4" zoomScaleNormal="110" zoomScaleSheetLayoutView="100" workbookViewId="0">
      <selection activeCell="O18" sqref="O18"/>
    </sheetView>
  </sheetViews>
  <sheetFormatPr defaultRowHeight="13.2" x14ac:dyDescent="0.25"/>
  <cols>
    <col min="1" max="1" width="38.6640625" customWidth="1"/>
    <col min="2" max="5" width="10.6640625" customWidth="1"/>
    <col min="6" max="6" width="12.109375" customWidth="1"/>
    <col min="7" max="7" width="10.88671875" customWidth="1"/>
    <col min="8" max="8" width="9.44140625" bestFit="1" customWidth="1"/>
    <col min="9" max="9" width="11.77734375" customWidth="1"/>
    <col min="10" max="10" width="11" customWidth="1"/>
    <col min="12" max="12" width="11.33203125" customWidth="1"/>
    <col min="13" max="13" width="11" customWidth="1"/>
  </cols>
  <sheetData>
    <row r="1" spans="1:13" x14ac:dyDescent="0.25">
      <c r="A1" s="1" t="s">
        <v>307</v>
      </c>
    </row>
    <row r="2" spans="1:13" x14ac:dyDescent="0.25">
      <c r="A2" t="s">
        <v>275</v>
      </c>
    </row>
    <row r="3" spans="1:13" x14ac:dyDescent="0.25">
      <c r="A3" t="s">
        <v>276</v>
      </c>
      <c r="H3" t="s">
        <v>277</v>
      </c>
    </row>
    <row r="4" spans="1:13" x14ac:dyDescent="0.25">
      <c r="B4" s="3" t="s">
        <v>278</v>
      </c>
      <c r="C4" s="3" t="s">
        <v>279</v>
      </c>
      <c r="D4" s="3" t="s">
        <v>280</v>
      </c>
      <c r="E4" s="3" t="s">
        <v>281</v>
      </c>
      <c r="F4" s="3" t="s">
        <v>282</v>
      </c>
      <c r="G4" s="3" t="s">
        <v>283</v>
      </c>
      <c r="H4" s="62"/>
      <c r="I4" s="62" t="s">
        <v>284</v>
      </c>
      <c r="J4" s="62" t="s">
        <v>285</v>
      </c>
      <c r="K4" s="62" t="s">
        <v>286</v>
      </c>
      <c r="L4" s="62" t="s">
        <v>287</v>
      </c>
      <c r="M4" s="62" t="s">
        <v>282</v>
      </c>
    </row>
    <row r="5" spans="1:13" x14ac:dyDescent="0.25">
      <c r="A5" t="s">
        <v>288</v>
      </c>
      <c r="B5" s="64">
        <v>293580.61320975999</v>
      </c>
      <c r="C5" s="64">
        <v>316382.30033131997</v>
      </c>
      <c r="D5" s="64">
        <v>350072.44878208998</v>
      </c>
      <c r="E5" s="63">
        <v>438617.31756846001</v>
      </c>
      <c r="F5" s="63">
        <v>494149.65776479</v>
      </c>
      <c r="G5" s="64">
        <v>168849.14575154</v>
      </c>
      <c r="H5" s="64"/>
      <c r="I5" s="64">
        <f>B5</f>
        <v>293580.61320975999</v>
      </c>
      <c r="J5" s="64">
        <f>+I5+C5</f>
        <v>609962.91354107996</v>
      </c>
      <c r="K5" s="64">
        <f t="shared" ref="K5:M6" si="0">+J5+D5</f>
        <v>960035.36232316995</v>
      </c>
      <c r="L5" s="64">
        <f t="shared" si="0"/>
        <v>1398652.6798916301</v>
      </c>
      <c r="M5" s="64">
        <f t="shared" si="0"/>
        <v>1892802.3376564202</v>
      </c>
    </row>
    <row r="6" spans="1:13" x14ac:dyDescent="0.25">
      <c r="A6" t="s">
        <v>289</v>
      </c>
      <c r="B6" s="64">
        <v>205027.27659585001</v>
      </c>
      <c r="C6" s="64">
        <v>328770.03557215002</v>
      </c>
      <c r="D6" s="64">
        <v>419123.19223714003</v>
      </c>
      <c r="E6" s="63">
        <v>347143.38293193001</v>
      </c>
      <c r="F6" s="63">
        <v>477191.72166729998</v>
      </c>
      <c r="G6" s="64">
        <v>237349.75723451999</v>
      </c>
      <c r="H6" s="64"/>
      <c r="I6" s="64">
        <f>B6</f>
        <v>205027.27659585001</v>
      </c>
      <c r="J6" s="64">
        <f>+I6+C6</f>
        <v>533797.31216800003</v>
      </c>
      <c r="K6" s="64">
        <f t="shared" si="0"/>
        <v>952920.50440514006</v>
      </c>
      <c r="L6" s="64">
        <f t="shared" si="0"/>
        <v>1300063.88733707</v>
      </c>
      <c r="M6" s="64">
        <f t="shared" si="0"/>
        <v>1777255.6090043699</v>
      </c>
    </row>
    <row r="7" spans="1:13" hidden="1" x14ac:dyDescent="0.25">
      <c r="A7" t="s">
        <v>290</v>
      </c>
      <c r="B7" s="63">
        <f t="shared" ref="B7:G7" si="1">+B6/B5*100</f>
        <v>69.836790091231379</v>
      </c>
      <c r="C7" s="63">
        <f t="shared" si="1"/>
        <v>103.91543244608104</v>
      </c>
      <c r="D7" s="63">
        <f t="shared" si="1"/>
        <v>119.72470089985063</v>
      </c>
      <c r="E7" s="63">
        <f t="shared" si="1"/>
        <v>79.144933186033498</v>
      </c>
      <c r="F7" s="63">
        <f t="shared" si="1"/>
        <v>96.568259062609357</v>
      </c>
      <c r="G7" s="63">
        <f t="shared" si="1"/>
        <v>140.56911936278198</v>
      </c>
      <c r="H7" s="65"/>
      <c r="I7" s="65"/>
      <c r="J7" s="65"/>
      <c r="K7" s="65"/>
      <c r="L7" s="65"/>
      <c r="M7" s="65"/>
    </row>
    <row r="8" spans="1:13" x14ac:dyDescent="0.25">
      <c r="A8" t="s">
        <v>291</v>
      </c>
      <c r="B8" s="63">
        <f>I8</f>
        <v>69.836790091231379</v>
      </c>
      <c r="C8" s="63">
        <f>J8</f>
        <v>87.513076667086537</v>
      </c>
      <c r="D8" s="63">
        <f>K8</f>
        <v>99.258896265986209</v>
      </c>
      <c r="E8" s="63">
        <f t="shared" ref="E8:F8" si="2">L8</f>
        <v>92.951159785987841</v>
      </c>
      <c r="F8" s="63">
        <f t="shared" si="2"/>
        <v>93.895467775303203</v>
      </c>
      <c r="G8" s="63"/>
      <c r="H8" s="65"/>
      <c r="I8" s="65">
        <f>+I6/I5*100</f>
        <v>69.836790091231379</v>
      </c>
      <c r="J8" s="65">
        <f t="shared" ref="J8:M8" si="3">+J6/J5*100</f>
        <v>87.513076667086537</v>
      </c>
      <c r="K8" s="65">
        <f t="shared" si="3"/>
        <v>99.258896265986209</v>
      </c>
      <c r="L8" s="65">
        <f t="shared" si="3"/>
        <v>92.951159785987841</v>
      </c>
      <c r="M8" s="65">
        <f t="shared" si="3"/>
        <v>93.895467775303203</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2024-06-19T06:17:24Z</cp:lastPrinted>
  <dcterms:created xsi:type="dcterms:W3CDTF">2022-06-15T02:59:11Z</dcterms:created>
  <dcterms:modified xsi:type="dcterms:W3CDTF">2024-06-19T07:04:12Z</dcterms:modified>
</cp:coreProperties>
</file>