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dbmgovph-my.sharepoint.com/personal/mdcruz_dbm_gov_ph/Documents/Documents/CPD/ACTUAL DISBURSEMENT (BANK)/bank reports/2024/WEBSITE/For website/June 2024/"/>
    </mc:Choice>
  </mc:AlternateContent>
  <xr:revisionPtr revIDLastSave="155" documentId="13_ncr:1_{A026B61C-620D-419C-BA1F-7971F1341AAD}" xr6:coauthVersionLast="47" xr6:coauthVersionMax="47" xr10:uidLastSave="{58BA39E7-1491-44F6-9E92-4B9062E7588C}"/>
  <bookViews>
    <workbookView xWindow="-108" yWindow="-108" windowWidth="23256" windowHeight="12576" activeTab="1" xr2:uid="{00000000-000D-0000-FFFF-FFFF00000000}"/>
  </bookViews>
  <sheets>
    <sheet name="By Department" sheetId="26" r:id="rId1"/>
    <sheet name="By Agency" sheetId="25" r:id="rId2"/>
    <sheet name="Graph " sheetId="13" r:id="rId3"/>
  </sheets>
  <definedNames>
    <definedName name="_xlnm._FilterDatabase" localSheetId="1" hidden="1">'By Agency'!#REF!</definedName>
    <definedName name="_xlnm.Print_Area" localSheetId="1">'By Agency'!$A$1:$H$292</definedName>
    <definedName name="_xlnm.Print_Area" localSheetId="0">'By Department'!$A$1:$N$62</definedName>
    <definedName name="_xlnm.Print_Area" localSheetId="2">'Graph '!$A$12:$L$56</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5" i="25" l="1"/>
  <c r="F176" i="25"/>
  <c r="F177" i="25"/>
  <c r="L52" i="26" l="1"/>
  <c r="H52" i="26"/>
  <c r="M52" i="26"/>
  <c r="J52" i="26"/>
  <c r="I52" i="26"/>
  <c r="K52" i="26" s="1"/>
  <c r="M51" i="26"/>
  <c r="J51" i="26"/>
  <c r="L51" i="26"/>
  <c r="E51" i="26"/>
  <c r="I51" i="26"/>
  <c r="L50" i="26"/>
  <c r="H50" i="26"/>
  <c r="M50" i="26"/>
  <c r="J50" i="26"/>
  <c r="E50" i="26"/>
  <c r="D48" i="26"/>
  <c r="C48" i="26"/>
  <c r="M46" i="26"/>
  <c r="J46" i="26"/>
  <c r="L46" i="26"/>
  <c r="E46" i="26"/>
  <c r="I46" i="26"/>
  <c r="L45" i="26"/>
  <c r="H45" i="26"/>
  <c r="M45" i="26"/>
  <c r="E45" i="26"/>
  <c r="J44" i="26"/>
  <c r="M44" i="26"/>
  <c r="H44" i="26"/>
  <c r="L43" i="26"/>
  <c r="H43" i="26"/>
  <c r="M43" i="26"/>
  <c r="J43" i="26"/>
  <c r="I43" i="26"/>
  <c r="M42" i="26"/>
  <c r="J42" i="26"/>
  <c r="L42" i="26"/>
  <c r="E42" i="26"/>
  <c r="I42" i="26"/>
  <c r="K42" i="26" s="1"/>
  <c r="L41" i="26"/>
  <c r="H41" i="26"/>
  <c r="M41" i="26"/>
  <c r="E41" i="26"/>
  <c r="L40" i="26"/>
  <c r="H40" i="26"/>
  <c r="M40" i="26"/>
  <c r="J40" i="26"/>
  <c r="I40" i="26"/>
  <c r="M39" i="26"/>
  <c r="J39" i="26"/>
  <c r="L39" i="26"/>
  <c r="E39" i="26"/>
  <c r="I39" i="26"/>
  <c r="K39" i="26" s="1"/>
  <c r="L38" i="26"/>
  <c r="H38" i="26"/>
  <c r="M38" i="26"/>
  <c r="J38" i="26"/>
  <c r="E38" i="26"/>
  <c r="J37" i="26"/>
  <c r="M37" i="26"/>
  <c r="H37" i="26"/>
  <c r="L36" i="26"/>
  <c r="H36" i="26"/>
  <c r="M36" i="26"/>
  <c r="J36" i="26"/>
  <c r="I36" i="26"/>
  <c r="M35" i="26"/>
  <c r="J35" i="26"/>
  <c r="L35" i="26"/>
  <c r="E35" i="26"/>
  <c r="I35" i="26"/>
  <c r="K35" i="26" s="1"/>
  <c r="L34" i="26"/>
  <c r="H34" i="26"/>
  <c r="N34" i="26" s="1"/>
  <c r="M34" i="26"/>
  <c r="E34" i="26"/>
  <c r="J33" i="26"/>
  <c r="M33" i="26"/>
  <c r="H33" i="26"/>
  <c r="E33" i="26"/>
  <c r="L32" i="26"/>
  <c r="H32" i="26"/>
  <c r="M32" i="26"/>
  <c r="J32" i="26"/>
  <c r="I32" i="26"/>
  <c r="M31" i="26"/>
  <c r="J31" i="26"/>
  <c r="L31" i="26"/>
  <c r="E31" i="26"/>
  <c r="I31" i="26"/>
  <c r="L30" i="26"/>
  <c r="H30" i="26"/>
  <c r="M30" i="26"/>
  <c r="E30" i="26"/>
  <c r="J29" i="26"/>
  <c r="M29" i="26"/>
  <c r="H29" i="26"/>
  <c r="L28" i="26"/>
  <c r="H28" i="26"/>
  <c r="I28" i="26"/>
  <c r="M27" i="26"/>
  <c r="J27" i="26"/>
  <c r="E27" i="26"/>
  <c r="L26" i="26"/>
  <c r="H26" i="26"/>
  <c r="M26" i="26"/>
  <c r="J26" i="26"/>
  <c r="J25" i="26"/>
  <c r="M25" i="26"/>
  <c r="L24" i="26"/>
  <c r="H24" i="26"/>
  <c r="M24" i="26"/>
  <c r="J24" i="26"/>
  <c r="I24" i="26"/>
  <c r="M23" i="26"/>
  <c r="J23" i="26"/>
  <c r="E23" i="26"/>
  <c r="I23" i="26"/>
  <c r="L22" i="26"/>
  <c r="H22" i="26"/>
  <c r="M22" i="26"/>
  <c r="J22" i="26"/>
  <c r="J21" i="26"/>
  <c r="M21" i="26"/>
  <c r="L20" i="26"/>
  <c r="H20" i="26"/>
  <c r="M20" i="26"/>
  <c r="J20" i="26"/>
  <c r="I20" i="26"/>
  <c r="M19" i="26"/>
  <c r="J19" i="26"/>
  <c r="E19" i="26"/>
  <c r="I19" i="26"/>
  <c r="L18" i="26"/>
  <c r="H18" i="26"/>
  <c r="M18" i="26"/>
  <c r="J18" i="26"/>
  <c r="E18" i="26"/>
  <c r="J17" i="26"/>
  <c r="M17" i="26"/>
  <c r="L16" i="26"/>
  <c r="H16" i="26"/>
  <c r="M16" i="26"/>
  <c r="J16" i="26"/>
  <c r="I16" i="26"/>
  <c r="M15" i="26"/>
  <c r="J15" i="26"/>
  <c r="E15" i="26"/>
  <c r="I15" i="26"/>
  <c r="L14" i="26"/>
  <c r="H14" i="26"/>
  <c r="J14" i="26"/>
  <c r="E14" i="26"/>
  <c r="J13" i="26"/>
  <c r="E13" i="26"/>
  <c r="L12" i="26"/>
  <c r="H12" i="26"/>
  <c r="J12" i="26"/>
  <c r="I12" i="26"/>
  <c r="G10" i="26"/>
  <c r="K15" i="26" l="1"/>
  <c r="K31" i="26"/>
  <c r="K16" i="26"/>
  <c r="K40" i="26"/>
  <c r="K46" i="26"/>
  <c r="J48" i="26"/>
  <c r="K32" i="26"/>
  <c r="K51" i="26"/>
  <c r="N38" i="26"/>
  <c r="K36" i="26"/>
  <c r="K43" i="26"/>
  <c r="I27" i="26"/>
  <c r="K27" i="26" s="1"/>
  <c r="L23" i="26"/>
  <c r="H23" i="26"/>
  <c r="J28" i="26"/>
  <c r="K28" i="26" s="1"/>
  <c r="M28" i="26"/>
  <c r="H25" i="26"/>
  <c r="L25" i="26"/>
  <c r="I25" i="26"/>
  <c r="K25" i="26" s="1"/>
  <c r="E48" i="26"/>
  <c r="K19" i="26"/>
  <c r="N30" i="26"/>
  <c r="N41" i="26"/>
  <c r="K12" i="26"/>
  <c r="L27" i="26"/>
  <c r="H27" i="26"/>
  <c r="M12" i="26"/>
  <c r="H13" i="26"/>
  <c r="F10" i="26"/>
  <c r="L13" i="26"/>
  <c r="I13" i="26"/>
  <c r="K13" i="26" s="1"/>
  <c r="M14" i="26"/>
  <c r="L15" i="26"/>
  <c r="H15" i="26"/>
  <c r="K20" i="26"/>
  <c r="E22" i="26"/>
  <c r="D10" i="26"/>
  <c r="D8" i="26" s="1"/>
  <c r="H17" i="26"/>
  <c r="L17" i="26"/>
  <c r="I17" i="26"/>
  <c r="K17" i="26" s="1"/>
  <c r="K23" i="26"/>
  <c r="N45" i="26"/>
  <c r="N50" i="26"/>
  <c r="N14" i="26"/>
  <c r="M10" i="26"/>
  <c r="N18" i="26"/>
  <c r="L19" i="26"/>
  <c r="H19" i="26"/>
  <c r="K24" i="26"/>
  <c r="E26" i="26"/>
  <c r="H21" i="26"/>
  <c r="L21" i="26"/>
  <c r="I21" i="26"/>
  <c r="K21" i="26" s="1"/>
  <c r="N33" i="26"/>
  <c r="I29" i="26"/>
  <c r="K29" i="26" s="1"/>
  <c r="I33" i="26"/>
  <c r="K33" i="26" s="1"/>
  <c r="I37" i="26"/>
  <c r="K37" i="26" s="1"/>
  <c r="I44" i="26"/>
  <c r="K44" i="26" s="1"/>
  <c r="E12" i="26"/>
  <c r="N12" i="26" s="1"/>
  <c r="I14" i="26"/>
  <c r="K14" i="26" s="1"/>
  <c r="E16" i="26"/>
  <c r="I18" i="26"/>
  <c r="K18" i="26" s="1"/>
  <c r="E20" i="26"/>
  <c r="I22" i="26"/>
  <c r="K22" i="26" s="1"/>
  <c r="E24" i="26"/>
  <c r="I26" i="26"/>
  <c r="K26" i="26" s="1"/>
  <c r="E28" i="26"/>
  <c r="I30" i="26"/>
  <c r="E32" i="26"/>
  <c r="I34" i="26"/>
  <c r="E36" i="26"/>
  <c r="N36" i="26" s="1"/>
  <c r="I38" i="26"/>
  <c r="K38" i="26" s="1"/>
  <c r="E40" i="26"/>
  <c r="I41" i="26"/>
  <c r="E43" i="26"/>
  <c r="N43" i="26" s="1"/>
  <c r="I45" i="26"/>
  <c r="I50" i="26"/>
  <c r="E52" i="26"/>
  <c r="L29" i="26"/>
  <c r="J30" i="26"/>
  <c r="H31" i="26"/>
  <c r="L33" i="26"/>
  <c r="J34" i="26"/>
  <c r="H35" i="26"/>
  <c r="L37" i="26"/>
  <c r="H39" i="26"/>
  <c r="J41" i="26"/>
  <c r="H42" i="26"/>
  <c r="L44" i="26"/>
  <c r="J45" i="26"/>
  <c r="H46" i="26"/>
  <c r="F48" i="26"/>
  <c r="L48" i="26" s="1"/>
  <c r="H51" i="26"/>
  <c r="C10" i="26"/>
  <c r="C8" i="26" s="1"/>
  <c r="M13" i="26"/>
  <c r="E17" i="26"/>
  <c r="E21" i="26"/>
  <c r="E25" i="26"/>
  <c r="E29" i="26"/>
  <c r="E37" i="26"/>
  <c r="E44" i="26"/>
  <c r="G48" i="26"/>
  <c r="M48" i="26" s="1"/>
  <c r="J10" i="26" l="1"/>
  <c r="J8" i="26" s="1"/>
  <c r="K34" i="26"/>
  <c r="K41" i="26"/>
  <c r="N42" i="26"/>
  <c r="N52" i="26"/>
  <c r="N21" i="26"/>
  <c r="N17" i="26"/>
  <c r="L10" i="26"/>
  <c r="F8" i="26"/>
  <c r="I48" i="26"/>
  <c r="K50" i="26"/>
  <c r="K48" i="26" s="1"/>
  <c r="N13" i="26"/>
  <c r="H10" i="26"/>
  <c r="N40" i="26"/>
  <c r="N29" i="26"/>
  <c r="N51" i="26"/>
  <c r="H48" i="26"/>
  <c r="N48" i="26" s="1"/>
  <c r="N31" i="26"/>
  <c r="G8" i="26"/>
  <c r="N46" i="26"/>
  <c r="N39" i="26"/>
  <c r="K45" i="26"/>
  <c r="K30" i="26"/>
  <c r="N32" i="26"/>
  <c r="N19" i="26"/>
  <c r="N15" i="26"/>
  <c r="N27" i="26"/>
  <c r="N25" i="26"/>
  <c r="N23" i="26"/>
  <c r="E10" i="26"/>
  <c r="E8" i="26" s="1"/>
  <c r="N44" i="26"/>
  <c r="N28" i="26"/>
  <c r="N37" i="26"/>
  <c r="N22" i="26"/>
  <c r="N35" i="26"/>
  <c r="N16" i="26"/>
  <c r="I10" i="26"/>
  <c r="N26" i="26"/>
  <c r="N24" i="26"/>
  <c r="N20" i="26"/>
  <c r="K10" i="26" l="1"/>
  <c r="K8" i="26" s="1"/>
  <c r="I8" i="26"/>
  <c r="M8" i="26"/>
  <c r="N10" i="26"/>
  <c r="H8" i="26"/>
  <c r="L8" i="26"/>
  <c r="N8" i="26" l="1"/>
  <c r="C272" i="25" l="1"/>
  <c r="C262" i="25"/>
  <c r="C255" i="25"/>
  <c r="C235" i="25"/>
  <c r="C222" i="25" s="1"/>
  <c r="C213" i="25"/>
  <c r="C204" i="25"/>
  <c r="C195" i="25"/>
  <c r="C187" i="25"/>
  <c r="C181" i="25"/>
  <c r="C171" i="25"/>
  <c r="C150" i="25"/>
  <c r="C145" i="25"/>
  <c r="C141" i="25" s="1"/>
  <c r="C138" i="25"/>
  <c r="C133" i="25" s="1"/>
  <c r="C128" i="25"/>
  <c r="C119" i="25"/>
  <c r="C106" i="25"/>
  <c r="C94" i="25"/>
  <c r="C88" i="25"/>
  <c r="C84" i="25"/>
  <c r="C79" i="25"/>
  <c r="C72" i="25"/>
  <c r="C60" i="25"/>
  <c r="C52" i="25"/>
  <c r="C39" i="25"/>
  <c r="C35" i="25"/>
  <c r="C23" i="25"/>
  <c r="H282" i="25"/>
  <c r="G281" i="25"/>
  <c r="H278" i="25"/>
  <c r="B272" i="25"/>
  <c r="H271" i="25"/>
  <c r="H269" i="25"/>
  <c r="H267" i="25"/>
  <c r="H265" i="25"/>
  <c r="H261" i="25"/>
  <c r="H254" i="25"/>
  <c r="G244" i="25"/>
  <c r="G240" i="25"/>
  <c r="H221" i="25"/>
  <c r="H212" i="25"/>
  <c r="G210" i="25"/>
  <c r="H203" i="25"/>
  <c r="G200" i="25"/>
  <c r="H194" i="25"/>
  <c r="G192" i="25"/>
  <c r="H186" i="25"/>
  <c r="H180" i="25"/>
  <c r="E178" i="25"/>
  <c r="H170" i="25"/>
  <c r="E166" i="25"/>
  <c r="E162" i="25"/>
  <c r="H149" i="25"/>
  <c r="H147" i="25"/>
  <c r="D145" i="25"/>
  <c r="B145" i="25"/>
  <c r="E120" i="25"/>
  <c r="H118" i="25"/>
  <c r="E115" i="25"/>
  <c r="H105" i="25"/>
  <c r="E89" i="25"/>
  <c r="H87" i="25"/>
  <c r="H83" i="25"/>
  <c r="H78" i="25"/>
  <c r="G75" i="25"/>
  <c r="H71" i="25"/>
  <c r="G67" i="25"/>
  <c r="H59" i="25"/>
  <c r="G55" i="25"/>
  <c r="G53" i="25"/>
  <c r="H51" i="25"/>
  <c r="H49" i="25"/>
  <c r="H47" i="25"/>
  <c r="G45" i="25"/>
  <c r="G43" i="25"/>
  <c r="H38" i="25"/>
  <c r="G37" i="25"/>
  <c r="B35" i="25"/>
  <c r="H34" i="25"/>
  <c r="G31" i="25"/>
  <c r="E28" i="25"/>
  <c r="E27" i="25"/>
  <c r="H22" i="25"/>
  <c r="H20" i="25"/>
  <c r="H18" i="25"/>
  <c r="G17" i="25"/>
  <c r="H16" i="25"/>
  <c r="E12" i="25"/>
  <c r="G12" i="25"/>
  <c r="C132" i="25" l="1"/>
  <c r="B39" i="25"/>
  <c r="D84" i="25"/>
  <c r="D79" i="25"/>
  <c r="E81" i="25"/>
  <c r="D128" i="25"/>
  <c r="B141" i="25"/>
  <c r="B204" i="25"/>
  <c r="D262" i="25"/>
  <c r="G63" i="25"/>
  <c r="G41" i="25"/>
  <c r="G188" i="25"/>
  <c r="G196" i="25"/>
  <c r="B235" i="25"/>
  <c r="G277" i="25"/>
  <c r="E157" i="25"/>
  <c r="F157" i="25" s="1"/>
  <c r="D35" i="25"/>
  <c r="D106" i="25"/>
  <c r="D235" i="25"/>
  <c r="D10" i="25"/>
  <c r="G184" i="25"/>
  <c r="G236" i="25"/>
  <c r="E43" i="25"/>
  <c r="F43" i="25" s="1"/>
  <c r="E29" i="25"/>
  <c r="F29" i="25" s="1"/>
  <c r="E13" i="25"/>
  <c r="F13" i="25" s="1"/>
  <c r="G29" i="25"/>
  <c r="H27" i="25"/>
  <c r="E21" i="25"/>
  <c r="E40" i="25"/>
  <c r="E55" i="25"/>
  <c r="F55" i="25" s="1"/>
  <c r="G13" i="25"/>
  <c r="G21" i="25"/>
  <c r="G25" i="25"/>
  <c r="H28" i="25"/>
  <c r="F28" i="25"/>
  <c r="E68" i="25"/>
  <c r="H12" i="25"/>
  <c r="F12" i="25"/>
  <c r="E17" i="25"/>
  <c r="E32" i="25"/>
  <c r="E56" i="25"/>
  <c r="B10" i="25"/>
  <c r="B23" i="25"/>
  <c r="G26" i="25"/>
  <c r="E31" i="25"/>
  <c r="F31" i="25" s="1"/>
  <c r="G32" i="25"/>
  <c r="G44" i="25"/>
  <c r="G61" i="25"/>
  <c r="E75" i="25"/>
  <c r="E82" i="25"/>
  <c r="G108" i="25"/>
  <c r="G155" i="25"/>
  <c r="F21" i="25"/>
  <c r="D23" i="25"/>
  <c r="E63" i="25"/>
  <c r="G73" i="25"/>
  <c r="G81" i="25"/>
  <c r="F81" i="25"/>
  <c r="G85" i="25"/>
  <c r="B84" i="25"/>
  <c r="E96" i="25"/>
  <c r="F96" i="25" s="1"/>
  <c r="G101" i="25"/>
  <c r="F27" i="25"/>
  <c r="G28" i="25"/>
  <c r="B52" i="25"/>
  <c r="G57" i="25"/>
  <c r="G68" i="25"/>
  <c r="G107" i="25"/>
  <c r="G27" i="25"/>
  <c r="D39" i="25"/>
  <c r="G65" i="25"/>
  <c r="E67" i="25"/>
  <c r="F67" i="25" s="1"/>
  <c r="H89" i="25"/>
  <c r="G112" i="25"/>
  <c r="H120" i="25"/>
  <c r="G40" i="25"/>
  <c r="E41" i="25"/>
  <c r="G56" i="25"/>
  <c r="G76" i="25"/>
  <c r="E100" i="25"/>
  <c r="F100" i="25" s="1"/>
  <c r="B72" i="25"/>
  <c r="G24" i="25"/>
  <c r="G36" i="25"/>
  <c r="E37" i="25"/>
  <c r="F37" i="25" s="1"/>
  <c r="E45" i="25"/>
  <c r="F45" i="25" s="1"/>
  <c r="G48" i="25"/>
  <c r="E53" i="25"/>
  <c r="F53" i="25" s="1"/>
  <c r="B60" i="25"/>
  <c r="G64" i="25"/>
  <c r="D94" i="25"/>
  <c r="G104" i="25"/>
  <c r="H115" i="25"/>
  <c r="E137" i="25"/>
  <c r="F137" i="25" s="1"/>
  <c r="D52" i="25"/>
  <c r="D60" i="25"/>
  <c r="F63" i="25"/>
  <c r="D72" i="25"/>
  <c r="E90" i="25"/>
  <c r="E108" i="25"/>
  <c r="F108" i="25" s="1"/>
  <c r="E121" i="25"/>
  <c r="G121" i="25"/>
  <c r="D88" i="25"/>
  <c r="E104" i="25"/>
  <c r="F104" i="25" s="1"/>
  <c r="G111" i="25"/>
  <c r="E117" i="25"/>
  <c r="G117" i="25"/>
  <c r="G190" i="25"/>
  <c r="B187" i="25"/>
  <c r="G89" i="25"/>
  <c r="F89" i="25"/>
  <c r="B88" i="25"/>
  <c r="G95" i="25"/>
  <c r="G96" i="25"/>
  <c r="E112" i="25"/>
  <c r="F112" i="25" s="1"/>
  <c r="E116" i="25"/>
  <c r="E155" i="25"/>
  <c r="H178" i="25"/>
  <c r="E85" i="25"/>
  <c r="G124" i="25"/>
  <c r="E86" i="25"/>
  <c r="G97" i="25"/>
  <c r="G99" i="25"/>
  <c r="G100" i="25"/>
  <c r="G182" i="25"/>
  <c r="B181" i="25"/>
  <c r="G109" i="25"/>
  <c r="G113" i="25"/>
  <c r="G122" i="25"/>
  <c r="G154" i="25"/>
  <c r="E159" i="25"/>
  <c r="G120" i="25"/>
  <c r="F120" i="25"/>
  <c r="B119" i="25"/>
  <c r="G153" i="25"/>
  <c r="E167" i="25"/>
  <c r="G174" i="25"/>
  <c r="E175" i="25"/>
  <c r="E210" i="25"/>
  <c r="F210" i="25" s="1"/>
  <c r="G82" i="25"/>
  <c r="G86" i="25"/>
  <c r="G90" i="25"/>
  <c r="B94" i="25"/>
  <c r="B106" i="25"/>
  <c r="F115" i="25"/>
  <c r="G116" i="25"/>
  <c r="F116" i="25"/>
  <c r="D141" i="25"/>
  <c r="E154" i="25"/>
  <c r="H166" i="25"/>
  <c r="G115" i="25"/>
  <c r="G137" i="25"/>
  <c r="D150" i="25"/>
  <c r="E153" i="25"/>
  <c r="F153" i="25" s="1"/>
  <c r="E174" i="25"/>
  <c r="D195" i="25"/>
  <c r="E196" i="25"/>
  <c r="F196" i="25" s="1"/>
  <c r="D119" i="25"/>
  <c r="E124" i="25"/>
  <c r="F124" i="25" s="1"/>
  <c r="D138" i="25"/>
  <c r="F159" i="25"/>
  <c r="E182" i="25"/>
  <c r="F182" i="25" s="1"/>
  <c r="B79" i="25"/>
  <c r="G158" i="25"/>
  <c r="G166" i="25"/>
  <c r="F166" i="25"/>
  <c r="G178" i="25"/>
  <c r="F178" i="25"/>
  <c r="E198" i="25"/>
  <c r="F198" i="25" s="1"/>
  <c r="B138" i="25"/>
  <c r="B133" i="25" s="1"/>
  <c r="B150" i="25"/>
  <c r="G157" i="25"/>
  <c r="G163" i="25"/>
  <c r="G167" i="25"/>
  <c r="D181" i="25"/>
  <c r="E184" i="25"/>
  <c r="F184" i="25" s="1"/>
  <c r="D213" i="25"/>
  <c r="E224" i="25"/>
  <c r="F224" i="25" s="1"/>
  <c r="G159" i="25"/>
  <c r="H162" i="25"/>
  <c r="D187" i="25"/>
  <c r="E188" i="25"/>
  <c r="F188" i="25" s="1"/>
  <c r="G249" i="25"/>
  <c r="B255" i="25"/>
  <c r="E190" i="25"/>
  <c r="F190" i="25" s="1"/>
  <c r="G198" i="25"/>
  <c r="E200" i="25"/>
  <c r="B128" i="25"/>
  <c r="G162" i="25"/>
  <c r="F162" i="25"/>
  <c r="D171" i="25"/>
  <c r="E192" i="25"/>
  <c r="F192" i="25" s="1"/>
  <c r="G206" i="25"/>
  <c r="E206" i="25"/>
  <c r="G175" i="25"/>
  <c r="G211" i="25"/>
  <c r="G215" i="25"/>
  <c r="E220" i="25"/>
  <c r="F220" i="25" s="1"/>
  <c r="G232" i="25"/>
  <c r="G234" i="25"/>
  <c r="E266" i="25"/>
  <c r="F266" i="25" s="1"/>
  <c r="E268" i="25"/>
  <c r="G268" i="25"/>
  <c r="B171" i="25"/>
  <c r="B195" i="25"/>
  <c r="D204" i="25"/>
  <c r="E216" i="25"/>
  <c r="E228" i="25"/>
  <c r="F228" i="25" s="1"/>
  <c r="E258" i="25"/>
  <c r="F258" i="25" s="1"/>
  <c r="G208" i="25"/>
  <c r="E232" i="25"/>
  <c r="F232" i="25" s="1"/>
  <c r="E274" i="25"/>
  <c r="G224" i="25"/>
  <c r="B222" i="25"/>
  <c r="G247" i="25"/>
  <c r="G207" i="25"/>
  <c r="G219" i="25"/>
  <c r="G220" i="25"/>
  <c r="E208" i="25"/>
  <c r="F208" i="25" s="1"/>
  <c r="G216" i="25"/>
  <c r="F216" i="25"/>
  <c r="B213" i="25"/>
  <c r="G228" i="25"/>
  <c r="E236" i="25"/>
  <c r="F236" i="25" s="1"/>
  <c r="E238" i="25"/>
  <c r="F238" i="25" s="1"/>
  <c r="E248" i="25"/>
  <c r="F248" i="25" s="1"/>
  <c r="G233" i="25"/>
  <c r="E240" i="25"/>
  <c r="G241" i="25"/>
  <c r="G242" i="25"/>
  <c r="E246" i="25"/>
  <c r="G263" i="25"/>
  <c r="B262" i="25"/>
  <c r="E264" i="25"/>
  <c r="E270" i="25"/>
  <c r="F270" i="25" s="1"/>
  <c r="D272" i="25"/>
  <c r="G238" i="25"/>
  <c r="E242" i="25"/>
  <c r="F242" i="25" s="1"/>
  <c r="G248" i="25"/>
  <c r="G259" i="25"/>
  <c r="G239" i="25"/>
  <c r="E244" i="25"/>
  <c r="F244" i="25" s="1"/>
  <c r="G264" i="25"/>
  <c r="F268" i="25"/>
  <c r="G246" i="25"/>
  <c r="F246" i="25"/>
  <c r="E250" i="25"/>
  <c r="F250" i="25" s="1"/>
  <c r="G273" i="25"/>
  <c r="G280" i="25"/>
  <c r="B279" i="25"/>
  <c r="D279" i="25"/>
  <c r="D255" i="25"/>
  <c r="G250" i="25"/>
  <c r="G258" i="25"/>
  <c r="G266" i="25"/>
  <c r="G270" i="25"/>
  <c r="G274" i="25"/>
  <c r="G237" i="25"/>
  <c r="G245" i="25"/>
  <c r="G253" i="25"/>
  <c r="G257" i="25"/>
  <c r="E277" i="25"/>
  <c r="E281" i="25"/>
  <c r="H157" i="25" l="1"/>
  <c r="H81" i="25"/>
  <c r="D222" i="25"/>
  <c r="G235" i="25"/>
  <c r="E185" i="25"/>
  <c r="E260" i="25"/>
  <c r="G260" i="25"/>
  <c r="E230" i="25"/>
  <c r="G230" i="25"/>
  <c r="H17" i="25"/>
  <c r="E249" i="25"/>
  <c r="B276" i="25"/>
  <c r="E226" i="25"/>
  <c r="G226" i="25"/>
  <c r="H242" i="25"/>
  <c r="H270" i="25"/>
  <c r="H248" i="25"/>
  <c r="E280" i="25"/>
  <c r="C279" i="25"/>
  <c r="E263" i="25"/>
  <c r="E205" i="25"/>
  <c r="G205" i="25"/>
  <c r="E135" i="25"/>
  <c r="G135" i="25"/>
  <c r="E164" i="25"/>
  <c r="G164" i="25"/>
  <c r="G189" i="25"/>
  <c r="E189" i="25"/>
  <c r="H184" i="25"/>
  <c r="E110" i="25"/>
  <c r="G110" i="25"/>
  <c r="H174" i="25"/>
  <c r="G197" i="25"/>
  <c r="E197" i="25"/>
  <c r="H167" i="25"/>
  <c r="F167" i="25"/>
  <c r="H159" i="25"/>
  <c r="E142" i="25"/>
  <c r="G142" i="25"/>
  <c r="E95" i="25"/>
  <c r="H85" i="25"/>
  <c r="E84" i="25"/>
  <c r="H155" i="25"/>
  <c r="H45" i="25"/>
  <c r="G123" i="25"/>
  <c r="E123" i="25"/>
  <c r="H56" i="25"/>
  <c r="F56" i="25"/>
  <c r="E44" i="25"/>
  <c r="H55" i="25"/>
  <c r="E24" i="25"/>
  <c r="G262" i="25"/>
  <c r="H206" i="25"/>
  <c r="E69" i="25"/>
  <c r="G69" i="25"/>
  <c r="G77" i="25"/>
  <c r="E77" i="25"/>
  <c r="E243" i="25"/>
  <c r="H274" i="25"/>
  <c r="E76" i="25"/>
  <c r="G30" i="25"/>
  <c r="E30" i="25"/>
  <c r="E65" i="25"/>
  <c r="H13" i="25"/>
  <c r="E245" i="25"/>
  <c r="E256" i="25"/>
  <c r="E218" i="25"/>
  <c r="G218" i="25"/>
  <c r="H244" i="25"/>
  <c r="F206" i="25"/>
  <c r="E209" i="25"/>
  <c r="G209" i="25"/>
  <c r="H216" i="25"/>
  <c r="G173" i="25"/>
  <c r="E173" i="25"/>
  <c r="G161" i="25"/>
  <c r="E161" i="25"/>
  <c r="G169" i="25"/>
  <c r="E169" i="25"/>
  <c r="E219" i="25"/>
  <c r="E183" i="25"/>
  <c r="E181" i="25" s="1"/>
  <c r="G183" i="25"/>
  <c r="E102" i="25"/>
  <c r="G102" i="25"/>
  <c r="H175" i="25"/>
  <c r="G144" i="25"/>
  <c r="E144" i="25"/>
  <c r="E70" i="25"/>
  <c r="G70" i="25"/>
  <c r="E113" i="25"/>
  <c r="E103" i="25"/>
  <c r="H96" i="25"/>
  <c r="H68" i="25"/>
  <c r="F68" i="25"/>
  <c r="G42" i="25"/>
  <c r="E42" i="25"/>
  <c r="E257" i="25"/>
  <c r="H266" i="25"/>
  <c r="H240" i="25"/>
  <c r="H192" i="25"/>
  <c r="E217" i="25"/>
  <c r="G217" i="25"/>
  <c r="H210" i="25"/>
  <c r="H108" i="25"/>
  <c r="E241" i="25"/>
  <c r="E252" i="25"/>
  <c r="G279" i="25"/>
  <c r="E214" i="25"/>
  <c r="G214" i="25"/>
  <c r="H264" i="25"/>
  <c r="H238" i="25"/>
  <c r="E225" i="25"/>
  <c r="G225" i="25"/>
  <c r="E233" i="25"/>
  <c r="E229" i="25"/>
  <c r="G229" i="25"/>
  <c r="E199" i="25"/>
  <c r="G199" i="25"/>
  <c r="E126" i="25"/>
  <c r="G126" i="25"/>
  <c r="H190" i="25"/>
  <c r="E130" i="25"/>
  <c r="E98" i="25"/>
  <c r="G98" i="25"/>
  <c r="E163" i="25"/>
  <c r="E92" i="25"/>
  <c r="G92" i="25"/>
  <c r="E165" i="25"/>
  <c r="G165" i="25"/>
  <c r="G66" i="25"/>
  <c r="E66" i="25"/>
  <c r="H116" i="25"/>
  <c r="H100" i="25"/>
  <c r="G50" i="25"/>
  <c r="E50" i="25"/>
  <c r="E109" i="25"/>
  <c r="E107" i="25"/>
  <c r="G91" i="25"/>
  <c r="E91" i="25"/>
  <c r="H63" i="25"/>
  <c r="E61" i="25"/>
  <c r="E33" i="25"/>
  <c r="G33" i="25"/>
  <c r="E14" i="25"/>
  <c r="G14" i="25"/>
  <c r="E64" i="25"/>
  <c r="G138" i="25"/>
  <c r="E139" i="25"/>
  <c r="G139" i="25"/>
  <c r="G185" i="25"/>
  <c r="E237" i="25"/>
  <c r="G272" i="25"/>
  <c r="F240" i="25"/>
  <c r="E251" i="25"/>
  <c r="H208" i="25"/>
  <c r="H258" i="25"/>
  <c r="G251" i="25"/>
  <c r="G227" i="25"/>
  <c r="E227" i="25"/>
  <c r="E156" i="25"/>
  <c r="G156" i="25"/>
  <c r="G256" i="25"/>
  <c r="H188" i="25"/>
  <c r="E191" i="25"/>
  <c r="G191" i="25"/>
  <c r="E179" i="25"/>
  <c r="G179" i="25"/>
  <c r="E211" i="25"/>
  <c r="E134" i="25"/>
  <c r="G134" i="25"/>
  <c r="G140" i="25"/>
  <c r="E140" i="25"/>
  <c r="E158" i="25"/>
  <c r="G130" i="25"/>
  <c r="H86" i="25"/>
  <c r="F86" i="25"/>
  <c r="E62" i="25"/>
  <c r="G62" i="25"/>
  <c r="E111" i="25"/>
  <c r="D133" i="25"/>
  <c r="H90" i="25"/>
  <c r="F90" i="25"/>
  <c r="F155" i="25"/>
  <c r="G103" i="25"/>
  <c r="H32" i="25"/>
  <c r="F32" i="25"/>
  <c r="E57" i="25"/>
  <c r="H40" i="25"/>
  <c r="F40" i="25"/>
  <c r="E176" i="25"/>
  <c r="G176" i="25"/>
  <c r="E172" i="25"/>
  <c r="G172" i="25"/>
  <c r="B132" i="25"/>
  <c r="G80" i="25"/>
  <c r="E80" i="25"/>
  <c r="G35" i="25"/>
  <c r="E11" i="25"/>
  <c r="C10" i="25"/>
  <c r="G11" i="25"/>
  <c r="G84" i="25"/>
  <c r="H246" i="25"/>
  <c r="H228" i="25"/>
  <c r="E114" i="25"/>
  <c r="G114" i="25"/>
  <c r="H124" i="25"/>
  <c r="G148" i="25"/>
  <c r="E148" i="25"/>
  <c r="H117" i="25"/>
  <c r="F117" i="25"/>
  <c r="E129" i="25"/>
  <c r="G129" i="25"/>
  <c r="H75" i="25"/>
  <c r="F75" i="25"/>
  <c r="H281" i="25"/>
  <c r="F281" i="25"/>
  <c r="G202" i="25"/>
  <c r="E202" i="25"/>
  <c r="H277" i="25"/>
  <c r="F277" i="25"/>
  <c r="D276" i="25"/>
  <c r="E239" i="25"/>
  <c r="E247" i="25"/>
  <c r="H232" i="25"/>
  <c r="E201" i="25"/>
  <c r="G201" i="25"/>
  <c r="H268" i="25"/>
  <c r="H220" i="25"/>
  <c r="E234" i="25"/>
  <c r="G243" i="25"/>
  <c r="E160" i="25"/>
  <c r="G160" i="25"/>
  <c r="H196" i="25"/>
  <c r="H153" i="25"/>
  <c r="F174" i="25"/>
  <c r="E58" i="25"/>
  <c r="G58" i="25"/>
  <c r="H112" i="25"/>
  <c r="E146" i="25"/>
  <c r="G146" i="25"/>
  <c r="E99" i="25"/>
  <c r="H37" i="25"/>
  <c r="H41" i="25"/>
  <c r="E19" i="25"/>
  <c r="G19" i="25"/>
  <c r="H82" i="25"/>
  <c r="F82" i="25"/>
  <c r="H31" i="25"/>
  <c r="G46" i="25"/>
  <c r="E46" i="25"/>
  <c r="E36" i="25"/>
  <c r="H43" i="25"/>
  <c r="G223" i="25"/>
  <c r="E223" i="25"/>
  <c r="E215" i="25"/>
  <c r="E143" i="25"/>
  <c r="G143" i="25"/>
  <c r="H154" i="25"/>
  <c r="E168" i="25"/>
  <c r="G168" i="25"/>
  <c r="E122" i="25"/>
  <c r="E97" i="25"/>
  <c r="E74" i="25"/>
  <c r="E73" i="25"/>
  <c r="E26" i="25"/>
  <c r="E25" i="25"/>
  <c r="E253" i="25"/>
  <c r="E177" i="25"/>
  <c r="G177" i="25"/>
  <c r="E101" i="25"/>
  <c r="E273" i="25"/>
  <c r="F274" i="25"/>
  <c r="H250" i="25"/>
  <c r="E259" i="25"/>
  <c r="F264" i="25"/>
  <c r="G252" i="25"/>
  <c r="H236" i="25"/>
  <c r="E207" i="25"/>
  <c r="G231" i="25"/>
  <c r="E231" i="25"/>
  <c r="G193" i="25"/>
  <c r="E193" i="25"/>
  <c r="E151" i="25"/>
  <c r="G151" i="25"/>
  <c r="H200" i="25"/>
  <c r="F200" i="25"/>
  <c r="H224" i="25"/>
  <c r="H198" i="25"/>
  <c r="H182" i="25"/>
  <c r="G136" i="25"/>
  <c r="E136" i="25"/>
  <c r="E125" i="25"/>
  <c r="G125" i="25"/>
  <c r="F154" i="25"/>
  <c r="G54" i="25"/>
  <c r="E54" i="25"/>
  <c r="H104" i="25"/>
  <c r="H121" i="25"/>
  <c r="F121" i="25"/>
  <c r="H137" i="25"/>
  <c r="H53" i="25"/>
  <c r="E119" i="25"/>
  <c r="H67" i="25"/>
  <c r="E15" i="25"/>
  <c r="G15" i="25"/>
  <c r="F17" i="25"/>
  <c r="F85" i="25"/>
  <c r="G74" i="25"/>
  <c r="F41" i="25"/>
  <c r="G152" i="25"/>
  <c r="E152" i="25"/>
  <c r="E48" i="25"/>
  <c r="H21" i="25"/>
  <c r="H29" i="25"/>
  <c r="E187" i="25" l="1"/>
  <c r="E39" i="25"/>
  <c r="G119" i="25"/>
  <c r="G88" i="25"/>
  <c r="H39" i="25"/>
  <c r="H160" i="25"/>
  <c r="F160" i="25"/>
  <c r="F14" i="25"/>
  <c r="H14" i="25"/>
  <c r="H109" i="25"/>
  <c r="F109" i="25"/>
  <c r="H113" i="25"/>
  <c r="F113" i="25"/>
  <c r="H161" i="25"/>
  <c r="F161" i="25"/>
  <c r="H77" i="25"/>
  <c r="F77" i="25"/>
  <c r="H44" i="25"/>
  <c r="F44" i="25"/>
  <c r="H189" i="25"/>
  <c r="F189" i="25"/>
  <c r="H15" i="25"/>
  <c r="F15" i="25"/>
  <c r="H136" i="25"/>
  <c r="F136" i="25"/>
  <c r="H231" i="25"/>
  <c r="F231" i="25"/>
  <c r="H26" i="25"/>
  <c r="F26" i="25"/>
  <c r="H122" i="25"/>
  <c r="F122" i="25"/>
  <c r="H223" i="25"/>
  <c r="F223" i="25"/>
  <c r="H36" i="25"/>
  <c r="E35" i="25"/>
  <c r="F36" i="25"/>
  <c r="G39" i="25"/>
  <c r="H158" i="25"/>
  <c r="F158" i="25"/>
  <c r="H139" i="25"/>
  <c r="F139" i="25"/>
  <c r="H66" i="25"/>
  <c r="F66" i="25"/>
  <c r="H130" i="25"/>
  <c r="F130" i="25"/>
  <c r="H199" i="25"/>
  <c r="F199" i="25"/>
  <c r="H233" i="25"/>
  <c r="F233" i="25"/>
  <c r="G213" i="25"/>
  <c r="H183" i="25"/>
  <c r="F183" i="25"/>
  <c r="H218" i="25"/>
  <c r="F218" i="25"/>
  <c r="G187" i="25"/>
  <c r="G204" i="25"/>
  <c r="H185" i="25"/>
  <c r="F185" i="25"/>
  <c r="H227" i="25"/>
  <c r="F227" i="25"/>
  <c r="H251" i="25"/>
  <c r="F251" i="25"/>
  <c r="H92" i="25"/>
  <c r="F92" i="25"/>
  <c r="H217" i="25"/>
  <c r="F217" i="25"/>
  <c r="H257" i="25"/>
  <c r="F257" i="25"/>
  <c r="E279" i="25"/>
  <c r="H280" i="25"/>
  <c r="F280" i="25"/>
  <c r="H152" i="25"/>
  <c r="F152" i="25"/>
  <c r="G52" i="25"/>
  <c r="G150" i="25"/>
  <c r="E272" i="25"/>
  <c r="H273" i="25"/>
  <c r="F273" i="25"/>
  <c r="H177" i="25"/>
  <c r="H114" i="25"/>
  <c r="F114" i="25"/>
  <c r="G171" i="25"/>
  <c r="B9" i="25"/>
  <c r="B283" i="25" s="1"/>
  <c r="H211" i="25"/>
  <c r="F211" i="25"/>
  <c r="H91" i="25"/>
  <c r="F91" i="25"/>
  <c r="H50" i="25"/>
  <c r="F50" i="25"/>
  <c r="E213" i="25"/>
  <c r="H214" i="25"/>
  <c r="F214" i="25"/>
  <c r="H241" i="25"/>
  <c r="F241" i="25"/>
  <c r="G94" i="25"/>
  <c r="G106" i="25"/>
  <c r="H76" i="25"/>
  <c r="F76" i="25"/>
  <c r="H24" i="25"/>
  <c r="E23" i="25"/>
  <c r="F24" i="25"/>
  <c r="G181" i="25"/>
  <c r="E204" i="25"/>
  <c r="H205" i="25"/>
  <c r="F205" i="25"/>
  <c r="H226" i="25"/>
  <c r="F226" i="25"/>
  <c r="H54" i="25"/>
  <c r="F54" i="25"/>
  <c r="E150" i="25"/>
  <c r="H151" i="25"/>
  <c r="F151" i="25"/>
  <c r="H259" i="25"/>
  <c r="F259" i="25"/>
  <c r="H201" i="25"/>
  <c r="F201" i="25"/>
  <c r="H140" i="25"/>
  <c r="F140" i="25"/>
  <c r="H187" i="25"/>
  <c r="E138" i="25"/>
  <c r="E133" i="25" s="1"/>
  <c r="H110" i="25"/>
  <c r="F110" i="25"/>
  <c r="H164" i="25"/>
  <c r="F164" i="25"/>
  <c r="H230" i="25"/>
  <c r="F230" i="25"/>
  <c r="H181" i="25"/>
  <c r="H253" i="25"/>
  <c r="F253" i="25"/>
  <c r="H46" i="25"/>
  <c r="F46" i="25"/>
  <c r="H19" i="25"/>
  <c r="F19" i="25"/>
  <c r="H239" i="25"/>
  <c r="F239" i="25"/>
  <c r="H202" i="25"/>
  <c r="F202" i="25"/>
  <c r="G10" i="25"/>
  <c r="E171" i="25"/>
  <c r="H172" i="25"/>
  <c r="F172" i="25"/>
  <c r="D132" i="25"/>
  <c r="H179" i="25"/>
  <c r="F179" i="25"/>
  <c r="G255" i="25"/>
  <c r="H163" i="25"/>
  <c r="F163" i="25"/>
  <c r="H229" i="25"/>
  <c r="F229" i="25"/>
  <c r="G23" i="25"/>
  <c r="E255" i="25"/>
  <c r="H256" i="25"/>
  <c r="F256" i="25"/>
  <c r="H65" i="25"/>
  <c r="F65" i="25"/>
  <c r="H48" i="25"/>
  <c r="F48" i="25"/>
  <c r="H143" i="25"/>
  <c r="F143" i="25"/>
  <c r="H99" i="25"/>
  <c r="F99" i="25"/>
  <c r="H225" i="25"/>
  <c r="F225" i="25"/>
  <c r="H219" i="25"/>
  <c r="F219" i="25"/>
  <c r="H207" i="25"/>
  <c r="F207" i="25"/>
  <c r="H101" i="25"/>
  <c r="F101" i="25"/>
  <c r="H215" i="25"/>
  <c r="F215" i="25"/>
  <c r="E195" i="25"/>
  <c r="G128" i="25"/>
  <c r="H148" i="25"/>
  <c r="F148" i="25"/>
  <c r="E79" i="25"/>
  <c r="H80" i="25"/>
  <c r="F80" i="25"/>
  <c r="H57" i="25"/>
  <c r="F57" i="25"/>
  <c r="H64" i="25"/>
  <c r="F64" i="25"/>
  <c r="H107" i="25"/>
  <c r="E106" i="25"/>
  <c r="F107" i="25"/>
  <c r="H165" i="25"/>
  <c r="F165" i="25"/>
  <c r="H70" i="25"/>
  <c r="F70" i="25"/>
  <c r="H243" i="25"/>
  <c r="F243" i="25"/>
  <c r="H123" i="25"/>
  <c r="F123" i="25"/>
  <c r="H197" i="25"/>
  <c r="F197" i="25"/>
  <c r="H263" i="25"/>
  <c r="F263" i="25"/>
  <c r="E262" i="25"/>
  <c r="G60" i="25"/>
  <c r="H33" i="25"/>
  <c r="F33" i="25"/>
  <c r="H42" i="25"/>
  <c r="F42" i="25"/>
  <c r="F84" i="25"/>
  <c r="E52" i="25"/>
  <c r="H193" i="25"/>
  <c r="F193" i="25"/>
  <c r="E235" i="25"/>
  <c r="E222" i="25" s="1"/>
  <c r="H25" i="25"/>
  <c r="F25" i="25"/>
  <c r="F74" i="25"/>
  <c r="H74" i="25"/>
  <c r="H168" i="25"/>
  <c r="F168" i="25"/>
  <c r="E88" i="25"/>
  <c r="G145" i="25"/>
  <c r="G79" i="25"/>
  <c r="H111" i="25"/>
  <c r="F111" i="25"/>
  <c r="G133" i="25"/>
  <c r="H156" i="25"/>
  <c r="F156" i="25"/>
  <c r="H237" i="25"/>
  <c r="F237" i="25"/>
  <c r="E60" i="25"/>
  <c r="H61" i="25"/>
  <c r="F61" i="25"/>
  <c r="H126" i="25"/>
  <c r="F126" i="25"/>
  <c r="G276" i="25"/>
  <c r="H102" i="25"/>
  <c r="F102" i="25"/>
  <c r="H169" i="25"/>
  <c r="F169" i="25"/>
  <c r="H245" i="25"/>
  <c r="F245" i="25"/>
  <c r="H30" i="25"/>
  <c r="F30" i="25"/>
  <c r="H95" i="25"/>
  <c r="E94" i="25"/>
  <c r="F95" i="25"/>
  <c r="H142" i="25"/>
  <c r="F142" i="25"/>
  <c r="H135" i="25"/>
  <c r="F135" i="25"/>
  <c r="H260" i="25"/>
  <c r="F260" i="25"/>
  <c r="G72" i="25"/>
  <c r="H247" i="25"/>
  <c r="F247" i="25"/>
  <c r="E72" i="25"/>
  <c r="H73" i="25"/>
  <c r="F73" i="25"/>
  <c r="G222" i="25"/>
  <c r="H234" i="25"/>
  <c r="F234" i="25"/>
  <c r="H62" i="25"/>
  <c r="F62" i="25"/>
  <c r="H173" i="25"/>
  <c r="F173" i="25"/>
  <c r="H209" i="25"/>
  <c r="F209" i="25"/>
  <c r="H69" i="25"/>
  <c r="F69" i="25"/>
  <c r="H84" i="25"/>
  <c r="H119" i="25"/>
  <c r="H125" i="25"/>
  <c r="F125" i="25"/>
  <c r="H97" i="25"/>
  <c r="F97" i="25"/>
  <c r="E145" i="25"/>
  <c r="E141" i="25" s="1"/>
  <c r="H146" i="25"/>
  <c r="F146" i="25"/>
  <c r="H58" i="25"/>
  <c r="F58" i="25"/>
  <c r="E128" i="25"/>
  <c r="H129" i="25"/>
  <c r="F129" i="25"/>
  <c r="E10" i="25"/>
  <c r="H11" i="25"/>
  <c r="F11" i="25"/>
  <c r="H176" i="25"/>
  <c r="H134" i="25"/>
  <c r="F134" i="25"/>
  <c r="H191" i="25"/>
  <c r="F191" i="25"/>
  <c r="H98" i="25"/>
  <c r="F98" i="25"/>
  <c r="H252" i="25"/>
  <c r="F252" i="25"/>
  <c r="H103" i="25"/>
  <c r="F103" i="25"/>
  <c r="H144" i="25"/>
  <c r="F144" i="25"/>
  <c r="G195" i="25"/>
  <c r="C276" i="25"/>
  <c r="H249" i="25"/>
  <c r="F249" i="25"/>
  <c r="G141" i="25" l="1"/>
  <c r="H141" i="25"/>
  <c r="H279" i="25"/>
  <c r="E276" i="25"/>
  <c r="H10" i="25"/>
  <c r="F145" i="25"/>
  <c r="F141" i="25" s="1"/>
  <c r="F60" i="25"/>
  <c r="H106" i="25"/>
  <c r="F255" i="25"/>
  <c r="F23" i="25"/>
  <c r="F72" i="25"/>
  <c r="H88" i="25"/>
  <c r="F106" i="25"/>
  <c r="H213" i="25"/>
  <c r="H35" i="25"/>
  <c r="E132" i="25"/>
  <c r="E9" i="25" s="1"/>
  <c r="H9" i="25" s="1"/>
  <c r="H133" i="25"/>
  <c r="F128" i="25"/>
  <c r="F94" i="25"/>
  <c r="H235" i="25"/>
  <c r="D9" i="25"/>
  <c r="D283" i="25" s="1"/>
  <c r="F150" i="25"/>
  <c r="H23" i="25"/>
  <c r="F39" i="25"/>
  <c r="H145" i="25"/>
  <c r="H60" i="25"/>
  <c r="G132" i="25"/>
  <c r="F262" i="25"/>
  <c r="H195" i="25"/>
  <c r="H255" i="25"/>
  <c r="F171" i="25"/>
  <c r="F204" i="25"/>
  <c r="F88" i="25"/>
  <c r="H72" i="25"/>
  <c r="H262" i="25"/>
  <c r="F181" i="25"/>
  <c r="H128" i="25"/>
  <c r="F235" i="25"/>
  <c r="H138" i="25"/>
  <c r="F138" i="25"/>
  <c r="H150" i="25"/>
  <c r="F79" i="25"/>
  <c r="H222" i="25"/>
  <c r="F10" i="25"/>
  <c r="H52" i="25"/>
  <c r="H79" i="25"/>
  <c r="F213" i="25"/>
  <c r="H272" i="25"/>
  <c r="F279" i="25"/>
  <c r="F187" i="25"/>
  <c r="H94" i="25"/>
  <c r="F119" i="25"/>
  <c r="F272" i="25"/>
  <c r="F195" i="25"/>
  <c r="H171" i="25"/>
  <c r="F52" i="25"/>
  <c r="H204" i="25"/>
  <c r="F35" i="25"/>
  <c r="F133" i="25" l="1"/>
  <c r="F276" i="25"/>
  <c r="F222" i="25"/>
  <c r="E283" i="25"/>
  <c r="H276" i="25"/>
  <c r="H132" i="25"/>
  <c r="C9" i="25"/>
  <c r="C283" i="25" s="1"/>
  <c r="G9" i="25"/>
  <c r="G283" i="25" s="1"/>
  <c r="F132" i="25" l="1"/>
  <c r="H283" i="25"/>
  <c r="F9" i="25" l="1"/>
  <c r="F283" i="25" l="1"/>
  <c r="F7" i="13"/>
  <c r="G7" i="13"/>
  <c r="E7" i="13"/>
  <c r="D7" i="13"/>
  <c r="C7" i="13"/>
  <c r="B7" i="13"/>
  <c r="J6" i="13"/>
  <c r="K6" i="13" s="1"/>
  <c r="H6" i="13"/>
  <c r="J5" i="13"/>
  <c r="K5" i="13" s="1"/>
  <c r="L5" i="13" s="1"/>
  <c r="M5" i="13" s="1"/>
  <c r="N5" i="13" s="1"/>
  <c r="H5" i="13"/>
  <c r="O5" i="13" l="1"/>
  <c r="H7" i="13"/>
  <c r="L6" i="13"/>
  <c r="K8" i="13"/>
  <c r="C8" i="13" s="1"/>
  <c r="J8" i="13"/>
  <c r="B8" i="13" s="1"/>
  <c r="M6" i="13" l="1"/>
  <c r="N6" i="13" s="1"/>
  <c r="L8" i="13"/>
  <c r="D8" i="13" s="1"/>
  <c r="O6" i="13" l="1"/>
  <c r="O8" i="13" s="1"/>
  <c r="G8" i="13" s="1"/>
  <c r="N8" i="13"/>
  <c r="M8" i="13"/>
  <c r="E8" i="13" l="1"/>
  <c r="F8" i="13"/>
</calcChain>
</file>

<file path=xl/sharedStrings.xml><?xml version="1.0" encoding="utf-8"?>
<sst xmlns="http://schemas.openxmlformats.org/spreadsheetml/2006/main" count="354" uniqueCount="328">
  <si>
    <t>All Departments</t>
  </si>
  <si>
    <t>in millions</t>
  </si>
  <si>
    <t>CUMULATIVE</t>
  </si>
  <si>
    <t>JAN</t>
  </si>
  <si>
    <t>FEB</t>
  </si>
  <si>
    <t>MAR</t>
  </si>
  <si>
    <t>APR</t>
  </si>
  <si>
    <t>Monthly NCA Credited</t>
  </si>
  <si>
    <t>Monthly NCA Utilized</t>
  </si>
  <si>
    <t>MAY</t>
  </si>
  <si>
    <t>JUNE</t>
  </si>
  <si>
    <t>AS OF JUNE</t>
  </si>
  <si>
    <t>NCA Utilized / NCAs Credited - Cumulative</t>
  </si>
  <si>
    <t>JANUARY</t>
  </si>
  <si>
    <t>FEBRUARY</t>
  </si>
  <si>
    <t>MARCH</t>
  </si>
  <si>
    <t>APRIL</t>
  </si>
  <si>
    <t>NCA Utilized / NCAs Credited - Flow</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</si>
  <si>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</si>
  <si>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</si>
  <si>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</si>
  <si>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</si>
  <si>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</si>
  <si>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</si>
  <si>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</si>
  <si>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</si>
  <si>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</si>
  <si>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</si>
  <si>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</si>
  <si>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</si>
  <si>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</si>
  <si>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</si>
  <si>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</si>
  <si>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</si>
  <si>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</si>
  <si>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</si>
  <si>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</si>
  <si>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</si>
  <si>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</si>
  <si>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</si>
  <si>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</si>
  <si>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</si>
  <si>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</si>
  <si>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</si>
  <si>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</si>
  <si>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</si>
  <si>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</si>
  <si>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</si>
  <si>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</si>
  <si>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</si>
  <si>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</si>
  <si>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</si>
  <si>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</si>
  <si>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</si>
  <si>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</si>
  <si>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</si>
  <si>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</si>
  <si>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</si>
  <si>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</si>
  <si>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</si>
  <si>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</si>
  <si>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</si>
  <si>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</si>
  <si>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</si>
  <si>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</si>
  <si>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</si>
  <si>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</si>
  <si>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</si>
  <si>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</si>
  <si>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</si>
  <si>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</si>
  <si>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</si>
  <si>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</si>
  <si>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</si>
  <si>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</si>
  <si>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</si>
  <si>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</si>
  <si>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</si>
  <si>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</si>
  <si>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</si>
  <si>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</si>
  <si>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</si>
  <si>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</si>
  <si>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</si>
  <si>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</si>
  <si>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</si>
  <si>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</si>
  <si>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</si>
  <si>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</si>
  <si>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</si>
  <si>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</si>
  <si>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</si>
  <si>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</si>
  <si>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</si>
  <si>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</si>
  <si>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</si>
  <si>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</si>
  <si>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</si>
  <si>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</si>
  <si>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</si>
  <si>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</si>
  <si>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</si>
  <si>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</si>
  <si>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</si>
  <si>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</si>
  <si>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</si>
  <si>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</si>
  <si>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</si>
  <si>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</si>
  <si>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</si>
  <si>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</si>
  <si>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</si>
  <si>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</si>
  <si>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</si>
  <si>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</si>
  <si>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</si>
  <si>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</si>
  <si>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</si>
  <si>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</si>
  <si>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</si>
  <si>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</si>
  <si>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</si>
  <si>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</si>
  <si>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</si>
  <si>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</si>
  <si>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</si>
  <si>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</si>
  <si>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</si>
  <si>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</si>
  <si>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</si>
  <si>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</si>
  <si>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</si>
  <si>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</si>
  <si>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</si>
  <si>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</si>
  <si>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</si>
  <si>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</si>
  <si>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</si>
  <si>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</si>
  <si>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</si>
  <si>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</si>
  <si>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</si>
  <si>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</si>
  <si>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</si>
  <si>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</si>
  <si>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</si>
  <si>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</si>
  <si>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</si>
  <si>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</si>
  <si>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</si>
  <si>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</si>
  <si>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</si>
  <si>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</si>
  <si>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</si>
  <si>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</si>
  <si>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</si>
  <si>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</si>
  <si>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</si>
  <si>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</si>
  <si>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</si>
  <si>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</si>
  <si>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</si>
  <si>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</si>
  <si>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</si>
  <si>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</si>
  <si>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</si>
  <si>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</si>
  <si>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</si>
  <si>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</si>
  <si>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</si>
  <si>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</si>
  <si>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</si>
  <si>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</si>
  <si>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</si>
  <si>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</si>
  <si>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</si>
  <si>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</si>
  <si>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</si>
  <si>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</si>
  <si>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</si>
  <si>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</si>
  <si>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</si>
  <si>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</si>
  <si>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</si>
  <si>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</si>
  <si>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</si>
  <si>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</si>
  <si>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</si>
  <si>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</si>
  <si>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</si>
  <si>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</si>
  <si>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</si>
  <si>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</si>
  <si>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</si>
  <si>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</si>
  <si>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</si>
  <si>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</si>
  <si>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</si>
  <si>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</si>
  <si>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</si>
  <si>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NCSC</t>
  </si>
  <si>
    <t xml:space="preserve">   NICA</t>
  </si>
  <si>
    <t xml:space="preserve">   NSC  </t>
  </si>
  <si>
    <t xml:space="preserve">   PDEA</t>
  </si>
  <si>
    <t xml:space="preserve">   PHILRACOM</t>
  </si>
  <si>
    <t xml:space="preserve">   PHILSA</t>
  </si>
  <si>
    <t xml:space="preserve">   PSC  </t>
  </si>
  <si>
    <t xml:space="preserve">   PLLO</t>
  </si>
  <si>
    <t xml:space="preserve">   PMS</t>
  </si>
  <si>
    <t xml:space="preserve">   ARTA</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</si>
  <si>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</si>
  <si>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</si>
  <si>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</si>
  <si>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</si>
  <si>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</si>
  <si>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</si>
  <si>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</si>
  <si>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</si>
  <si>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</si>
  <si>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</si>
  <si>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</si>
  <si>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</si>
  <si>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</si>
  <si>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</si>
  <si>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</si>
  <si>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Special Purpose Funds (SPFs)</t>
  </si>
  <si>
    <t xml:space="preserve">BSGC   </t>
  </si>
  <si>
    <t>ALGU</t>
  </si>
  <si>
    <t xml:space="preserve">    LGUs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</si>
  <si>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</si>
  <si>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</si>
  <si>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</si>
  <si>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</si>
  <si>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</si>
  <si>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</si>
  <si>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</si>
  <si>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</si>
  <si>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</si>
  <si>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</si>
  <si>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</si>
  <si>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Q2</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</si>
  <si>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</si>
  <si>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</si>
  <si>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</si>
  <si>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</si>
  <si>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</si>
  <si>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</si>
  <si>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</si>
  <si>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</si>
  <si>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</si>
  <si>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</si>
  <si>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</si>
  <si>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</si>
  <si>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</si>
  <si>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Settlements and Urban Development</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</si>
  <si>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</si>
  <si>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</si>
  <si>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</si>
  <si>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</si>
  <si>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</si>
  <si>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</si>
  <si>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</si>
  <si>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</si>
  <si>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 xml:space="preserve">Department of Transportation </t>
  </si>
  <si>
    <t>National Economic and Development Authority</t>
  </si>
  <si>
    <t>Other Executive Offices</t>
  </si>
  <si>
    <t>The Judiciary</t>
  </si>
  <si>
    <t>Civil Service Commission</t>
  </si>
  <si>
    <t>Commission on Audit</t>
  </si>
  <si>
    <t>Commission on Elections</t>
  </si>
  <si>
    <t>Office of the Ombudsman</t>
  </si>
  <si>
    <t>Commission on Human Rights</t>
  </si>
  <si>
    <t>OTHERS</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</si>
  <si>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</si>
  <si>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</si>
  <si>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</si>
  <si>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</si>
  <si>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</si>
  <si>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</si>
  <si>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</si>
  <si>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</si>
  <si>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</si>
  <si>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</si>
  <si>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</si>
  <si>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</si>
  <si>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 xml:space="preserve">  NAS</t>
  </si>
  <si>
    <t xml:space="preserve">  PNAC</t>
  </si>
  <si>
    <t xml:space="preserve">   OADR</t>
  </si>
  <si>
    <t xml:space="preserve">     NHCP</t>
  </si>
  <si>
    <t xml:space="preserve">     NAP</t>
  </si>
  <si>
    <t xml:space="preserve">   OPAPRU</t>
  </si>
  <si>
    <t xml:space="preserve">   OMB</t>
  </si>
  <si>
    <t>Department of Migrant Workers</t>
  </si>
  <si>
    <r>
      <t xml:space="preserve">UNUSED NCAs
</t>
    </r>
    <r>
      <rPr>
        <b/>
        <vertAlign val="superscript"/>
        <sz val="8"/>
        <rFont val="Arial"/>
        <family val="2"/>
      </rPr>
      <t xml:space="preserve">/5 </t>
    </r>
  </si>
  <si>
    <t>% of NCA UTILIZATION</t>
  </si>
  <si>
    <t>DMW</t>
  </si>
  <si>
    <t>OWWA</t>
  </si>
  <si>
    <t xml:space="preserve">   NACC</t>
  </si>
  <si>
    <t>PCSSD</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</si>
  <si>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</si>
  <si>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</si>
  <si>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</si>
  <si>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r>
      <t xml:space="preserve">% of NCA UTILIZATION </t>
    </r>
    <r>
      <rPr>
        <vertAlign val="superscript"/>
        <sz val="10"/>
        <rFont val="Arial"/>
        <family val="2"/>
      </rPr>
      <t>/5</t>
    </r>
  </si>
  <si>
    <r>
      <t xml:space="preserve">NCAs UTILIZED </t>
    </r>
    <r>
      <rPr>
        <b/>
        <vertAlign val="superscript"/>
        <sz val="8"/>
        <rFont val="Arial"/>
        <family val="2"/>
      </rPr>
      <t>/2</t>
    </r>
  </si>
  <si>
    <t>NCAs CREDITED VS NCA UTILIZATION, JANUARY - JUNE 2024</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</si>
  <si>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(Net of Trust)</t>
    </r>
  </si>
  <si>
    <t>AS OF JUNE 30, 2024</t>
  </si>
  <si>
    <t>As of end        Q2</t>
  </si>
  <si>
    <t>Department of Budget and Management</t>
  </si>
  <si>
    <t>Department of Information and Communications Technology</t>
  </si>
  <si>
    <t>Department of Social Welfare and Development</t>
  </si>
  <si>
    <t>Presidential Communications Office</t>
  </si>
  <si>
    <r>
      <t>Allocations to Local Government Units</t>
    </r>
    <r>
      <rPr>
        <vertAlign val="superscript"/>
        <sz val="10"/>
        <rFont val="Arial"/>
        <family val="2"/>
      </rPr>
      <t xml:space="preserve"> /7</t>
    </r>
  </si>
  <si>
    <t>Source: Report of MDS-Government Servicing Banks as of June 30, 2024</t>
  </si>
  <si>
    <t>NCAs credited by MDS-Government Servicing Banks inclusive of Lapsed NCA, but net of NCAs for Trust</t>
  </si>
  <si>
    <t>ALGU: inclusive of NTA, special shares for LGUs, MMDA, BARMM and other transfers to LGUs</t>
  </si>
  <si>
    <t>Based on Report of Modified Disbursement System-Government Servicing Banks (MDS-GSB)</t>
  </si>
  <si>
    <t xml:space="preserve">   TESDA</t>
  </si>
  <si>
    <t>PCO</t>
  </si>
  <si>
    <t xml:space="preserve">    PCO-Proper</t>
  </si>
  <si>
    <t>PBS - BBS</t>
  </si>
  <si>
    <t xml:space="preserve">    BCS</t>
  </si>
  <si>
    <t>PBS (RTVM)</t>
  </si>
  <si>
    <r>
      <rPr>
        <vertAlign val="superscript"/>
        <sz val="8"/>
        <rFont val="Arial"/>
        <family val="2"/>
      </rPr>
      <t>/1</t>
    </r>
    <r>
      <rPr>
        <sz val="8"/>
        <rFont val="Arial"/>
        <family val="2"/>
      </rPr>
      <t xml:space="preserve"> NCA Releases refer to NCAs credited by the  MDS-GSBs to the agencies' MDS sub-accounts,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</si>
  <si>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</si>
  <si>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REPORT ON NCA UTILIZATION (Net of  Trust), as of June 30, 2024</t>
  </si>
  <si>
    <t>As of end Q2</t>
  </si>
  <si>
    <r>
      <t xml:space="preserve">Budgetary Support to Government Owned and Controlled Corporations </t>
    </r>
    <r>
      <rPr>
        <vertAlign val="superscript"/>
        <sz val="10"/>
        <rFont val="Arial"/>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</si>
</sst>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0_);_(* \(#,##0\);_(* &quot;-&quot;??_);_(@_)"/>
    <numFmt numFmtId="167" formatCode="_(* #,##0.0_);_(* \(#,##0.0\);_(* &quot;-&quot;??_);_(@_)"/>
    <numFmt numFmtId="170" formatCode="_-* #,##0_-;\-* #,##0_-;_-* &quot;-&quot;??_-;_-@_-"/>
  </numFmts>
  <fonts count="41"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xf numFmtId="43" fontId="40" fillId="0" borderId="0" applyFont="0" applyFill="0" applyBorder="0" applyAlignment="0" applyProtection="0"/>
  </cellStyleXfs>
  <cellXfs count="92">
    <xf numFmtId="0" fontId="0" fillId="0" borderId="0" xfId="0"/>
    <xf numFmtId="0" fontId="0" fillId="0" borderId="0" xfId="0" applyAlignment="1">
      <alignment horizontal="center"/>
    </xf>
    <xf numFmtId="164" fontId="0" fillId="0" borderId="0" xfId="0" applyNumberFormat="1"/>
    <xf numFmtId="167" fontId="0" fillId="0" borderId="0" xfId="0" applyNumberFormat="1"/>
    <xf numFmtId="166" fontId="0" fillId="0" borderId="0" xfId="0" applyNumberFormat="1"/>
    <xf numFmtId="0" fontId="14" fillId="0" borderId="0" xfId="0" applyFont="1"/>
    <xf numFmtId="0" fontId="14" fillId="0" borderId="0" xfId="0" applyFont="1" applyAlignment="1">
      <alignment horizontal="center"/>
    </xf>
    <xf numFmtId="166" fontId="20" fillId="24" borderId="0" xfId="43" applyNumberFormat="1" applyFont="1" applyFill="1" applyBorder="1"/>
    <xf numFmtId="166" fontId="22" fillId="26" borderId="10" xfId="43" applyNumberFormat="1" applyFont="1" applyFill="1" applyBorder="1" applyAlignment="1">
      <alignment horizontal="center" vertical="center"/>
    </xf>
    <xf numFmtId="166" fontId="20" fillId="0" borderId="0" xfId="43" applyNumberFormat="1" applyFont="1" applyBorder="1"/>
    <xf numFmtId="166" fontId="29" fillId="0" borderId="14" xfId="43" applyNumberFormat="1" applyFont="1" applyBorder="1" applyAlignment="1">
      <alignment horizontal="right"/>
    </xf>
    <xf numFmtId="166" fontId="30" fillId="0" borderId="0" xfId="43" applyNumberFormat="1" applyFont="1" applyBorder="1" applyAlignment="1"/>
    <xf numFmtId="166" fontId="29" fillId="0" borderId="0" xfId="43" applyNumberFormat="1" applyFont="1" applyFill="1"/>
    <xf numFmtId="166" fontId="29" fillId="0" borderId="0" xfId="43" applyNumberFormat="1" applyFont="1"/>
    <xf numFmtId="166" fontId="29" fillId="0" borderId="0" xfId="43" applyNumberFormat="1" applyFont="1" applyBorder="1"/>
    <xf numFmtId="166" fontId="29" fillId="0" borderId="0" xfId="43" applyNumberFormat="1" applyFont="1" applyFill="1" applyBorder="1"/>
    <xf numFmtId="166" fontId="29" fillId="0" borderId="14" xfId="43" applyNumberFormat="1" applyFont="1" applyBorder="1"/>
    <xf numFmtId="0" fontId="14" fillId="0" borderId="0" xfId="45" applyAlignment="1">
      <alignment horizontal="left" indent="2"/>
    </xf>
    <xf numFmtId="166" fontId="29" fillId="0" borderId="14" xfId="43" applyNumberFormat="1" applyFont="1" applyFill="1" applyBorder="1"/>
    <xf numFmtId="166" fontId="29" fillId="0" borderId="14" xfId="43" applyNumberFormat="1" applyFont="1" applyBorder="1" applyAlignment="1"/>
    <xf numFmtId="166" fontId="29" fillId="0" borderId="14" xfId="43" applyNumberFormat="1" applyFont="1" applyFill="1" applyBorder="1" applyAlignment="1">
      <alignment horizontal="right" vertical="top"/>
    </xf>
    <xf numFmtId="0" fontId="14" fillId="0" borderId="0" xfId="43" applyNumberFormat="1" applyFont="1"/>
    <xf numFmtId="166" fontId="22" fillId="26" borderId="12" xfId="43" applyNumberFormat="1" applyFont="1" applyFill="1" applyBorder="1" applyAlignment="1">
      <alignment horizontal="center" vertical="center"/>
    </xf>
    <xf numFmtId="166" fontId="29" fillId="0" borderId="14" xfId="43" applyNumberFormat="1" applyFont="1" applyFill="1" applyBorder="1" applyAlignment="1">
      <alignment horizontal="right"/>
    </xf>
    <xf numFmtId="166" fontId="29" fillId="0" borderId="14" xfId="43" applyNumberFormat="1" applyFont="1" applyFill="1" applyBorder="1" applyAlignment="1"/>
    <xf numFmtId="0" fontId="19" fillId="24" borderId="0" xfId="37" applyFont="1" applyFill="1"/>
    <xf numFmtId="0" fontId="20" fillId="24" borderId="0" xfId="37" applyFont="1" applyFill="1"/>
    <xf numFmtId="0" fontId="21" fillId="25" borderId="0" xfId="37" applyFont="1" applyFill="1" applyAlignment="1">
      <alignment horizontal="left"/>
    </xf>
    <xf numFmtId="164" fontId="20" fillId="24" borderId="0" xfId="37" applyNumberFormat="1" applyFont="1" applyFill="1" applyAlignment="1">
      <alignment horizontal="left"/>
    </xf>
    <xf numFmtId="0" fontId="22" fillId="24" borderId="0" xfId="37" applyFont="1" applyFill="1" applyAlignment="1">
      <alignment horizontal="left"/>
    </xf>
    <xf numFmtId="164" fontId="20" fillId="24" borderId="0" xfId="37" applyNumberFormat="1" applyFont="1" applyFill="1"/>
    <xf numFmtId="0" fontId="22" fillId="24" borderId="0" xfId="37" applyFont="1" applyFill="1"/>
    <xf numFmtId="0" fontId="20" fillId="0" borderId="0" xfId="37" applyFont="1" applyAlignment="1">
      <alignment horizontal="center" vertical="center"/>
    </xf>
    <xf numFmtId="0" fontId="22" fillId="26" borderId="19" xfId="37" applyFont="1" applyFill="1" applyBorder="1" applyAlignment="1">
      <alignment horizontal="center" vertical="center" wrapText="1"/>
    </xf>
    <xf numFmtId="0" fontId="22" fillId="0" borderId="0" xfId="37" applyFont="1" applyAlignment="1">
      <alignment horizontal="center"/>
    </xf>
    <xf numFmtId="0" fontId="20" fillId="0" borderId="0" xfId="37" applyFont="1"/>
    <xf numFmtId="0" fontId="22" fillId="0" borderId="0" xfId="37" applyFont="1" applyAlignment="1">
      <alignment horizontal="left"/>
    </xf>
    <xf numFmtId="0" fontId="28" fillId="0" borderId="0" xfId="37" applyFont="1" applyAlignment="1">
      <alignment horizontal="left" indent="1"/>
    </xf>
    <xf numFmtId="0" fontId="20" fillId="0" borderId="0" xfId="37" applyFont="1" applyAlignment="1">
      <alignment horizontal="left" indent="1"/>
    </xf>
    <xf numFmtId="0" fontId="20" fillId="0" borderId="0" xfId="37" applyFont="1" applyAlignment="1" applyProtection="1">
      <alignment horizontal="left" indent="1"/>
      <protection locked="0"/>
    </xf>
    <xf numFmtId="0" fontId="20" fillId="0" borderId="0" xfId="37" quotePrefix="1" applyFont="1" applyAlignment="1">
      <alignment horizontal="left" indent="1"/>
    </xf>
    <xf numFmtId="0" fontId="31" fillId="0" borderId="0" xfId="37" applyFont="1" applyAlignment="1">
      <alignment horizontal="left" indent="1"/>
    </xf>
    <xf numFmtId="0" fontId="20" fillId="0" borderId="0" xfId="37" applyFont="1" applyAlignment="1">
      <alignment horizontal="left" indent="2"/>
    </xf>
    <xf numFmtId="0" fontId="20" fillId="0" borderId="0" xfId="37" applyFont="1" applyAlignment="1">
      <alignment horizontal="left" wrapText="1" indent="2"/>
    </xf>
    <xf numFmtId="0" fontId="20" fillId="0" borderId="0" xfId="37" applyFont="1" applyAlignment="1">
      <alignment horizontal="left" indent="3"/>
    </xf>
    <xf numFmtId="0" fontId="20" fillId="0" borderId="0" xfId="37" applyFont="1" applyAlignment="1">
      <alignment horizontal="left" wrapText="1" indent="3"/>
    </xf>
    <xf numFmtId="0" fontId="32" fillId="0" borderId="0" xfId="37" applyFont="1" applyAlignment="1">
      <alignment horizontal="left" indent="1"/>
    </xf>
    <xf numFmtId="0" fontId="28" fillId="0" borderId="0" xfId="37" applyFont="1" applyAlignment="1">
      <alignment horizontal="left" vertical="top" indent="1"/>
    </xf>
    <xf numFmtId="0" fontId="22" fillId="0" borderId="0" xfId="37" applyFont="1" applyAlignment="1">
      <alignment horizontal="left" indent="1"/>
    </xf>
    <xf numFmtId="0" fontId="20" fillId="0" borderId="0" xfId="37" applyFont="1" applyAlignment="1">
      <alignment horizontal="left"/>
    </xf>
    <xf numFmtId="0" fontId="22" fillId="0" borderId="0" xfId="37" applyFont="1" applyAlignment="1">
      <alignment horizontal="left" vertical="center"/>
    </xf>
    <xf numFmtId="0" fontId="20" fillId="0" borderId="0" xfId="37" applyFont="1" applyAlignment="1">
      <alignment vertical="center"/>
    </xf>
    <xf numFmtId="0" fontId="31" fillId="0" borderId="0" xfId="37" applyFont="1"/>
    <xf numFmtId="166" fontId="29" fillId="0" borderId="14" xfId="43" applyNumberFormat="1" applyFont="1" applyBorder="1" applyAlignment="1">
      <alignment horizontal="right" vertical="top"/>
    </xf>
    <xf numFmtId="166" fontId="19" fillId="0" borderId="22" xfId="37" applyNumberFormat="1" applyFont="1" applyBorder="1" applyAlignment="1">
      <alignment vertical="center"/>
    </xf>
    <xf numFmtId="166" fontId="33" fillId="0" borderId="22" xfId="37" applyNumberFormat="1" applyFont="1" applyBorder="1" applyAlignment="1">
      <alignment vertical="center"/>
    </xf>
    <xf numFmtId="0" fontId="20" fillId="0" borderId="0" xfId="37" applyFont="1" applyAlignment="1">
      <alignment vertical="top"/>
    </xf>
    <xf numFmtId="0" fontId="14" fillId="0" borderId="19" xfId="0" applyFont="1" applyBorder="1" applyAlignment="1">
      <alignment horizontal="center" vertical="center" wrapText="1"/>
    </xf>
    <xf numFmtId="0" fontId="14" fillId="0" borderId="0" xfId="0" applyFont="1" applyAlignment="1">
      <alignment horizontal="center" vertical="center" wrapText="1"/>
    </xf>
    <xf numFmtId="164" fontId="14" fillId="0" borderId="0" xfId="0" applyNumberFormat="1" applyFont="1"/>
    <xf numFmtId="165" fontId="14" fillId="0" borderId="0" xfId="0" applyNumberFormat="1" applyFont="1"/>
    <xf numFmtId="0" fontId="36" fillId="0" borderId="0" xfId="0" applyFont="1"/>
    <xf numFmtId="164" fontId="36" fillId="0" borderId="0" xfId="0" applyNumberFormat="1" applyFont="1"/>
    <xf numFmtId="166" fontId="37" fillId="0" borderId="0" xfId="0" applyNumberFormat="1" applyFont="1"/>
    <xf numFmtId="166" fontId="38" fillId="0" borderId="0" xfId="0" applyNumberFormat="1" applyFont="1"/>
    <xf numFmtId="164" fontId="39" fillId="0" borderId="0" xfId="0" applyNumberFormat="1" applyFont="1"/>
    <xf numFmtId="0" fontId="14" fillId="0" borderId="0" xfId="0" applyFont="1" applyAlignment="1">
      <alignment wrapText="1"/>
    </xf>
    <xf numFmtId="166" fontId="14" fillId="0" borderId="0" xfId="0" applyNumberFormat="1" applyFont="1"/>
    <xf numFmtId="0" fontId="14" fillId="0" borderId="14" xfId="0" applyFont="1" applyBorder="1"/>
    <xf numFmtId="164" fontId="14" fillId="0" borderId="14" xfId="0" applyNumberFormat="1" applyFont="1" applyBorder="1"/>
    <xf numFmtId="0" fontId="35" fillId="0" borderId="0" xfId="0" applyFont="1" applyAlignment="1">
      <alignment vertical="center"/>
    </xf>
    <xf numFmtId="0" fontId="35" fillId="0" borderId="0" xfId="0" applyFont="1"/>
    <xf numFmtId="0" fontId="14" fillId="0" borderId="19" xfId="0" applyFont="1" applyBorder="1" applyAlignment="1">
      <alignment horizontal="center" vertical="center" wrapText="1"/>
    </xf>
    <xf numFmtId="166" fontId="22" fillId="26" borderId="20" xfId="43" applyNumberFormat="1" applyFont="1" applyFill="1" applyBorder="1" applyAlignment="1">
      <alignment horizontal="center" vertical="center"/>
    </xf>
    <xf numFmtId="166" fontId="22" fillId="26" borderId="11" xfId="43" applyNumberFormat="1" applyFont="1" applyFill="1" applyBorder="1" applyAlignment="1">
      <alignment horizontal="center" vertical="center"/>
    </xf>
    <xf numFmtId="166" fontId="22" fillId="26" borderId="12" xfId="43" applyNumberFormat="1" applyFont="1" applyFill="1" applyBorder="1" applyAlignment="1">
      <alignment horizontal="center" vertical="center"/>
    </xf>
    <xf numFmtId="166" fontId="22" fillId="26" borderId="21" xfId="43" applyNumberFormat="1" applyFont="1" applyFill="1" applyBorder="1" applyAlignment="1">
      <alignment horizontal="center" vertical="center"/>
    </xf>
    <xf numFmtId="166" fontId="22" fillId="26" borderId="14" xfId="43" applyNumberFormat="1" applyFont="1" applyFill="1" applyBorder="1" applyAlignment="1">
      <alignment horizontal="center" vertical="center"/>
    </xf>
    <xf numFmtId="166" fontId="22" fillId="26" borderId="15" xfId="43" applyNumberFormat="1" applyFont="1" applyFill="1" applyBorder="1" applyAlignment="1">
      <alignment horizontal="center" vertical="center"/>
    </xf>
    <xf numFmtId="0" fontId="20" fillId="0" borderId="0" xfId="37" applyFont="1" applyAlignment="1">
      <alignment horizontal="left" vertical="center" wrapText="1"/>
    </xf>
    <xf numFmtId="0" fontId="22" fillId="26" borderId="10" xfId="37" applyFont="1" applyFill="1" applyBorder="1" applyAlignment="1">
      <alignment horizontal="center" vertical="center"/>
    </xf>
    <xf numFmtId="0" fontId="22" fillId="26" borderId="13" xfId="37" applyFont="1" applyFill="1" applyBorder="1" applyAlignment="1">
      <alignment horizontal="center" vertical="center"/>
    </xf>
    <xf numFmtId="0" fontId="22" fillId="26" borderId="17" xfId="37" applyFont="1" applyFill="1" applyBorder="1" applyAlignment="1">
      <alignment horizontal="center" vertical="center"/>
    </xf>
    <xf numFmtId="0" fontId="24" fillId="26" borderId="13" xfId="37" applyFont="1" applyFill="1" applyBorder="1" applyAlignment="1">
      <alignment horizontal="center" vertical="center" wrapText="1"/>
    </xf>
    <xf numFmtId="0" fontId="14" fillId="0" borderId="18" xfId="37" applyBorder="1" applyAlignment="1">
      <alignment horizontal="center" vertical="center"/>
    </xf>
    <xf numFmtId="0" fontId="22" fillId="26" borderId="13" xfId="37" applyFont="1" applyFill="1" applyBorder="1" applyAlignment="1">
      <alignment horizontal="center" vertical="center" wrapText="1"/>
    </xf>
    <xf numFmtId="0" fontId="22" fillId="26" borderId="18" xfId="37" applyFont="1" applyFill="1" applyBorder="1" applyAlignment="1">
      <alignment horizontal="center" vertical="center" wrapText="1"/>
    </xf>
    <xf numFmtId="0" fontId="22" fillId="26" borderId="16" xfId="37" applyFont="1" applyFill="1" applyBorder="1" applyAlignment="1">
      <alignment horizontal="center" vertical="center" wrapText="1"/>
    </xf>
    <xf numFmtId="0" fontId="22" fillId="26" borderId="15" xfId="37" applyFont="1" applyFill="1" applyBorder="1" applyAlignment="1">
      <alignment horizontal="center" vertical="center" wrapText="1"/>
    </xf>
    <xf numFmtId="166" fontId="26" fillId="26" borderId="16" xfId="43" applyNumberFormat="1" applyFont="1" applyFill="1" applyBorder="1" applyAlignment="1">
      <alignment horizontal="center" vertical="center" wrapText="1"/>
    </xf>
    <xf numFmtId="166" fontId="26" fillId="26" borderId="15" xfId="43" applyNumberFormat="1" applyFont="1" applyFill="1" applyBorder="1" applyAlignment="1">
      <alignment horizontal="center" vertical="center" wrapText="1"/>
    </xf>
    <xf numFmtId="170" fontId="20" fillId="0" borderId="0" xfId="46" applyNumberFormat="1" applyFont="1"/>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Comma 2" xfId="43" xr:uid="{00000000-0005-0000-0000-00001B000000}"/>
    <cellStyle name="Comma 4" xfId="44"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 3" xfId="45"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JUNE 2024</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296751407545685"/>
          <c:y val="3.4017585603414696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6009823603575793"/>
          <c:y val="0.13341770354431259"/>
          <c:w val="0.67237866640448163"/>
          <c:h val="0.67968195975744605"/>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'!$B$4:$G$4</c:f>
              <c:strCache>
                <c:ptCount val="6"/>
                <c:pt idx="0">
                  <c:v>JANUARY</c:v>
                </c:pt>
                <c:pt idx="1">
                  <c:v>FEBRUARY</c:v>
                </c:pt>
                <c:pt idx="2">
                  <c:v>MARCH</c:v>
                </c:pt>
                <c:pt idx="3">
                  <c:v>APRIL</c:v>
                </c:pt>
                <c:pt idx="4">
                  <c:v>MAY</c:v>
                </c:pt>
                <c:pt idx="5">
                  <c:v>JUNE</c:v>
                </c:pt>
              </c:strCache>
            </c:strRef>
          </c:cat>
          <c:val>
            <c:numRef>
              <c:f>'Graph '!$B$5:$G$5</c:f>
              <c:numCache>
                <c:formatCode>_(* #,##0_);_(* \(#,##0\);_(* "-"??_);_(@_)</c:formatCode>
                <c:ptCount val="6"/>
                <c:pt idx="0">
                  <c:v>293580.61320975999</c:v>
                </c:pt>
                <c:pt idx="1">
                  <c:v>316382.30033131997</c:v>
                </c:pt>
                <c:pt idx="2">
                  <c:v>350072.44878208998</c:v>
                </c:pt>
                <c:pt idx="3">
                  <c:v>438617.31756846001</c:v>
                </c:pt>
                <c:pt idx="4">
                  <c:v>494149.65776479</c:v>
                </c:pt>
                <c:pt idx="5">
                  <c:v>363225.40532940999</c:v>
                </c:pt>
              </c:numCache>
            </c:numRef>
          </c:val>
          <c:extLst>
            <c:ext xmlns:c16="http://schemas.microsoft.com/office/drawing/2014/chart" uri="{C3380CC4-5D6E-409C-BE32-E72D297353CC}">
              <c16:uniqueId val="{00000000-EB27-4CDE-AC0A-232BFAF3E238}"/>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'!$B$4:$G$4</c:f>
              <c:strCache>
                <c:ptCount val="6"/>
                <c:pt idx="0">
                  <c:v>JANUARY</c:v>
                </c:pt>
                <c:pt idx="1">
                  <c:v>FEBRUARY</c:v>
                </c:pt>
                <c:pt idx="2">
                  <c:v>MARCH</c:v>
                </c:pt>
                <c:pt idx="3">
                  <c:v>APRIL</c:v>
                </c:pt>
                <c:pt idx="4">
                  <c:v>MAY</c:v>
                </c:pt>
                <c:pt idx="5">
                  <c:v>JUNE</c:v>
                </c:pt>
              </c:strCache>
            </c:strRef>
          </c:cat>
          <c:val>
            <c:numRef>
              <c:f>'Graph '!$B$6:$G$6</c:f>
              <c:numCache>
                <c:formatCode>_(* #,##0_);_(* \(#,##0\);_(* "-"??_);_(@_)</c:formatCode>
                <c:ptCount val="6"/>
                <c:pt idx="0">
                  <c:v>205027.27659585001</c:v>
                </c:pt>
                <c:pt idx="1">
                  <c:v>328770.03557215002</c:v>
                </c:pt>
                <c:pt idx="2">
                  <c:v>419123.19223714003</c:v>
                </c:pt>
                <c:pt idx="3">
                  <c:v>347143.38293193001</c:v>
                </c:pt>
                <c:pt idx="4">
                  <c:v>477191.72166729998</c:v>
                </c:pt>
                <c:pt idx="5">
                  <c:v>456842.83738573</c:v>
                </c:pt>
              </c:numCache>
            </c:numRef>
          </c:val>
          <c:extLst>
            <c:ext xmlns:c16="http://schemas.microsoft.com/office/drawing/2014/chart" uri="{C3380CC4-5D6E-409C-BE32-E72D297353CC}">
              <c16:uniqueId val="{00000001-EB27-4CDE-AC0A-232BFAF3E238}"/>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'!$B$4:$G$4</c:f>
              <c:strCache>
                <c:ptCount val="6"/>
                <c:pt idx="0">
                  <c:v>JANUARY</c:v>
                </c:pt>
                <c:pt idx="1">
                  <c:v>FEBRUARY</c:v>
                </c:pt>
                <c:pt idx="2">
                  <c:v>MARCH</c:v>
                </c:pt>
                <c:pt idx="3">
                  <c:v>APRIL</c:v>
                </c:pt>
                <c:pt idx="4">
                  <c:v>MAY</c:v>
                </c:pt>
                <c:pt idx="5">
                  <c:v>JUNE</c:v>
                </c:pt>
              </c:strCache>
            </c:strRef>
          </c:cat>
          <c:val>
            <c:numRef>
              <c:f>'Graph '!$B$8:$G$8</c:f>
              <c:numCache>
                <c:formatCode>_(* #,##0_);_(* \(#,##0\);_(* "-"??_);_(@_)</c:formatCode>
                <c:ptCount val="6"/>
                <c:pt idx="0">
                  <c:v>69.836790091231379</c:v>
                </c:pt>
                <c:pt idx="1">
                  <c:v>87.513076667086537</c:v>
                </c:pt>
                <c:pt idx="2">
                  <c:v>99.258896265986209</c:v>
                </c:pt>
                <c:pt idx="3">
                  <c:v>92.951159785987841</c:v>
                </c:pt>
                <c:pt idx="4">
                  <c:v>92.951159785987841</c:v>
                </c:pt>
                <c:pt idx="5">
                  <c:v>99.027968664662467</c:v>
                </c:pt>
              </c:numCache>
            </c:numRef>
          </c:val>
          <c:smooth val="0"/>
          <c:extLst>
            <c:ext xmlns:c16="http://schemas.microsoft.com/office/drawing/2014/chart" uri="{C3380CC4-5D6E-409C-BE32-E72D297353CC}">
              <c16:uniqueId val="{00000002-EB27-4CDE-AC0A-232BFAF3E238}"/>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4544636164"/>
              <c:y val="0.94521277784393753"/>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128260364687792"/>
              <c:y val="0.3512536301583915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11</xdr:col>
      <xdr:colOff>457200</xdr:colOff>
      <xdr:row>55</xdr:row>
      <xdr:rowOff>87085</xdr:rowOff>
    </xdr:to>
    <xdr:graphicFrame macro="">
      <xdr:nvGraphicFramePr>
        <xdr:cNvPr id="2" name="Chart 1">
          <a:extLst>
            <a:ext uri="{FF2B5EF4-FFF2-40B4-BE49-F238E27FC236}">
              <a16:creationId xmlns:a16="http://schemas.microsoft.com/office/drawing/2014/main" id="{94A9E401-B039-4077-8EAA-399BD842C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9767-E0E4-40DB-BCC6-E1958ABDF05F}">
  <sheetPr>
    <pageSetUpPr fitToPage="1"/>
  </sheetPr>
  <dimension ref="A1:N72"/>
  <sheetViews>
    <sheetView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Q14" sqref="Q14"/>
    </sheetView>
  </sheetViews>
  <sheetFormatPr defaultColWidth="9.109375" defaultRowHeight="13.2" x14ac:dyDescent="0.25"/>
  <cols>
    <col min="1" max="1" width="2.109375" style="5" customWidth="1"/>
    <col min="2" max="2" width="62.44140625" style="5" customWidth="1"/>
    <col min="3" max="3" width="14.33203125" style="5" customWidth="1"/>
    <col min="4" max="5" width="15" style="5" bestFit="1" customWidth="1"/>
    <col min="6" max="6" width="14.33203125" style="5" customWidth="1"/>
    <col min="7" max="8" width="15" style="5" bestFit="1" customWidth="1"/>
    <col min="9" max="10" width="13.44140625" style="5" hidden="1" customWidth="1"/>
    <col min="11" max="11" width="14.77734375" style="5" customWidth="1"/>
    <col min="12" max="14" width="9.6640625" style="5" customWidth="1"/>
    <col min="15" max="16384" width="9.109375" style="5"/>
  </cols>
  <sheetData>
    <row r="1" spans="1:14" ht="15.6" x14ac:dyDescent="0.25">
      <c r="A1" s="5" t="s">
        <v>305</v>
      </c>
    </row>
    <row r="2" spans="1:14" x14ac:dyDescent="0.25">
      <c r="A2" s="5" t="s">
        <v>306</v>
      </c>
    </row>
    <row r="3" spans="1:14" x14ac:dyDescent="0.25">
      <c r="A3" s="5" t="s">
        <v>234</v>
      </c>
    </row>
    <row r="5" spans="1:14" s="58" customFormat="1" ht="21" customHeight="1" x14ac:dyDescent="0.25">
      <c r="A5" s="72" t="s">
        <v>235</v>
      </c>
      <c r="B5" s="72"/>
      <c r="C5" s="72" t="s">
        <v>236</v>
      </c>
      <c r="D5" s="72"/>
      <c r="E5" s="72"/>
      <c r="F5" s="72" t="s">
        <v>237</v>
      </c>
      <c r="G5" s="72"/>
      <c r="H5" s="72"/>
      <c r="I5" s="72" t="s">
        <v>238</v>
      </c>
      <c r="J5" s="72"/>
      <c r="K5" s="72"/>
      <c r="L5" s="72" t="s">
        <v>302</v>
      </c>
      <c r="M5" s="72"/>
      <c r="N5" s="72"/>
    </row>
    <row r="6" spans="1:14" s="58" customFormat="1" ht="26.4" x14ac:dyDescent="0.25">
      <c r="A6" s="72"/>
      <c r="B6" s="72"/>
      <c r="C6" s="57" t="s">
        <v>239</v>
      </c>
      <c r="D6" s="57" t="s">
        <v>240</v>
      </c>
      <c r="E6" s="57" t="s">
        <v>326</v>
      </c>
      <c r="F6" s="57" t="s">
        <v>239</v>
      </c>
      <c r="G6" s="57" t="s">
        <v>240</v>
      </c>
      <c r="H6" s="57" t="s">
        <v>326</v>
      </c>
      <c r="I6" s="57" t="s">
        <v>239</v>
      </c>
      <c r="J6" s="57" t="s">
        <v>240</v>
      </c>
      <c r="K6" s="57" t="s">
        <v>326</v>
      </c>
      <c r="L6" s="57" t="s">
        <v>239</v>
      </c>
      <c r="M6" s="57" t="s">
        <v>240</v>
      </c>
      <c r="N6" s="57" t="s">
        <v>307</v>
      </c>
    </row>
    <row r="7" spans="1:14" x14ac:dyDescent="0.25">
      <c r="A7" s="6"/>
      <c r="B7" s="6"/>
      <c r="C7" s="59"/>
      <c r="D7" s="59"/>
      <c r="E7" s="59"/>
      <c r="F7" s="59"/>
      <c r="G7" s="59"/>
      <c r="H7" s="59"/>
      <c r="I7" s="59"/>
      <c r="J7" s="59"/>
      <c r="K7" s="59"/>
      <c r="L7" s="60"/>
      <c r="M7" s="60"/>
      <c r="N7" s="60"/>
    </row>
    <row r="8" spans="1:14" s="61" customFormat="1" x14ac:dyDescent="0.25">
      <c r="A8" s="61" t="s">
        <v>24</v>
      </c>
      <c r="C8" s="62">
        <f t="shared" ref="C8:K8" si="0">+C10+C48</f>
        <v>960035362.32317019</v>
      </c>
      <c r="D8" s="62">
        <f t="shared" si="0"/>
        <v>1295992380.6626601</v>
      </c>
      <c r="E8" s="62">
        <f t="shared" si="0"/>
        <v>2256027742.9858294</v>
      </c>
      <c r="F8" s="62">
        <f t="shared" si="0"/>
        <v>952920504.40514004</v>
      </c>
      <c r="G8" s="62">
        <f t="shared" si="0"/>
        <v>1281177941.9849601</v>
      </c>
      <c r="H8" s="62">
        <f t="shared" si="0"/>
        <v>2234098446.3901</v>
      </c>
      <c r="I8" s="62">
        <f t="shared" si="0"/>
        <v>7114857.918030031</v>
      </c>
      <c r="J8" s="62">
        <f t="shared" si="0"/>
        <v>14814438.677700024</v>
      </c>
      <c r="K8" s="62">
        <f t="shared" si="0"/>
        <v>21929296.595730066</v>
      </c>
      <c r="L8" s="63">
        <f>+F8/C8*100</f>
        <v>99.258896265986181</v>
      </c>
      <c r="M8" s="63">
        <f>+G8/D8*100</f>
        <v>98.856903875459111</v>
      </c>
      <c r="N8" s="63">
        <f>+H8/E8*100</f>
        <v>99.027968664662509</v>
      </c>
    </row>
    <row r="9" spans="1:14" x14ac:dyDescent="0.25">
      <c r="C9" s="59"/>
      <c r="D9" s="59"/>
      <c r="E9" s="59"/>
      <c r="F9" s="59"/>
      <c r="G9" s="59"/>
      <c r="H9" s="59"/>
      <c r="I9" s="59"/>
      <c r="J9" s="59"/>
      <c r="K9" s="59"/>
      <c r="L9" s="64"/>
      <c r="M9" s="64"/>
      <c r="N9" s="64"/>
    </row>
    <row r="10" spans="1:14" ht="15" x14ac:dyDescent="0.4">
      <c r="A10" s="5" t="s">
        <v>241</v>
      </c>
      <c r="C10" s="65">
        <f t="shared" ref="C10:K10" si="1">SUM(C12:C46)</f>
        <v>666029861.56817007</v>
      </c>
      <c r="D10" s="65">
        <f t="shared" si="1"/>
        <v>1009021469.994</v>
      </c>
      <c r="E10" s="65">
        <f t="shared" si="1"/>
        <v>1675051331.5621693</v>
      </c>
      <c r="F10" s="65">
        <f t="shared" si="1"/>
        <v>659136282.78928006</v>
      </c>
      <c r="G10" s="65">
        <f t="shared" si="1"/>
        <v>995252738.92843997</v>
      </c>
      <c r="H10" s="65">
        <f t="shared" si="1"/>
        <v>1654389021.71772</v>
      </c>
      <c r="I10" s="65">
        <f t="shared" si="1"/>
        <v>6893578.7788899839</v>
      </c>
      <c r="J10" s="65">
        <f t="shared" si="1"/>
        <v>13768731.065560084</v>
      </c>
      <c r="K10" s="65">
        <f t="shared" si="1"/>
        <v>20662309.844450079</v>
      </c>
      <c r="L10" s="64">
        <f>+F10/C10*100</f>
        <v>98.964974518911347</v>
      </c>
      <c r="M10" s="64">
        <f>+G10/D10*100</f>
        <v>98.635437255300246</v>
      </c>
      <c r="N10" s="64">
        <f>+H10/E10*100</f>
        <v>98.766467065509005</v>
      </c>
    </row>
    <row r="11" spans="1:14" x14ac:dyDescent="0.25">
      <c r="C11" s="59"/>
      <c r="D11" s="59"/>
      <c r="E11" s="59"/>
      <c r="F11" s="59"/>
      <c r="G11" s="59"/>
      <c r="H11" s="59"/>
      <c r="I11" s="59"/>
      <c r="J11" s="59"/>
      <c r="K11" s="59"/>
      <c r="L11" s="64"/>
      <c r="M11" s="64"/>
      <c r="N11" s="64"/>
    </row>
    <row r="12" spans="1:14" x14ac:dyDescent="0.25">
      <c r="B12" s="21" t="s">
        <v>242</v>
      </c>
      <c r="C12" s="59">
        <v>5593079</v>
      </c>
      <c r="D12" s="59">
        <v>12769483.215</v>
      </c>
      <c r="E12" s="59">
        <f t="shared" ref="E12:E24" si="2">SUM(C12:D12)</f>
        <v>18362562.215</v>
      </c>
      <c r="F12" s="59">
        <v>5568705.6059500007</v>
      </c>
      <c r="G12" s="59">
        <v>12579493.335690001</v>
      </c>
      <c r="H12" s="59">
        <f t="shared" ref="H12:H24" si="3">SUM(F12:G12)</f>
        <v>18148198.941640001</v>
      </c>
      <c r="I12" s="59">
        <f t="shared" ref="I12:J27" si="4">+C12-F12</f>
        <v>24373.394049999304</v>
      </c>
      <c r="J12" s="59">
        <f t="shared" si="4"/>
        <v>189989.87930999883</v>
      </c>
      <c r="K12" s="59">
        <f t="shared" ref="K12:K24" si="5">SUM(I12:J12)</f>
        <v>214363.27335999813</v>
      </c>
      <c r="L12" s="64">
        <f t="shared" ref="L12:N27" si="6">+F12/C12*100</f>
        <v>99.564222245922167</v>
      </c>
      <c r="M12" s="64">
        <f t="shared" si="6"/>
        <v>98.512156865621449</v>
      </c>
      <c r="N12" s="64">
        <f t="shared" si="6"/>
        <v>98.832606959474916</v>
      </c>
    </row>
    <row r="13" spans="1:14" x14ac:dyDescent="0.25">
      <c r="B13" s="21" t="s">
        <v>243</v>
      </c>
      <c r="C13" s="59">
        <v>2402329.2570000002</v>
      </c>
      <c r="D13" s="59">
        <v>2494644.852</v>
      </c>
      <c r="E13" s="59">
        <f t="shared" si="2"/>
        <v>4896974.1090000002</v>
      </c>
      <c r="F13" s="59">
        <v>2139149.0157400002</v>
      </c>
      <c r="G13" s="59">
        <v>2197664.1420100001</v>
      </c>
      <c r="H13" s="59">
        <f t="shared" si="3"/>
        <v>4336813.1577500002</v>
      </c>
      <c r="I13" s="59">
        <f t="shared" si="4"/>
        <v>263180.24126000004</v>
      </c>
      <c r="J13" s="59">
        <f t="shared" si="4"/>
        <v>296980.70998999989</v>
      </c>
      <c r="K13" s="59">
        <f t="shared" si="5"/>
        <v>560160.95124999993</v>
      </c>
      <c r="L13" s="64">
        <f t="shared" si="6"/>
        <v>89.044788906718964</v>
      </c>
      <c r="M13" s="64">
        <f t="shared" si="6"/>
        <v>88.095270966049327</v>
      </c>
      <c r="N13" s="64">
        <f t="shared" si="6"/>
        <v>88.561079989773745</v>
      </c>
    </row>
    <row r="14" spans="1:14" x14ac:dyDescent="0.25">
      <c r="B14" s="21" t="s">
        <v>244</v>
      </c>
      <c r="C14" s="59">
        <v>348845</v>
      </c>
      <c r="D14" s="59">
        <v>462449</v>
      </c>
      <c r="E14" s="59">
        <f t="shared" si="2"/>
        <v>811294</v>
      </c>
      <c r="F14" s="59">
        <v>248689.13722</v>
      </c>
      <c r="G14" s="59">
        <v>354137.41455999995</v>
      </c>
      <c r="H14" s="59">
        <f t="shared" si="3"/>
        <v>602826.55177999998</v>
      </c>
      <c r="I14" s="59">
        <f t="shared" si="4"/>
        <v>100155.86278</v>
      </c>
      <c r="J14" s="59">
        <f t="shared" si="4"/>
        <v>108311.58544000005</v>
      </c>
      <c r="K14" s="59">
        <f t="shared" si="5"/>
        <v>208467.44822000005</v>
      </c>
      <c r="L14" s="64">
        <f t="shared" si="6"/>
        <v>71.289293875503446</v>
      </c>
      <c r="M14" s="64">
        <f t="shared" si="6"/>
        <v>76.578696150278176</v>
      </c>
      <c r="N14" s="64">
        <f t="shared" si="6"/>
        <v>74.304327627222676</v>
      </c>
    </row>
    <row r="15" spans="1:14" x14ac:dyDescent="0.25">
      <c r="B15" s="21" t="s">
        <v>245</v>
      </c>
      <c r="C15" s="59">
        <v>1561867.5730000001</v>
      </c>
      <c r="D15" s="59">
        <v>3277335.352</v>
      </c>
      <c r="E15" s="59">
        <f t="shared" si="2"/>
        <v>4839202.9249999998</v>
      </c>
      <c r="F15" s="59">
        <v>1560551.9550700001</v>
      </c>
      <c r="G15" s="59">
        <v>3220035.3804799998</v>
      </c>
      <c r="H15" s="59">
        <f t="shared" si="3"/>
        <v>4780587.33555</v>
      </c>
      <c r="I15" s="59">
        <f t="shared" si="4"/>
        <v>1315.6179299999494</v>
      </c>
      <c r="J15" s="59">
        <f t="shared" si="4"/>
        <v>57299.971520000137</v>
      </c>
      <c r="K15" s="59">
        <f t="shared" si="5"/>
        <v>58615.589450000087</v>
      </c>
      <c r="L15" s="64">
        <f t="shared" si="6"/>
        <v>99.91576635863737</v>
      </c>
      <c r="M15" s="64">
        <f t="shared" si="6"/>
        <v>98.251629285204743</v>
      </c>
      <c r="N15" s="64">
        <f t="shared" si="6"/>
        <v>98.78873462513458</v>
      </c>
    </row>
    <row r="16" spans="1:14" x14ac:dyDescent="0.25">
      <c r="B16" s="21" t="s">
        <v>246</v>
      </c>
      <c r="C16" s="59">
        <v>6895808.5596599998</v>
      </c>
      <c r="D16" s="59">
        <v>29564524.135370012</v>
      </c>
      <c r="E16" s="59">
        <f t="shared" si="2"/>
        <v>36460332.695030011</v>
      </c>
      <c r="F16" s="59">
        <v>6747839.5281099994</v>
      </c>
      <c r="G16" s="59">
        <v>26594263.633589998</v>
      </c>
      <c r="H16" s="59">
        <f t="shared" si="3"/>
        <v>33342103.161699995</v>
      </c>
      <c r="I16" s="59">
        <f t="shared" si="4"/>
        <v>147969.03155000042</v>
      </c>
      <c r="J16" s="59">
        <f t="shared" si="4"/>
        <v>2970260.5017800145</v>
      </c>
      <c r="K16" s="59">
        <f t="shared" si="5"/>
        <v>3118229.5333300149</v>
      </c>
      <c r="L16" s="64">
        <f t="shared" si="6"/>
        <v>97.854217815505933</v>
      </c>
      <c r="M16" s="64">
        <f t="shared" si="6"/>
        <v>89.953295076965262</v>
      </c>
      <c r="N16" s="64">
        <f t="shared" si="6"/>
        <v>91.447610861337353</v>
      </c>
    </row>
    <row r="17" spans="2:14" x14ac:dyDescent="0.25">
      <c r="B17" s="21" t="s">
        <v>308</v>
      </c>
      <c r="C17" s="59">
        <v>575203.44200000004</v>
      </c>
      <c r="D17" s="59">
        <v>898481.2995699998</v>
      </c>
      <c r="E17" s="59">
        <f t="shared" si="2"/>
        <v>1473684.7415699998</v>
      </c>
      <c r="F17" s="59">
        <v>521419.69549000013</v>
      </c>
      <c r="G17" s="59">
        <v>497853.15588999988</v>
      </c>
      <c r="H17" s="59">
        <f t="shared" si="3"/>
        <v>1019272.85138</v>
      </c>
      <c r="I17" s="59">
        <f t="shared" si="4"/>
        <v>53783.74650999991</v>
      </c>
      <c r="J17" s="59">
        <f t="shared" si="4"/>
        <v>400628.14367999992</v>
      </c>
      <c r="K17" s="59">
        <f t="shared" si="5"/>
        <v>454411.89018999983</v>
      </c>
      <c r="L17" s="64">
        <f t="shared" si="6"/>
        <v>90.649613235450715</v>
      </c>
      <c r="M17" s="64">
        <f t="shared" si="6"/>
        <v>55.41051952091437</v>
      </c>
      <c r="N17" s="64">
        <f t="shared" si="6"/>
        <v>69.164918562847504</v>
      </c>
    </row>
    <row r="18" spans="2:14" x14ac:dyDescent="0.25">
      <c r="B18" s="21" t="s">
        <v>247</v>
      </c>
      <c r="C18" s="59">
        <v>138565096.24599999</v>
      </c>
      <c r="D18" s="59">
        <v>171299305.17548001</v>
      </c>
      <c r="E18" s="59">
        <f t="shared" si="2"/>
        <v>309864401.42148</v>
      </c>
      <c r="F18" s="59">
        <v>138057936.93987</v>
      </c>
      <c r="G18" s="59">
        <v>169168713.68861997</v>
      </c>
      <c r="H18" s="59">
        <f t="shared" si="3"/>
        <v>307226650.62848997</v>
      </c>
      <c r="I18" s="59">
        <f t="shared" si="4"/>
        <v>507159.30612999201</v>
      </c>
      <c r="J18" s="59">
        <f t="shared" si="4"/>
        <v>2130591.4868600368</v>
      </c>
      <c r="K18" s="59">
        <f t="shared" si="5"/>
        <v>2637750.7929900289</v>
      </c>
      <c r="L18" s="64">
        <f t="shared" si="6"/>
        <v>99.633992022616141</v>
      </c>
      <c r="M18" s="64">
        <f t="shared" si="6"/>
        <v>98.756217087583948</v>
      </c>
      <c r="N18" s="64">
        <f t="shared" si="6"/>
        <v>99.148740293854488</v>
      </c>
    </row>
    <row r="19" spans="2:14" x14ac:dyDescent="0.25">
      <c r="B19" s="21" t="s">
        <v>248</v>
      </c>
      <c r="C19" s="59">
        <v>20711689.203000002</v>
      </c>
      <c r="D19" s="59">
        <v>30995608.298</v>
      </c>
      <c r="E19" s="59">
        <f t="shared" si="2"/>
        <v>51707297.501000002</v>
      </c>
      <c r="F19" s="59">
        <v>20602427.047119997</v>
      </c>
      <c r="G19" s="59">
        <v>30497824.943439998</v>
      </c>
      <c r="H19" s="59">
        <f t="shared" si="3"/>
        <v>51100251.990559995</v>
      </c>
      <c r="I19" s="59">
        <f t="shared" si="4"/>
        <v>109262.15588000417</v>
      </c>
      <c r="J19" s="59">
        <f t="shared" si="4"/>
        <v>497783.35456000268</v>
      </c>
      <c r="K19" s="59">
        <f t="shared" si="5"/>
        <v>607045.51044000685</v>
      </c>
      <c r="L19" s="64">
        <f t="shared" si="6"/>
        <v>99.472461396996152</v>
      </c>
      <c r="M19" s="64">
        <f t="shared" si="6"/>
        <v>98.394019727652434</v>
      </c>
      <c r="N19" s="64">
        <f t="shared" si="6"/>
        <v>98.825996445804833</v>
      </c>
    </row>
    <row r="20" spans="2:14" x14ac:dyDescent="0.25">
      <c r="B20" s="21" t="s">
        <v>249</v>
      </c>
      <c r="C20" s="59">
        <v>344498.46500000003</v>
      </c>
      <c r="D20" s="59">
        <v>1120625.297</v>
      </c>
      <c r="E20" s="59">
        <f t="shared" si="2"/>
        <v>1465123.7620000001</v>
      </c>
      <c r="F20" s="59">
        <v>343047.72758000001</v>
      </c>
      <c r="G20" s="59">
        <v>986650.61323000025</v>
      </c>
      <c r="H20" s="59">
        <f t="shared" si="3"/>
        <v>1329698.3408100002</v>
      </c>
      <c r="I20" s="59">
        <f t="shared" si="4"/>
        <v>1450.7374200000195</v>
      </c>
      <c r="J20" s="59">
        <f t="shared" si="4"/>
        <v>133974.68376999977</v>
      </c>
      <c r="K20" s="59">
        <f t="shared" si="5"/>
        <v>135425.42118999979</v>
      </c>
      <c r="L20" s="64">
        <f t="shared" si="6"/>
        <v>99.578884213606003</v>
      </c>
      <c r="M20" s="64">
        <f t="shared" si="6"/>
        <v>88.044649346337238</v>
      </c>
      <c r="N20" s="64">
        <f t="shared" si="6"/>
        <v>90.75672481039183</v>
      </c>
    </row>
    <row r="21" spans="2:14" x14ac:dyDescent="0.25">
      <c r="B21" s="21" t="s">
        <v>250</v>
      </c>
      <c r="C21" s="59">
        <v>4758212.1619999995</v>
      </c>
      <c r="D21" s="59">
        <v>7086932.0846300023</v>
      </c>
      <c r="E21" s="59">
        <f t="shared" si="2"/>
        <v>11845144.246630002</v>
      </c>
      <c r="F21" s="59">
        <v>4691999.1736399997</v>
      </c>
      <c r="G21" s="59">
        <v>6242171.594419999</v>
      </c>
      <c r="H21" s="59">
        <f t="shared" si="3"/>
        <v>10934170.768059999</v>
      </c>
      <c r="I21" s="59">
        <f t="shared" si="4"/>
        <v>66212.988359999843</v>
      </c>
      <c r="J21" s="59">
        <f t="shared" si="4"/>
        <v>844760.49021000322</v>
      </c>
      <c r="K21" s="59">
        <f t="shared" si="5"/>
        <v>910973.47857000306</v>
      </c>
      <c r="L21" s="64">
        <f t="shared" si="6"/>
        <v>98.608448171168376</v>
      </c>
      <c r="M21" s="64">
        <f t="shared" si="6"/>
        <v>88.080025600328483</v>
      </c>
      <c r="N21" s="64">
        <f t="shared" si="6"/>
        <v>92.309308695593302</v>
      </c>
    </row>
    <row r="22" spans="2:14" x14ac:dyDescent="0.25">
      <c r="B22" s="21" t="s">
        <v>251</v>
      </c>
      <c r="C22" s="59">
        <v>20579134.434999969</v>
      </c>
      <c r="D22" s="59">
        <v>7630612.2190000303</v>
      </c>
      <c r="E22" s="59">
        <f t="shared" si="2"/>
        <v>28209746.653999999</v>
      </c>
      <c r="F22" s="59">
        <v>20214334.401279978</v>
      </c>
      <c r="G22" s="59">
        <v>6065679.8647400104</v>
      </c>
      <c r="H22" s="59">
        <f t="shared" si="3"/>
        <v>26280014.266019989</v>
      </c>
      <c r="I22" s="59">
        <f t="shared" si="4"/>
        <v>364800.0337199904</v>
      </c>
      <c r="J22" s="59">
        <f t="shared" si="4"/>
        <v>1564932.35426002</v>
      </c>
      <c r="K22" s="59">
        <f t="shared" si="5"/>
        <v>1929732.3879800104</v>
      </c>
      <c r="L22" s="64">
        <f t="shared" si="6"/>
        <v>98.227330528053898</v>
      </c>
      <c r="M22" s="64">
        <f t="shared" si="6"/>
        <v>79.49139191789385</v>
      </c>
      <c r="N22" s="64">
        <f t="shared" si="6"/>
        <v>93.159341657163068</v>
      </c>
    </row>
    <row r="23" spans="2:14" x14ac:dyDescent="0.25">
      <c r="B23" s="21" t="s">
        <v>252</v>
      </c>
      <c r="C23" s="59">
        <v>3257524</v>
      </c>
      <c r="D23" s="59">
        <v>5463063.0299999993</v>
      </c>
      <c r="E23" s="59">
        <f t="shared" si="2"/>
        <v>8720587.0299999993</v>
      </c>
      <c r="F23" s="59">
        <v>3256317.3976999996</v>
      </c>
      <c r="G23" s="59">
        <v>5212958.2186700003</v>
      </c>
      <c r="H23" s="59">
        <f t="shared" si="3"/>
        <v>8469275.6163699999</v>
      </c>
      <c r="I23" s="59">
        <f t="shared" si="4"/>
        <v>1206.602300000377</v>
      </c>
      <c r="J23" s="59">
        <f t="shared" si="4"/>
        <v>250104.81132999901</v>
      </c>
      <c r="K23" s="59">
        <f t="shared" si="5"/>
        <v>251311.41362999938</v>
      </c>
      <c r="L23" s="64">
        <f t="shared" si="6"/>
        <v>99.962959526929026</v>
      </c>
      <c r="M23" s="64">
        <f t="shared" si="6"/>
        <v>95.421894092076784</v>
      </c>
      <c r="N23" s="64">
        <f t="shared" si="6"/>
        <v>97.118182379632771</v>
      </c>
    </row>
    <row r="24" spans="2:14" x14ac:dyDescent="0.25">
      <c r="B24" s="21" t="s">
        <v>253</v>
      </c>
      <c r="C24" s="59">
        <v>44974628.927510001</v>
      </c>
      <c r="D24" s="59">
        <v>60272656.148539998</v>
      </c>
      <c r="E24" s="59">
        <f t="shared" si="2"/>
        <v>105247285.07605</v>
      </c>
      <c r="F24" s="59">
        <v>43423404.908569999</v>
      </c>
      <c r="G24" s="59">
        <v>60100611.490269996</v>
      </c>
      <c r="H24" s="59">
        <f t="shared" si="3"/>
        <v>103524016.39884</v>
      </c>
      <c r="I24" s="59">
        <f t="shared" si="4"/>
        <v>1551224.0189400017</v>
      </c>
      <c r="J24" s="59">
        <f t="shared" si="4"/>
        <v>172044.65827000141</v>
      </c>
      <c r="K24" s="59">
        <f t="shared" si="5"/>
        <v>1723268.6772100031</v>
      </c>
      <c r="L24" s="64">
        <f t="shared" si="6"/>
        <v>96.550890900200059</v>
      </c>
      <c r="M24" s="64">
        <f t="shared" si="6"/>
        <v>99.714556037075909</v>
      </c>
      <c r="N24" s="64">
        <f t="shared" si="6"/>
        <v>98.362647857410479</v>
      </c>
    </row>
    <row r="25" spans="2:14" x14ac:dyDescent="0.25">
      <c r="B25" s="21" t="s">
        <v>254</v>
      </c>
      <c r="C25" s="59">
        <v>360028.75699999998</v>
      </c>
      <c r="D25" s="59">
        <v>486861.255</v>
      </c>
      <c r="E25" s="59">
        <f t="shared" ref="E25:E46" si="7">SUM(C25:D25)</f>
        <v>846890.01199999999</v>
      </c>
      <c r="F25" s="59">
        <v>353171.37968000001</v>
      </c>
      <c r="G25" s="59">
        <v>455700.08611000015</v>
      </c>
      <c r="H25" s="59">
        <f t="shared" ref="H25:H46" si="8">SUM(F25:G25)</f>
        <v>808871.46579000016</v>
      </c>
      <c r="I25" s="59">
        <f t="shared" si="4"/>
        <v>6857.3773199999705</v>
      </c>
      <c r="J25" s="59">
        <f t="shared" si="4"/>
        <v>31161.168889999855</v>
      </c>
      <c r="K25" s="59">
        <f t="shared" ref="K25:K46" si="9">SUM(I25:J25)</f>
        <v>38018.546209999826</v>
      </c>
      <c r="L25" s="64">
        <f t="shared" si="6"/>
        <v>98.095325113154786</v>
      </c>
      <c r="M25" s="64">
        <f t="shared" si="6"/>
        <v>93.59957922919952</v>
      </c>
      <c r="N25" s="64">
        <f t="shared" si="6"/>
        <v>95.510804747807114</v>
      </c>
    </row>
    <row r="26" spans="2:14" x14ac:dyDescent="0.25">
      <c r="B26" s="21" t="s">
        <v>309</v>
      </c>
      <c r="C26" s="59">
        <v>1508338.7549999999</v>
      </c>
      <c r="D26" s="59">
        <v>3406216.2790000001</v>
      </c>
      <c r="E26" s="59">
        <f t="shared" si="7"/>
        <v>4914555.034</v>
      </c>
      <c r="F26" s="59">
        <v>1416582.6911800001</v>
      </c>
      <c r="G26" s="59">
        <v>2927463.5511400001</v>
      </c>
      <c r="H26" s="59">
        <f t="shared" si="8"/>
        <v>4344046.2423200002</v>
      </c>
      <c r="I26" s="59">
        <f t="shared" si="4"/>
        <v>91756.063819999807</v>
      </c>
      <c r="J26" s="59">
        <f t="shared" si="4"/>
        <v>478752.72785999998</v>
      </c>
      <c r="K26" s="59">
        <f t="shared" si="9"/>
        <v>570508.79167999979</v>
      </c>
      <c r="L26" s="64">
        <f t="shared" si="6"/>
        <v>93.916746916709712</v>
      </c>
      <c r="M26" s="64">
        <f t="shared" si="6"/>
        <v>85.944734900963113</v>
      </c>
      <c r="N26" s="64">
        <f t="shared" si="6"/>
        <v>88.39144566022577</v>
      </c>
    </row>
    <row r="27" spans="2:14" x14ac:dyDescent="0.25">
      <c r="B27" s="21" t="s">
        <v>255</v>
      </c>
      <c r="C27" s="59">
        <v>69662117.149000004</v>
      </c>
      <c r="D27" s="59">
        <v>83984920.466999993</v>
      </c>
      <c r="E27" s="59">
        <f t="shared" si="7"/>
        <v>153647037.616</v>
      </c>
      <c r="F27" s="59">
        <v>69539776.028669998</v>
      </c>
      <c r="G27" s="59">
        <v>83703789.097810015</v>
      </c>
      <c r="H27" s="59">
        <f t="shared" si="8"/>
        <v>153243565.12648001</v>
      </c>
      <c r="I27" s="59">
        <f t="shared" si="4"/>
        <v>122341.12033000588</v>
      </c>
      <c r="J27" s="59">
        <f t="shared" si="4"/>
        <v>281131.36918997765</v>
      </c>
      <c r="K27" s="59">
        <f t="shared" si="9"/>
        <v>403472.48951998353</v>
      </c>
      <c r="L27" s="64">
        <f t="shared" si="6"/>
        <v>99.824379267617829</v>
      </c>
      <c r="M27" s="64">
        <f t="shared" si="6"/>
        <v>99.665259706591684</v>
      </c>
      <c r="N27" s="64">
        <f t="shared" si="6"/>
        <v>99.737403014219922</v>
      </c>
    </row>
    <row r="28" spans="2:14" x14ac:dyDescent="0.25">
      <c r="B28" s="21" t="s">
        <v>256</v>
      </c>
      <c r="C28" s="59">
        <v>7279838.1260000002</v>
      </c>
      <c r="D28" s="59">
        <v>8358112.9910000004</v>
      </c>
      <c r="E28" s="59">
        <f t="shared" si="7"/>
        <v>15637951.117000001</v>
      </c>
      <c r="F28" s="59">
        <v>7005816.9560600007</v>
      </c>
      <c r="G28" s="59">
        <v>7971931.7078399984</v>
      </c>
      <c r="H28" s="59">
        <f t="shared" si="8"/>
        <v>14977748.663899999</v>
      </c>
      <c r="I28" s="59">
        <f t="shared" ref="I28:J46" si="10">+C28-F28</f>
        <v>274021.16993999947</v>
      </c>
      <c r="J28" s="59">
        <f t="shared" si="10"/>
        <v>386181.28316000197</v>
      </c>
      <c r="K28" s="59">
        <f t="shared" si="9"/>
        <v>660202.45310000144</v>
      </c>
      <c r="L28" s="64">
        <f t="shared" ref="L28:N46" si="11">+F28/C28*100</f>
        <v>96.235889243727399</v>
      </c>
      <c r="M28" s="64">
        <f t="shared" si="11"/>
        <v>95.379563741530632</v>
      </c>
      <c r="N28" s="64">
        <f t="shared" si="11"/>
        <v>95.778203626801869</v>
      </c>
    </row>
    <row r="29" spans="2:14" x14ac:dyDescent="0.25">
      <c r="B29" s="5" t="s">
        <v>257</v>
      </c>
      <c r="C29" s="59">
        <v>8841268.1510000005</v>
      </c>
      <c r="D29" s="59">
        <v>13534352.777719997</v>
      </c>
      <c r="E29" s="59">
        <f t="shared" si="7"/>
        <v>22375620.928719997</v>
      </c>
      <c r="F29" s="59">
        <v>8838573.5916499998</v>
      </c>
      <c r="G29" s="59">
        <v>13484272.488699997</v>
      </c>
      <c r="H29" s="59">
        <f t="shared" si="8"/>
        <v>22322846.080349997</v>
      </c>
      <c r="I29" s="59">
        <f t="shared" si="10"/>
        <v>2694.5593500006944</v>
      </c>
      <c r="J29" s="59">
        <f t="shared" si="10"/>
        <v>50080.289020000026</v>
      </c>
      <c r="K29" s="59">
        <f t="shared" si="9"/>
        <v>52774.84837000072</v>
      </c>
      <c r="L29" s="64">
        <f t="shared" si="11"/>
        <v>99.969522931507342</v>
      </c>
      <c r="M29" s="64">
        <f t="shared" si="11"/>
        <v>99.629976476581575</v>
      </c>
      <c r="N29" s="64">
        <f t="shared" si="11"/>
        <v>99.764141301204006</v>
      </c>
    </row>
    <row r="30" spans="2:14" x14ac:dyDescent="0.25">
      <c r="B30" s="5" t="s">
        <v>292</v>
      </c>
      <c r="C30" s="59">
        <v>3622093.2760000001</v>
      </c>
      <c r="D30" s="59">
        <v>1886258.298</v>
      </c>
      <c r="E30" s="59">
        <f t="shared" si="7"/>
        <v>5508351.574</v>
      </c>
      <c r="F30" s="59">
        <v>1664278.0725400001</v>
      </c>
      <c r="G30" s="59">
        <v>1886176.27</v>
      </c>
      <c r="H30" s="59">
        <f t="shared" si="8"/>
        <v>3550454.3425400001</v>
      </c>
      <c r="I30" s="59">
        <f t="shared" si="10"/>
        <v>1957815.20346</v>
      </c>
      <c r="J30" s="59">
        <f t="shared" si="10"/>
        <v>82.027999999932945</v>
      </c>
      <c r="K30" s="59">
        <f t="shared" si="9"/>
        <v>1957897.2314599999</v>
      </c>
      <c r="L30" s="64">
        <f t="shared" si="11"/>
        <v>45.947962841473775</v>
      </c>
      <c r="M30" s="64">
        <f t="shared" si="11"/>
        <v>99.995651284869794</v>
      </c>
      <c r="N30" s="64">
        <f t="shared" si="11"/>
        <v>64.455841186654069</v>
      </c>
    </row>
    <row r="31" spans="2:14" x14ac:dyDescent="0.25">
      <c r="B31" s="5" t="s">
        <v>258</v>
      </c>
      <c r="C31" s="59">
        <v>73796731.525999993</v>
      </c>
      <c r="D31" s="59">
        <v>92148984.662</v>
      </c>
      <c r="E31" s="59">
        <f t="shared" si="7"/>
        <v>165945716.18799999</v>
      </c>
      <c r="F31" s="59">
        <v>73054376.412919998</v>
      </c>
      <c r="G31" s="59">
        <v>91211682.332700014</v>
      </c>
      <c r="H31" s="59">
        <f t="shared" si="8"/>
        <v>164266058.74562001</v>
      </c>
      <c r="I31" s="59">
        <f t="shared" si="10"/>
        <v>742355.11307999492</v>
      </c>
      <c r="J31" s="59">
        <f t="shared" si="10"/>
        <v>937302.32929998636</v>
      </c>
      <c r="K31" s="59">
        <f t="shared" si="9"/>
        <v>1679657.4423799813</v>
      </c>
      <c r="L31" s="64">
        <f t="shared" si="11"/>
        <v>98.994054211169981</v>
      </c>
      <c r="M31" s="64">
        <f t="shared" si="11"/>
        <v>98.982840307206871</v>
      </c>
      <c r="N31" s="64">
        <f t="shared" si="11"/>
        <v>98.987827175678888</v>
      </c>
    </row>
    <row r="32" spans="2:14" x14ac:dyDescent="0.25">
      <c r="B32" s="5" t="s">
        <v>259</v>
      </c>
      <c r="C32" s="59">
        <v>155395162.04100001</v>
      </c>
      <c r="D32" s="59">
        <v>299512227.97442997</v>
      </c>
      <c r="E32" s="59">
        <f t="shared" si="7"/>
        <v>454907390.01542997</v>
      </c>
      <c r="F32" s="59">
        <v>155241016.41168001</v>
      </c>
      <c r="G32" s="59">
        <v>298843390.70903993</v>
      </c>
      <c r="H32" s="59">
        <f t="shared" si="8"/>
        <v>454084407.12071991</v>
      </c>
      <c r="I32" s="59">
        <f t="shared" si="10"/>
        <v>154145.62931999564</v>
      </c>
      <c r="J32" s="59">
        <f t="shared" si="10"/>
        <v>668837.26539003849</v>
      </c>
      <c r="K32" s="59">
        <f t="shared" si="9"/>
        <v>822982.89471003413</v>
      </c>
      <c r="L32" s="64">
        <f t="shared" si="11"/>
        <v>99.900804100143532</v>
      </c>
      <c r="M32" s="64">
        <f t="shared" si="11"/>
        <v>99.776691165528263</v>
      </c>
      <c r="N32" s="64">
        <f t="shared" si="11"/>
        <v>99.819087815943774</v>
      </c>
    </row>
    <row r="33" spans="1:14" x14ac:dyDescent="0.25">
      <c r="B33" s="5" t="s">
        <v>260</v>
      </c>
      <c r="C33" s="59">
        <v>5808741.0449999999</v>
      </c>
      <c r="D33" s="59">
        <v>6599754.6930000018</v>
      </c>
      <c r="E33" s="59">
        <f t="shared" si="7"/>
        <v>12408495.738000002</v>
      </c>
      <c r="F33" s="59">
        <v>5778880.1718099993</v>
      </c>
      <c r="G33" s="59">
        <v>6468880.0066000018</v>
      </c>
      <c r="H33" s="59">
        <f t="shared" si="8"/>
        <v>12247760.178410001</v>
      </c>
      <c r="I33" s="59">
        <f t="shared" si="10"/>
        <v>29860.873190000653</v>
      </c>
      <c r="J33" s="59">
        <f t="shared" si="10"/>
        <v>130874.68640000001</v>
      </c>
      <c r="K33" s="59">
        <f t="shared" si="9"/>
        <v>160735.55959000066</v>
      </c>
      <c r="L33" s="64">
        <f t="shared" si="11"/>
        <v>99.485932098561975</v>
      </c>
      <c r="M33" s="64">
        <f t="shared" si="11"/>
        <v>98.01697650158404</v>
      </c>
      <c r="N33" s="64">
        <f t="shared" si="11"/>
        <v>98.704632995136052</v>
      </c>
    </row>
    <row r="34" spans="1:14" x14ac:dyDescent="0.25">
      <c r="B34" s="5" t="s">
        <v>310</v>
      </c>
      <c r="C34" s="59">
        <v>47292263.311999999</v>
      </c>
      <c r="D34" s="59">
        <v>76164206.878680006</v>
      </c>
      <c r="E34" s="59">
        <f t="shared" si="7"/>
        <v>123456470.19068</v>
      </c>
      <c r="F34" s="59">
        <v>47269792.204640001</v>
      </c>
      <c r="G34" s="59">
        <v>76034885.741249993</v>
      </c>
      <c r="H34" s="59">
        <f t="shared" si="8"/>
        <v>123304677.94588999</v>
      </c>
      <c r="I34" s="59">
        <f t="shared" si="10"/>
        <v>22471.107359997928</v>
      </c>
      <c r="J34" s="59">
        <f t="shared" si="10"/>
        <v>129321.13743001223</v>
      </c>
      <c r="K34" s="59">
        <f t="shared" si="9"/>
        <v>151792.24479001015</v>
      </c>
      <c r="L34" s="64">
        <f t="shared" si="11"/>
        <v>99.952484601526152</v>
      </c>
      <c r="M34" s="64">
        <f t="shared" si="11"/>
        <v>99.830207465252002</v>
      </c>
      <c r="N34" s="64">
        <f t="shared" si="11"/>
        <v>99.877047963095364</v>
      </c>
    </row>
    <row r="35" spans="1:14" x14ac:dyDescent="0.25">
      <c r="B35" s="5" t="s">
        <v>261</v>
      </c>
      <c r="C35" s="59">
        <v>652576.04399999999</v>
      </c>
      <c r="D35" s="59">
        <v>757946.81499999994</v>
      </c>
      <c r="E35" s="59">
        <f t="shared" si="7"/>
        <v>1410522.8589999999</v>
      </c>
      <c r="F35" s="59">
        <v>651746.64688999997</v>
      </c>
      <c r="G35" s="59">
        <v>733614.63605000009</v>
      </c>
      <c r="H35" s="59">
        <f t="shared" si="8"/>
        <v>1385361.2829400001</v>
      </c>
      <c r="I35" s="59">
        <f t="shared" si="10"/>
        <v>829.39711000001989</v>
      </c>
      <c r="J35" s="59">
        <f t="shared" si="10"/>
        <v>24332.178949999856</v>
      </c>
      <c r="K35" s="59">
        <f t="shared" si="9"/>
        <v>25161.576059999876</v>
      </c>
      <c r="L35" s="64">
        <f t="shared" si="11"/>
        <v>99.872904143873228</v>
      </c>
      <c r="M35" s="64">
        <f t="shared" si="11"/>
        <v>96.789724757930429</v>
      </c>
      <c r="N35" s="64">
        <f t="shared" si="11"/>
        <v>98.216152549428486</v>
      </c>
    </row>
    <row r="36" spans="1:14" x14ac:dyDescent="0.25">
      <c r="B36" s="5" t="s">
        <v>262</v>
      </c>
      <c r="C36" s="59">
        <v>1545019.06</v>
      </c>
      <c r="D36" s="59">
        <v>2489856.139</v>
      </c>
      <c r="E36" s="59">
        <f t="shared" si="7"/>
        <v>4034875.199</v>
      </c>
      <c r="F36" s="59">
        <v>1517953.33711</v>
      </c>
      <c r="G36" s="59">
        <v>2057008.8906699999</v>
      </c>
      <c r="H36" s="59">
        <f t="shared" si="8"/>
        <v>3574962.2277799998</v>
      </c>
      <c r="I36" s="59">
        <f t="shared" si="10"/>
        <v>27065.722890000092</v>
      </c>
      <c r="J36" s="59">
        <f t="shared" si="10"/>
        <v>432847.24833000009</v>
      </c>
      <c r="K36" s="59">
        <f t="shared" si="9"/>
        <v>459912.97122000018</v>
      </c>
      <c r="L36" s="64">
        <f t="shared" si="11"/>
        <v>98.248194886993815</v>
      </c>
      <c r="M36" s="64">
        <f t="shared" si="11"/>
        <v>82.615571978233078</v>
      </c>
      <c r="N36" s="64">
        <f t="shared" si="11"/>
        <v>88.601556466133459</v>
      </c>
    </row>
    <row r="37" spans="1:14" x14ac:dyDescent="0.25">
      <c r="B37" s="5" t="s">
        <v>263</v>
      </c>
      <c r="C37" s="59">
        <v>9602242.7990000006</v>
      </c>
      <c r="D37" s="59">
        <v>24951923.194139998</v>
      </c>
      <c r="E37" s="59">
        <f t="shared" si="7"/>
        <v>34554165.993139997</v>
      </c>
      <c r="F37" s="59">
        <v>9597623.3650900014</v>
      </c>
      <c r="G37" s="59">
        <v>24905642.107779998</v>
      </c>
      <c r="H37" s="59">
        <f t="shared" si="8"/>
        <v>34503265.47287</v>
      </c>
      <c r="I37" s="59">
        <f t="shared" si="10"/>
        <v>4619.4339099992067</v>
      </c>
      <c r="J37" s="59">
        <f t="shared" si="10"/>
        <v>46281.086360000074</v>
      </c>
      <c r="K37" s="59">
        <f t="shared" si="9"/>
        <v>50900.520269999281</v>
      </c>
      <c r="L37" s="64">
        <f t="shared" si="11"/>
        <v>99.951892135965565</v>
      </c>
      <c r="M37" s="64">
        <f t="shared" si="11"/>
        <v>99.814518961124136</v>
      </c>
      <c r="N37" s="64">
        <f t="shared" si="11"/>
        <v>99.852693535476732</v>
      </c>
    </row>
    <row r="38" spans="1:14" x14ac:dyDescent="0.25">
      <c r="B38" s="5" t="s">
        <v>264</v>
      </c>
      <c r="C38" s="59">
        <v>3837402.3470000001</v>
      </c>
      <c r="D38" s="59">
        <v>4494104.9440000001</v>
      </c>
      <c r="E38" s="59">
        <f t="shared" si="7"/>
        <v>8331507.2910000002</v>
      </c>
      <c r="F38" s="59">
        <v>3821153.1920800004</v>
      </c>
      <c r="G38" s="59">
        <v>4464233.4446200002</v>
      </c>
      <c r="H38" s="59">
        <f t="shared" si="8"/>
        <v>8285386.6367000006</v>
      </c>
      <c r="I38" s="59">
        <f t="shared" si="10"/>
        <v>16249.154919999652</v>
      </c>
      <c r="J38" s="59">
        <f t="shared" si="10"/>
        <v>29871.499379999936</v>
      </c>
      <c r="K38" s="59">
        <f t="shared" si="9"/>
        <v>46120.654299999587</v>
      </c>
      <c r="L38" s="64">
        <f t="shared" si="11"/>
        <v>99.576558477567431</v>
      </c>
      <c r="M38" s="64">
        <f t="shared" si="11"/>
        <v>99.335318161186223</v>
      </c>
      <c r="N38" s="64">
        <f t="shared" si="11"/>
        <v>99.446430847515174</v>
      </c>
    </row>
    <row r="39" spans="1:14" x14ac:dyDescent="0.25">
      <c r="B39" s="5" t="s">
        <v>311</v>
      </c>
      <c r="C39" s="59">
        <v>432272.08500000002</v>
      </c>
      <c r="D39" s="59">
        <v>703937.68186000013</v>
      </c>
      <c r="E39" s="59">
        <f t="shared" si="7"/>
        <v>1136209.7668600001</v>
      </c>
      <c r="F39" s="59">
        <v>432094.52727000002</v>
      </c>
      <c r="G39" s="59">
        <v>679385.18454000005</v>
      </c>
      <c r="H39" s="59">
        <f t="shared" si="8"/>
        <v>1111479.71181</v>
      </c>
      <c r="I39" s="59">
        <f t="shared" si="10"/>
        <v>177.55773000000045</v>
      </c>
      <c r="J39" s="59">
        <f t="shared" si="10"/>
        <v>24552.497320000082</v>
      </c>
      <c r="K39" s="59">
        <f t="shared" si="9"/>
        <v>24730.055050000083</v>
      </c>
      <c r="L39" s="64">
        <f t="shared" si="11"/>
        <v>99.958924544017222</v>
      </c>
      <c r="M39" s="64">
        <f t="shared" si="11"/>
        <v>96.512120610573717</v>
      </c>
      <c r="N39" s="64">
        <f t="shared" si="11"/>
        <v>97.823460440905791</v>
      </c>
    </row>
    <row r="40" spans="1:14" x14ac:dyDescent="0.25">
      <c r="B40" s="5" t="s">
        <v>265</v>
      </c>
      <c r="C40" s="59">
        <v>8059530.7249999996</v>
      </c>
      <c r="D40" s="59">
        <v>18222600.121579997</v>
      </c>
      <c r="E40" s="59">
        <f t="shared" si="7"/>
        <v>26282130.846579999</v>
      </c>
      <c r="F40" s="59">
        <v>7815856.6433899989</v>
      </c>
      <c r="G40" s="59">
        <v>17734833.023770005</v>
      </c>
      <c r="H40" s="59">
        <f t="shared" si="8"/>
        <v>25550689.667160004</v>
      </c>
      <c r="I40" s="59">
        <f t="shared" si="10"/>
        <v>243674.08161000069</v>
      </c>
      <c r="J40" s="59">
        <f t="shared" si="10"/>
        <v>487767.09780999273</v>
      </c>
      <c r="K40" s="59">
        <f t="shared" si="9"/>
        <v>731441.17941999342</v>
      </c>
      <c r="L40" s="64">
        <f t="shared" si="11"/>
        <v>96.976572334985406</v>
      </c>
      <c r="M40" s="64">
        <f t="shared" si="11"/>
        <v>97.32328485202089</v>
      </c>
      <c r="N40" s="64">
        <f t="shared" si="11"/>
        <v>97.216963937628464</v>
      </c>
    </row>
    <row r="41" spans="1:14" x14ac:dyDescent="0.25">
      <c r="B41" s="5" t="s">
        <v>266</v>
      </c>
      <c r="C41" s="59">
        <v>11444477</v>
      </c>
      <c r="D41" s="59">
        <v>16855792</v>
      </c>
      <c r="E41" s="59">
        <f t="shared" si="7"/>
        <v>28300269</v>
      </c>
      <c r="F41" s="59">
        <v>11442549.61211</v>
      </c>
      <c r="G41" s="59">
        <v>16851007.131299999</v>
      </c>
      <c r="H41" s="59">
        <f t="shared" si="8"/>
        <v>28293556.743409999</v>
      </c>
      <c r="I41" s="59">
        <f t="shared" si="10"/>
        <v>1927.3878899998963</v>
      </c>
      <c r="J41" s="59">
        <f t="shared" si="10"/>
        <v>4784.8687000013888</v>
      </c>
      <c r="K41" s="59">
        <f t="shared" si="9"/>
        <v>6712.2565900012851</v>
      </c>
      <c r="L41" s="64">
        <f t="shared" si="11"/>
        <v>99.983158794499744</v>
      </c>
      <c r="M41" s="64">
        <f t="shared" si="11"/>
        <v>99.971612910861722</v>
      </c>
      <c r="N41" s="64">
        <f t="shared" si="11"/>
        <v>99.976282004280591</v>
      </c>
    </row>
    <row r="42" spans="1:14" x14ac:dyDescent="0.25">
      <c r="B42" s="5" t="s">
        <v>267</v>
      </c>
      <c r="C42" s="59">
        <v>371864.27500000002</v>
      </c>
      <c r="D42" s="59">
        <v>727431.01199999999</v>
      </c>
      <c r="E42" s="59">
        <f t="shared" si="7"/>
        <v>1099295.287</v>
      </c>
      <c r="F42" s="59">
        <v>371834.50439000002</v>
      </c>
      <c r="G42" s="59">
        <v>725033.47693999985</v>
      </c>
      <c r="H42" s="59">
        <f t="shared" si="8"/>
        <v>1096867.9813299999</v>
      </c>
      <c r="I42" s="59">
        <f t="shared" si="10"/>
        <v>29.770610000006855</v>
      </c>
      <c r="J42" s="59">
        <f t="shared" si="10"/>
        <v>2397.5350600001402</v>
      </c>
      <c r="K42" s="59">
        <f t="shared" si="9"/>
        <v>2427.3056700001471</v>
      </c>
      <c r="L42" s="64">
        <f t="shared" si="11"/>
        <v>99.991994226925939</v>
      </c>
      <c r="M42" s="64">
        <f t="shared" si="11"/>
        <v>99.670410661567971</v>
      </c>
      <c r="N42" s="64">
        <f t="shared" si="11"/>
        <v>99.779194389468884</v>
      </c>
    </row>
    <row r="43" spans="1:14" x14ac:dyDescent="0.25">
      <c r="B43" s="5" t="s">
        <v>268</v>
      </c>
      <c r="C43" s="59">
        <v>2872548.7960000001</v>
      </c>
      <c r="D43" s="59">
        <v>3867150.3590000002</v>
      </c>
      <c r="E43" s="59">
        <f t="shared" si="7"/>
        <v>6739699.1550000003</v>
      </c>
      <c r="F43" s="59">
        <v>2870176.6010599998</v>
      </c>
      <c r="G43" s="59">
        <v>3862709.3523599994</v>
      </c>
      <c r="H43" s="59">
        <f t="shared" si="8"/>
        <v>6732885.9534199992</v>
      </c>
      <c r="I43" s="59">
        <f t="shared" si="10"/>
        <v>2372.1949400003068</v>
      </c>
      <c r="J43" s="59">
        <f t="shared" si="10"/>
        <v>4441.0066400007345</v>
      </c>
      <c r="K43" s="59">
        <f t="shared" si="9"/>
        <v>6813.2015800010413</v>
      </c>
      <c r="L43" s="64">
        <f t="shared" si="11"/>
        <v>99.917418463237127</v>
      </c>
      <c r="M43" s="64">
        <f t="shared" si="11"/>
        <v>99.88516074556901</v>
      </c>
      <c r="N43" s="64">
        <f t="shared" si="11"/>
        <v>99.89890941089044</v>
      </c>
    </row>
    <row r="44" spans="1:14" x14ac:dyDescent="0.25">
      <c r="B44" s="5" t="s">
        <v>269</v>
      </c>
      <c r="C44" s="59">
        <v>1776467.9620000001</v>
      </c>
      <c r="D44" s="59">
        <v>14773171</v>
      </c>
      <c r="E44" s="59">
        <f t="shared" si="7"/>
        <v>16549638.961999999</v>
      </c>
      <c r="F44" s="59">
        <v>1776428.79544</v>
      </c>
      <c r="G44" s="59">
        <v>14773171</v>
      </c>
      <c r="H44" s="59">
        <f t="shared" si="8"/>
        <v>16549599.79544</v>
      </c>
      <c r="I44" s="59">
        <f t="shared" si="10"/>
        <v>39.1665600000415</v>
      </c>
      <c r="J44" s="59">
        <f t="shared" si="10"/>
        <v>0</v>
      </c>
      <c r="K44" s="59">
        <f t="shared" si="9"/>
        <v>39.1665600000415</v>
      </c>
      <c r="L44" s="64">
        <f t="shared" si="11"/>
        <v>99.997795256608185</v>
      </c>
      <c r="M44" s="64">
        <f t="shared" si="11"/>
        <v>100</v>
      </c>
      <c r="N44" s="64">
        <f t="shared" si="11"/>
        <v>99.999763338885586</v>
      </c>
    </row>
    <row r="45" spans="1:14" x14ac:dyDescent="0.25">
      <c r="B45" s="5" t="s">
        <v>270</v>
      </c>
      <c r="C45" s="59">
        <v>1096163</v>
      </c>
      <c r="D45" s="59">
        <v>1460494</v>
      </c>
      <c r="E45" s="59">
        <f t="shared" si="7"/>
        <v>2556657</v>
      </c>
      <c r="F45" s="59">
        <v>1095981.2239999999</v>
      </c>
      <c r="G45" s="59">
        <v>1460494</v>
      </c>
      <c r="H45" s="59">
        <f t="shared" si="8"/>
        <v>2556475.2239999999</v>
      </c>
      <c r="I45" s="59">
        <f t="shared" si="10"/>
        <v>181.77600000007078</v>
      </c>
      <c r="J45" s="59">
        <f t="shared" si="10"/>
        <v>0</v>
      </c>
      <c r="K45" s="59">
        <f t="shared" si="9"/>
        <v>181.77600000007078</v>
      </c>
      <c r="L45" s="64">
        <f t="shared" si="11"/>
        <v>99.983417064797848</v>
      </c>
      <c r="M45" s="64">
        <f t="shared" si="11"/>
        <v>100</v>
      </c>
      <c r="N45" s="64">
        <f t="shared" si="11"/>
        <v>99.992890090457962</v>
      </c>
    </row>
    <row r="46" spans="1:14" x14ac:dyDescent="0.25">
      <c r="B46" s="5" t="s">
        <v>271</v>
      </c>
      <c r="C46" s="59">
        <v>204799.06700000001</v>
      </c>
      <c r="D46" s="59">
        <v>299446.34499999997</v>
      </c>
      <c r="E46" s="59">
        <f t="shared" si="7"/>
        <v>504245.41200000001</v>
      </c>
      <c r="F46" s="59">
        <v>204797.88628000001</v>
      </c>
      <c r="G46" s="59">
        <v>299377.21360999998</v>
      </c>
      <c r="H46" s="59">
        <f t="shared" si="8"/>
        <v>504175.09988999995</v>
      </c>
      <c r="I46" s="59">
        <f t="shared" si="10"/>
        <v>1.1807200000039302</v>
      </c>
      <c r="J46" s="59">
        <f t="shared" si="10"/>
        <v>69.131389999995008</v>
      </c>
      <c r="K46" s="59">
        <f t="shared" si="9"/>
        <v>70.312109999998938</v>
      </c>
      <c r="L46" s="64">
        <f t="shared" si="11"/>
        <v>99.999423473936048</v>
      </c>
      <c r="M46" s="64">
        <f t="shared" si="11"/>
        <v>99.976913596991807</v>
      </c>
      <c r="N46" s="64">
        <f t="shared" si="11"/>
        <v>99.986055974268325</v>
      </c>
    </row>
    <row r="47" spans="1:14" x14ac:dyDescent="0.25">
      <c r="C47" s="59"/>
      <c r="D47" s="59"/>
      <c r="E47" s="59"/>
      <c r="F47" s="59"/>
      <c r="G47" s="59"/>
      <c r="H47" s="59"/>
      <c r="I47" s="59"/>
      <c r="J47" s="59"/>
      <c r="K47" s="59"/>
      <c r="L47" s="64"/>
      <c r="M47" s="64"/>
      <c r="N47" s="64"/>
    </row>
    <row r="48" spans="1:14" ht="15" x14ac:dyDescent="0.4">
      <c r="A48" s="5" t="s">
        <v>272</v>
      </c>
      <c r="C48" s="65">
        <f t="shared" ref="C48:K48" si="12">SUM(C50:C51)</f>
        <v>294005500.75500005</v>
      </c>
      <c r="D48" s="65">
        <f t="shared" si="12"/>
        <v>286970910.66866004</v>
      </c>
      <c r="E48" s="65">
        <f t="shared" si="12"/>
        <v>580976411.42366004</v>
      </c>
      <c r="F48" s="65">
        <f t="shared" si="12"/>
        <v>293784221.61585999</v>
      </c>
      <c r="G48" s="65">
        <f t="shared" si="12"/>
        <v>285925203.0565201</v>
      </c>
      <c r="H48" s="65">
        <f t="shared" si="12"/>
        <v>579709424.67238009</v>
      </c>
      <c r="I48" s="65">
        <f t="shared" si="12"/>
        <v>221279.13914004713</v>
      </c>
      <c r="J48" s="65">
        <f t="shared" si="12"/>
        <v>1045707.6121399403</v>
      </c>
      <c r="K48" s="65">
        <f t="shared" si="12"/>
        <v>1266986.7512799874</v>
      </c>
      <c r="L48" s="64">
        <f>+F48/C48*100</f>
        <v>99.924736394872951</v>
      </c>
      <c r="M48" s="64">
        <f>+G48/D48*100</f>
        <v>99.63560501316897</v>
      </c>
      <c r="N48" s="64">
        <f>+H48/E48*100</f>
        <v>99.781921137180902</v>
      </c>
    </row>
    <row r="49" spans="1:14" x14ac:dyDescent="0.25">
      <c r="C49" s="59"/>
      <c r="D49" s="59"/>
      <c r="E49" s="59"/>
      <c r="F49" s="59"/>
      <c r="G49" s="59"/>
      <c r="H49" s="59"/>
      <c r="I49" s="59"/>
      <c r="J49" s="59"/>
      <c r="K49" s="59"/>
      <c r="L49" s="64"/>
      <c r="M49" s="64"/>
      <c r="N49" s="64"/>
    </row>
    <row r="50" spans="1:14" ht="15.6" x14ac:dyDescent="0.25">
      <c r="B50" s="5" t="s">
        <v>327</v>
      </c>
      <c r="C50" s="59">
        <v>32938043.511999998</v>
      </c>
      <c r="D50" s="59">
        <v>38802272.314229995</v>
      </c>
      <c r="E50" s="59">
        <f>SUM(C50:D50)</f>
        <v>71740315.82622999</v>
      </c>
      <c r="F50" s="59">
        <v>32796294.504149999</v>
      </c>
      <c r="G50" s="59">
        <v>38008980.451200008</v>
      </c>
      <c r="H50" s="59">
        <f>SUM(F50:G50)</f>
        <v>70805274.955350012</v>
      </c>
      <c r="I50" s="59">
        <f t="shared" ref="I50:J52" si="13">+C50-F50</f>
        <v>141749.00784999877</v>
      </c>
      <c r="J50" s="59">
        <f t="shared" si="13"/>
        <v>793291.86302998662</v>
      </c>
      <c r="K50" s="59">
        <f>SUM(I50:J50)</f>
        <v>935040.87087998539</v>
      </c>
      <c r="L50" s="64">
        <f>+F50/C50*100</f>
        <v>99.569649582257796</v>
      </c>
      <c r="M50" s="64">
        <f>+G50/D50*100</f>
        <v>97.955553075330954</v>
      </c>
      <c r="N50" s="64">
        <f>+H50/E50*100</f>
        <v>98.696631231531171</v>
      </c>
    </row>
    <row r="51" spans="1:14" ht="15.6" x14ac:dyDescent="0.25">
      <c r="B51" s="5" t="s">
        <v>312</v>
      </c>
      <c r="C51" s="59">
        <v>261067457.24300003</v>
      </c>
      <c r="D51" s="59">
        <v>248168638.35443002</v>
      </c>
      <c r="E51" s="59">
        <f>SUM(C51:D51)</f>
        <v>509236095.59743005</v>
      </c>
      <c r="F51" s="59">
        <v>260987927.11170998</v>
      </c>
      <c r="G51" s="59">
        <v>247916222.60532007</v>
      </c>
      <c r="H51" s="59">
        <f>SUM(F51:G51)</f>
        <v>508904149.71703005</v>
      </c>
      <c r="I51" s="59">
        <f t="shared" si="13"/>
        <v>79530.131290048361</v>
      </c>
      <c r="J51" s="59">
        <f t="shared" si="13"/>
        <v>252415.74910995364</v>
      </c>
      <c r="K51" s="59">
        <f>SUM(I51:J51)</f>
        <v>331945.880400002</v>
      </c>
      <c r="L51" s="64">
        <f t="shared" ref="L51:N52" si="14">+F51/C51*100</f>
        <v>99.969536558815136</v>
      </c>
      <c r="M51" s="64">
        <f t="shared" si="14"/>
        <v>99.898288619068182</v>
      </c>
      <c r="N51" s="64">
        <f t="shared" si="14"/>
        <v>99.934814934905475</v>
      </c>
    </row>
    <row r="52" spans="1:14" ht="26.4" x14ac:dyDescent="0.25">
      <c r="B52" s="66" t="s">
        <v>273</v>
      </c>
      <c r="C52" s="59">
        <v>663489.31799999997</v>
      </c>
      <c r="D52" s="59">
        <v>1245189.7709999999</v>
      </c>
      <c r="E52" s="59">
        <f>SUM(C52:D52)</f>
        <v>1908679.0889999999</v>
      </c>
      <c r="F52" s="59">
        <v>663489.19725999993</v>
      </c>
      <c r="G52" s="59">
        <v>1245189.7092499998</v>
      </c>
      <c r="H52" s="59">
        <f>SUM(F52:G52)</f>
        <v>1908678.9065099997</v>
      </c>
      <c r="I52" s="59">
        <f t="shared" si="13"/>
        <v>0.12074000004213303</v>
      </c>
      <c r="J52" s="59">
        <f t="shared" si="13"/>
        <v>6.1750000109896064E-2</v>
      </c>
      <c r="K52" s="59">
        <f>SUM(I52:J52)</f>
        <v>0.1824900001520291</v>
      </c>
      <c r="L52" s="64">
        <f t="shared" si="14"/>
        <v>99.99998180226919</v>
      </c>
      <c r="M52" s="64">
        <f t="shared" si="14"/>
        <v>99.999995040916531</v>
      </c>
      <c r="N52" s="64">
        <f t="shared" si="14"/>
        <v>99.999990438937516</v>
      </c>
    </row>
    <row r="53" spans="1:14" x14ac:dyDescent="0.25">
      <c r="C53" s="59"/>
      <c r="D53" s="59"/>
      <c r="E53" s="59"/>
      <c r="F53" s="59"/>
      <c r="G53" s="59"/>
      <c r="H53" s="59"/>
      <c r="I53" s="59"/>
      <c r="J53" s="59"/>
      <c r="K53" s="59"/>
      <c r="L53" s="67"/>
      <c r="M53" s="67"/>
      <c r="N53" s="67"/>
    </row>
    <row r="54" spans="1:14" x14ac:dyDescent="0.25">
      <c r="A54" s="68"/>
      <c r="B54" s="68"/>
      <c r="C54" s="69"/>
      <c r="D54" s="69"/>
      <c r="E54" s="69"/>
      <c r="F54" s="69"/>
      <c r="G54" s="69"/>
      <c r="H54" s="69"/>
      <c r="I54" s="69"/>
      <c r="J54" s="69"/>
      <c r="K54" s="69"/>
      <c r="L54" s="68"/>
      <c r="M54" s="68"/>
      <c r="N54" s="68"/>
    </row>
    <row r="55" spans="1:14" x14ac:dyDescent="0.25">
      <c r="C55" s="59"/>
      <c r="D55" s="59"/>
      <c r="E55" s="59"/>
      <c r="F55" s="59"/>
      <c r="G55" s="59"/>
      <c r="H55" s="59"/>
      <c r="I55" s="59"/>
      <c r="J55" s="59"/>
      <c r="K55" s="59"/>
    </row>
    <row r="56" spans="1:14" ht="12.75" customHeight="1" x14ac:dyDescent="0.25">
      <c r="A56" s="70" t="s">
        <v>274</v>
      </c>
      <c r="B56" s="5" t="s">
        <v>313</v>
      </c>
      <c r="G56" s="59"/>
      <c r="H56" s="59"/>
      <c r="I56" s="59"/>
      <c r="J56" s="59"/>
      <c r="K56" s="59"/>
    </row>
    <row r="57" spans="1:14" ht="12.75" customHeight="1" x14ac:dyDescent="0.25">
      <c r="A57" s="70" t="s">
        <v>275</v>
      </c>
      <c r="B57" s="5" t="s">
        <v>276</v>
      </c>
      <c r="G57" s="59"/>
      <c r="H57" s="59"/>
      <c r="I57" s="59"/>
      <c r="J57" s="59"/>
      <c r="K57" s="59"/>
    </row>
    <row r="58" spans="1:14" ht="15.6" x14ac:dyDescent="0.25">
      <c r="A58" s="71" t="s">
        <v>277</v>
      </c>
      <c r="B58" s="5" t="s">
        <v>314</v>
      </c>
      <c r="C58" s="59"/>
      <c r="D58" s="59"/>
      <c r="E58" s="59"/>
      <c r="F58" s="59"/>
      <c r="G58" s="59"/>
      <c r="H58" s="59"/>
      <c r="I58" s="59"/>
      <c r="J58" s="59"/>
      <c r="K58" s="59"/>
    </row>
    <row r="59" spans="1:14" ht="15.6" x14ac:dyDescent="0.25">
      <c r="A59" s="71" t="s">
        <v>278</v>
      </c>
      <c r="B59" s="5" t="s">
        <v>279</v>
      </c>
      <c r="C59" s="59"/>
      <c r="D59" s="59"/>
      <c r="E59" s="59"/>
      <c r="F59" s="59"/>
      <c r="G59" s="59"/>
      <c r="H59" s="59"/>
      <c r="I59" s="59"/>
      <c r="J59" s="59"/>
      <c r="K59" s="59"/>
    </row>
    <row r="60" spans="1:14" ht="15.6" x14ac:dyDescent="0.25">
      <c r="A60" s="71" t="s">
        <v>280</v>
      </c>
      <c r="B60" s="5" t="s">
        <v>281</v>
      </c>
      <c r="C60" s="59"/>
      <c r="D60" s="59"/>
      <c r="E60" s="59"/>
      <c r="F60" s="59"/>
      <c r="G60" s="59"/>
      <c r="H60" s="59"/>
      <c r="I60" s="59"/>
      <c r="J60" s="59"/>
      <c r="K60" s="59"/>
    </row>
    <row r="61" spans="1:14" ht="15.6" x14ac:dyDescent="0.25">
      <c r="A61" s="71" t="s">
        <v>282</v>
      </c>
      <c r="B61" s="5" t="s">
        <v>283</v>
      </c>
      <c r="C61" s="59"/>
      <c r="D61" s="59"/>
      <c r="E61" s="59"/>
      <c r="F61" s="59"/>
      <c r="G61" s="59"/>
      <c r="H61" s="59"/>
      <c r="I61" s="59"/>
      <c r="J61" s="59"/>
      <c r="K61" s="59"/>
    </row>
    <row r="62" spans="1:14" ht="15.6" x14ac:dyDescent="0.25">
      <c r="A62" s="71" t="s">
        <v>284</v>
      </c>
      <c r="B62" s="5" t="s">
        <v>315</v>
      </c>
      <c r="C62" s="59"/>
      <c r="D62" s="59"/>
      <c r="E62" s="59"/>
      <c r="F62" s="59"/>
      <c r="G62" s="59"/>
      <c r="H62" s="59"/>
      <c r="I62" s="59"/>
      <c r="J62" s="59"/>
      <c r="K62" s="59"/>
    </row>
    <row r="63" spans="1:14" x14ac:dyDescent="0.25">
      <c r="C63" s="59"/>
      <c r="D63" s="59"/>
      <c r="E63" s="59"/>
      <c r="F63" s="59"/>
      <c r="G63" s="59"/>
      <c r="H63" s="59"/>
      <c r="I63" s="59"/>
      <c r="J63" s="59"/>
      <c r="K63" s="59"/>
    </row>
    <row r="64" spans="1:14" x14ac:dyDescent="0.25">
      <c r="C64" s="59"/>
      <c r="D64" s="59"/>
      <c r="E64" s="59"/>
      <c r="F64" s="59"/>
      <c r="G64" s="59"/>
      <c r="H64" s="59"/>
      <c r="I64" s="59"/>
      <c r="J64" s="59"/>
      <c r="K64" s="59"/>
    </row>
    <row r="65" spans="3:11" x14ac:dyDescent="0.25">
      <c r="C65" s="59"/>
      <c r="D65" s="59"/>
      <c r="E65" s="59"/>
      <c r="F65" s="59"/>
      <c r="G65" s="59"/>
      <c r="H65" s="59"/>
      <c r="I65" s="59"/>
      <c r="J65" s="59"/>
      <c r="K65" s="59"/>
    </row>
    <row r="66" spans="3:11" x14ac:dyDescent="0.25">
      <c r="C66" s="59"/>
      <c r="D66" s="59"/>
      <c r="E66" s="59"/>
      <c r="F66" s="59"/>
      <c r="G66" s="59"/>
      <c r="H66" s="59"/>
      <c r="I66" s="59"/>
      <c r="J66" s="59"/>
      <c r="K66" s="59"/>
    </row>
    <row r="67" spans="3:11" x14ac:dyDescent="0.25">
      <c r="C67" s="59"/>
      <c r="D67" s="59"/>
      <c r="E67" s="59"/>
      <c r="F67" s="59"/>
      <c r="G67" s="59"/>
      <c r="H67" s="59"/>
      <c r="I67" s="59"/>
      <c r="J67" s="59"/>
      <c r="K67" s="59"/>
    </row>
    <row r="68" spans="3:11" x14ac:dyDescent="0.25">
      <c r="C68" s="59"/>
      <c r="D68" s="59"/>
      <c r="E68" s="59"/>
      <c r="F68" s="59"/>
      <c r="G68" s="59"/>
      <c r="H68" s="59"/>
      <c r="I68" s="59"/>
      <c r="J68" s="59"/>
      <c r="K68" s="59"/>
    </row>
    <row r="69" spans="3:11" x14ac:dyDescent="0.25">
      <c r="C69" s="59"/>
      <c r="D69" s="59"/>
      <c r="E69" s="59"/>
      <c r="F69" s="59"/>
      <c r="G69" s="59"/>
      <c r="H69" s="59"/>
      <c r="I69" s="59"/>
      <c r="J69" s="59"/>
      <c r="K69" s="59"/>
    </row>
    <row r="70" spans="3:11" x14ac:dyDescent="0.25">
      <c r="C70" s="59"/>
      <c r="D70" s="59"/>
      <c r="E70" s="59"/>
      <c r="F70" s="59"/>
      <c r="G70" s="59"/>
      <c r="H70" s="59"/>
      <c r="I70" s="59"/>
      <c r="J70" s="59"/>
      <c r="K70" s="59"/>
    </row>
    <row r="71" spans="3:11" x14ac:dyDescent="0.25">
      <c r="C71" s="59"/>
      <c r="D71" s="59"/>
      <c r="E71" s="59"/>
      <c r="F71" s="59"/>
      <c r="G71" s="59"/>
      <c r="H71" s="59"/>
      <c r="I71" s="59"/>
      <c r="J71" s="59"/>
      <c r="K71" s="59"/>
    </row>
    <row r="72" spans="3:11" x14ac:dyDescent="0.25">
      <c r="C72" s="59"/>
      <c r="D72" s="59"/>
      <c r="E72" s="59"/>
      <c r="F72" s="59"/>
      <c r="G72" s="59"/>
      <c r="H72" s="59"/>
      <c r="I72" s="59"/>
      <c r="J72" s="59"/>
      <c r="K72" s="59"/>
    </row>
  </sheetData>
  <mergeCells count="5">
    <mergeCell ref="A5:B6"/>
    <mergeCell ref="C5:E5"/>
    <mergeCell ref="F5:H5"/>
    <mergeCell ref="I5:K5"/>
    <mergeCell ref="L5:N5"/>
  </mergeCells>
  <pageMargins left="0.49" right="0.2" top="0.27" bottom="0.23" header="0.17" footer="0.17"/>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C70CB-B802-412B-B508-66DD4EAB8C0F}">
  <dimension ref="A1:J328"/>
  <sheetViews>
    <sheetView tabSelected="1" zoomScale="115" zoomScaleNormal="115" zoomScaleSheetLayoutView="115" workbookViewId="0">
      <pane ySplit="7" topLeftCell="A160" activePane="bottomLeft" state="frozen"/>
      <selection pane="bottomLeft" activeCell="F176" sqref="F176"/>
    </sheetView>
  </sheetViews>
  <sheetFormatPr defaultColWidth="9.109375" defaultRowHeight="10.199999999999999" x14ac:dyDescent="0.2"/>
  <cols>
    <col min="1" max="1" width="25" style="35" customWidth="1"/>
    <col min="2" max="3" width="13.6640625" style="35" customWidth="1"/>
    <col min="4" max="4" width="12.44140625" style="35" customWidth="1"/>
    <col min="5" max="5" width="13" style="52" customWidth="1"/>
    <col min="6" max="7" width="12" style="35" bestFit="1" customWidth="1"/>
    <col min="8" max="8" width="8.33203125" style="35" customWidth="1"/>
    <col min="9" max="9" width="9.109375" style="35"/>
    <col min="10" max="10" width="10.77734375" style="35" bestFit="1" customWidth="1"/>
    <col min="11" max="16384" width="9.109375" style="35"/>
  </cols>
  <sheetData>
    <row r="1" spans="1:10" s="26" customFormat="1" ht="9" customHeight="1" x14ac:dyDescent="0.25">
      <c r="A1" s="25"/>
      <c r="F1" s="7"/>
      <c r="G1" s="7"/>
    </row>
    <row r="2" spans="1:10" s="26" customFormat="1" ht="15" x14ac:dyDescent="0.4">
      <c r="A2" s="27" t="s">
        <v>325</v>
      </c>
      <c r="B2" s="28"/>
      <c r="C2" s="28"/>
      <c r="D2" s="28"/>
      <c r="E2" s="28"/>
      <c r="F2" s="28"/>
      <c r="G2" s="28"/>
    </row>
    <row r="3" spans="1:10" s="26" customFormat="1" x14ac:dyDescent="0.2">
      <c r="A3" s="29" t="s">
        <v>316</v>
      </c>
      <c r="B3" s="28"/>
      <c r="C3" s="28"/>
      <c r="D3" s="28"/>
      <c r="E3" s="28"/>
      <c r="F3" s="30"/>
      <c r="G3" s="30"/>
    </row>
    <row r="4" spans="1:10" s="26" customFormat="1" x14ac:dyDescent="0.2">
      <c r="A4" s="31" t="s">
        <v>18</v>
      </c>
      <c r="B4" s="30"/>
      <c r="C4" s="30"/>
      <c r="D4" s="30"/>
      <c r="E4" s="30"/>
      <c r="F4" s="30"/>
      <c r="G4" s="30"/>
    </row>
    <row r="5" spans="1:10" s="32" customFormat="1" ht="6" customHeight="1" x14ac:dyDescent="0.25">
      <c r="A5" s="80" t="s">
        <v>19</v>
      </c>
      <c r="B5" s="8"/>
      <c r="C5" s="73" t="s">
        <v>303</v>
      </c>
      <c r="D5" s="74"/>
      <c r="E5" s="75"/>
      <c r="F5" s="8"/>
      <c r="G5" s="22"/>
      <c r="H5" s="22"/>
    </row>
    <row r="6" spans="1:10" s="32" customFormat="1" ht="12" customHeight="1" x14ac:dyDescent="0.25">
      <c r="A6" s="81"/>
      <c r="B6" s="83" t="s">
        <v>20</v>
      </c>
      <c r="C6" s="76"/>
      <c r="D6" s="77"/>
      <c r="E6" s="78"/>
      <c r="F6" s="85" t="s">
        <v>293</v>
      </c>
      <c r="G6" s="87" t="s">
        <v>21</v>
      </c>
      <c r="H6" s="89" t="s">
        <v>294</v>
      </c>
    </row>
    <row r="7" spans="1:10" s="32" customFormat="1" ht="42.75" customHeight="1" x14ac:dyDescent="0.25">
      <c r="A7" s="82"/>
      <c r="B7" s="84"/>
      <c r="C7" s="33" t="s">
        <v>22</v>
      </c>
      <c r="D7" s="33" t="s">
        <v>23</v>
      </c>
      <c r="E7" s="33" t="s">
        <v>24</v>
      </c>
      <c r="F7" s="86"/>
      <c r="G7" s="88"/>
      <c r="H7" s="90"/>
    </row>
    <row r="8" spans="1:10" x14ac:dyDescent="0.2">
      <c r="A8" s="34"/>
      <c r="B8" s="9"/>
      <c r="C8" s="9"/>
      <c r="D8" s="9"/>
      <c r="E8" s="9"/>
      <c r="F8" s="9"/>
      <c r="G8" s="9"/>
      <c r="H8" s="9"/>
    </row>
    <row r="9" spans="1:10" ht="13.8" x14ac:dyDescent="0.25">
      <c r="A9" s="36" t="s">
        <v>25</v>
      </c>
      <c r="B9" s="18">
        <f t="shared" ref="B9:G9" si="0">B10+B17+B19+B21+B23+B35+B39+B48+B50+B52+B60+B72+B79+B84+B88+B94+B106+B119+B132+B148+B150+B171+B181+B187+B195+B204+B213+B222+B255+B262+B266+B268+B270+B272+B128</f>
        <v>1675051331.5625997</v>
      </c>
      <c r="C9" s="18">
        <f t="shared" si="0"/>
        <v>1584597534.6396792</v>
      </c>
      <c r="D9" s="18">
        <f t="shared" si="0"/>
        <v>69791487.078040004</v>
      </c>
      <c r="E9" s="18">
        <f t="shared" si="0"/>
        <v>1654389021.71772</v>
      </c>
      <c r="F9" s="18">
        <f t="shared" si="0"/>
        <v>20662309.844880208</v>
      </c>
      <c r="G9" s="18">
        <f t="shared" si="0"/>
        <v>90453796.922920197</v>
      </c>
      <c r="H9" s="11">
        <f t="shared" ref="H9:H40" si="1">IFERROR(E9/B9*100,"")</f>
        <v>98.766467065483639</v>
      </c>
      <c r="J9" s="91"/>
    </row>
    <row r="10" spans="1:10" ht="11.25" customHeight="1" x14ac:dyDescent="0.2">
      <c r="A10" s="37" t="s">
        <v>26</v>
      </c>
      <c r="B10" s="10">
        <f t="shared" ref="B10:G10" si="2">SUM(B11:B15)</f>
        <v>18362562.215</v>
      </c>
      <c r="C10" s="23">
        <f t="shared" si="2"/>
        <v>16437276.84234</v>
      </c>
      <c r="D10" s="10">
        <f t="shared" si="2"/>
        <v>1710922.0993000001</v>
      </c>
      <c r="E10" s="23">
        <f t="shared" si="2"/>
        <v>18148198.941640001</v>
      </c>
      <c r="F10" s="23">
        <f t="shared" si="2"/>
        <v>214363.27336000011</v>
      </c>
      <c r="G10" s="23">
        <f t="shared" si="2"/>
        <v>1925285.3726600013</v>
      </c>
      <c r="H10" s="11">
        <f t="shared" si="1"/>
        <v>98.832606959474916</v>
      </c>
      <c r="J10" s="91"/>
    </row>
    <row r="11" spans="1:10" ht="11.25" customHeight="1" x14ac:dyDescent="0.2">
      <c r="A11" s="38" t="s">
        <v>27</v>
      </c>
      <c r="B11" s="12">
        <v>5135931.0000000009</v>
      </c>
      <c r="C11" s="12">
        <v>4674912.7198799979</v>
      </c>
      <c r="D11" s="12">
        <v>291843.8200699999</v>
      </c>
      <c r="E11" s="12">
        <f>C11+D11</f>
        <v>4966756.5399499983</v>
      </c>
      <c r="F11" s="12">
        <f>B11-E11</f>
        <v>169174.46005000267</v>
      </c>
      <c r="G11" s="12">
        <f>B11-C11</f>
        <v>461018.28012000304</v>
      </c>
      <c r="H11" s="11">
        <f t="shared" si="1"/>
        <v>96.706060497113327</v>
      </c>
      <c r="J11" s="91"/>
    </row>
    <row r="12" spans="1:10" ht="11.25" customHeight="1" x14ac:dyDescent="0.2">
      <c r="A12" s="39" t="s">
        <v>28</v>
      </c>
      <c r="B12" s="12">
        <v>147366</v>
      </c>
      <c r="C12" s="12">
        <v>103880.17485</v>
      </c>
      <c r="D12" s="12">
        <v>804.99106000000006</v>
      </c>
      <c r="E12" s="12">
        <f t="shared" ref="E12:E15" si="3">C12+D12</f>
        <v>104685.16591</v>
      </c>
      <c r="F12" s="12">
        <f>B12-E12</f>
        <v>42680.834090000004</v>
      </c>
      <c r="G12" s="12">
        <f>B12-C12</f>
        <v>43485.825150000004</v>
      </c>
      <c r="H12" s="11">
        <f t="shared" si="1"/>
        <v>71.037529626915301</v>
      </c>
      <c r="J12" s="91"/>
    </row>
    <row r="13" spans="1:10" ht="11.25" customHeight="1" x14ac:dyDescent="0.2">
      <c r="A13" s="38" t="s">
        <v>29</v>
      </c>
      <c r="B13" s="12">
        <v>469852</v>
      </c>
      <c r="C13" s="12">
        <v>417495.25985999999</v>
      </c>
      <c r="D13" s="12">
        <v>52353.964890000003</v>
      </c>
      <c r="E13" s="12">
        <f t="shared" si="3"/>
        <v>469849.22474999999</v>
      </c>
      <c r="F13" s="12">
        <f>B13-E13</f>
        <v>2.7752500000060536</v>
      </c>
      <c r="G13" s="12">
        <f>B13-C13</f>
        <v>52356.740140000009</v>
      </c>
      <c r="H13" s="11">
        <f t="shared" si="1"/>
        <v>99.999409335280049</v>
      </c>
      <c r="J13" s="91"/>
    </row>
    <row r="14" spans="1:10" ht="11.25" customHeight="1" x14ac:dyDescent="0.2">
      <c r="A14" s="38" t="s">
        <v>30</v>
      </c>
      <c r="B14" s="12">
        <v>12494424</v>
      </c>
      <c r="C14" s="12">
        <v>11128586.352790002</v>
      </c>
      <c r="D14" s="12">
        <v>1365836.7544500001</v>
      </c>
      <c r="E14" s="12">
        <f t="shared" si="3"/>
        <v>12494423.107240003</v>
      </c>
      <c r="F14" s="12">
        <f>B14-E14</f>
        <v>0.89275999739766121</v>
      </c>
      <c r="G14" s="12">
        <f>B14-C14</f>
        <v>1365837.6472099982</v>
      </c>
      <c r="H14" s="11">
        <f t="shared" si="1"/>
        <v>99.999992854732653</v>
      </c>
      <c r="J14" s="91"/>
    </row>
    <row r="15" spans="1:10" ht="11.25" customHeight="1" x14ac:dyDescent="0.2">
      <c r="A15" s="38" t="s">
        <v>31</v>
      </c>
      <c r="B15" s="12">
        <v>114989.215</v>
      </c>
      <c r="C15" s="12">
        <v>112402.33495999999</v>
      </c>
      <c r="D15" s="12">
        <v>82.568830000000005</v>
      </c>
      <c r="E15" s="12">
        <f t="shared" si="3"/>
        <v>112484.90379</v>
      </c>
      <c r="F15" s="12">
        <f>B15-E15</f>
        <v>2504.3112099999998</v>
      </c>
      <c r="G15" s="12">
        <f>B15-C15</f>
        <v>2586.8800400000036</v>
      </c>
      <c r="H15" s="11">
        <f t="shared" si="1"/>
        <v>97.822133832290277</v>
      </c>
      <c r="J15" s="91"/>
    </row>
    <row r="16" spans="1:10" ht="11.25" customHeight="1" x14ac:dyDescent="0.2">
      <c r="B16" s="12"/>
      <c r="C16" s="14"/>
      <c r="D16" s="14"/>
      <c r="E16" s="14"/>
      <c r="F16" s="14"/>
      <c r="G16" s="14"/>
      <c r="H16" s="11" t="str">
        <f t="shared" si="1"/>
        <v/>
      </c>
      <c r="J16" s="91"/>
    </row>
    <row r="17" spans="1:10" ht="11.25" customHeight="1" x14ac:dyDescent="0.2">
      <c r="A17" s="37" t="s">
        <v>32</v>
      </c>
      <c r="B17" s="12">
        <v>4896974.1089999992</v>
      </c>
      <c r="C17" s="12">
        <v>4255360.28522</v>
      </c>
      <c r="D17" s="12">
        <v>81452.872530000008</v>
      </c>
      <c r="E17" s="12">
        <f t="shared" ref="E17" si="4">C17+D17</f>
        <v>4336813.1577500002</v>
      </c>
      <c r="F17" s="12">
        <f>B17-E17</f>
        <v>560160.95124999899</v>
      </c>
      <c r="G17" s="12">
        <f>B17-C17</f>
        <v>641613.82377999928</v>
      </c>
      <c r="H17" s="11">
        <f t="shared" si="1"/>
        <v>88.561079989773759</v>
      </c>
      <c r="J17" s="91"/>
    </row>
    <row r="18" spans="1:10" ht="11.25" customHeight="1" x14ac:dyDescent="0.2">
      <c r="A18" s="38"/>
      <c r="B18" s="15"/>
      <c r="C18" s="14"/>
      <c r="D18" s="15"/>
      <c r="E18" s="14"/>
      <c r="F18" s="14"/>
      <c r="G18" s="14"/>
      <c r="H18" s="11" t="str">
        <f t="shared" si="1"/>
        <v/>
      </c>
      <c r="J18" s="91"/>
    </row>
    <row r="19" spans="1:10" ht="11.25" customHeight="1" x14ac:dyDescent="0.2">
      <c r="A19" s="37" t="s">
        <v>33</v>
      </c>
      <c r="B19" s="12">
        <v>811294</v>
      </c>
      <c r="C19" s="12">
        <v>602242.04350999999</v>
      </c>
      <c r="D19" s="12">
        <v>584.50827000000004</v>
      </c>
      <c r="E19" s="12">
        <f t="shared" ref="E19:E21" si="5">C19+D19</f>
        <v>602826.55177999998</v>
      </c>
      <c r="F19" s="12">
        <f>B19-E19</f>
        <v>208467.44822000002</v>
      </c>
      <c r="G19" s="12">
        <f>B19-C19</f>
        <v>209051.95649000001</v>
      </c>
      <c r="H19" s="11">
        <f t="shared" si="1"/>
        <v>74.304327627222676</v>
      </c>
      <c r="J19" s="91"/>
    </row>
    <row r="20" spans="1:10" ht="11.25" customHeight="1" x14ac:dyDescent="0.2">
      <c r="A20" s="38"/>
      <c r="B20" s="15"/>
      <c r="C20" s="14"/>
      <c r="D20" s="15"/>
      <c r="E20" s="14"/>
      <c r="F20" s="14"/>
      <c r="G20" s="14"/>
      <c r="H20" s="11" t="str">
        <f t="shared" si="1"/>
        <v/>
      </c>
      <c r="J20" s="91"/>
    </row>
    <row r="21" spans="1:10" ht="11.25" customHeight="1" x14ac:dyDescent="0.2">
      <c r="A21" s="37" t="s">
        <v>34</v>
      </c>
      <c r="B21" s="12">
        <v>4839202.9249999998</v>
      </c>
      <c r="C21" s="12">
        <v>4443102.9512200002</v>
      </c>
      <c r="D21" s="12">
        <v>337484.38433000003</v>
      </c>
      <c r="E21" s="12">
        <f t="shared" si="5"/>
        <v>4780587.33555</v>
      </c>
      <c r="F21" s="12">
        <f>B21-E21</f>
        <v>58615.589449999854</v>
      </c>
      <c r="G21" s="12">
        <f>B21-C21</f>
        <v>396099.97377999965</v>
      </c>
      <c r="H21" s="11">
        <f t="shared" si="1"/>
        <v>98.78873462513458</v>
      </c>
      <c r="J21" s="91"/>
    </row>
    <row r="22" spans="1:10" ht="11.25" customHeight="1" x14ac:dyDescent="0.2">
      <c r="A22" s="38"/>
      <c r="B22" s="14"/>
      <c r="C22" s="14"/>
      <c r="D22" s="14"/>
      <c r="E22" s="14"/>
      <c r="F22" s="14"/>
      <c r="G22" s="14"/>
      <c r="H22" s="11" t="str">
        <f t="shared" si="1"/>
        <v/>
      </c>
      <c r="J22" s="91"/>
    </row>
    <row r="23" spans="1:10" ht="11.25" customHeight="1" x14ac:dyDescent="0.2">
      <c r="A23" s="37" t="s">
        <v>35</v>
      </c>
      <c r="B23" s="10">
        <f>SUM(B24:B33)</f>
        <v>36460332.695030004</v>
      </c>
      <c r="C23" s="10">
        <f>SUM(C24:C33)</f>
        <v>26233341.655919995</v>
      </c>
      <c r="D23" s="10">
        <f>SUM(D24:D33)</f>
        <v>7108761.5057800012</v>
      </c>
      <c r="E23" s="23">
        <f t="shared" ref="E23:G23" si="6">SUM(E24:E33)</f>
        <v>33342103.161699995</v>
      </c>
      <c r="F23" s="23">
        <f t="shared" si="6"/>
        <v>3118229.5333300103</v>
      </c>
      <c r="G23" s="23">
        <f t="shared" si="6"/>
        <v>10226991.039110009</v>
      </c>
      <c r="H23" s="11">
        <f t="shared" si="1"/>
        <v>91.447610861337353</v>
      </c>
      <c r="J23" s="91"/>
    </row>
    <row r="24" spans="1:10" ht="11.25" customHeight="1" x14ac:dyDescent="0.2">
      <c r="A24" s="38" t="s">
        <v>36</v>
      </c>
      <c r="B24" s="12">
        <v>24586735.565430004</v>
      </c>
      <c r="C24" s="12">
        <v>19081808.862459995</v>
      </c>
      <c r="D24" s="12">
        <v>3494168.1639299998</v>
      </c>
      <c r="E24" s="12">
        <f t="shared" ref="E24:E33" si="7">C24+D24</f>
        <v>22575977.026389994</v>
      </c>
      <c r="F24" s="12">
        <f t="shared" ref="F24:F33" si="8">B24-E24</f>
        <v>2010758.5390400104</v>
      </c>
      <c r="G24" s="12">
        <f t="shared" ref="G24:G33" si="9">B24-C24</f>
        <v>5504926.7029700093</v>
      </c>
      <c r="H24" s="11">
        <f t="shared" si="1"/>
        <v>91.821775063676114</v>
      </c>
      <c r="J24" s="91"/>
    </row>
    <row r="25" spans="1:10" ht="11.25" customHeight="1" x14ac:dyDescent="0.2">
      <c r="A25" s="38" t="s">
        <v>37</v>
      </c>
      <c r="B25" s="12">
        <v>1902638.9240000001</v>
      </c>
      <c r="C25" s="12">
        <v>523327.40811999998</v>
      </c>
      <c r="D25" s="12">
        <v>1379310.7638800002</v>
      </c>
      <c r="E25" s="12">
        <f t="shared" si="7"/>
        <v>1902638.1720000003</v>
      </c>
      <c r="F25" s="12">
        <f t="shared" si="8"/>
        <v>0.75199999986216426</v>
      </c>
      <c r="G25" s="12">
        <f t="shared" si="9"/>
        <v>1379311.5158800001</v>
      </c>
      <c r="H25" s="11">
        <f t="shared" si="1"/>
        <v>99.999960475947887</v>
      </c>
      <c r="J25" s="91"/>
    </row>
    <row r="26" spans="1:10" ht="11.25" customHeight="1" x14ac:dyDescent="0.2">
      <c r="A26" s="38" t="s">
        <v>38</v>
      </c>
      <c r="B26" s="12">
        <v>4526970.9386</v>
      </c>
      <c r="C26" s="12">
        <v>3258632.2356000002</v>
      </c>
      <c r="D26" s="12">
        <v>640108.09476000024</v>
      </c>
      <c r="E26" s="12">
        <f t="shared" si="7"/>
        <v>3898740.3303600005</v>
      </c>
      <c r="F26" s="12">
        <f t="shared" si="8"/>
        <v>628230.60823999951</v>
      </c>
      <c r="G26" s="12">
        <f t="shared" si="9"/>
        <v>1268338.7029999997</v>
      </c>
      <c r="H26" s="11">
        <f t="shared" si="1"/>
        <v>86.122495223389166</v>
      </c>
      <c r="J26" s="91"/>
    </row>
    <row r="27" spans="1:10" ht="11.25" customHeight="1" x14ac:dyDescent="0.2">
      <c r="A27" s="38" t="s">
        <v>39</v>
      </c>
      <c r="B27" s="12">
        <v>100814.96299999999</v>
      </c>
      <c r="C27" s="12">
        <v>83067.361430000004</v>
      </c>
      <c r="D27" s="12">
        <v>9095.8044800000007</v>
      </c>
      <c r="E27" s="12">
        <f t="shared" si="7"/>
        <v>92163.165910000011</v>
      </c>
      <c r="F27" s="12">
        <f t="shared" si="8"/>
        <v>8651.7970899999782</v>
      </c>
      <c r="G27" s="12">
        <f t="shared" si="9"/>
        <v>17747.601569999984</v>
      </c>
      <c r="H27" s="11">
        <f t="shared" si="1"/>
        <v>91.418141878403532</v>
      </c>
      <c r="J27" s="91"/>
    </row>
    <row r="28" spans="1:10" ht="11.25" customHeight="1" x14ac:dyDescent="0.2">
      <c r="A28" s="38" t="s">
        <v>40</v>
      </c>
      <c r="B28" s="12">
        <v>260917.94800000003</v>
      </c>
      <c r="C28" s="12">
        <v>244096.92616999999</v>
      </c>
      <c r="D28" s="12">
        <v>11.61177</v>
      </c>
      <c r="E28" s="12">
        <f t="shared" si="7"/>
        <v>244108.53793999998</v>
      </c>
      <c r="F28" s="12">
        <f t="shared" si="8"/>
        <v>16809.410060000053</v>
      </c>
      <c r="G28" s="12">
        <f t="shared" si="9"/>
        <v>16821.021830000042</v>
      </c>
      <c r="H28" s="11">
        <f t="shared" si="1"/>
        <v>93.557587667368878</v>
      </c>
      <c r="J28" s="91"/>
    </row>
    <row r="29" spans="1:10" ht="11.25" customHeight="1" x14ac:dyDescent="0.2">
      <c r="A29" s="38" t="s">
        <v>41</v>
      </c>
      <c r="B29" s="12">
        <v>494432.58099999995</v>
      </c>
      <c r="C29" s="12">
        <v>490600.20396000001</v>
      </c>
      <c r="D29" s="12">
        <v>3319.4244199999998</v>
      </c>
      <c r="E29" s="12">
        <f t="shared" si="7"/>
        <v>493919.62838000001</v>
      </c>
      <c r="F29" s="12">
        <f t="shared" si="8"/>
        <v>512.95261999993818</v>
      </c>
      <c r="G29" s="12">
        <f t="shared" si="9"/>
        <v>3832.3770399999339</v>
      </c>
      <c r="H29" s="11">
        <f t="shared" si="1"/>
        <v>99.896254284262071</v>
      </c>
      <c r="J29" s="91"/>
    </row>
    <row r="30" spans="1:10" ht="11.25" customHeight="1" x14ac:dyDescent="0.2">
      <c r="A30" s="38" t="s">
        <v>42</v>
      </c>
      <c r="B30" s="12">
        <v>3949309.3289999999</v>
      </c>
      <c r="C30" s="12">
        <v>1918844.4176700001</v>
      </c>
      <c r="D30" s="12">
        <v>1581777.1089699999</v>
      </c>
      <c r="E30" s="12">
        <f t="shared" si="7"/>
        <v>3500621.5266399998</v>
      </c>
      <c r="F30" s="12">
        <f t="shared" si="8"/>
        <v>448687.80236000009</v>
      </c>
      <c r="G30" s="12">
        <f t="shared" si="9"/>
        <v>2030464.9113299998</v>
      </c>
      <c r="H30" s="11">
        <f t="shared" si="1"/>
        <v>88.638828590476308</v>
      </c>
      <c r="J30" s="91"/>
    </row>
    <row r="31" spans="1:10" ht="11.25" customHeight="1" x14ac:dyDescent="0.2">
      <c r="A31" s="38" t="s">
        <v>43</v>
      </c>
      <c r="B31" s="12">
        <v>266079.58999999997</v>
      </c>
      <c r="C31" s="12">
        <v>265984.74981000001</v>
      </c>
      <c r="D31" s="12">
        <v>93.012289999999993</v>
      </c>
      <c r="E31" s="12">
        <f t="shared" si="7"/>
        <v>266077.76209999999</v>
      </c>
      <c r="F31" s="12">
        <f t="shared" si="8"/>
        <v>1.8278999999747612</v>
      </c>
      <c r="G31" s="12">
        <f t="shared" si="9"/>
        <v>94.840189999958966</v>
      </c>
      <c r="H31" s="11">
        <f t="shared" si="1"/>
        <v>99.999313025098999</v>
      </c>
      <c r="J31" s="91"/>
    </row>
    <row r="32" spans="1:10" ht="11.25" customHeight="1" x14ac:dyDescent="0.2">
      <c r="A32" s="38" t="s">
        <v>44</v>
      </c>
      <c r="B32" s="12">
        <v>125504.50399999999</v>
      </c>
      <c r="C32" s="12">
        <v>120336.44997999999</v>
      </c>
      <c r="D32" s="12">
        <v>592.21</v>
      </c>
      <c r="E32" s="12">
        <f t="shared" si="7"/>
        <v>120928.65998</v>
      </c>
      <c r="F32" s="12">
        <f t="shared" si="8"/>
        <v>4575.8440199999895</v>
      </c>
      <c r="G32" s="12">
        <f t="shared" si="9"/>
        <v>5168.0540199999959</v>
      </c>
      <c r="H32" s="11">
        <f t="shared" si="1"/>
        <v>96.354039995249892</v>
      </c>
      <c r="J32" s="91"/>
    </row>
    <row r="33" spans="1:10" ht="11.25" customHeight="1" x14ac:dyDescent="0.2">
      <c r="A33" s="38" t="s">
        <v>45</v>
      </c>
      <c r="B33" s="12">
        <v>246928.35200000001</v>
      </c>
      <c r="C33" s="12">
        <v>246643.04071999999</v>
      </c>
      <c r="D33" s="12">
        <v>285.31128000000001</v>
      </c>
      <c r="E33" s="12">
        <f t="shared" si="7"/>
        <v>246928.35199999998</v>
      </c>
      <c r="F33" s="12">
        <f t="shared" si="8"/>
        <v>0</v>
      </c>
      <c r="G33" s="12">
        <f t="shared" si="9"/>
        <v>285.31128000002354</v>
      </c>
      <c r="H33" s="11">
        <f t="shared" si="1"/>
        <v>99.999999999999986</v>
      </c>
      <c r="J33" s="91"/>
    </row>
    <row r="34" spans="1:10" ht="11.25" customHeight="1" x14ac:dyDescent="0.2">
      <c r="A34" s="38"/>
      <c r="B34" s="14"/>
      <c r="C34" s="14"/>
      <c r="D34" s="14"/>
      <c r="E34" s="14"/>
      <c r="F34" s="14"/>
      <c r="G34" s="14"/>
      <c r="H34" s="11" t="str">
        <f t="shared" si="1"/>
        <v/>
      </c>
      <c r="J34" s="91"/>
    </row>
    <row r="35" spans="1:10" ht="11.25" customHeight="1" x14ac:dyDescent="0.2">
      <c r="A35" s="37" t="s">
        <v>46</v>
      </c>
      <c r="B35" s="16">
        <f t="shared" ref="B35:G35" si="10">+B36+B37</f>
        <v>1473684.7419999999</v>
      </c>
      <c r="C35" s="16">
        <f t="shared" si="10"/>
        <v>994902.84698999999</v>
      </c>
      <c r="D35" s="16">
        <f t="shared" si="10"/>
        <v>24370.004390000002</v>
      </c>
      <c r="E35" s="18">
        <f t="shared" si="10"/>
        <v>1019272.85138</v>
      </c>
      <c r="F35" s="18">
        <f t="shared" si="10"/>
        <v>454411.89061999996</v>
      </c>
      <c r="G35" s="18">
        <f t="shared" si="10"/>
        <v>478781.89500999998</v>
      </c>
      <c r="H35" s="11">
        <f t="shared" si="1"/>
        <v>69.164918542666172</v>
      </c>
      <c r="J35" s="91"/>
    </row>
    <row r="36" spans="1:10" ht="11.25" customHeight="1" x14ac:dyDescent="0.2">
      <c r="A36" s="38" t="s">
        <v>47</v>
      </c>
      <c r="B36" s="12">
        <v>1424441.1089999999</v>
      </c>
      <c r="C36" s="12">
        <v>950571.00300999999</v>
      </c>
      <c r="D36" s="12">
        <v>22920.281080000001</v>
      </c>
      <c r="E36" s="12">
        <f t="shared" ref="E36:E37" si="11">C36+D36</f>
        <v>973491.28408999997</v>
      </c>
      <c r="F36" s="12">
        <f>B36-E36</f>
        <v>450949.82490999997</v>
      </c>
      <c r="G36" s="12">
        <f>B36-C36</f>
        <v>473870.10598999995</v>
      </c>
      <c r="H36" s="11">
        <f t="shared" si="1"/>
        <v>68.341981843912095</v>
      </c>
      <c r="J36" s="91"/>
    </row>
    <row r="37" spans="1:10" ht="11.25" customHeight="1" x14ac:dyDescent="0.2">
      <c r="A37" s="38" t="s">
        <v>48</v>
      </c>
      <c r="B37" s="12">
        <v>49243.633000000002</v>
      </c>
      <c r="C37" s="12">
        <v>44331.843980000005</v>
      </c>
      <c r="D37" s="12">
        <v>1449.7233100000001</v>
      </c>
      <c r="E37" s="12">
        <f t="shared" si="11"/>
        <v>45781.567290000006</v>
      </c>
      <c r="F37" s="12">
        <f>B37-E37</f>
        <v>3462.0657099999953</v>
      </c>
      <c r="G37" s="12">
        <f>B37-C37</f>
        <v>4911.7890199999965</v>
      </c>
      <c r="H37" s="11">
        <f t="shared" si="1"/>
        <v>92.969516059060879</v>
      </c>
      <c r="J37" s="91"/>
    </row>
    <row r="38" spans="1:10" ht="11.25" customHeight="1" x14ac:dyDescent="0.2">
      <c r="A38" s="38"/>
      <c r="B38" s="14"/>
      <c r="C38" s="14"/>
      <c r="D38" s="14"/>
      <c r="E38" s="14"/>
      <c r="F38" s="14"/>
      <c r="G38" s="14"/>
      <c r="H38" s="11" t="str">
        <f t="shared" si="1"/>
        <v/>
      </c>
      <c r="J38" s="91"/>
    </row>
    <row r="39" spans="1:10" ht="11.25" customHeight="1" x14ac:dyDescent="0.2">
      <c r="A39" s="37" t="s">
        <v>49</v>
      </c>
      <c r="B39" s="16">
        <f>SUM(B40:B46)</f>
        <v>309864401.42148</v>
      </c>
      <c r="C39" s="16">
        <f>SUM(C40:C46)</f>
        <v>301984802.83249998</v>
      </c>
      <c r="D39" s="16">
        <f>SUM(D40:D46)</f>
        <v>5241847.7959899995</v>
      </c>
      <c r="E39" s="18">
        <f t="shared" ref="E39:G39" si="12">SUM(E40:E46)</f>
        <v>307226650.62849003</v>
      </c>
      <c r="F39" s="18">
        <f t="shared" si="12"/>
        <v>2637750.7929899767</v>
      </c>
      <c r="G39" s="18">
        <f t="shared" si="12"/>
        <v>7879598.5889800005</v>
      </c>
      <c r="H39" s="11">
        <f t="shared" si="1"/>
        <v>99.148740293854516</v>
      </c>
      <c r="J39" s="91"/>
    </row>
    <row r="40" spans="1:10" ht="11.25" customHeight="1" x14ac:dyDescent="0.2">
      <c r="A40" s="38" t="s">
        <v>50</v>
      </c>
      <c r="B40" s="12">
        <v>308541096.25748003</v>
      </c>
      <c r="C40" s="12">
        <v>300949665.72443002</v>
      </c>
      <c r="D40" s="12">
        <v>5172442.8019400006</v>
      </c>
      <c r="E40" s="12">
        <f t="shared" ref="E40:E46" si="13">C40+D40</f>
        <v>306122108.52637005</v>
      </c>
      <c r="F40" s="12">
        <f t="shared" ref="F40:F46" si="14">B40-E40</f>
        <v>2418987.7311099768</v>
      </c>
      <c r="G40" s="12">
        <f t="shared" ref="G40:G46" si="15">B40-C40</f>
        <v>7591430.5330500007</v>
      </c>
      <c r="H40" s="11">
        <f t="shared" si="1"/>
        <v>99.215991723484606</v>
      </c>
      <c r="J40" s="91"/>
    </row>
    <row r="41" spans="1:10" ht="11.25" customHeight="1" x14ac:dyDescent="0.2">
      <c r="A41" s="40" t="s">
        <v>51</v>
      </c>
      <c r="B41" s="12">
        <v>125700</v>
      </c>
      <c r="C41" s="12">
        <v>99019.990109999999</v>
      </c>
      <c r="D41" s="12">
        <v>14907.13689</v>
      </c>
      <c r="E41" s="12">
        <f t="shared" si="13"/>
        <v>113927.12699999999</v>
      </c>
      <c r="F41" s="12">
        <f t="shared" si="14"/>
        <v>11772.873000000007</v>
      </c>
      <c r="G41" s="12">
        <f t="shared" si="15"/>
        <v>26680.009890000001</v>
      </c>
      <c r="H41" s="11">
        <f t="shared" ref="H41:H72" si="16">IFERROR(E41/B41*100,"")</f>
        <v>90.634150357995225</v>
      </c>
      <c r="J41" s="91"/>
    </row>
    <row r="42" spans="1:10" ht="11.25" customHeight="1" x14ac:dyDescent="0.2">
      <c r="A42" s="40" t="s">
        <v>52</v>
      </c>
      <c r="B42" s="12">
        <v>29505</v>
      </c>
      <c r="C42" s="12">
        <v>26647.73862</v>
      </c>
      <c r="D42" s="12">
        <v>2856.28872</v>
      </c>
      <c r="E42" s="12">
        <f t="shared" si="13"/>
        <v>29504.027340000001</v>
      </c>
      <c r="F42" s="12">
        <f t="shared" si="14"/>
        <v>0.97265999999945052</v>
      </c>
      <c r="G42" s="12">
        <f t="shared" si="15"/>
        <v>2857.2613799999999</v>
      </c>
      <c r="H42" s="11">
        <f t="shared" si="16"/>
        <v>99.996703406202343</v>
      </c>
      <c r="J42" s="91"/>
    </row>
    <row r="43" spans="1:10" ht="11.25" customHeight="1" x14ac:dyDescent="0.2">
      <c r="A43" s="38" t="s">
        <v>53</v>
      </c>
      <c r="B43" s="12">
        <v>836926.06499999994</v>
      </c>
      <c r="C43" s="12">
        <v>616139.66971000005</v>
      </c>
      <c r="D43" s="12">
        <v>14576.749619999999</v>
      </c>
      <c r="E43" s="12">
        <f t="shared" si="13"/>
        <v>630716.41933000006</v>
      </c>
      <c r="F43" s="12">
        <f t="shared" si="14"/>
        <v>206209.64566999988</v>
      </c>
      <c r="G43" s="12">
        <f t="shared" si="15"/>
        <v>220786.3952899999</v>
      </c>
      <c r="H43" s="11">
        <f t="shared" si="16"/>
        <v>75.361067805911873</v>
      </c>
      <c r="J43" s="91"/>
    </row>
    <row r="44" spans="1:10" ht="11.25" customHeight="1" x14ac:dyDescent="0.2">
      <c r="A44" s="38" t="s">
        <v>54</v>
      </c>
      <c r="B44" s="12">
        <v>51531.099000000002</v>
      </c>
      <c r="C44" s="12">
        <v>50019.080280000002</v>
      </c>
      <c r="D44" s="12">
        <v>1465.6534099999999</v>
      </c>
      <c r="E44" s="12">
        <f t="shared" si="13"/>
        <v>51484.733690000001</v>
      </c>
      <c r="F44" s="12">
        <f t="shared" si="14"/>
        <v>46.365310000001045</v>
      </c>
      <c r="G44" s="12">
        <f t="shared" si="15"/>
        <v>1512.01872</v>
      </c>
      <c r="H44" s="11">
        <f t="shared" si="16"/>
        <v>99.910024604753715</v>
      </c>
      <c r="J44" s="91"/>
    </row>
    <row r="45" spans="1:10" ht="11.25" customHeight="1" x14ac:dyDescent="0.2">
      <c r="A45" s="38" t="s">
        <v>55</v>
      </c>
      <c r="B45" s="12">
        <v>180460</v>
      </c>
      <c r="C45" s="12">
        <v>148670.67152999999</v>
      </c>
      <c r="D45" s="12">
        <v>31784.750399999997</v>
      </c>
      <c r="E45" s="12">
        <f t="shared" si="13"/>
        <v>180455.42192999998</v>
      </c>
      <c r="F45" s="12">
        <f t="shared" si="14"/>
        <v>4.5780700000177603</v>
      </c>
      <c r="G45" s="12">
        <f t="shared" si="15"/>
        <v>31789.328470000008</v>
      </c>
      <c r="H45" s="11">
        <f t="shared" si="16"/>
        <v>99.997463110938696</v>
      </c>
      <c r="J45" s="91"/>
    </row>
    <row r="46" spans="1:10" ht="11.25" customHeight="1" x14ac:dyDescent="0.2">
      <c r="A46" s="38" t="s">
        <v>285</v>
      </c>
      <c r="B46" s="12">
        <v>99183</v>
      </c>
      <c r="C46" s="12">
        <v>94639.957819999996</v>
      </c>
      <c r="D46" s="12">
        <v>3814.4150099999997</v>
      </c>
      <c r="E46" s="12">
        <f t="shared" si="13"/>
        <v>98454.372829999993</v>
      </c>
      <c r="F46" s="12">
        <f t="shared" si="14"/>
        <v>728.62717000000703</v>
      </c>
      <c r="G46" s="12">
        <f t="shared" si="15"/>
        <v>4543.042180000004</v>
      </c>
      <c r="H46" s="11">
        <f t="shared" si="16"/>
        <v>99.265370910337452</v>
      </c>
      <c r="J46" s="91"/>
    </row>
    <row r="47" spans="1:10" ht="11.25" customHeight="1" x14ac:dyDescent="0.2">
      <c r="A47" s="38"/>
      <c r="B47" s="13"/>
      <c r="C47" s="13"/>
      <c r="D47" s="13"/>
      <c r="E47" s="13"/>
      <c r="F47" s="13"/>
      <c r="G47" s="13"/>
      <c r="H47" s="11" t="str">
        <f t="shared" si="16"/>
        <v/>
      </c>
      <c r="J47" s="91"/>
    </row>
    <row r="48" spans="1:10" ht="11.25" customHeight="1" x14ac:dyDescent="0.2">
      <c r="A48" s="37" t="s">
        <v>56</v>
      </c>
      <c r="B48" s="12">
        <v>51707297.501000002</v>
      </c>
      <c r="C48" s="12">
        <v>49980354.491020001</v>
      </c>
      <c r="D48" s="12">
        <v>1119897.49954</v>
      </c>
      <c r="E48" s="12">
        <f t="shared" ref="E48" si="17">C48+D48</f>
        <v>51100251.990560003</v>
      </c>
      <c r="F48" s="12">
        <f>B48-E48</f>
        <v>607045.5104399994</v>
      </c>
      <c r="G48" s="12">
        <f>B48-C48</f>
        <v>1726943.0099800006</v>
      </c>
      <c r="H48" s="11">
        <f t="shared" si="16"/>
        <v>98.825996445804847</v>
      </c>
      <c r="J48" s="91"/>
    </row>
    <row r="49" spans="1:10" ht="11.25" customHeight="1" x14ac:dyDescent="0.2">
      <c r="A49" s="41"/>
      <c r="B49" s="14"/>
      <c r="C49" s="14"/>
      <c r="D49" s="14"/>
      <c r="E49" s="14"/>
      <c r="F49" s="14"/>
      <c r="G49" s="14"/>
      <c r="H49" s="11" t="str">
        <f t="shared" si="16"/>
        <v/>
      </c>
      <c r="J49" s="91"/>
    </row>
    <row r="50" spans="1:10" ht="11.25" customHeight="1" x14ac:dyDescent="0.2">
      <c r="A50" s="37" t="s">
        <v>57</v>
      </c>
      <c r="B50" s="12">
        <v>1465123.7620000001</v>
      </c>
      <c r="C50" s="12">
        <v>1316328.1317700001</v>
      </c>
      <c r="D50" s="12">
        <v>13370.20904</v>
      </c>
      <c r="E50" s="12">
        <f t="shared" ref="E50" si="18">C50+D50</f>
        <v>1329698.3408100002</v>
      </c>
      <c r="F50" s="12">
        <f>B50-E50</f>
        <v>135425.42118999991</v>
      </c>
      <c r="G50" s="12">
        <f>B50-C50</f>
        <v>148795.63023000001</v>
      </c>
      <c r="H50" s="11">
        <f t="shared" si="16"/>
        <v>90.75672481039183</v>
      </c>
      <c r="J50" s="91"/>
    </row>
    <row r="51" spans="1:10" ht="11.25" customHeight="1" x14ac:dyDescent="0.2">
      <c r="A51" s="38"/>
      <c r="B51" s="14"/>
      <c r="C51" s="14"/>
      <c r="D51" s="14"/>
      <c r="E51" s="14"/>
      <c r="F51" s="14"/>
      <c r="G51" s="14"/>
      <c r="H51" s="11" t="str">
        <f t="shared" si="16"/>
        <v/>
      </c>
      <c r="J51" s="91"/>
    </row>
    <row r="52" spans="1:10" ht="11.25" customHeight="1" x14ac:dyDescent="0.2">
      <c r="A52" s="37" t="s">
        <v>58</v>
      </c>
      <c r="B52" s="16">
        <f t="shared" ref="B52:C52" si="19">SUM(B53:B58)</f>
        <v>11845144.246629994</v>
      </c>
      <c r="C52" s="16">
        <f t="shared" si="19"/>
        <v>10405627.125199998</v>
      </c>
      <c r="D52" s="16">
        <f t="shared" ref="D52:G52" si="20">SUM(D53:D58)</f>
        <v>528543.64286000002</v>
      </c>
      <c r="E52" s="18">
        <f t="shared" si="20"/>
        <v>10934170.768059997</v>
      </c>
      <c r="F52" s="18">
        <f t="shared" si="20"/>
        <v>910973.47856999678</v>
      </c>
      <c r="G52" s="18">
        <f t="shared" si="20"/>
        <v>1439517.1214299966</v>
      </c>
      <c r="H52" s="11">
        <f t="shared" si="16"/>
        <v>92.309308695593344</v>
      </c>
      <c r="J52" s="91"/>
    </row>
    <row r="53" spans="1:10" ht="11.25" customHeight="1" x14ac:dyDescent="0.2">
      <c r="A53" s="38" t="s">
        <v>36</v>
      </c>
      <c r="B53" s="12">
        <v>8897543.8676299956</v>
      </c>
      <c r="C53" s="12">
        <v>7695777.314269999</v>
      </c>
      <c r="D53" s="12">
        <v>386232.50378000003</v>
      </c>
      <c r="E53" s="12">
        <f t="shared" ref="E53:E58" si="21">C53+D53</f>
        <v>8082009.818049999</v>
      </c>
      <c r="F53" s="12">
        <f t="shared" ref="F53:F58" si="22">B53-E53</f>
        <v>815534.04957999662</v>
      </c>
      <c r="G53" s="12">
        <f t="shared" ref="G53:G58" si="23">B53-C53</f>
        <v>1201766.5533599965</v>
      </c>
      <c r="H53" s="11">
        <f t="shared" si="16"/>
        <v>90.834166577734138</v>
      </c>
      <c r="J53" s="91"/>
    </row>
    <row r="54" spans="1:10" ht="11.25" customHeight="1" x14ac:dyDescent="0.2">
      <c r="A54" s="38" t="s">
        <v>59</v>
      </c>
      <c r="B54" s="12">
        <v>1199247.9160000002</v>
      </c>
      <c r="C54" s="12">
        <v>1117272.2254900001</v>
      </c>
      <c r="D54" s="12">
        <v>69311.972900000008</v>
      </c>
      <c r="E54" s="12">
        <f t="shared" si="21"/>
        <v>1186584.19839</v>
      </c>
      <c r="F54" s="12">
        <f t="shared" si="22"/>
        <v>12663.717610000167</v>
      </c>
      <c r="G54" s="12">
        <f t="shared" si="23"/>
        <v>81975.690510000102</v>
      </c>
      <c r="H54" s="11">
        <f t="shared" si="16"/>
        <v>98.944028383035345</v>
      </c>
      <c r="J54" s="91"/>
    </row>
    <row r="55" spans="1:10" ht="11.25" customHeight="1" x14ac:dyDescent="0.2">
      <c r="A55" s="38" t="s">
        <v>60</v>
      </c>
      <c r="B55" s="12">
        <v>851042.20400000014</v>
      </c>
      <c r="C55" s="12">
        <v>761614.50800000015</v>
      </c>
      <c r="D55" s="12">
        <v>59865.272969999991</v>
      </c>
      <c r="E55" s="12">
        <f t="shared" si="21"/>
        <v>821479.7809700002</v>
      </c>
      <c r="F55" s="12">
        <f t="shared" si="22"/>
        <v>29562.423029999947</v>
      </c>
      <c r="G55" s="12">
        <f t="shared" si="23"/>
        <v>89427.695999999996</v>
      </c>
      <c r="H55" s="11">
        <f t="shared" si="16"/>
        <v>96.526327026902663</v>
      </c>
      <c r="J55" s="91"/>
    </row>
    <row r="56" spans="1:10" ht="11.25" customHeight="1" x14ac:dyDescent="0.2">
      <c r="A56" s="38" t="s">
        <v>61</v>
      </c>
      <c r="B56" s="12">
        <v>715025.64899999998</v>
      </c>
      <c r="C56" s="12">
        <v>703752.92955</v>
      </c>
      <c r="D56" s="12">
        <v>11272.707710000001</v>
      </c>
      <c r="E56" s="12">
        <f t="shared" si="21"/>
        <v>715025.63725999999</v>
      </c>
      <c r="F56" s="12">
        <f t="shared" si="22"/>
        <v>1.1739999987185001E-2</v>
      </c>
      <c r="G56" s="12">
        <f t="shared" si="23"/>
        <v>11272.719449999975</v>
      </c>
      <c r="H56" s="11">
        <f t="shared" si="16"/>
        <v>99.999998358100868</v>
      </c>
      <c r="J56" s="91"/>
    </row>
    <row r="57" spans="1:10" ht="11.25" customHeight="1" x14ac:dyDescent="0.2">
      <c r="A57" s="38" t="s">
        <v>62</v>
      </c>
      <c r="B57" s="12">
        <v>116424</v>
      </c>
      <c r="C57" s="12">
        <v>64723.24755</v>
      </c>
      <c r="D57" s="12">
        <v>50.158480000000004</v>
      </c>
      <c r="E57" s="12">
        <f t="shared" si="21"/>
        <v>64773.406029999998</v>
      </c>
      <c r="F57" s="12">
        <f t="shared" si="22"/>
        <v>51650.593970000002</v>
      </c>
      <c r="G57" s="12">
        <f t="shared" si="23"/>
        <v>51700.75245</v>
      </c>
      <c r="H57" s="11">
        <f t="shared" si="16"/>
        <v>55.63578474369546</v>
      </c>
      <c r="J57" s="91"/>
    </row>
    <row r="58" spans="1:10" ht="11.25" customHeight="1" x14ac:dyDescent="0.2">
      <c r="A58" s="38" t="s">
        <v>63</v>
      </c>
      <c r="B58" s="12">
        <v>65860.610000000015</v>
      </c>
      <c r="C58" s="12">
        <v>62486.90034</v>
      </c>
      <c r="D58" s="12">
        <v>1811.02702</v>
      </c>
      <c r="E58" s="12">
        <f t="shared" si="21"/>
        <v>64297.927360000001</v>
      </c>
      <c r="F58" s="12">
        <f t="shared" si="22"/>
        <v>1562.6826400000136</v>
      </c>
      <c r="G58" s="12">
        <f t="shared" si="23"/>
        <v>3373.709660000015</v>
      </c>
      <c r="H58" s="11">
        <f t="shared" si="16"/>
        <v>97.627287934320663</v>
      </c>
      <c r="J58" s="91"/>
    </row>
    <row r="59" spans="1:10" ht="11.25" customHeight="1" x14ac:dyDescent="0.2">
      <c r="A59" s="38"/>
      <c r="B59" s="14"/>
      <c r="C59" s="14"/>
      <c r="D59" s="14"/>
      <c r="E59" s="14"/>
      <c r="F59" s="14"/>
      <c r="G59" s="14"/>
      <c r="H59" s="11" t="str">
        <f t="shared" si="16"/>
        <v/>
      </c>
      <c r="J59" s="91"/>
    </row>
    <row r="60" spans="1:10" ht="11.25" customHeight="1" x14ac:dyDescent="0.2">
      <c r="A60" s="37" t="s">
        <v>64</v>
      </c>
      <c r="B60" s="16">
        <f t="shared" ref="B60:C60" si="24">SUM(B61:B70)</f>
        <v>28209746.653999977</v>
      </c>
      <c r="C60" s="16">
        <f t="shared" si="24"/>
        <v>25766091.580799926</v>
      </c>
      <c r="D60" s="16">
        <f t="shared" ref="D60:G60" si="25">SUM(D61:D70)</f>
        <v>513922.68521999998</v>
      </c>
      <c r="E60" s="16">
        <f t="shared" si="25"/>
        <v>26280014.266019925</v>
      </c>
      <c r="F60" s="16">
        <f t="shared" si="25"/>
        <v>1929732.3879800525</v>
      </c>
      <c r="G60" s="16">
        <f t="shared" si="25"/>
        <v>2443655.0732000526</v>
      </c>
      <c r="H60" s="11">
        <f t="shared" si="16"/>
        <v>93.159341657162926</v>
      </c>
      <c r="J60" s="91"/>
    </row>
    <row r="61" spans="1:10" ht="11.25" customHeight="1" x14ac:dyDescent="0.2">
      <c r="A61" s="38" t="s">
        <v>65</v>
      </c>
      <c r="B61" s="12">
        <v>466847.58299996948</v>
      </c>
      <c r="C61" s="12">
        <v>429806.12352992193</v>
      </c>
      <c r="D61" s="12">
        <v>33804.715180000021</v>
      </c>
      <c r="E61" s="12">
        <f t="shared" ref="E61:E70" si="26">C61+D61</f>
        <v>463610.83870992193</v>
      </c>
      <c r="F61" s="12">
        <f t="shared" ref="F61:F70" si="27">B61-E61</f>
        <v>3236.744290047558</v>
      </c>
      <c r="G61" s="12">
        <f t="shared" ref="G61:G70" si="28">B61-C61</f>
        <v>37041.459470047557</v>
      </c>
      <c r="H61" s="11">
        <f t="shared" si="16"/>
        <v>99.306680722378772</v>
      </c>
      <c r="J61" s="91"/>
    </row>
    <row r="62" spans="1:10" ht="11.25" customHeight="1" x14ac:dyDescent="0.2">
      <c r="A62" s="38" t="s">
        <v>66</v>
      </c>
      <c r="B62" s="12">
        <v>4100151.4989999998</v>
      </c>
      <c r="C62" s="12">
        <v>2707483.8296599998</v>
      </c>
      <c r="D62" s="12">
        <v>206950.91326</v>
      </c>
      <c r="E62" s="12">
        <f t="shared" si="26"/>
        <v>2914434.7429199996</v>
      </c>
      <c r="F62" s="12">
        <f t="shared" si="27"/>
        <v>1185716.7560800002</v>
      </c>
      <c r="G62" s="12">
        <f t="shared" si="28"/>
        <v>1392667.66934</v>
      </c>
      <c r="H62" s="11">
        <f t="shared" si="16"/>
        <v>71.081147699805996</v>
      </c>
      <c r="J62" s="91"/>
    </row>
    <row r="63" spans="1:10" ht="11.25" customHeight="1" x14ac:dyDescent="0.2">
      <c r="A63" s="38" t="s">
        <v>67</v>
      </c>
      <c r="B63" s="12">
        <v>7233421.9629999995</v>
      </c>
      <c r="C63" s="12">
        <v>6442012.213750001</v>
      </c>
      <c r="D63" s="12">
        <v>188008.11522000001</v>
      </c>
      <c r="E63" s="12">
        <f t="shared" si="26"/>
        <v>6630020.3289700011</v>
      </c>
      <c r="F63" s="12">
        <f t="shared" si="27"/>
        <v>603401.63402999844</v>
      </c>
      <c r="G63" s="12">
        <f t="shared" si="28"/>
        <v>791409.74924999848</v>
      </c>
      <c r="H63" s="11">
        <f t="shared" si="16"/>
        <v>91.65814413818957</v>
      </c>
      <c r="J63" s="91"/>
    </row>
    <row r="64" spans="1:10" ht="11.25" customHeight="1" x14ac:dyDescent="0.2">
      <c r="A64" s="38" t="s">
        <v>68</v>
      </c>
      <c r="B64" s="12">
        <v>155384.06899999996</v>
      </c>
      <c r="C64" s="12">
        <v>135374.92715</v>
      </c>
      <c r="D64" s="12">
        <v>8000.4879299999993</v>
      </c>
      <c r="E64" s="12">
        <f t="shared" si="26"/>
        <v>143375.41508000001</v>
      </c>
      <c r="F64" s="12">
        <f t="shared" si="27"/>
        <v>12008.653919999953</v>
      </c>
      <c r="G64" s="12">
        <f t="shared" si="28"/>
        <v>20009.141849999956</v>
      </c>
      <c r="H64" s="11">
        <f t="shared" si="16"/>
        <v>92.271631192770514</v>
      </c>
      <c r="J64" s="91"/>
    </row>
    <row r="65" spans="1:10" ht="11.25" customHeight="1" x14ac:dyDescent="0.2">
      <c r="A65" s="38" t="s">
        <v>69</v>
      </c>
      <c r="B65" s="12">
        <v>15844970.000000007</v>
      </c>
      <c r="C65" s="12">
        <v>15719239.880650001</v>
      </c>
      <c r="D65" s="12">
        <v>47092.109400000008</v>
      </c>
      <c r="E65" s="12">
        <f t="shared" si="26"/>
        <v>15766331.990050001</v>
      </c>
      <c r="F65" s="12">
        <f t="shared" si="27"/>
        <v>78638.009950006381</v>
      </c>
      <c r="G65" s="12">
        <f t="shared" si="28"/>
        <v>125730.1193500068</v>
      </c>
      <c r="H65" s="11">
        <f t="shared" si="16"/>
        <v>99.503703636232785</v>
      </c>
      <c r="J65" s="91"/>
    </row>
    <row r="66" spans="1:10" ht="11.25" customHeight="1" x14ac:dyDescent="0.2">
      <c r="A66" s="38" t="s">
        <v>70</v>
      </c>
      <c r="B66" s="12">
        <v>8482.1699999999983</v>
      </c>
      <c r="C66" s="12">
        <v>7830.7117800000005</v>
      </c>
      <c r="D66" s="12">
        <v>272.20923999999997</v>
      </c>
      <c r="E66" s="12">
        <f t="shared" si="26"/>
        <v>8102.9210200000007</v>
      </c>
      <c r="F66" s="12">
        <f t="shared" si="27"/>
        <v>379.24897999999757</v>
      </c>
      <c r="G66" s="12">
        <f t="shared" si="28"/>
        <v>651.45821999999771</v>
      </c>
      <c r="H66" s="11">
        <f t="shared" si="16"/>
        <v>95.528868438147342</v>
      </c>
      <c r="J66" s="91"/>
    </row>
    <row r="67" spans="1:10" ht="11.25" customHeight="1" x14ac:dyDescent="0.2">
      <c r="A67" s="38" t="s">
        <v>71</v>
      </c>
      <c r="B67" s="12">
        <v>276902.31199999998</v>
      </c>
      <c r="C67" s="12">
        <v>223424.59518</v>
      </c>
      <c r="D67" s="12">
        <v>9231.1077900000018</v>
      </c>
      <c r="E67" s="12">
        <f t="shared" si="26"/>
        <v>232655.70297000001</v>
      </c>
      <c r="F67" s="12">
        <f t="shared" si="27"/>
        <v>44246.609029999963</v>
      </c>
      <c r="G67" s="12">
        <f t="shared" si="28"/>
        <v>53477.716819999972</v>
      </c>
      <c r="H67" s="11">
        <f t="shared" si="16"/>
        <v>84.020859663316955</v>
      </c>
      <c r="J67" s="91"/>
    </row>
    <row r="68" spans="1:10" ht="11.25" customHeight="1" x14ac:dyDescent="0.2">
      <c r="A68" s="38" t="s">
        <v>72</v>
      </c>
      <c r="B68" s="12">
        <v>73175</v>
      </c>
      <c r="C68" s="12">
        <v>56181.995619999994</v>
      </c>
      <c r="D68" s="12">
        <v>15697.80645</v>
      </c>
      <c r="E68" s="12">
        <f t="shared" si="26"/>
        <v>71879.802069999991</v>
      </c>
      <c r="F68" s="12">
        <f t="shared" si="27"/>
        <v>1295.1979300000094</v>
      </c>
      <c r="G68" s="12">
        <f t="shared" si="28"/>
        <v>16993.004380000006</v>
      </c>
      <c r="H68" s="11">
        <f t="shared" si="16"/>
        <v>98.22999941236759</v>
      </c>
      <c r="J68" s="91"/>
    </row>
    <row r="69" spans="1:10" ht="11.25" customHeight="1" x14ac:dyDescent="0.2">
      <c r="A69" s="40" t="s">
        <v>73</v>
      </c>
      <c r="B69" s="12">
        <v>50412.058000000005</v>
      </c>
      <c r="C69" s="12">
        <v>44737.303479999995</v>
      </c>
      <c r="D69" s="12">
        <v>4865.2207500000004</v>
      </c>
      <c r="E69" s="12">
        <f t="shared" si="26"/>
        <v>49602.524229999995</v>
      </c>
      <c r="F69" s="12">
        <f t="shared" si="27"/>
        <v>809.5337700000091</v>
      </c>
      <c r="G69" s="12">
        <f t="shared" si="28"/>
        <v>5674.7545200000095</v>
      </c>
      <c r="H69" s="11">
        <f t="shared" si="16"/>
        <v>98.394166391699372</v>
      </c>
      <c r="J69" s="91"/>
    </row>
    <row r="70" spans="1:10" ht="11.25" hidden="1" customHeight="1" x14ac:dyDescent="0.2">
      <c r="A70" s="38" t="s">
        <v>74</v>
      </c>
      <c r="B70" s="12">
        <v>0</v>
      </c>
      <c r="C70" s="12">
        <v>0</v>
      </c>
      <c r="D70" s="12">
        <v>0</v>
      </c>
      <c r="E70" s="12">
        <f t="shared" si="26"/>
        <v>0</v>
      </c>
      <c r="F70" s="12">
        <f t="shared" si="27"/>
        <v>0</v>
      </c>
      <c r="G70" s="12">
        <f t="shared" si="28"/>
        <v>0</v>
      </c>
      <c r="H70" s="11" t="str">
        <f t="shared" si="16"/>
        <v/>
      </c>
      <c r="J70" s="91"/>
    </row>
    <row r="71" spans="1:10" ht="11.25" customHeight="1" x14ac:dyDescent="0.2">
      <c r="A71" s="38"/>
      <c r="B71" s="14"/>
      <c r="C71" s="14"/>
      <c r="D71" s="14"/>
      <c r="E71" s="14"/>
      <c r="F71" s="14"/>
      <c r="G71" s="14"/>
      <c r="H71" s="11" t="str">
        <f t="shared" si="16"/>
        <v/>
      </c>
      <c r="J71" s="91"/>
    </row>
    <row r="72" spans="1:10" ht="11.25" customHeight="1" x14ac:dyDescent="0.2">
      <c r="A72" s="37" t="s">
        <v>75</v>
      </c>
      <c r="B72" s="16">
        <f t="shared" ref="B72:G72" si="29">SUM(B73:B77)</f>
        <v>8720587.0300000031</v>
      </c>
      <c r="C72" s="16">
        <f t="shared" si="29"/>
        <v>6961333.0770800002</v>
      </c>
      <c r="D72" s="16">
        <f t="shared" ref="D72" si="30">SUM(D73:D77)</f>
        <v>1507942.53929</v>
      </c>
      <c r="E72" s="18">
        <f t="shared" si="29"/>
        <v>8469275.6163699999</v>
      </c>
      <c r="F72" s="18">
        <f t="shared" si="29"/>
        <v>251311.4136300027</v>
      </c>
      <c r="G72" s="18">
        <f t="shared" si="29"/>
        <v>1759253.9529200033</v>
      </c>
      <c r="H72" s="11">
        <f t="shared" si="16"/>
        <v>97.118182379632728</v>
      </c>
      <c r="J72" s="91"/>
    </row>
    <row r="73" spans="1:10" ht="11.25" customHeight="1" x14ac:dyDescent="0.2">
      <c r="A73" s="38" t="s">
        <v>36</v>
      </c>
      <c r="B73" s="12">
        <v>8639225.0310000032</v>
      </c>
      <c r="C73" s="12">
        <v>6883995.07118</v>
      </c>
      <c r="D73" s="12">
        <v>1507179.9157999998</v>
      </c>
      <c r="E73" s="12">
        <f t="shared" ref="E73:E77" si="31">C73+D73</f>
        <v>8391174.9869800005</v>
      </c>
      <c r="F73" s="12">
        <f>B73-E73</f>
        <v>248050.04402000271</v>
      </c>
      <c r="G73" s="12">
        <f>B73-C73</f>
        <v>1755229.9598200032</v>
      </c>
      <c r="H73" s="11">
        <f t="shared" ref="H73:H92" si="32">IFERROR(E73/B73*100,"")</f>
        <v>97.128792882116983</v>
      </c>
      <c r="J73" s="91"/>
    </row>
    <row r="74" spans="1:10" ht="11.25" customHeight="1" x14ac:dyDescent="0.2">
      <c r="A74" s="38" t="s">
        <v>76</v>
      </c>
      <c r="B74" s="12">
        <v>46092.088000000003</v>
      </c>
      <c r="C74" s="12">
        <v>46091.918119999995</v>
      </c>
      <c r="D74" s="12">
        <v>0</v>
      </c>
      <c r="E74" s="12">
        <f t="shared" si="31"/>
        <v>46091.918119999995</v>
      </c>
      <c r="F74" s="12">
        <f>B74-E74</f>
        <v>0.16988000000856118</v>
      </c>
      <c r="G74" s="12">
        <f>B74-C74</f>
        <v>0.16988000000856118</v>
      </c>
      <c r="H74" s="11">
        <f t="shared" si="32"/>
        <v>99.999631433490251</v>
      </c>
      <c r="J74" s="91"/>
    </row>
    <row r="75" spans="1:10" ht="11.25" customHeight="1" x14ac:dyDescent="0.2">
      <c r="A75" s="38" t="s">
        <v>77</v>
      </c>
      <c r="B75" s="12">
        <v>2047</v>
      </c>
      <c r="C75" s="12">
        <v>1243.5030800000002</v>
      </c>
      <c r="D75" s="12">
        <v>0.14143</v>
      </c>
      <c r="E75" s="12">
        <f t="shared" si="31"/>
        <v>1243.6445100000001</v>
      </c>
      <c r="F75" s="12">
        <f>B75-E75</f>
        <v>803.35548999999992</v>
      </c>
      <c r="G75" s="12">
        <f>B75-C75</f>
        <v>803.49691999999982</v>
      </c>
      <c r="H75" s="11">
        <f t="shared" si="32"/>
        <v>60.754494870542267</v>
      </c>
      <c r="J75" s="91"/>
    </row>
    <row r="76" spans="1:10" ht="11.25" customHeight="1" x14ac:dyDescent="0.2">
      <c r="A76" s="38" t="s">
        <v>78</v>
      </c>
      <c r="B76" s="12">
        <v>15408.911</v>
      </c>
      <c r="C76" s="12">
        <v>14149.723529999999</v>
      </c>
      <c r="D76" s="12">
        <v>419.55957000000001</v>
      </c>
      <c r="E76" s="12">
        <f t="shared" si="31"/>
        <v>14569.283099999999</v>
      </c>
      <c r="F76" s="12">
        <f>B76-E76</f>
        <v>839.62790000000132</v>
      </c>
      <c r="G76" s="12">
        <f>B76-C76</f>
        <v>1259.1874700000008</v>
      </c>
      <c r="H76" s="11">
        <f t="shared" si="32"/>
        <v>94.551023755020708</v>
      </c>
      <c r="J76" s="91"/>
    </row>
    <row r="77" spans="1:10" ht="11.25" customHeight="1" x14ac:dyDescent="0.2">
      <c r="A77" s="38" t="s">
        <v>79</v>
      </c>
      <c r="B77" s="12">
        <v>17814</v>
      </c>
      <c r="C77" s="12">
        <v>15852.86117</v>
      </c>
      <c r="D77" s="12">
        <v>342.92248999999998</v>
      </c>
      <c r="E77" s="12">
        <f t="shared" si="31"/>
        <v>16195.783660000001</v>
      </c>
      <c r="F77" s="12">
        <f>B77-E77</f>
        <v>1618.216339999999</v>
      </c>
      <c r="G77" s="12">
        <f>B77-C77</f>
        <v>1961.1388299999999</v>
      </c>
      <c r="H77" s="11">
        <f t="shared" si="32"/>
        <v>90.916041652632757</v>
      </c>
      <c r="J77" s="91"/>
    </row>
    <row r="78" spans="1:10" ht="11.25" customHeight="1" x14ac:dyDescent="0.2">
      <c r="A78" s="38"/>
      <c r="B78" s="14"/>
      <c r="C78" s="14"/>
      <c r="D78" s="14"/>
      <c r="E78" s="14"/>
      <c r="F78" s="14"/>
      <c r="G78" s="14"/>
      <c r="H78" s="11" t="str">
        <f t="shared" si="32"/>
        <v/>
      </c>
      <c r="J78" s="91"/>
    </row>
    <row r="79" spans="1:10" ht="11.25" customHeight="1" x14ac:dyDescent="0.2">
      <c r="A79" s="37" t="s">
        <v>80</v>
      </c>
      <c r="B79" s="16">
        <f>SUM(B80:B82)</f>
        <v>105247285.07604998</v>
      </c>
      <c r="C79" s="16">
        <f>SUM(C80:C82)</f>
        <v>101051984.08163002</v>
      </c>
      <c r="D79" s="16">
        <f>SUM(D80:D82)</f>
        <v>2472032.3172100005</v>
      </c>
      <c r="E79" s="18">
        <f t="shared" ref="E79:G79" si="33">SUM(E80:E82)</f>
        <v>103524016.39884001</v>
      </c>
      <c r="F79" s="18">
        <f t="shared" si="33"/>
        <v>1723268.6772099712</v>
      </c>
      <c r="G79" s="18">
        <f t="shared" si="33"/>
        <v>4195300.9944199696</v>
      </c>
      <c r="H79" s="11">
        <f t="shared" si="32"/>
        <v>98.362647857410508</v>
      </c>
      <c r="J79" s="91"/>
    </row>
    <row r="80" spans="1:10" ht="11.25" customHeight="1" x14ac:dyDescent="0.2">
      <c r="A80" s="38" t="s">
        <v>81</v>
      </c>
      <c r="B80" s="12">
        <v>105032863.49704999</v>
      </c>
      <c r="C80" s="12">
        <v>100843709.16243002</v>
      </c>
      <c r="D80" s="12">
        <v>2466577.7746100002</v>
      </c>
      <c r="E80" s="12">
        <f t="shared" ref="E80:E82" si="34">C80+D80</f>
        <v>103310286.93704002</v>
      </c>
      <c r="F80" s="12">
        <f>B80-E80</f>
        <v>1722576.5600099713</v>
      </c>
      <c r="G80" s="12">
        <f>B80-C80</f>
        <v>4189154.3346199691</v>
      </c>
      <c r="H80" s="11">
        <f t="shared" si="32"/>
        <v>98.359964202957912</v>
      </c>
      <c r="J80" s="91"/>
    </row>
    <row r="81" spans="1:10" ht="11.25" customHeight="1" x14ac:dyDescent="0.2">
      <c r="A81" s="38" t="s">
        <v>82</v>
      </c>
      <c r="B81" s="12">
        <v>190263</v>
      </c>
      <c r="C81" s="12">
        <v>188225.77278999999</v>
      </c>
      <c r="D81" s="12">
        <v>1910.1</v>
      </c>
      <c r="E81" s="12">
        <f t="shared" si="34"/>
        <v>190135.87278999999</v>
      </c>
      <c r="F81" s="12">
        <f>B81-E81</f>
        <v>127.12721000000602</v>
      </c>
      <c r="G81" s="12">
        <f>B81-C81</f>
        <v>2037.2272100000118</v>
      </c>
      <c r="H81" s="11">
        <f t="shared" si="32"/>
        <v>99.933183430304368</v>
      </c>
      <c r="J81" s="91"/>
    </row>
    <row r="82" spans="1:10" ht="11.25" customHeight="1" x14ac:dyDescent="0.2">
      <c r="A82" s="38" t="s">
        <v>286</v>
      </c>
      <c r="B82" s="12">
        <v>24158.579000000002</v>
      </c>
      <c r="C82" s="12">
        <v>20049.146410000001</v>
      </c>
      <c r="D82" s="12">
        <v>3544.4426000000003</v>
      </c>
      <c r="E82" s="12">
        <f t="shared" si="34"/>
        <v>23593.589010000003</v>
      </c>
      <c r="F82" s="12">
        <f>B82-E82</f>
        <v>564.98998999999822</v>
      </c>
      <c r="G82" s="12">
        <f>B82-C82</f>
        <v>4109.4325900000003</v>
      </c>
      <c r="H82" s="11">
        <f t="shared" si="32"/>
        <v>97.661327721303479</v>
      </c>
      <c r="J82" s="91"/>
    </row>
    <row r="83" spans="1:10" ht="11.25" customHeight="1" x14ac:dyDescent="0.2">
      <c r="A83" s="38"/>
      <c r="B83" s="14"/>
      <c r="C83" s="14"/>
      <c r="D83" s="14"/>
      <c r="E83" s="14"/>
      <c r="F83" s="14"/>
      <c r="G83" s="14"/>
      <c r="H83" s="11" t="str">
        <f t="shared" si="32"/>
        <v/>
      </c>
      <c r="J83" s="91"/>
    </row>
    <row r="84" spans="1:10" ht="11.25" customHeight="1" x14ac:dyDescent="0.2">
      <c r="A84" s="37" t="s">
        <v>83</v>
      </c>
      <c r="B84" s="16">
        <f t="shared" ref="B84:G84" si="35">+B85+B86</f>
        <v>846890.01199999999</v>
      </c>
      <c r="C84" s="16">
        <f t="shared" si="35"/>
        <v>799075.70054000011</v>
      </c>
      <c r="D84" s="16">
        <f t="shared" si="35"/>
        <v>9795.7652500000004</v>
      </c>
      <c r="E84" s="18">
        <f t="shared" si="35"/>
        <v>808871.46579000005</v>
      </c>
      <c r="F84" s="18">
        <f t="shared" si="35"/>
        <v>38018.546209999884</v>
      </c>
      <c r="G84" s="18">
        <f t="shared" si="35"/>
        <v>47814.311459999939</v>
      </c>
      <c r="H84" s="11">
        <f t="shared" si="32"/>
        <v>95.510804747807086</v>
      </c>
      <c r="J84" s="91"/>
    </row>
    <row r="85" spans="1:10" ht="11.25" customHeight="1" x14ac:dyDescent="0.2">
      <c r="A85" s="38" t="s">
        <v>47</v>
      </c>
      <c r="B85" s="12">
        <v>567010.745</v>
      </c>
      <c r="C85" s="12">
        <v>534259.87263</v>
      </c>
      <c r="D85" s="12">
        <v>5247.0281500000001</v>
      </c>
      <c r="E85" s="12">
        <f t="shared" ref="E85:E86" si="36">C85+D85</f>
        <v>539506.90078000003</v>
      </c>
      <c r="F85" s="12">
        <f>B85-E85</f>
        <v>27503.84421999997</v>
      </c>
      <c r="G85" s="12">
        <f>B85-C85</f>
        <v>32750.872369999997</v>
      </c>
      <c r="H85" s="11">
        <f t="shared" si="32"/>
        <v>95.149325746904495</v>
      </c>
      <c r="J85" s="91"/>
    </row>
    <row r="86" spans="1:10" ht="11.25" customHeight="1" x14ac:dyDescent="0.2">
      <c r="A86" s="38" t="s">
        <v>84</v>
      </c>
      <c r="B86" s="12">
        <v>279879.26699999999</v>
      </c>
      <c r="C86" s="12">
        <v>264815.82791000005</v>
      </c>
      <c r="D86" s="12">
        <v>4548.7371000000003</v>
      </c>
      <c r="E86" s="12">
        <f t="shared" si="36"/>
        <v>269364.56501000008</v>
      </c>
      <c r="F86" s="12">
        <f>B86-E86</f>
        <v>10514.701989999914</v>
      </c>
      <c r="G86" s="12">
        <f>B86-C86</f>
        <v>15063.439089999942</v>
      </c>
      <c r="H86" s="11">
        <f t="shared" si="32"/>
        <v>96.24312936692094</v>
      </c>
      <c r="J86" s="91"/>
    </row>
    <row r="87" spans="1:10" ht="11.25" customHeight="1" x14ac:dyDescent="0.2">
      <c r="A87" s="38"/>
      <c r="B87" s="14"/>
      <c r="C87" s="14"/>
      <c r="D87" s="14"/>
      <c r="E87" s="14"/>
      <c r="F87" s="14"/>
      <c r="G87" s="14"/>
      <c r="H87" s="11" t="str">
        <f t="shared" si="32"/>
        <v/>
      </c>
      <c r="J87" s="91"/>
    </row>
    <row r="88" spans="1:10" ht="11.25" customHeight="1" x14ac:dyDescent="0.2">
      <c r="A88" s="37" t="s">
        <v>85</v>
      </c>
      <c r="B88" s="16">
        <f t="shared" ref="B88:C88" si="37">SUM(B89:B92)</f>
        <v>4914555.034</v>
      </c>
      <c r="C88" s="16">
        <f t="shared" si="37"/>
        <v>3800259.3588100001</v>
      </c>
      <c r="D88" s="16">
        <f t="shared" ref="D88:G88" si="38">SUM(D89:D92)</f>
        <v>543786.88350999996</v>
      </c>
      <c r="E88" s="18">
        <f t="shared" si="38"/>
        <v>4344046.2423200002</v>
      </c>
      <c r="F88" s="18">
        <f t="shared" si="38"/>
        <v>570508.79167999979</v>
      </c>
      <c r="G88" s="18">
        <f t="shared" si="38"/>
        <v>1114295.6751899999</v>
      </c>
      <c r="H88" s="11">
        <f t="shared" si="32"/>
        <v>88.39144566022577</v>
      </c>
      <c r="J88" s="91"/>
    </row>
    <row r="89" spans="1:10" ht="11.25" customHeight="1" x14ac:dyDescent="0.2">
      <c r="A89" s="38" t="s">
        <v>50</v>
      </c>
      <c r="B89" s="12">
        <v>4121758.4899999998</v>
      </c>
      <c r="C89" s="12">
        <v>3269083.6373600001</v>
      </c>
      <c r="D89" s="12">
        <v>504707.40497999993</v>
      </c>
      <c r="E89" s="12">
        <f t="shared" ref="E89:E92" si="39">C89+D89</f>
        <v>3773791.0423400002</v>
      </c>
      <c r="F89" s="12">
        <f>B89-E89</f>
        <v>347967.4476599996</v>
      </c>
      <c r="G89" s="12">
        <f>B89-C89</f>
        <v>852674.85263999971</v>
      </c>
      <c r="H89" s="11">
        <f t="shared" si="32"/>
        <v>91.55779144983336</v>
      </c>
      <c r="J89" s="91"/>
    </row>
    <row r="90" spans="1:10" ht="11.25" customHeight="1" x14ac:dyDescent="0.2">
      <c r="A90" s="38" t="s">
        <v>86</v>
      </c>
      <c r="B90" s="12">
        <v>186230</v>
      </c>
      <c r="C90" s="12">
        <v>147499.83562</v>
      </c>
      <c r="D90" s="12">
        <v>18184.70969</v>
      </c>
      <c r="E90" s="12">
        <f t="shared" si="39"/>
        <v>165684.54530999999</v>
      </c>
      <c r="F90" s="12">
        <f>B90-E90</f>
        <v>20545.454690000013</v>
      </c>
      <c r="G90" s="12">
        <f>B90-C90</f>
        <v>38730.164380000002</v>
      </c>
      <c r="H90" s="11">
        <f t="shared" si="32"/>
        <v>88.967698711270998</v>
      </c>
      <c r="J90" s="91"/>
    </row>
    <row r="91" spans="1:10" ht="11.25" customHeight="1" x14ac:dyDescent="0.2">
      <c r="A91" s="38" t="s">
        <v>87</v>
      </c>
      <c r="B91" s="12">
        <v>273682.69799999997</v>
      </c>
      <c r="C91" s="12">
        <v>136182.95108</v>
      </c>
      <c r="D91" s="12">
        <v>6152.3643600000005</v>
      </c>
      <c r="E91" s="12">
        <f t="shared" si="39"/>
        <v>142335.31544000001</v>
      </c>
      <c r="F91" s="12">
        <f>B91-E91</f>
        <v>131347.38255999997</v>
      </c>
      <c r="G91" s="12">
        <f>B91-C91</f>
        <v>137499.74691999998</v>
      </c>
      <c r="H91" s="11">
        <f t="shared" si="32"/>
        <v>52.00742190870978</v>
      </c>
      <c r="J91" s="91"/>
    </row>
    <row r="92" spans="1:10" ht="11.25" customHeight="1" x14ac:dyDescent="0.2">
      <c r="A92" s="38" t="s">
        <v>88</v>
      </c>
      <c r="B92" s="12">
        <v>332883.84600000014</v>
      </c>
      <c r="C92" s="12">
        <v>247492.93474999999</v>
      </c>
      <c r="D92" s="12">
        <v>14742.404479999997</v>
      </c>
      <c r="E92" s="12">
        <f t="shared" si="39"/>
        <v>262235.33922999998</v>
      </c>
      <c r="F92" s="12">
        <f>B92-E92</f>
        <v>70648.506770000153</v>
      </c>
      <c r="G92" s="12">
        <f>B92-C92</f>
        <v>85390.91125000015</v>
      </c>
      <c r="H92" s="11">
        <f t="shared" si="32"/>
        <v>78.776829329831727</v>
      </c>
      <c r="J92" s="91"/>
    </row>
    <row r="93" spans="1:10" ht="11.25" customHeight="1" x14ac:dyDescent="0.25">
      <c r="A93" s="17"/>
      <c r="B93" s="12"/>
      <c r="C93" s="13"/>
      <c r="D93" s="12"/>
      <c r="E93" s="13"/>
      <c r="F93" s="13"/>
      <c r="G93" s="13"/>
      <c r="H93" s="11"/>
      <c r="J93" s="91"/>
    </row>
    <row r="94" spans="1:10" ht="11.25" customHeight="1" x14ac:dyDescent="0.2">
      <c r="A94" s="37" t="s">
        <v>89</v>
      </c>
      <c r="B94" s="16">
        <f t="shared" ref="B94:C94" si="40">SUM(B95:B104)</f>
        <v>153647037.616</v>
      </c>
      <c r="C94" s="16">
        <f t="shared" si="40"/>
        <v>152237379.94529</v>
      </c>
      <c r="D94" s="16">
        <f t="shared" ref="D94:G94" si="41">SUM(D95:D104)</f>
        <v>1006185.1811899998</v>
      </c>
      <c r="E94" s="18">
        <f t="shared" si="41"/>
        <v>153243565.12648001</v>
      </c>
      <c r="F94" s="18">
        <f t="shared" si="41"/>
        <v>403472.48952000256</v>
      </c>
      <c r="G94" s="18">
        <f t="shared" si="41"/>
        <v>1409657.6707099935</v>
      </c>
      <c r="H94" s="11">
        <f t="shared" ref="H94:H126" si="42">IFERROR(E94/B94*100,"")</f>
        <v>99.737403014219922</v>
      </c>
      <c r="J94" s="91"/>
    </row>
    <row r="95" spans="1:10" ht="11.25" customHeight="1" x14ac:dyDescent="0.2">
      <c r="A95" s="38" t="s">
        <v>65</v>
      </c>
      <c r="B95" s="12">
        <v>3468511.3709999993</v>
      </c>
      <c r="C95" s="12">
        <v>3256605.3309499999</v>
      </c>
      <c r="D95" s="12">
        <v>87381.784430000029</v>
      </c>
      <c r="E95" s="12">
        <f t="shared" ref="E95:E104" si="43">C95+D95</f>
        <v>3343987.1153799999</v>
      </c>
      <c r="F95" s="12">
        <f t="shared" ref="F95:F104" si="44">B95-E95</f>
        <v>124524.25561999949</v>
      </c>
      <c r="G95" s="12">
        <f t="shared" ref="G95:G104" si="45">B95-C95</f>
        <v>211906.04004999949</v>
      </c>
      <c r="H95" s="11">
        <f t="shared" si="42"/>
        <v>96.409864570110997</v>
      </c>
      <c r="J95" s="91"/>
    </row>
    <row r="96" spans="1:10" ht="11.25" customHeight="1" x14ac:dyDescent="0.2">
      <c r="A96" s="38" t="s">
        <v>90</v>
      </c>
      <c r="B96" s="12">
        <v>15222259.175000001</v>
      </c>
      <c r="C96" s="12">
        <v>15158886.46356</v>
      </c>
      <c r="D96" s="12">
        <v>60540.630520000006</v>
      </c>
      <c r="E96" s="12">
        <f t="shared" si="43"/>
        <v>15219427.094079999</v>
      </c>
      <c r="F96" s="12">
        <f t="shared" si="44"/>
        <v>2832.0809200014919</v>
      </c>
      <c r="G96" s="12">
        <f t="shared" si="45"/>
        <v>63372.711440000683</v>
      </c>
      <c r="H96" s="11">
        <f t="shared" si="42"/>
        <v>99.981395134011024</v>
      </c>
      <c r="J96" s="91"/>
    </row>
    <row r="97" spans="1:10" ht="11.25" customHeight="1" x14ac:dyDescent="0.2">
      <c r="A97" s="38" t="s">
        <v>91</v>
      </c>
      <c r="B97" s="12">
        <v>11649020.061999999</v>
      </c>
      <c r="C97" s="12">
        <v>11339624.34895</v>
      </c>
      <c r="D97" s="12">
        <v>218387.51003000003</v>
      </c>
      <c r="E97" s="12">
        <f t="shared" si="43"/>
        <v>11558011.85898</v>
      </c>
      <c r="F97" s="12">
        <f t="shared" si="44"/>
        <v>91008.203019998968</v>
      </c>
      <c r="G97" s="12">
        <f t="shared" si="45"/>
        <v>309395.71304999851</v>
      </c>
      <c r="H97" s="11">
        <f t="shared" si="42"/>
        <v>99.218747993087632</v>
      </c>
      <c r="J97" s="91"/>
    </row>
    <row r="98" spans="1:10" ht="11.25" customHeight="1" x14ac:dyDescent="0.2">
      <c r="A98" s="38" t="s">
        <v>92</v>
      </c>
      <c r="B98" s="12">
        <v>193774.62899999999</v>
      </c>
      <c r="C98" s="12">
        <v>175302.02168999999</v>
      </c>
      <c r="D98" s="12">
        <v>18253.393469999999</v>
      </c>
      <c r="E98" s="12">
        <f t="shared" si="43"/>
        <v>193555.41516</v>
      </c>
      <c r="F98" s="12">
        <f t="shared" si="44"/>
        <v>219.21383999998216</v>
      </c>
      <c r="G98" s="12">
        <f t="shared" si="45"/>
        <v>18472.607309999992</v>
      </c>
      <c r="H98" s="11">
        <f t="shared" si="42"/>
        <v>99.886871753473997</v>
      </c>
      <c r="J98" s="91"/>
    </row>
    <row r="99" spans="1:10" ht="11.25" customHeight="1" x14ac:dyDescent="0.2">
      <c r="A99" s="38" t="s">
        <v>93</v>
      </c>
      <c r="B99" s="12">
        <v>2684835.4850000013</v>
      </c>
      <c r="C99" s="12">
        <v>2528388.0110100005</v>
      </c>
      <c r="D99" s="12">
        <v>46166.961350000005</v>
      </c>
      <c r="E99" s="12">
        <f t="shared" si="43"/>
        <v>2574554.9723600005</v>
      </c>
      <c r="F99" s="12">
        <f t="shared" si="44"/>
        <v>110280.51264000079</v>
      </c>
      <c r="G99" s="12">
        <f t="shared" si="45"/>
        <v>156447.47399000078</v>
      </c>
      <c r="H99" s="11">
        <f t="shared" si="42"/>
        <v>95.89246666113695</v>
      </c>
      <c r="J99" s="91"/>
    </row>
    <row r="100" spans="1:10" ht="11.25" customHeight="1" x14ac:dyDescent="0.2">
      <c r="A100" s="38" t="s">
        <v>94</v>
      </c>
      <c r="B100" s="12">
        <v>119291040.47799999</v>
      </c>
      <c r="C100" s="12">
        <v>118747516.96362999</v>
      </c>
      <c r="D100" s="12">
        <v>543111.88238999981</v>
      </c>
      <c r="E100" s="12">
        <f t="shared" si="43"/>
        <v>119290628.84601998</v>
      </c>
      <c r="F100" s="12">
        <f t="shared" si="44"/>
        <v>411.63198000192642</v>
      </c>
      <c r="G100" s="12">
        <f t="shared" si="45"/>
        <v>543523.5143699944</v>
      </c>
      <c r="H100" s="11">
        <f t="shared" si="42"/>
        <v>99.999654934705617</v>
      </c>
      <c r="J100" s="91"/>
    </row>
    <row r="101" spans="1:10" ht="11.25" customHeight="1" x14ac:dyDescent="0.2">
      <c r="A101" s="38" t="s">
        <v>95</v>
      </c>
      <c r="B101" s="12">
        <v>472327.78600000002</v>
      </c>
      <c r="C101" s="12">
        <v>398387.81237</v>
      </c>
      <c r="D101" s="12">
        <v>9805.9930899999999</v>
      </c>
      <c r="E101" s="12">
        <f t="shared" si="43"/>
        <v>408193.80546</v>
      </c>
      <c r="F101" s="12">
        <f t="shared" si="44"/>
        <v>64133.980540000019</v>
      </c>
      <c r="G101" s="12">
        <f t="shared" si="45"/>
        <v>73939.973630000022</v>
      </c>
      <c r="H101" s="11">
        <f t="shared" si="42"/>
        <v>86.421721854830707</v>
      </c>
      <c r="J101" s="91"/>
    </row>
    <row r="102" spans="1:10" ht="11.25" customHeight="1" x14ac:dyDescent="0.2">
      <c r="A102" s="38" t="s">
        <v>96</v>
      </c>
      <c r="B102" s="12">
        <v>501799.36199999996</v>
      </c>
      <c r="C102" s="12">
        <v>488489.39425000001</v>
      </c>
      <c r="D102" s="12">
        <v>13309.94262</v>
      </c>
      <c r="E102" s="12">
        <f t="shared" si="43"/>
        <v>501799.33687</v>
      </c>
      <c r="F102" s="12">
        <f t="shared" si="44"/>
        <v>2.5129999965429306E-2</v>
      </c>
      <c r="G102" s="12">
        <f t="shared" si="45"/>
        <v>13309.967749999953</v>
      </c>
      <c r="H102" s="11">
        <f t="shared" si="42"/>
        <v>99.999994992022337</v>
      </c>
      <c r="J102" s="91"/>
    </row>
    <row r="103" spans="1:10" ht="11.25" customHeight="1" x14ac:dyDescent="0.2">
      <c r="A103" s="38" t="s">
        <v>97</v>
      </c>
      <c r="B103" s="12">
        <v>69835.362999999983</v>
      </c>
      <c r="C103" s="12">
        <v>62995.633889999997</v>
      </c>
      <c r="D103" s="12">
        <v>6838.05692</v>
      </c>
      <c r="E103" s="12">
        <f t="shared" si="43"/>
        <v>69833.69081</v>
      </c>
      <c r="F103" s="12">
        <f t="shared" si="44"/>
        <v>1.6721899999829475</v>
      </c>
      <c r="G103" s="12">
        <f t="shared" si="45"/>
        <v>6839.7291099999857</v>
      </c>
      <c r="H103" s="11">
        <f t="shared" si="42"/>
        <v>99.99760552544133</v>
      </c>
      <c r="J103" s="91"/>
    </row>
    <row r="104" spans="1:10" ht="11.25" customHeight="1" x14ac:dyDescent="0.2">
      <c r="A104" s="38" t="s">
        <v>98</v>
      </c>
      <c r="B104" s="12">
        <v>93633.904999999999</v>
      </c>
      <c r="C104" s="12">
        <v>81183.964989999993</v>
      </c>
      <c r="D104" s="12">
        <v>2389.02637</v>
      </c>
      <c r="E104" s="12">
        <f t="shared" si="43"/>
        <v>83572.99136</v>
      </c>
      <c r="F104" s="12">
        <f t="shared" si="44"/>
        <v>10060.913639999999</v>
      </c>
      <c r="G104" s="12">
        <f t="shared" si="45"/>
        <v>12449.940010000006</v>
      </c>
      <c r="H104" s="11">
        <f t="shared" si="42"/>
        <v>89.255052814469295</v>
      </c>
      <c r="J104" s="91"/>
    </row>
    <row r="105" spans="1:10" ht="11.25" customHeight="1" x14ac:dyDescent="0.2">
      <c r="A105" s="38"/>
      <c r="B105" s="12"/>
      <c r="C105" s="13"/>
      <c r="D105" s="12"/>
      <c r="E105" s="13"/>
      <c r="F105" s="13"/>
      <c r="G105" s="13"/>
      <c r="H105" s="11" t="str">
        <f t="shared" si="42"/>
        <v/>
      </c>
      <c r="J105" s="91"/>
    </row>
    <row r="106" spans="1:10" ht="11.25" customHeight="1" x14ac:dyDescent="0.2">
      <c r="A106" s="37" t="s">
        <v>99</v>
      </c>
      <c r="B106" s="18">
        <f>SUM(B107:B117)</f>
        <v>15637951.117000002</v>
      </c>
      <c r="C106" s="18">
        <f>SUM(C107:C117)</f>
        <v>14659150.763599999</v>
      </c>
      <c r="D106" s="18">
        <f>SUM(D107:D117)</f>
        <v>318597.90030000004</v>
      </c>
      <c r="E106" s="18">
        <f t="shared" ref="E106:G106" si="46">SUM(E107:E117)</f>
        <v>14977748.663899999</v>
      </c>
      <c r="F106" s="18">
        <f t="shared" si="46"/>
        <v>660202.45310000004</v>
      </c>
      <c r="G106" s="18">
        <f t="shared" si="46"/>
        <v>978800.35340000014</v>
      </c>
      <c r="H106" s="11">
        <f t="shared" si="42"/>
        <v>95.778203626801854</v>
      </c>
      <c r="J106" s="91"/>
    </row>
    <row r="107" spans="1:10" ht="11.25" customHeight="1" x14ac:dyDescent="0.2">
      <c r="A107" s="38" t="s">
        <v>36</v>
      </c>
      <c r="B107" s="12">
        <v>5008391.8820000002</v>
      </c>
      <c r="C107" s="12">
        <v>4366317.1479700003</v>
      </c>
      <c r="D107" s="12">
        <v>134761.11936000001</v>
      </c>
      <c r="E107" s="12">
        <f t="shared" ref="E107:E117" si="47">C107+D107</f>
        <v>4501078.2673300002</v>
      </c>
      <c r="F107" s="12">
        <f t="shared" ref="F107:F117" si="48">B107-E107</f>
        <v>507313.61467000004</v>
      </c>
      <c r="G107" s="12">
        <f t="shared" ref="G107:G117" si="49">B107-C107</f>
        <v>642074.73402999993</v>
      </c>
      <c r="H107" s="11">
        <f t="shared" si="42"/>
        <v>89.870728436940624</v>
      </c>
      <c r="J107" s="91"/>
    </row>
    <row r="108" spans="1:10" ht="11.25" customHeight="1" x14ac:dyDescent="0.2">
      <c r="A108" s="38" t="s">
        <v>100</v>
      </c>
      <c r="B108" s="12">
        <v>2888812.2450000001</v>
      </c>
      <c r="C108" s="12">
        <v>2838809.6574200001</v>
      </c>
      <c r="D108" s="12">
        <v>44216.509409999999</v>
      </c>
      <c r="E108" s="12">
        <f t="shared" si="47"/>
        <v>2883026.16683</v>
      </c>
      <c r="F108" s="12">
        <f t="shared" si="48"/>
        <v>5786.0781700001098</v>
      </c>
      <c r="G108" s="12">
        <f t="shared" si="49"/>
        <v>50002.58758000005</v>
      </c>
      <c r="H108" s="11">
        <f t="shared" si="42"/>
        <v>99.799707364851599</v>
      </c>
      <c r="J108" s="91"/>
    </row>
    <row r="109" spans="1:10" ht="11.25" customHeight="1" x14ac:dyDescent="0.2">
      <c r="A109" s="38" t="s">
        <v>101</v>
      </c>
      <c r="B109" s="12">
        <v>925573.20499999984</v>
      </c>
      <c r="C109" s="12">
        <v>921704.08837000001</v>
      </c>
      <c r="D109" s="12">
        <v>3868.3259199999998</v>
      </c>
      <c r="E109" s="12">
        <f t="shared" si="47"/>
        <v>925572.41428999999</v>
      </c>
      <c r="F109" s="12">
        <f t="shared" si="48"/>
        <v>0.79070999985560775</v>
      </c>
      <c r="G109" s="12">
        <f t="shared" si="49"/>
        <v>3869.1166299998295</v>
      </c>
      <c r="H109" s="11">
        <f t="shared" si="42"/>
        <v>99.999914570776724</v>
      </c>
      <c r="J109" s="91"/>
    </row>
    <row r="110" spans="1:10" ht="11.25" customHeight="1" x14ac:dyDescent="0.2">
      <c r="A110" s="38" t="s">
        <v>102</v>
      </c>
      <c r="B110" s="12">
        <v>959023.74899999995</v>
      </c>
      <c r="C110" s="12">
        <v>843663.02676000004</v>
      </c>
      <c r="D110" s="12">
        <v>92033.331780000008</v>
      </c>
      <c r="E110" s="12">
        <f t="shared" si="47"/>
        <v>935696.35854000004</v>
      </c>
      <c r="F110" s="12">
        <f t="shared" si="48"/>
        <v>23327.390459999908</v>
      </c>
      <c r="G110" s="12">
        <f t="shared" si="49"/>
        <v>115360.72223999992</v>
      </c>
      <c r="H110" s="11">
        <f t="shared" si="42"/>
        <v>97.567589907515426</v>
      </c>
      <c r="J110" s="91"/>
    </row>
    <row r="111" spans="1:10" ht="11.25" customHeight="1" x14ac:dyDescent="0.2">
      <c r="A111" s="38" t="s">
        <v>103</v>
      </c>
      <c r="B111" s="12">
        <v>1424468.4079999998</v>
      </c>
      <c r="C111" s="12">
        <v>1325897.18325</v>
      </c>
      <c r="D111" s="12">
        <v>1742.1508100000001</v>
      </c>
      <c r="E111" s="12">
        <f t="shared" si="47"/>
        <v>1327639.33406</v>
      </c>
      <c r="F111" s="12">
        <f t="shared" si="48"/>
        <v>96829.073939999798</v>
      </c>
      <c r="G111" s="12">
        <f t="shared" si="49"/>
        <v>98571.224749999819</v>
      </c>
      <c r="H111" s="11">
        <f t="shared" si="42"/>
        <v>93.202441458427927</v>
      </c>
      <c r="J111" s="91"/>
    </row>
    <row r="112" spans="1:10" ht="11.25" customHeight="1" x14ac:dyDescent="0.2">
      <c r="A112" s="38" t="s">
        <v>104</v>
      </c>
      <c r="B112" s="12">
        <v>168150.663</v>
      </c>
      <c r="C112" s="12">
        <v>160279.70918000001</v>
      </c>
      <c r="D112" s="12">
        <v>531.82447000000002</v>
      </c>
      <c r="E112" s="12">
        <f t="shared" si="47"/>
        <v>160811.53365</v>
      </c>
      <c r="F112" s="12">
        <f t="shared" si="48"/>
        <v>7339.1293500000029</v>
      </c>
      <c r="G112" s="12">
        <f t="shared" si="49"/>
        <v>7870.9538199999952</v>
      </c>
      <c r="H112" s="11">
        <f t="shared" si="42"/>
        <v>95.635384827474638</v>
      </c>
      <c r="J112" s="91"/>
    </row>
    <row r="113" spans="1:10" ht="11.25" customHeight="1" x14ac:dyDescent="0.2">
      <c r="A113" s="38" t="s">
        <v>105</v>
      </c>
      <c r="B113" s="12">
        <v>728400.951</v>
      </c>
      <c r="C113" s="12">
        <v>712103.46472000005</v>
      </c>
      <c r="D113" s="12">
        <v>13839.65</v>
      </c>
      <c r="E113" s="12">
        <f t="shared" si="47"/>
        <v>725943.11472000007</v>
      </c>
      <c r="F113" s="12">
        <f t="shared" si="48"/>
        <v>2457.8362799999304</v>
      </c>
      <c r="G113" s="12">
        <f t="shared" si="49"/>
        <v>16297.486279999954</v>
      </c>
      <c r="H113" s="11">
        <f t="shared" si="42"/>
        <v>99.662570967730673</v>
      </c>
      <c r="J113" s="91"/>
    </row>
    <row r="114" spans="1:10" ht="11.25" customHeight="1" x14ac:dyDescent="0.2">
      <c r="A114" s="38" t="s">
        <v>106</v>
      </c>
      <c r="B114" s="12">
        <v>532679.4709999999</v>
      </c>
      <c r="C114" s="12">
        <v>507330.09995999956</v>
      </c>
      <c r="D114" s="12">
        <v>11047.38495</v>
      </c>
      <c r="E114" s="12">
        <f t="shared" si="47"/>
        <v>518377.48490999953</v>
      </c>
      <c r="F114" s="12">
        <f t="shared" si="48"/>
        <v>14301.98609000037</v>
      </c>
      <c r="G114" s="12">
        <f t="shared" si="49"/>
        <v>25349.371040000347</v>
      </c>
      <c r="H114" s="11">
        <f t="shared" si="42"/>
        <v>97.315085925284251</v>
      </c>
      <c r="J114" s="91"/>
    </row>
    <row r="115" spans="1:10" ht="11.25" customHeight="1" x14ac:dyDescent="0.2">
      <c r="A115" s="38" t="s">
        <v>107</v>
      </c>
      <c r="B115" s="12">
        <v>91756.312000000005</v>
      </c>
      <c r="C115" s="12">
        <v>83440.299860000014</v>
      </c>
      <c r="D115" s="12">
        <v>5470.33583</v>
      </c>
      <c r="E115" s="12">
        <f t="shared" si="47"/>
        <v>88910.63569000001</v>
      </c>
      <c r="F115" s="12">
        <f t="shared" si="48"/>
        <v>2845.6763099999953</v>
      </c>
      <c r="G115" s="12">
        <f t="shared" si="49"/>
        <v>8316.0121399999916</v>
      </c>
      <c r="H115" s="11">
        <f t="shared" si="42"/>
        <v>96.898658797446004</v>
      </c>
      <c r="J115" s="91"/>
    </row>
    <row r="116" spans="1:10" ht="11.25" customHeight="1" x14ac:dyDescent="0.2">
      <c r="A116" s="38" t="s">
        <v>108</v>
      </c>
      <c r="B116" s="12">
        <v>2862876.9210000001</v>
      </c>
      <c r="C116" s="12">
        <v>2851789.6532299998</v>
      </c>
      <c r="D116" s="12">
        <v>11087.26777</v>
      </c>
      <c r="E116" s="12">
        <f t="shared" si="47"/>
        <v>2862876.9209999996</v>
      </c>
      <c r="F116" s="12">
        <f t="shared" si="48"/>
        <v>0</v>
      </c>
      <c r="G116" s="12">
        <f t="shared" si="49"/>
        <v>11087.267770000268</v>
      </c>
      <c r="H116" s="11">
        <f t="shared" si="42"/>
        <v>99.999999999999986</v>
      </c>
      <c r="J116" s="91"/>
    </row>
    <row r="117" spans="1:10" ht="11.25" customHeight="1" x14ac:dyDescent="0.2">
      <c r="A117" s="38" t="s">
        <v>287</v>
      </c>
      <c r="B117" s="12">
        <v>47817.31</v>
      </c>
      <c r="C117" s="12">
        <v>47816.43288</v>
      </c>
      <c r="D117" s="12">
        <v>0</v>
      </c>
      <c r="E117" s="12">
        <f t="shared" si="47"/>
        <v>47816.43288</v>
      </c>
      <c r="F117" s="12">
        <f t="shared" si="48"/>
        <v>0.877119999997376</v>
      </c>
      <c r="G117" s="12">
        <f t="shared" si="49"/>
        <v>0.877119999997376</v>
      </c>
      <c r="H117" s="11">
        <f t="shared" si="42"/>
        <v>99.99816568518807</v>
      </c>
      <c r="J117" s="91"/>
    </row>
    <row r="118" spans="1:10" ht="11.25" customHeight="1" x14ac:dyDescent="0.2">
      <c r="A118" s="38"/>
      <c r="B118" s="12"/>
      <c r="C118" s="13"/>
      <c r="D118" s="12"/>
      <c r="E118" s="13"/>
      <c r="F118" s="13"/>
      <c r="G118" s="13"/>
      <c r="H118" s="11" t="str">
        <f t="shared" si="42"/>
        <v/>
      </c>
      <c r="J118" s="91"/>
    </row>
    <row r="119" spans="1:10" ht="11.25" customHeight="1" x14ac:dyDescent="0.2">
      <c r="A119" s="37" t="s">
        <v>109</v>
      </c>
      <c r="B119" s="18">
        <f>SUM(B120:B126)</f>
        <v>22375620.928719997</v>
      </c>
      <c r="C119" s="18">
        <f>SUM(C120:C126)</f>
        <v>21468542.709429998</v>
      </c>
      <c r="D119" s="18">
        <f t="shared" ref="D119:G119" si="50">SUM(D120:D126)</f>
        <v>854303.37092000013</v>
      </c>
      <c r="E119" s="18">
        <f t="shared" si="50"/>
        <v>22322846.080349997</v>
      </c>
      <c r="F119" s="18">
        <f t="shared" si="50"/>
        <v>52774.84836999845</v>
      </c>
      <c r="G119" s="18">
        <f t="shared" si="50"/>
        <v>907078.21928999876</v>
      </c>
      <c r="H119" s="11">
        <f t="shared" si="42"/>
        <v>99.764141301204006</v>
      </c>
      <c r="J119" s="91"/>
    </row>
    <row r="120" spans="1:10" ht="11.25" customHeight="1" x14ac:dyDescent="0.2">
      <c r="A120" s="38" t="s">
        <v>36</v>
      </c>
      <c r="B120" s="12">
        <v>11375813.392000001</v>
      </c>
      <c r="C120" s="12">
        <v>10964676.931419998</v>
      </c>
      <c r="D120" s="12">
        <v>411092.40794000006</v>
      </c>
      <c r="E120" s="12">
        <f t="shared" ref="E120:E126" si="51">C120+D120</f>
        <v>11375769.339359999</v>
      </c>
      <c r="F120" s="12">
        <f t="shared" ref="F120:F126" si="52">B120-E120</f>
        <v>44.052640002220869</v>
      </c>
      <c r="G120" s="12">
        <f t="shared" ref="G120:G126" si="53">B120-C120</f>
        <v>411136.46058000252</v>
      </c>
      <c r="H120" s="11">
        <f t="shared" si="42"/>
        <v>99.999612751734887</v>
      </c>
      <c r="J120" s="91"/>
    </row>
    <row r="121" spans="1:10" ht="11.25" customHeight="1" x14ac:dyDescent="0.2">
      <c r="A121" s="38" t="s">
        <v>110</v>
      </c>
      <c r="B121" s="12">
        <v>37639.953999999998</v>
      </c>
      <c r="C121" s="12">
        <v>36821.438560000002</v>
      </c>
      <c r="D121" s="12">
        <v>818.45231000000001</v>
      </c>
      <c r="E121" s="12">
        <f t="shared" si="51"/>
        <v>37639.890870000003</v>
      </c>
      <c r="F121" s="12">
        <f t="shared" si="52"/>
        <v>6.3129999994998798E-2</v>
      </c>
      <c r="G121" s="12">
        <f t="shared" si="53"/>
        <v>818.51543999999558</v>
      </c>
      <c r="H121" s="11">
        <f t="shared" si="42"/>
        <v>99.999832279284945</v>
      </c>
      <c r="J121" s="91"/>
    </row>
    <row r="122" spans="1:10" ht="11.25" customHeight="1" x14ac:dyDescent="0.2">
      <c r="A122" s="38" t="s">
        <v>111</v>
      </c>
      <c r="B122" s="12">
        <v>152488.80599999998</v>
      </c>
      <c r="C122" s="12">
        <v>136550.66631999999</v>
      </c>
      <c r="D122" s="12">
        <v>4920.8982700000006</v>
      </c>
      <c r="E122" s="12">
        <f t="shared" si="51"/>
        <v>141471.56458999999</v>
      </c>
      <c r="F122" s="12">
        <f t="shared" si="52"/>
        <v>11017.241409999988</v>
      </c>
      <c r="G122" s="12">
        <f t="shared" si="53"/>
        <v>15938.139679999993</v>
      </c>
      <c r="H122" s="11">
        <f t="shared" si="42"/>
        <v>92.775049068191933</v>
      </c>
      <c r="J122" s="91"/>
    </row>
    <row r="123" spans="1:10" ht="11.25" customHeight="1" x14ac:dyDescent="0.2">
      <c r="A123" s="38" t="s">
        <v>112</v>
      </c>
      <c r="B123" s="12">
        <v>872393.19099999999</v>
      </c>
      <c r="C123" s="12">
        <v>855183.0461700001</v>
      </c>
      <c r="D123" s="12">
        <v>13919.19685</v>
      </c>
      <c r="E123" s="12">
        <f t="shared" si="51"/>
        <v>869102.24302000005</v>
      </c>
      <c r="F123" s="12">
        <f t="shared" si="52"/>
        <v>3290.947979999939</v>
      </c>
      <c r="G123" s="12">
        <f t="shared" si="53"/>
        <v>17210.144829999888</v>
      </c>
      <c r="H123" s="11">
        <f t="shared" si="42"/>
        <v>99.622767805394304</v>
      </c>
      <c r="J123" s="91"/>
    </row>
    <row r="124" spans="1:10" ht="11.25" customHeight="1" x14ac:dyDescent="0.2">
      <c r="A124" s="38" t="s">
        <v>113</v>
      </c>
      <c r="B124" s="12">
        <v>135067.67056</v>
      </c>
      <c r="C124" s="12">
        <v>129230.37814999999</v>
      </c>
      <c r="D124" s="12">
        <v>5524.8159700000006</v>
      </c>
      <c r="E124" s="12">
        <f t="shared" si="51"/>
        <v>134755.19412</v>
      </c>
      <c r="F124" s="12">
        <f t="shared" si="52"/>
        <v>312.47643999999855</v>
      </c>
      <c r="G124" s="12">
        <f t="shared" si="53"/>
        <v>5837.2924100000091</v>
      </c>
      <c r="H124" s="11">
        <f t="shared" si="42"/>
        <v>99.768651936688883</v>
      </c>
      <c r="J124" s="91"/>
    </row>
    <row r="125" spans="1:10" ht="11.25" customHeight="1" x14ac:dyDescent="0.2">
      <c r="A125" s="38" t="s">
        <v>114</v>
      </c>
      <c r="B125" s="12">
        <v>1024812.3700000001</v>
      </c>
      <c r="C125" s="12">
        <v>982280.92639000015</v>
      </c>
      <c r="D125" s="12">
        <v>40824.546739999998</v>
      </c>
      <c r="E125" s="12">
        <f t="shared" si="51"/>
        <v>1023105.4731300002</v>
      </c>
      <c r="F125" s="12">
        <f t="shared" si="52"/>
        <v>1706.8968699999386</v>
      </c>
      <c r="G125" s="12">
        <f t="shared" si="53"/>
        <v>42531.443609999958</v>
      </c>
      <c r="H125" s="11">
        <f t="shared" si="42"/>
        <v>99.833442987227031</v>
      </c>
      <c r="J125" s="91"/>
    </row>
    <row r="126" spans="1:10" ht="11.25" customHeight="1" x14ac:dyDescent="0.2">
      <c r="A126" s="38" t="s">
        <v>317</v>
      </c>
      <c r="B126" s="12">
        <v>8777405.5451599974</v>
      </c>
      <c r="C126" s="12">
        <v>8363799.322420001</v>
      </c>
      <c r="D126" s="12">
        <v>377203.05283999996</v>
      </c>
      <c r="E126" s="12">
        <f t="shared" si="51"/>
        <v>8741002.375260001</v>
      </c>
      <c r="F126" s="12">
        <f t="shared" si="52"/>
        <v>36403.16989999637</v>
      </c>
      <c r="G126" s="12">
        <f t="shared" si="53"/>
        <v>413606.22273999639</v>
      </c>
      <c r="H126" s="11">
        <f t="shared" si="42"/>
        <v>99.585262755461159</v>
      </c>
      <c r="J126" s="91"/>
    </row>
    <row r="127" spans="1:10" ht="11.25" customHeight="1" x14ac:dyDescent="0.2">
      <c r="A127" s="38"/>
      <c r="B127" s="12"/>
      <c r="C127" s="12"/>
      <c r="D127" s="12"/>
      <c r="E127" s="12"/>
      <c r="F127" s="12"/>
      <c r="G127" s="12"/>
      <c r="H127" s="11"/>
      <c r="J127" s="91"/>
    </row>
    <row r="128" spans="1:10" ht="11.25" customHeight="1" x14ac:dyDescent="0.2">
      <c r="A128" s="37" t="s">
        <v>295</v>
      </c>
      <c r="B128" s="18">
        <f>SUM(B129:B130)</f>
        <v>5508351.5739999991</v>
      </c>
      <c r="C128" s="18">
        <f>SUM(C129:C130)</f>
        <v>3240383.0883999998</v>
      </c>
      <c r="D128" s="18">
        <f>SUM(D129:D130)</f>
        <v>310071.25413999998</v>
      </c>
      <c r="E128" s="18">
        <f t="shared" ref="E128:G128" si="54">SUM(E129:E130)</f>
        <v>3550454.3425400001</v>
      </c>
      <c r="F128" s="18">
        <f t="shared" si="54"/>
        <v>1957897.2314599995</v>
      </c>
      <c r="G128" s="18">
        <f t="shared" si="54"/>
        <v>2267968.4855999998</v>
      </c>
      <c r="H128" s="11">
        <f>IFERROR(E128/B128*100,"")</f>
        <v>64.455841186654084</v>
      </c>
      <c r="J128" s="91"/>
    </row>
    <row r="129" spans="1:10" ht="11.25" customHeight="1" x14ac:dyDescent="0.2">
      <c r="A129" s="42" t="s">
        <v>117</v>
      </c>
      <c r="B129" s="12">
        <v>1829567.4109999998</v>
      </c>
      <c r="C129" s="12">
        <v>1805984.6282299999</v>
      </c>
      <c r="D129" s="12">
        <v>23397.094279999972</v>
      </c>
      <c r="E129" s="12">
        <f t="shared" ref="E129:E130" si="55">C129+D129</f>
        <v>1829381.72251</v>
      </c>
      <c r="F129" s="12">
        <f>B129-E129</f>
        <v>185.68848999985494</v>
      </c>
      <c r="G129" s="12">
        <f>B129-C129</f>
        <v>23582.782769999932</v>
      </c>
      <c r="H129" s="11">
        <f>IFERROR(E129/B129*100,"")</f>
        <v>99.989850688808545</v>
      </c>
      <c r="J129" s="91"/>
    </row>
    <row r="130" spans="1:10" ht="11.25" customHeight="1" x14ac:dyDescent="0.2">
      <c r="A130" s="42" t="s">
        <v>296</v>
      </c>
      <c r="B130" s="12">
        <v>3678784.1629999997</v>
      </c>
      <c r="C130" s="12">
        <v>1434398.4601700001</v>
      </c>
      <c r="D130" s="12">
        <v>286674.15986000001</v>
      </c>
      <c r="E130" s="12">
        <f t="shared" si="55"/>
        <v>1721072.6200300001</v>
      </c>
      <c r="F130" s="12">
        <f>B130-E130</f>
        <v>1957711.5429699996</v>
      </c>
      <c r="G130" s="12">
        <f>B130-C130</f>
        <v>2244385.7028299998</v>
      </c>
      <c r="H130" s="11">
        <f>IFERROR(E130/B130*100,"")</f>
        <v>46.783734619170701</v>
      </c>
      <c r="J130" s="91"/>
    </row>
    <row r="131" spans="1:10" ht="11.25" customHeight="1" x14ac:dyDescent="0.2">
      <c r="A131" s="38"/>
      <c r="B131" s="12"/>
      <c r="C131" s="12"/>
      <c r="D131" s="12"/>
      <c r="E131" s="12"/>
      <c r="F131" s="12"/>
      <c r="G131" s="12"/>
      <c r="H131" s="11"/>
      <c r="J131" s="91"/>
    </row>
    <row r="132" spans="1:10" ht="11.25" customHeight="1" x14ac:dyDescent="0.2">
      <c r="A132" s="37" t="s">
        <v>115</v>
      </c>
      <c r="B132" s="18">
        <f t="shared" ref="B132:G132" si="56">+B133+B141</f>
        <v>165945716.18799999</v>
      </c>
      <c r="C132" s="18">
        <f t="shared" si="56"/>
        <v>159124705.62136999</v>
      </c>
      <c r="D132" s="18">
        <f t="shared" si="56"/>
        <v>5141353.1242499985</v>
      </c>
      <c r="E132" s="18">
        <f t="shared" si="56"/>
        <v>164266058.74562001</v>
      </c>
      <c r="F132" s="18">
        <f t="shared" si="56"/>
        <v>1679657.4423799952</v>
      </c>
      <c r="G132" s="18">
        <f t="shared" si="56"/>
        <v>6821010.5666299965</v>
      </c>
      <c r="H132" s="11">
        <f t="shared" ref="H132:H163" si="57">IFERROR(E132/B132*100,"")</f>
        <v>98.987827175678888</v>
      </c>
      <c r="J132" s="91"/>
    </row>
    <row r="133" spans="1:10" ht="22.5" customHeight="1" x14ac:dyDescent="0.2">
      <c r="A133" s="43" t="s">
        <v>116</v>
      </c>
      <c r="B133" s="18">
        <f t="shared" ref="B133:C133" si="58">SUM(B134:B138)</f>
        <v>9036206.3729999997</v>
      </c>
      <c r="C133" s="18">
        <f t="shared" si="58"/>
        <v>8553696.1508499999</v>
      </c>
      <c r="D133" s="18">
        <f t="shared" ref="D133:G133" si="59">SUM(D134:D138)</f>
        <v>240965.10715</v>
      </c>
      <c r="E133" s="18">
        <f t="shared" si="59"/>
        <v>8794661.2580000013</v>
      </c>
      <c r="F133" s="18">
        <f t="shared" si="59"/>
        <v>241545.11499999923</v>
      </c>
      <c r="G133" s="18">
        <f t="shared" si="59"/>
        <v>482510.22214999958</v>
      </c>
      <c r="H133" s="11">
        <f t="shared" si="57"/>
        <v>97.326919007497111</v>
      </c>
      <c r="J133" s="91"/>
    </row>
    <row r="134" spans="1:10" ht="11.25" customHeight="1" x14ac:dyDescent="0.2">
      <c r="A134" s="42" t="s">
        <v>117</v>
      </c>
      <c r="B134" s="12">
        <v>571267.56900000002</v>
      </c>
      <c r="C134" s="12">
        <v>524635.96366999997</v>
      </c>
      <c r="D134" s="12">
        <v>2107.8756100000001</v>
      </c>
      <c r="E134" s="12">
        <f t="shared" ref="E134:E137" si="60">C134+D134</f>
        <v>526743.83927999996</v>
      </c>
      <c r="F134" s="12">
        <f t="shared" ref="F134:F140" si="61">B134-E134</f>
        <v>44523.729720000061</v>
      </c>
      <c r="G134" s="12">
        <f t="shared" ref="G134:G140" si="62">B134-C134</f>
        <v>46631.605330000049</v>
      </c>
      <c r="H134" s="11">
        <f t="shared" si="57"/>
        <v>92.206151349018711</v>
      </c>
      <c r="J134" s="91"/>
    </row>
    <row r="135" spans="1:10" ht="11.25" customHeight="1" x14ac:dyDescent="0.2">
      <c r="A135" s="42" t="s">
        <v>118</v>
      </c>
      <c r="B135" s="12">
        <v>837285.64500000002</v>
      </c>
      <c r="C135" s="12">
        <v>613257.37515999994</v>
      </c>
      <c r="D135" s="12">
        <v>31034.404429999999</v>
      </c>
      <c r="E135" s="12">
        <f t="shared" si="60"/>
        <v>644291.77958999993</v>
      </c>
      <c r="F135" s="12">
        <f t="shared" si="61"/>
        <v>192993.86541000009</v>
      </c>
      <c r="G135" s="12">
        <f t="shared" si="62"/>
        <v>224028.26984000008</v>
      </c>
      <c r="H135" s="11">
        <f t="shared" si="57"/>
        <v>76.950056822006047</v>
      </c>
      <c r="J135" s="91"/>
    </row>
    <row r="136" spans="1:10" ht="11.25" customHeight="1" x14ac:dyDescent="0.2">
      <c r="A136" s="42" t="s">
        <v>119</v>
      </c>
      <c r="B136" s="12">
        <v>76862.104999999996</v>
      </c>
      <c r="C136" s="12">
        <v>75097.45048</v>
      </c>
      <c r="D136" s="12">
        <v>1647.2775100000001</v>
      </c>
      <c r="E136" s="12">
        <f t="shared" si="60"/>
        <v>76744.727989999999</v>
      </c>
      <c r="F136" s="12">
        <f t="shared" si="61"/>
        <v>117.37700999999652</v>
      </c>
      <c r="G136" s="12">
        <f t="shared" si="62"/>
        <v>1764.6545199999964</v>
      </c>
      <c r="H136" s="11">
        <f t="shared" si="57"/>
        <v>99.847288842791912</v>
      </c>
      <c r="J136" s="91"/>
    </row>
    <row r="137" spans="1:10" ht="11.4" x14ac:dyDescent="0.2">
      <c r="A137" s="42" t="s">
        <v>120</v>
      </c>
      <c r="B137" s="12">
        <v>745600.74000000011</v>
      </c>
      <c r="C137" s="12">
        <v>744699.92061999999</v>
      </c>
      <c r="D137" s="12">
        <v>713.16549999999995</v>
      </c>
      <c r="E137" s="12">
        <f t="shared" si="60"/>
        <v>745413.08611999999</v>
      </c>
      <c r="F137" s="12">
        <f t="shared" si="61"/>
        <v>187.65388000011444</v>
      </c>
      <c r="G137" s="12">
        <f t="shared" si="62"/>
        <v>900.81938000011723</v>
      </c>
      <c r="H137" s="11">
        <f t="shared" si="57"/>
        <v>99.974831854378237</v>
      </c>
      <c r="J137" s="91"/>
    </row>
    <row r="138" spans="1:10" ht="11.25" customHeight="1" x14ac:dyDescent="0.2">
      <c r="A138" s="43" t="s">
        <v>121</v>
      </c>
      <c r="B138" s="18">
        <f>SUM(B139:B140)</f>
        <v>6805190.3139999993</v>
      </c>
      <c r="C138" s="18">
        <f>SUM(C139:C140)</f>
        <v>6596005.44092</v>
      </c>
      <c r="D138" s="18">
        <f>SUM(D139:D140)</f>
        <v>205462.3841</v>
      </c>
      <c r="E138" s="18">
        <f t="shared" ref="E138" si="63">SUM(C138:D138)</f>
        <v>6801467.8250200003</v>
      </c>
      <c r="F138" s="18">
        <f t="shared" si="61"/>
        <v>3722.488979998976</v>
      </c>
      <c r="G138" s="18">
        <f t="shared" si="62"/>
        <v>209184.87307999935</v>
      </c>
      <c r="H138" s="11">
        <f t="shared" si="57"/>
        <v>99.945299267055901</v>
      </c>
      <c r="J138" s="91"/>
    </row>
    <row r="139" spans="1:10" ht="11.25" customHeight="1" x14ac:dyDescent="0.2">
      <c r="A139" s="44" t="s">
        <v>121</v>
      </c>
      <c r="B139" s="12">
        <v>5606139.2599999998</v>
      </c>
      <c r="C139" s="12">
        <v>5407026.1981800003</v>
      </c>
      <c r="D139" s="12">
        <v>195461.70481</v>
      </c>
      <c r="E139" s="12">
        <f t="shared" ref="E139:E140" si="64">C139+D139</f>
        <v>5602487.9029900003</v>
      </c>
      <c r="F139" s="12">
        <f t="shared" si="61"/>
        <v>3651.357009999454</v>
      </c>
      <c r="G139" s="12">
        <f t="shared" si="62"/>
        <v>199113.06181999948</v>
      </c>
      <c r="H139" s="11">
        <f t="shared" si="57"/>
        <v>99.934868599571686</v>
      </c>
      <c r="J139" s="91"/>
    </row>
    <row r="140" spans="1:10" ht="11.25" customHeight="1" x14ac:dyDescent="0.2">
      <c r="A140" s="44" t="s">
        <v>122</v>
      </c>
      <c r="B140" s="12">
        <v>1199051.054</v>
      </c>
      <c r="C140" s="12">
        <v>1188979.2427399999</v>
      </c>
      <c r="D140" s="12">
        <v>10000.679289999998</v>
      </c>
      <c r="E140" s="12">
        <f t="shared" si="64"/>
        <v>1198979.9220299998</v>
      </c>
      <c r="F140" s="12">
        <f t="shared" si="61"/>
        <v>71.131970000220463</v>
      </c>
      <c r="G140" s="12">
        <f t="shared" si="62"/>
        <v>10071.811260000104</v>
      </c>
      <c r="H140" s="11">
        <f t="shared" si="57"/>
        <v>99.994067644595873</v>
      </c>
      <c r="J140" s="91"/>
    </row>
    <row r="141" spans="1:10" ht="11.25" customHeight="1" x14ac:dyDescent="0.2">
      <c r="A141" s="43" t="s">
        <v>123</v>
      </c>
      <c r="B141" s="18">
        <f t="shared" ref="B141:G141" si="65">SUM(B142:B145)</f>
        <v>156909509.815</v>
      </c>
      <c r="C141" s="18">
        <f t="shared" si="65"/>
        <v>150571009.47051999</v>
      </c>
      <c r="D141" s="18">
        <f t="shared" ref="D141" si="66">SUM(D142:D145)</f>
        <v>4900388.0170999989</v>
      </c>
      <c r="E141" s="18">
        <f t="shared" si="65"/>
        <v>155471397.48762</v>
      </c>
      <c r="F141" s="18">
        <f t="shared" si="65"/>
        <v>1438112.327379996</v>
      </c>
      <c r="G141" s="18">
        <f t="shared" si="65"/>
        <v>6338500.3444799967</v>
      </c>
      <c r="H141" s="11">
        <f t="shared" si="57"/>
        <v>99.083476629889688</v>
      </c>
      <c r="J141" s="91"/>
    </row>
    <row r="142" spans="1:10" ht="11.25" customHeight="1" x14ac:dyDescent="0.2">
      <c r="A142" s="44" t="s">
        <v>124</v>
      </c>
      <c r="B142" s="12">
        <v>55951098.98308</v>
      </c>
      <c r="C142" s="12">
        <v>53441904.279119998</v>
      </c>
      <c r="D142" s="12">
        <v>2509184.3726299992</v>
      </c>
      <c r="E142" s="12">
        <f t="shared" ref="E142:E144" si="67">C142+D142</f>
        <v>55951088.651749998</v>
      </c>
      <c r="F142" s="12">
        <f>B142-E142</f>
        <v>10.331330001354218</v>
      </c>
      <c r="G142" s="12">
        <f>B142-C142</f>
        <v>2509194.7039600015</v>
      </c>
      <c r="H142" s="11">
        <f t="shared" si="57"/>
        <v>99.999981535072251</v>
      </c>
      <c r="J142" s="91"/>
    </row>
    <row r="143" spans="1:10" ht="11.25" customHeight="1" x14ac:dyDescent="0.2">
      <c r="A143" s="44" t="s">
        <v>125</v>
      </c>
      <c r="B143" s="12">
        <v>19149963.815180004</v>
      </c>
      <c r="C143" s="12">
        <v>17694085.343259998</v>
      </c>
      <c r="D143" s="12">
        <v>1455870.7422000002</v>
      </c>
      <c r="E143" s="12">
        <f t="shared" si="67"/>
        <v>19149956.08546</v>
      </c>
      <c r="F143" s="12">
        <f>B143-E143</f>
        <v>7.7297200039029121</v>
      </c>
      <c r="G143" s="12">
        <f>B143-C143</f>
        <v>1455878.471920006</v>
      </c>
      <c r="H143" s="11">
        <f t="shared" si="57"/>
        <v>99.999959635850601</v>
      </c>
      <c r="J143" s="91"/>
    </row>
    <row r="144" spans="1:10" ht="11.25" customHeight="1" x14ac:dyDescent="0.2">
      <c r="A144" s="44" t="s">
        <v>126</v>
      </c>
      <c r="B144" s="12">
        <v>16408725.613469997</v>
      </c>
      <c r="C144" s="12">
        <v>14989101.655519998</v>
      </c>
      <c r="D144" s="12">
        <v>737161.28284</v>
      </c>
      <c r="E144" s="12">
        <f t="shared" si="67"/>
        <v>15726262.938359998</v>
      </c>
      <c r="F144" s="12">
        <f>B144-E144</f>
        <v>682462.67510999925</v>
      </c>
      <c r="G144" s="12">
        <f>B144-C144</f>
        <v>1419623.9579499997</v>
      </c>
      <c r="H144" s="11">
        <f t="shared" si="57"/>
        <v>95.84085509632898</v>
      </c>
      <c r="J144" s="91"/>
    </row>
    <row r="145" spans="1:10" ht="22.5" customHeight="1" x14ac:dyDescent="0.2">
      <c r="A145" s="45" t="s">
        <v>127</v>
      </c>
      <c r="B145" s="16">
        <f t="shared" ref="B145:G145" si="68">SUM(B146)</f>
        <v>65399721.403269991</v>
      </c>
      <c r="C145" s="16">
        <f t="shared" si="68"/>
        <v>64445918.192620002</v>
      </c>
      <c r="D145" s="16">
        <f t="shared" si="68"/>
        <v>198171.61942999993</v>
      </c>
      <c r="E145" s="18">
        <f t="shared" si="68"/>
        <v>64644089.81205</v>
      </c>
      <c r="F145" s="18">
        <f t="shared" si="68"/>
        <v>755631.59121999145</v>
      </c>
      <c r="G145" s="18">
        <f t="shared" si="68"/>
        <v>953803.21064998955</v>
      </c>
      <c r="H145" s="11">
        <f t="shared" si="57"/>
        <v>98.844595091528618</v>
      </c>
      <c r="J145" s="91"/>
    </row>
    <row r="146" spans="1:10" ht="11.25" customHeight="1" x14ac:dyDescent="0.2">
      <c r="A146" s="44" t="s">
        <v>128</v>
      </c>
      <c r="B146" s="12">
        <v>65399721.403269991</v>
      </c>
      <c r="C146" s="12">
        <v>64445918.192620002</v>
      </c>
      <c r="D146" s="12">
        <v>198171.61942999993</v>
      </c>
      <c r="E146" s="12">
        <f t="shared" ref="E146" si="69">C146+D146</f>
        <v>64644089.81205</v>
      </c>
      <c r="F146" s="12">
        <f>B146-E146</f>
        <v>755631.59121999145</v>
      </c>
      <c r="G146" s="12">
        <f>B146-C146</f>
        <v>953803.21064998955</v>
      </c>
      <c r="H146" s="11">
        <f t="shared" si="57"/>
        <v>98.844595091528618</v>
      </c>
      <c r="J146" s="91"/>
    </row>
    <row r="147" spans="1:10" ht="11.25" customHeight="1" x14ac:dyDescent="0.2">
      <c r="A147" s="41"/>
      <c r="B147" s="15"/>
      <c r="C147" s="14"/>
      <c r="D147" s="15"/>
      <c r="E147" s="14"/>
      <c r="F147" s="14"/>
      <c r="G147" s="14"/>
      <c r="H147" s="11" t="str">
        <f t="shared" si="57"/>
        <v/>
      </c>
      <c r="J147" s="91"/>
    </row>
    <row r="148" spans="1:10" ht="11.25" customHeight="1" x14ac:dyDescent="0.2">
      <c r="A148" s="37" t="s">
        <v>129</v>
      </c>
      <c r="B148" s="12">
        <v>454907390.01543009</v>
      </c>
      <c r="C148" s="12">
        <v>431640310.89193994</v>
      </c>
      <c r="D148" s="12">
        <v>22444096.228780001</v>
      </c>
      <c r="E148" s="12">
        <f t="shared" ref="E148" si="70">C148+D148</f>
        <v>454084407.12071991</v>
      </c>
      <c r="F148" s="12">
        <f>B148-E148</f>
        <v>822982.89471018314</v>
      </c>
      <c r="G148" s="12">
        <f>B148-C148</f>
        <v>23267079.123490155</v>
      </c>
      <c r="H148" s="11">
        <f t="shared" si="57"/>
        <v>99.819087815943746</v>
      </c>
      <c r="J148" s="91"/>
    </row>
    <row r="149" spans="1:10" ht="11.25" customHeight="1" x14ac:dyDescent="0.2">
      <c r="A149" s="41"/>
      <c r="B149" s="12"/>
      <c r="C149" s="13"/>
      <c r="D149" s="12"/>
      <c r="E149" s="13"/>
      <c r="F149" s="13"/>
      <c r="G149" s="13"/>
      <c r="H149" s="11" t="str">
        <f t="shared" si="57"/>
        <v/>
      </c>
      <c r="J149" s="91"/>
    </row>
    <row r="150" spans="1:10" ht="11.25" customHeight="1" x14ac:dyDescent="0.2">
      <c r="A150" s="37" t="s">
        <v>130</v>
      </c>
      <c r="B150" s="18">
        <f t="shared" ref="B150:C150" si="71">SUM(B151:B169)</f>
        <v>12408495.737999998</v>
      </c>
      <c r="C150" s="18">
        <f t="shared" si="71"/>
        <v>11530713.764690001</v>
      </c>
      <c r="D150" s="18">
        <f t="shared" ref="D150:G150" si="72">SUM(D151:D169)</f>
        <v>717046.41372000007</v>
      </c>
      <c r="E150" s="18">
        <f t="shared" si="72"/>
        <v>12247760.178410003</v>
      </c>
      <c r="F150" s="18">
        <f t="shared" si="72"/>
        <v>160735.55958999705</v>
      </c>
      <c r="G150" s="18">
        <f t="shared" si="72"/>
        <v>877781.97330999735</v>
      </c>
      <c r="H150" s="11">
        <f t="shared" si="57"/>
        <v>98.704632995136095</v>
      </c>
      <c r="J150" s="91"/>
    </row>
    <row r="151" spans="1:10" ht="11.25" customHeight="1" x14ac:dyDescent="0.2">
      <c r="A151" s="38" t="s">
        <v>131</v>
      </c>
      <c r="B151" s="12">
        <v>3211452.0459999992</v>
      </c>
      <c r="C151" s="12">
        <v>2986696.8134000022</v>
      </c>
      <c r="D151" s="12">
        <v>210008.12813999996</v>
      </c>
      <c r="E151" s="12">
        <f t="shared" ref="E151:E169" si="73">C151+D151</f>
        <v>3196704.9415400024</v>
      </c>
      <c r="F151" s="12">
        <f t="shared" ref="F151:F169" si="74">B151-E151</f>
        <v>14747.104459996801</v>
      </c>
      <c r="G151" s="12">
        <f t="shared" ref="G151:G169" si="75">B151-C151</f>
        <v>224755.23259999696</v>
      </c>
      <c r="H151" s="11">
        <f t="shared" si="57"/>
        <v>99.540796367226932</v>
      </c>
      <c r="J151" s="91"/>
    </row>
    <row r="152" spans="1:10" ht="11.25" customHeight="1" x14ac:dyDescent="0.2">
      <c r="A152" s="38" t="s">
        <v>132</v>
      </c>
      <c r="B152" s="12">
        <v>184514.28599999999</v>
      </c>
      <c r="C152" s="12">
        <v>173534.78265000001</v>
      </c>
      <c r="D152" s="12">
        <v>472.08535999999998</v>
      </c>
      <c r="E152" s="12">
        <f t="shared" si="73"/>
        <v>174006.86801000001</v>
      </c>
      <c r="F152" s="12">
        <f t="shared" si="74"/>
        <v>10507.417989999987</v>
      </c>
      <c r="G152" s="12">
        <f t="shared" si="75"/>
        <v>10979.503349999984</v>
      </c>
      <c r="H152" s="11">
        <f t="shared" si="57"/>
        <v>94.305363439446637</v>
      </c>
      <c r="J152" s="91"/>
    </row>
    <row r="153" spans="1:10" ht="11.25" customHeight="1" x14ac:dyDescent="0.2">
      <c r="A153" s="38" t="s">
        <v>133</v>
      </c>
      <c r="B153" s="12">
        <v>266813</v>
      </c>
      <c r="C153" s="12">
        <v>252590.35005000001</v>
      </c>
      <c r="D153" s="12">
        <v>14222.40439</v>
      </c>
      <c r="E153" s="12">
        <f t="shared" si="73"/>
        <v>266812.75443999999</v>
      </c>
      <c r="F153" s="12">
        <f t="shared" si="74"/>
        <v>0.24556000001030043</v>
      </c>
      <c r="G153" s="12">
        <f t="shared" si="75"/>
        <v>14222.649949999992</v>
      </c>
      <c r="H153" s="11">
        <f t="shared" si="57"/>
        <v>99.999907965503937</v>
      </c>
      <c r="J153" s="91"/>
    </row>
    <row r="154" spans="1:10" ht="11.25" customHeight="1" x14ac:dyDescent="0.2">
      <c r="A154" s="38" t="s">
        <v>134</v>
      </c>
      <c r="B154" s="12">
        <v>110383.21600000001</v>
      </c>
      <c r="C154" s="12">
        <v>95406.124980000008</v>
      </c>
      <c r="D154" s="12">
        <v>3417.16455</v>
      </c>
      <c r="E154" s="12">
        <f t="shared" si="73"/>
        <v>98823.289530000009</v>
      </c>
      <c r="F154" s="12">
        <f t="shared" si="74"/>
        <v>11559.926470000006</v>
      </c>
      <c r="G154" s="12">
        <f t="shared" si="75"/>
        <v>14977.091020000007</v>
      </c>
      <c r="H154" s="11">
        <f t="shared" si="57"/>
        <v>89.52745998087245</v>
      </c>
      <c r="J154" s="91"/>
    </row>
    <row r="155" spans="1:10" ht="11.25" customHeight="1" x14ac:dyDescent="0.2">
      <c r="A155" s="38" t="s">
        <v>135</v>
      </c>
      <c r="B155" s="12">
        <v>223941</v>
      </c>
      <c r="C155" s="12">
        <v>216505.60128</v>
      </c>
      <c r="D155" s="12">
        <v>5230.0317800000003</v>
      </c>
      <c r="E155" s="12">
        <f t="shared" si="73"/>
        <v>221735.63305999999</v>
      </c>
      <c r="F155" s="12">
        <f t="shared" si="74"/>
        <v>2205.3669400000072</v>
      </c>
      <c r="G155" s="12">
        <f t="shared" si="75"/>
        <v>7435.3987199999974</v>
      </c>
      <c r="H155" s="11">
        <f t="shared" si="57"/>
        <v>99.01520179868804</v>
      </c>
      <c r="J155" s="91"/>
    </row>
    <row r="156" spans="1:10" ht="11.25" customHeight="1" x14ac:dyDescent="0.2">
      <c r="A156" s="38" t="s">
        <v>136</v>
      </c>
      <c r="B156" s="12">
        <v>148981.867</v>
      </c>
      <c r="C156" s="12">
        <v>133573.49186000001</v>
      </c>
      <c r="D156" s="12">
        <v>1923.8945800000001</v>
      </c>
      <c r="E156" s="12">
        <f t="shared" si="73"/>
        <v>135497.38644</v>
      </c>
      <c r="F156" s="12">
        <f t="shared" si="74"/>
        <v>13484.480559999996</v>
      </c>
      <c r="G156" s="12">
        <f t="shared" si="75"/>
        <v>15408.375139999989</v>
      </c>
      <c r="H156" s="11">
        <f t="shared" si="57"/>
        <v>90.948911547738902</v>
      </c>
      <c r="J156" s="91"/>
    </row>
    <row r="157" spans="1:10" ht="11.25" customHeight="1" x14ac:dyDescent="0.2">
      <c r="A157" s="38" t="s">
        <v>137</v>
      </c>
      <c r="B157" s="12">
        <v>50330.82</v>
      </c>
      <c r="C157" s="12">
        <v>49926.921759999997</v>
      </c>
      <c r="D157" s="12">
        <v>403.81509</v>
      </c>
      <c r="E157" s="12">
        <f t="shared" si="73"/>
        <v>50330.736849999994</v>
      </c>
      <c r="F157" s="12">
        <f t="shared" si="74"/>
        <v>8.3150000005844049E-2</v>
      </c>
      <c r="G157" s="12">
        <f t="shared" si="75"/>
        <v>403.89824000000226</v>
      </c>
      <c r="H157" s="11">
        <f t="shared" si="57"/>
        <v>99.999834793075081</v>
      </c>
      <c r="J157" s="91"/>
    </row>
    <row r="158" spans="1:10" ht="11.25" customHeight="1" x14ac:dyDescent="0.2">
      <c r="A158" s="38" t="s">
        <v>138</v>
      </c>
      <c r="B158" s="12">
        <v>110290.31</v>
      </c>
      <c r="C158" s="12">
        <v>91397.61662999999</v>
      </c>
      <c r="D158" s="12">
        <v>14416.469499999999</v>
      </c>
      <c r="E158" s="12">
        <f t="shared" si="73"/>
        <v>105814.08612999998</v>
      </c>
      <c r="F158" s="12">
        <f t="shared" si="74"/>
        <v>4476.2238700000162</v>
      </c>
      <c r="G158" s="12">
        <f t="shared" si="75"/>
        <v>18892.693370000008</v>
      </c>
      <c r="H158" s="11">
        <f t="shared" si="57"/>
        <v>95.941416911422223</v>
      </c>
      <c r="J158" s="91"/>
    </row>
    <row r="159" spans="1:10" ht="11.25" customHeight="1" x14ac:dyDescent="0.2">
      <c r="A159" s="38" t="s">
        <v>139</v>
      </c>
      <c r="B159" s="12">
        <v>951632.28</v>
      </c>
      <c r="C159" s="12">
        <v>819600.48563999997</v>
      </c>
      <c r="D159" s="12">
        <v>132030.34510000001</v>
      </c>
      <c r="E159" s="12">
        <f t="shared" si="73"/>
        <v>951630.83074</v>
      </c>
      <c r="F159" s="12">
        <f t="shared" si="74"/>
        <v>1.4492600000230595</v>
      </c>
      <c r="G159" s="12">
        <f t="shared" si="75"/>
        <v>132031.79436000006</v>
      </c>
      <c r="H159" s="11">
        <f t="shared" si="57"/>
        <v>99.999847707982326</v>
      </c>
      <c r="J159" s="91"/>
    </row>
    <row r="160" spans="1:10" ht="11.25" customHeight="1" x14ac:dyDescent="0.2">
      <c r="A160" s="38" t="s">
        <v>140</v>
      </c>
      <c r="B160" s="12">
        <v>705756.17800000007</v>
      </c>
      <c r="C160" s="12">
        <v>705496.29071000009</v>
      </c>
      <c r="D160" s="12">
        <v>259.24250999999998</v>
      </c>
      <c r="E160" s="12">
        <f t="shared" si="73"/>
        <v>705755.5332200001</v>
      </c>
      <c r="F160" s="12">
        <f t="shared" si="74"/>
        <v>0.64477999997325242</v>
      </c>
      <c r="G160" s="12">
        <f t="shared" si="75"/>
        <v>259.8872899999842</v>
      </c>
      <c r="H160" s="11">
        <f t="shared" si="57"/>
        <v>99.999908639836249</v>
      </c>
      <c r="J160" s="91"/>
    </row>
    <row r="161" spans="1:10" ht="11.25" customHeight="1" x14ac:dyDescent="0.2">
      <c r="A161" s="38" t="s">
        <v>141</v>
      </c>
      <c r="B161" s="12">
        <v>424955.23700000002</v>
      </c>
      <c r="C161" s="12">
        <v>375554.87018000003</v>
      </c>
      <c r="D161" s="12">
        <v>49400.366820000003</v>
      </c>
      <c r="E161" s="12">
        <f t="shared" si="73"/>
        <v>424955.23700000002</v>
      </c>
      <c r="F161" s="12">
        <f t="shared" si="74"/>
        <v>0</v>
      </c>
      <c r="G161" s="12">
        <f t="shared" si="75"/>
        <v>49400.366819999996</v>
      </c>
      <c r="H161" s="11">
        <f t="shared" si="57"/>
        <v>100</v>
      </c>
      <c r="J161" s="91"/>
    </row>
    <row r="162" spans="1:10" ht="11.25" customHeight="1" x14ac:dyDescent="0.2">
      <c r="A162" s="38" t="s">
        <v>142</v>
      </c>
      <c r="B162" s="12">
        <v>616876.64599999995</v>
      </c>
      <c r="C162" s="12">
        <v>534140.11841</v>
      </c>
      <c r="D162" s="12">
        <v>49658.846610000001</v>
      </c>
      <c r="E162" s="12">
        <f t="shared" si="73"/>
        <v>583798.96502</v>
      </c>
      <c r="F162" s="12">
        <f t="shared" si="74"/>
        <v>33077.680979999946</v>
      </c>
      <c r="G162" s="12">
        <f t="shared" si="75"/>
        <v>82736.527589999954</v>
      </c>
      <c r="H162" s="11">
        <f t="shared" si="57"/>
        <v>94.63787757333904</v>
      </c>
      <c r="J162" s="91"/>
    </row>
    <row r="163" spans="1:10" ht="11.25" customHeight="1" x14ac:dyDescent="0.2">
      <c r="A163" s="38" t="s">
        <v>143</v>
      </c>
      <c r="B163" s="12">
        <v>426645.41299999994</v>
      </c>
      <c r="C163" s="12">
        <v>286333.86611</v>
      </c>
      <c r="D163" s="12">
        <v>126819.59303</v>
      </c>
      <c r="E163" s="12">
        <f t="shared" si="73"/>
        <v>413153.45913999999</v>
      </c>
      <c r="F163" s="12">
        <f t="shared" si="74"/>
        <v>13491.953859999951</v>
      </c>
      <c r="G163" s="12">
        <f t="shared" si="75"/>
        <v>140311.54688999994</v>
      </c>
      <c r="H163" s="11">
        <f t="shared" si="57"/>
        <v>96.837665787818992</v>
      </c>
      <c r="J163" s="91"/>
    </row>
    <row r="164" spans="1:10" ht="11.25" customHeight="1" x14ac:dyDescent="0.2">
      <c r="A164" s="38" t="s">
        <v>144</v>
      </c>
      <c r="B164" s="12">
        <v>229636.79999999996</v>
      </c>
      <c r="C164" s="12">
        <v>190098.39071000001</v>
      </c>
      <c r="D164" s="12">
        <v>24862.96587</v>
      </c>
      <c r="E164" s="12">
        <f t="shared" si="73"/>
        <v>214961.35658000002</v>
      </c>
      <c r="F164" s="12">
        <f t="shared" si="74"/>
        <v>14675.443419999938</v>
      </c>
      <c r="G164" s="12">
        <f t="shared" si="75"/>
        <v>39538.409289999952</v>
      </c>
      <c r="H164" s="11">
        <f t="shared" ref="H164:H195" si="76">IFERROR(E164/B164*100,"")</f>
        <v>93.609280646655975</v>
      </c>
      <c r="J164" s="91"/>
    </row>
    <row r="165" spans="1:10" ht="11.25" customHeight="1" x14ac:dyDescent="0.2">
      <c r="A165" s="38" t="s">
        <v>145</v>
      </c>
      <c r="B165" s="12">
        <v>1314902.1870000002</v>
      </c>
      <c r="C165" s="12">
        <v>1211684.3628999998</v>
      </c>
      <c r="D165" s="12">
        <v>61636.14041</v>
      </c>
      <c r="E165" s="12">
        <f t="shared" si="73"/>
        <v>1273320.5033099998</v>
      </c>
      <c r="F165" s="12">
        <f t="shared" si="74"/>
        <v>41581.683690000325</v>
      </c>
      <c r="G165" s="12">
        <f t="shared" si="75"/>
        <v>103217.82410000032</v>
      </c>
      <c r="H165" s="11">
        <f t="shared" si="76"/>
        <v>96.837659553607509</v>
      </c>
      <c r="J165" s="91"/>
    </row>
    <row r="166" spans="1:10" ht="11.25" customHeight="1" x14ac:dyDescent="0.2">
      <c r="A166" s="38" t="s">
        <v>146</v>
      </c>
      <c r="B166" s="12">
        <v>93668.525999999998</v>
      </c>
      <c r="C166" s="12">
        <v>93210.498640000005</v>
      </c>
      <c r="D166" s="12">
        <v>457.91485999999998</v>
      </c>
      <c r="E166" s="12">
        <f t="shared" si="73"/>
        <v>93668.41350000001</v>
      </c>
      <c r="F166" s="12">
        <f t="shared" si="74"/>
        <v>0.11249999998835847</v>
      </c>
      <c r="G166" s="12">
        <f t="shared" si="75"/>
        <v>458.02735999999277</v>
      </c>
      <c r="H166" s="11">
        <f t="shared" si="76"/>
        <v>99.999879895622584</v>
      </c>
      <c r="J166" s="91"/>
    </row>
    <row r="167" spans="1:10" ht="11.25" customHeight="1" x14ac:dyDescent="0.2">
      <c r="A167" s="38" t="s">
        <v>147</v>
      </c>
      <c r="B167" s="12">
        <v>3187414.341</v>
      </c>
      <c r="C167" s="12">
        <v>3187063.6835599998</v>
      </c>
      <c r="D167" s="12">
        <v>57.941489999999995</v>
      </c>
      <c r="E167" s="12">
        <f t="shared" si="73"/>
        <v>3187121.6250499999</v>
      </c>
      <c r="F167" s="12">
        <f t="shared" si="74"/>
        <v>292.71595000009984</v>
      </c>
      <c r="G167" s="12">
        <f t="shared" si="75"/>
        <v>350.65744000021368</v>
      </c>
      <c r="H167" s="11">
        <f t="shared" si="76"/>
        <v>99.990816507718023</v>
      </c>
      <c r="J167" s="91"/>
    </row>
    <row r="168" spans="1:10" ht="11.25" customHeight="1" x14ac:dyDescent="0.2">
      <c r="A168" s="38" t="s">
        <v>148</v>
      </c>
      <c r="B168" s="12">
        <v>62119.633999999998</v>
      </c>
      <c r="C168" s="12">
        <v>57317.850810000004</v>
      </c>
      <c r="D168" s="12">
        <v>4168.7570400000004</v>
      </c>
      <c r="E168" s="12">
        <f t="shared" si="73"/>
        <v>61486.60785</v>
      </c>
      <c r="F168" s="12">
        <f t="shared" si="74"/>
        <v>633.02614999999787</v>
      </c>
      <c r="G168" s="12">
        <f t="shared" si="75"/>
        <v>4801.7831899999946</v>
      </c>
      <c r="H168" s="11">
        <f t="shared" si="76"/>
        <v>98.980956407437944</v>
      </c>
      <c r="J168" s="91"/>
    </row>
    <row r="169" spans="1:10" ht="11.25" customHeight="1" x14ac:dyDescent="0.2">
      <c r="A169" s="38" t="s">
        <v>149</v>
      </c>
      <c r="B169" s="12">
        <v>88181.951000000001</v>
      </c>
      <c r="C169" s="12">
        <v>70581.644409999994</v>
      </c>
      <c r="D169" s="12">
        <v>17600.30659</v>
      </c>
      <c r="E169" s="12">
        <f t="shared" si="73"/>
        <v>88181.951000000001</v>
      </c>
      <c r="F169" s="12">
        <f t="shared" si="74"/>
        <v>0</v>
      </c>
      <c r="G169" s="12">
        <f t="shared" si="75"/>
        <v>17600.306590000007</v>
      </c>
      <c r="H169" s="11">
        <f t="shared" si="76"/>
        <v>100</v>
      </c>
      <c r="J169" s="91"/>
    </row>
    <row r="170" spans="1:10" ht="11.25" customHeight="1" x14ac:dyDescent="0.2">
      <c r="A170" s="41"/>
      <c r="B170" s="12"/>
      <c r="C170" s="13"/>
      <c r="D170" s="12"/>
      <c r="E170" s="13"/>
      <c r="F170" s="13"/>
      <c r="G170" s="13"/>
      <c r="H170" s="11" t="str">
        <f t="shared" si="76"/>
        <v/>
      </c>
      <c r="J170" s="91"/>
    </row>
    <row r="171" spans="1:10" ht="11.25" customHeight="1" x14ac:dyDescent="0.2">
      <c r="A171" s="37" t="s">
        <v>150</v>
      </c>
      <c r="B171" s="18">
        <f t="shared" ref="B171:C171" si="77">SUM(B172:B179)</f>
        <v>123456470.19068</v>
      </c>
      <c r="C171" s="18">
        <f t="shared" si="77"/>
        <v>119584849.28732997</v>
      </c>
      <c r="D171" s="18">
        <f t="shared" ref="D171:G171" si="78">SUM(D172:D179)</f>
        <v>3719828.6585599999</v>
      </c>
      <c r="E171" s="18">
        <f t="shared" si="78"/>
        <v>123304677.94588999</v>
      </c>
      <c r="F171" s="18">
        <f t="shared" si="78"/>
        <v>151792.24479000593</v>
      </c>
      <c r="G171" s="18">
        <f t="shared" si="78"/>
        <v>3871620.9033500091</v>
      </c>
      <c r="H171" s="11">
        <f t="shared" si="76"/>
        <v>99.877047963095364</v>
      </c>
      <c r="J171" s="91"/>
    </row>
    <row r="172" spans="1:10" ht="11.25" customHeight="1" x14ac:dyDescent="0.2">
      <c r="A172" s="38" t="s">
        <v>36</v>
      </c>
      <c r="B172" s="12">
        <v>122093710.75914</v>
      </c>
      <c r="C172" s="12">
        <v>118365472.35848999</v>
      </c>
      <c r="D172" s="12">
        <v>3659700.2487300001</v>
      </c>
      <c r="E172" s="12">
        <f t="shared" ref="E172:E179" si="79">C172+D172</f>
        <v>122025172.60721999</v>
      </c>
      <c r="F172" s="12">
        <f t="shared" ref="F172:F179" si="80">B172-E172</f>
        <v>68538.151920005679</v>
      </c>
      <c r="G172" s="12">
        <f t="shared" ref="G172:G179" si="81">B172-C172</f>
        <v>3728238.4006500095</v>
      </c>
      <c r="H172" s="11">
        <f t="shared" si="76"/>
        <v>99.943864305954946</v>
      </c>
      <c r="J172" s="91"/>
    </row>
    <row r="173" spans="1:10" ht="11.25" customHeight="1" x14ac:dyDescent="0.2">
      <c r="A173" s="38" t="s">
        <v>151</v>
      </c>
      <c r="B173" s="12">
        <v>52496.238000000012</v>
      </c>
      <c r="C173" s="12">
        <v>49264.762539999996</v>
      </c>
      <c r="D173" s="12">
        <v>1184.6461999999999</v>
      </c>
      <c r="E173" s="12">
        <f t="shared" si="79"/>
        <v>50449.408739999999</v>
      </c>
      <c r="F173" s="12">
        <f t="shared" si="80"/>
        <v>2046.8292600000132</v>
      </c>
      <c r="G173" s="12">
        <f t="shared" si="81"/>
        <v>3231.475460000016</v>
      </c>
      <c r="H173" s="11">
        <f t="shared" si="76"/>
        <v>96.100998208671612</v>
      </c>
      <c r="J173" s="91"/>
    </row>
    <row r="174" spans="1:10" ht="11.25" customHeight="1" x14ac:dyDescent="0.2">
      <c r="A174" s="38" t="s">
        <v>297</v>
      </c>
      <c r="B174" s="12">
        <v>242549.272</v>
      </c>
      <c r="C174" s="12">
        <v>212554.31104</v>
      </c>
      <c r="D174" s="12">
        <v>543.50462000000005</v>
      </c>
      <c r="E174" s="12">
        <f t="shared" si="79"/>
        <v>213097.81565999999</v>
      </c>
      <c r="F174" s="12">
        <f t="shared" si="80"/>
        <v>29451.456340000004</v>
      </c>
      <c r="G174" s="12">
        <f t="shared" si="81"/>
        <v>29994.960959999997</v>
      </c>
      <c r="H174" s="11">
        <f t="shared" si="76"/>
        <v>87.857536698770218</v>
      </c>
      <c r="J174" s="91"/>
    </row>
    <row r="175" spans="1:10" ht="11.25" customHeight="1" x14ac:dyDescent="0.2">
      <c r="A175" s="38" t="s">
        <v>152</v>
      </c>
      <c r="B175" s="12">
        <v>33185.32</v>
      </c>
      <c r="C175" s="12">
        <v>32843.892970000001</v>
      </c>
      <c r="D175" s="12">
        <v>327.16336999999999</v>
      </c>
      <c r="E175" s="12">
        <f t="shared" si="79"/>
        <v>33171.056340000003</v>
      </c>
      <c r="F175" s="12">
        <f t="shared" si="80"/>
        <v>14.263659999996889</v>
      </c>
      <c r="G175" s="12">
        <f t="shared" si="81"/>
        <v>341.42702999999892</v>
      </c>
      <c r="H175" s="11">
        <f t="shared" si="76"/>
        <v>99.957018163453</v>
      </c>
      <c r="J175" s="91"/>
    </row>
    <row r="176" spans="1:10" ht="11.25" customHeight="1" x14ac:dyDescent="0.2">
      <c r="A176" s="38" t="s">
        <v>153</v>
      </c>
      <c r="B176" s="12">
        <v>68953.738539999991</v>
      </c>
      <c r="C176" s="12">
        <v>58587.155129999999</v>
      </c>
      <c r="D176" s="12">
        <v>109.28952000000001</v>
      </c>
      <c r="E176" s="12">
        <f t="shared" si="79"/>
        <v>58696.444649999998</v>
      </c>
      <c r="F176" s="12">
        <f t="shared" si="80"/>
        <v>10257.293889999994</v>
      </c>
      <c r="G176" s="12">
        <f t="shared" si="81"/>
        <v>10366.583409999992</v>
      </c>
      <c r="H176" s="11">
        <f t="shared" si="76"/>
        <v>85.124383235508333</v>
      </c>
      <c r="J176" s="91"/>
    </row>
    <row r="177" spans="1:10" ht="11.25" customHeight="1" x14ac:dyDescent="0.2">
      <c r="A177" s="38" t="s">
        <v>154</v>
      </c>
      <c r="B177" s="12">
        <v>132930.12</v>
      </c>
      <c r="C177" s="12">
        <v>121742.56195999999</v>
      </c>
      <c r="D177" s="12">
        <v>10295.738880000001</v>
      </c>
      <c r="E177" s="12">
        <f t="shared" si="79"/>
        <v>132038.30083999998</v>
      </c>
      <c r="F177" s="12">
        <f t="shared" si="80"/>
        <v>891.81916000001365</v>
      </c>
      <c r="G177" s="12">
        <f t="shared" si="81"/>
        <v>11187.558040000004</v>
      </c>
      <c r="H177" s="11">
        <f t="shared" si="76"/>
        <v>99.329106781818894</v>
      </c>
      <c r="J177" s="91"/>
    </row>
    <row r="178" spans="1:10" ht="11.25" customHeight="1" x14ac:dyDescent="0.2">
      <c r="A178" s="38" t="s">
        <v>155</v>
      </c>
      <c r="B178" s="12">
        <v>725974.92000000016</v>
      </c>
      <c r="C178" s="12">
        <v>637937.82323999994</v>
      </c>
      <c r="D178" s="12">
        <v>47496.423110000025</v>
      </c>
      <c r="E178" s="12">
        <f t="shared" si="79"/>
        <v>685434.24634999991</v>
      </c>
      <c r="F178" s="12">
        <f t="shared" si="80"/>
        <v>40540.673650000244</v>
      </c>
      <c r="G178" s="12">
        <f t="shared" si="81"/>
        <v>88037.096760000219</v>
      </c>
      <c r="H178" s="11">
        <f t="shared" si="76"/>
        <v>94.415692259727066</v>
      </c>
      <c r="J178" s="91"/>
    </row>
    <row r="179" spans="1:10" ht="11.25" customHeight="1" x14ac:dyDescent="0.2">
      <c r="A179" s="38" t="s">
        <v>156</v>
      </c>
      <c r="B179" s="12">
        <v>106669.82299999999</v>
      </c>
      <c r="C179" s="12">
        <v>106446.42195999999</v>
      </c>
      <c r="D179" s="12">
        <v>171.64413000000002</v>
      </c>
      <c r="E179" s="12">
        <f t="shared" si="79"/>
        <v>106618.06608999999</v>
      </c>
      <c r="F179" s="12">
        <f t="shared" si="80"/>
        <v>51.756909999996424</v>
      </c>
      <c r="G179" s="12">
        <f t="shared" si="81"/>
        <v>223.40103999999701</v>
      </c>
      <c r="H179" s="11">
        <f t="shared" si="76"/>
        <v>99.951479332631877</v>
      </c>
      <c r="J179" s="91"/>
    </row>
    <row r="180" spans="1:10" ht="11.25" customHeight="1" x14ac:dyDescent="0.2">
      <c r="A180" s="41"/>
      <c r="B180" s="15"/>
      <c r="C180" s="14"/>
      <c r="D180" s="15"/>
      <c r="E180" s="14"/>
      <c r="F180" s="14"/>
      <c r="G180" s="14"/>
      <c r="H180" s="11" t="str">
        <f t="shared" si="76"/>
        <v/>
      </c>
      <c r="J180" s="91"/>
    </row>
    <row r="181" spans="1:10" ht="11.25" customHeight="1" x14ac:dyDescent="0.2">
      <c r="A181" s="37" t="s">
        <v>157</v>
      </c>
      <c r="B181" s="18">
        <f>SUM(B182:B185)</f>
        <v>1410522.8590000002</v>
      </c>
      <c r="C181" s="18">
        <f>SUM(C182:C185)</f>
        <v>1347140.0449000001</v>
      </c>
      <c r="D181" s="18">
        <f t="shared" ref="D181:G181" si="82">SUM(D182:D185)</f>
        <v>38221.238040000004</v>
      </c>
      <c r="E181" s="18">
        <f t="shared" si="82"/>
        <v>1385361.2829400001</v>
      </c>
      <c r="F181" s="18">
        <f t="shared" si="82"/>
        <v>25161.576060000021</v>
      </c>
      <c r="G181" s="18">
        <f t="shared" si="82"/>
        <v>63382.814100000032</v>
      </c>
      <c r="H181" s="11">
        <f t="shared" si="76"/>
        <v>98.216152549428472</v>
      </c>
      <c r="J181" s="91"/>
    </row>
    <row r="182" spans="1:10" ht="11.25" customHeight="1" x14ac:dyDescent="0.2">
      <c r="A182" s="38" t="s">
        <v>131</v>
      </c>
      <c r="B182" s="12">
        <v>1242994.6000000001</v>
      </c>
      <c r="C182" s="12">
        <v>1187953.3316200001</v>
      </c>
      <c r="D182" s="12">
        <v>32513.907749999998</v>
      </c>
      <c r="E182" s="12">
        <f t="shared" ref="E182:E185" si="83">C182+D182</f>
        <v>1220467.2393700001</v>
      </c>
      <c r="F182" s="12">
        <f>B182-E182</f>
        <v>22527.36063000001</v>
      </c>
      <c r="G182" s="12">
        <f>B182-C182</f>
        <v>55041.268380000023</v>
      </c>
      <c r="H182" s="11">
        <f t="shared" si="76"/>
        <v>98.187654183694761</v>
      </c>
      <c r="J182" s="91"/>
    </row>
    <row r="183" spans="1:10" ht="11.4" customHeight="1" x14ac:dyDescent="0.2">
      <c r="A183" s="38" t="s">
        <v>158</v>
      </c>
      <c r="B183" s="12">
        <v>40255</v>
      </c>
      <c r="C183" s="12">
        <v>36505.375310000003</v>
      </c>
      <c r="D183" s="12">
        <v>3748.9155000000001</v>
      </c>
      <c r="E183" s="12">
        <f t="shared" si="83"/>
        <v>40254.290810000006</v>
      </c>
      <c r="F183" s="12">
        <f>B183-E183</f>
        <v>0.70918999999412335</v>
      </c>
      <c r="G183" s="12">
        <f>B183-C183</f>
        <v>3749.6246899999969</v>
      </c>
      <c r="H183" s="11">
        <f t="shared" si="76"/>
        <v>99.998238256117261</v>
      </c>
      <c r="J183" s="91"/>
    </row>
    <row r="184" spans="1:10" ht="11.25" customHeight="1" x14ac:dyDescent="0.2">
      <c r="A184" s="38" t="s">
        <v>159</v>
      </c>
      <c r="B184" s="12">
        <v>118764.25900000001</v>
      </c>
      <c r="C184" s="12">
        <v>115306.92823999999</v>
      </c>
      <c r="D184" s="12">
        <v>1237.8893</v>
      </c>
      <c r="E184" s="12">
        <f t="shared" si="83"/>
        <v>116544.81753999999</v>
      </c>
      <c r="F184" s="12">
        <f>B184-E184</f>
        <v>2219.4414600000164</v>
      </c>
      <c r="G184" s="12">
        <f>B184-C184</f>
        <v>3457.3307600000117</v>
      </c>
      <c r="H184" s="11">
        <f t="shared" si="76"/>
        <v>98.131221060369668</v>
      </c>
      <c r="J184" s="91"/>
    </row>
    <row r="185" spans="1:10" ht="11.25" customHeight="1" x14ac:dyDescent="0.2">
      <c r="A185" s="42" t="s">
        <v>298</v>
      </c>
      <c r="B185" s="12">
        <v>8509</v>
      </c>
      <c r="C185" s="12">
        <v>7374.4097300000003</v>
      </c>
      <c r="D185" s="12">
        <v>720.52548999999999</v>
      </c>
      <c r="E185" s="12">
        <f t="shared" si="83"/>
        <v>8094.9352200000003</v>
      </c>
      <c r="F185" s="12">
        <f>B185-E185</f>
        <v>414.0647799999997</v>
      </c>
      <c r="G185" s="12">
        <f>B185-C185</f>
        <v>1134.5902699999997</v>
      </c>
      <c r="H185" s="11">
        <f t="shared" si="76"/>
        <v>95.133802091902695</v>
      </c>
      <c r="J185" s="91"/>
    </row>
    <row r="186" spans="1:10" ht="11.25" customHeight="1" x14ac:dyDescent="0.2">
      <c r="A186" s="41" t="s">
        <v>160</v>
      </c>
      <c r="B186" s="14"/>
      <c r="C186" s="14"/>
      <c r="D186" s="14"/>
      <c r="E186" s="14"/>
      <c r="F186" s="14"/>
      <c r="G186" s="14"/>
      <c r="H186" s="11" t="str">
        <f t="shared" si="76"/>
        <v/>
      </c>
      <c r="J186" s="91"/>
    </row>
    <row r="187" spans="1:10" ht="11.25" customHeight="1" x14ac:dyDescent="0.2">
      <c r="A187" s="37" t="s">
        <v>161</v>
      </c>
      <c r="B187" s="16">
        <f t="shared" ref="B187:G187" si="84">SUM(B188:B193)</f>
        <v>4034875.199000001</v>
      </c>
      <c r="C187" s="16">
        <f t="shared" si="84"/>
        <v>3455661.28963</v>
      </c>
      <c r="D187" s="16">
        <f t="shared" si="84"/>
        <v>119300.93815</v>
      </c>
      <c r="E187" s="18">
        <f t="shared" si="84"/>
        <v>3574962.2277799994</v>
      </c>
      <c r="F187" s="18">
        <f t="shared" si="84"/>
        <v>459912.97122000076</v>
      </c>
      <c r="G187" s="18">
        <f t="shared" si="84"/>
        <v>579213.90937000059</v>
      </c>
      <c r="H187" s="11">
        <f t="shared" si="76"/>
        <v>88.601556466133431</v>
      </c>
      <c r="J187" s="91"/>
    </row>
    <row r="188" spans="1:10" ht="11.25" customHeight="1" x14ac:dyDescent="0.2">
      <c r="A188" s="38" t="s">
        <v>131</v>
      </c>
      <c r="B188" s="12">
        <v>2917452.3250000007</v>
      </c>
      <c r="C188" s="12">
        <v>2695933.8624700001</v>
      </c>
      <c r="D188" s="12">
        <v>85739.542180000004</v>
      </c>
      <c r="E188" s="12">
        <f t="shared" ref="E188:E193" si="85">C188+D188</f>
        <v>2781673.4046499999</v>
      </c>
      <c r="F188" s="12">
        <f t="shared" ref="F188:F193" si="86">B188-E188</f>
        <v>135778.92035000073</v>
      </c>
      <c r="G188" s="12">
        <f t="shared" ref="G188:G193" si="87">B188-C188</f>
        <v>221518.4625300006</v>
      </c>
      <c r="H188" s="11">
        <f t="shared" si="76"/>
        <v>95.345976378551427</v>
      </c>
      <c r="J188" s="91"/>
    </row>
    <row r="189" spans="1:10" ht="11.25" customHeight="1" x14ac:dyDescent="0.2">
      <c r="A189" s="38" t="s">
        <v>162</v>
      </c>
      <c r="B189" s="12">
        <v>184654.73800000001</v>
      </c>
      <c r="C189" s="12">
        <v>176703.39697999999</v>
      </c>
      <c r="D189" s="12">
        <v>7832.96227</v>
      </c>
      <c r="E189" s="12">
        <f t="shared" si="85"/>
        <v>184536.35924999998</v>
      </c>
      <c r="F189" s="12">
        <f t="shared" si="86"/>
        <v>118.3787500000326</v>
      </c>
      <c r="G189" s="12">
        <f t="shared" si="87"/>
        <v>7951.3410200000217</v>
      </c>
      <c r="H189" s="11">
        <f t="shared" si="76"/>
        <v>99.935891842645248</v>
      </c>
      <c r="J189" s="91"/>
    </row>
    <row r="190" spans="1:10" ht="11.25" customHeight="1" x14ac:dyDescent="0.2">
      <c r="A190" s="38" t="s">
        <v>163</v>
      </c>
      <c r="B190" s="12">
        <v>46322.894</v>
      </c>
      <c r="C190" s="12">
        <v>39847.842810000002</v>
      </c>
      <c r="D190" s="12">
        <v>5951.9323600000007</v>
      </c>
      <c r="E190" s="12">
        <f t="shared" si="85"/>
        <v>45799.775170000001</v>
      </c>
      <c r="F190" s="12">
        <f t="shared" si="86"/>
        <v>523.11882999999943</v>
      </c>
      <c r="G190" s="12">
        <f t="shared" si="87"/>
        <v>6475.0511899999983</v>
      </c>
      <c r="H190" s="11">
        <f t="shared" si="76"/>
        <v>98.870712114834618</v>
      </c>
      <c r="J190" s="91"/>
    </row>
    <row r="191" spans="1:10" ht="11.25" customHeight="1" x14ac:dyDescent="0.2">
      <c r="A191" s="38" t="s">
        <v>164</v>
      </c>
      <c r="B191" s="12">
        <v>64007.722000000002</v>
      </c>
      <c r="C191" s="12">
        <v>64007.098010000002</v>
      </c>
      <c r="D191" s="12">
        <v>0</v>
      </c>
      <c r="E191" s="12">
        <f t="shared" si="85"/>
        <v>64007.098010000002</v>
      </c>
      <c r="F191" s="12">
        <f t="shared" si="86"/>
        <v>0.62399000000004889</v>
      </c>
      <c r="G191" s="12">
        <f t="shared" si="87"/>
        <v>0.62399000000004889</v>
      </c>
      <c r="H191" s="11">
        <f t="shared" si="76"/>
        <v>99.999025133248765</v>
      </c>
      <c r="J191" s="91"/>
    </row>
    <row r="192" spans="1:10" ht="11.25" customHeight="1" x14ac:dyDescent="0.2">
      <c r="A192" s="38" t="s">
        <v>165</v>
      </c>
      <c r="B192" s="12">
        <v>102333.473</v>
      </c>
      <c r="C192" s="12">
        <v>66757.89420000001</v>
      </c>
      <c r="D192" s="12">
        <v>1898.8383600000002</v>
      </c>
      <c r="E192" s="12">
        <f t="shared" si="85"/>
        <v>68656.732560000004</v>
      </c>
      <c r="F192" s="12">
        <f t="shared" si="86"/>
        <v>33676.740439999994</v>
      </c>
      <c r="G192" s="12">
        <f t="shared" si="87"/>
        <v>35575.578799999988</v>
      </c>
      <c r="H192" s="11">
        <f t="shared" si="76"/>
        <v>67.091178035167445</v>
      </c>
      <c r="J192" s="91"/>
    </row>
    <row r="193" spans="1:10" ht="11.4" x14ac:dyDescent="0.2">
      <c r="A193" s="38" t="s">
        <v>166</v>
      </c>
      <c r="B193" s="12">
        <v>720104.04700000002</v>
      </c>
      <c r="C193" s="12">
        <v>412411.19516</v>
      </c>
      <c r="D193" s="12">
        <v>17877.662979999997</v>
      </c>
      <c r="E193" s="12">
        <f t="shared" si="85"/>
        <v>430288.85814000003</v>
      </c>
      <c r="F193" s="12">
        <f t="shared" si="86"/>
        <v>289815.18885999999</v>
      </c>
      <c r="G193" s="12">
        <f t="shared" si="87"/>
        <v>307692.85184000002</v>
      </c>
      <c r="H193" s="11">
        <f t="shared" si="76"/>
        <v>59.753706416817295</v>
      </c>
      <c r="J193" s="91"/>
    </row>
    <row r="194" spans="1:10" ht="11.4" x14ac:dyDescent="0.2">
      <c r="A194" s="41"/>
      <c r="B194" s="14"/>
      <c r="C194" s="14"/>
      <c r="D194" s="14"/>
      <c r="E194" s="14"/>
      <c r="F194" s="14"/>
      <c r="G194" s="14"/>
      <c r="H194" s="11" t="str">
        <f t="shared" si="76"/>
        <v/>
      </c>
      <c r="J194" s="91"/>
    </row>
    <row r="195" spans="1:10" ht="11.25" customHeight="1" x14ac:dyDescent="0.2">
      <c r="A195" s="37" t="s">
        <v>167</v>
      </c>
      <c r="B195" s="19">
        <f t="shared" ref="B195:C195" si="88">SUM(B196:B202)</f>
        <v>34554165.993140005</v>
      </c>
      <c r="C195" s="19">
        <f t="shared" si="88"/>
        <v>29963368.423119999</v>
      </c>
      <c r="D195" s="19">
        <f t="shared" ref="D195:G195" si="89">SUM(D196:D202)</f>
        <v>4539897.0497500012</v>
      </c>
      <c r="E195" s="24">
        <f t="shared" si="89"/>
        <v>34503265.47287</v>
      </c>
      <c r="F195" s="24">
        <f t="shared" si="89"/>
        <v>50900.520270013738</v>
      </c>
      <c r="G195" s="24">
        <f t="shared" si="89"/>
        <v>4590797.5700200144</v>
      </c>
      <c r="H195" s="11">
        <f t="shared" si="76"/>
        <v>99.852693535476718</v>
      </c>
      <c r="J195" s="91"/>
    </row>
    <row r="196" spans="1:10" ht="11.25" customHeight="1" x14ac:dyDescent="0.2">
      <c r="A196" s="38" t="s">
        <v>131</v>
      </c>
      <c r="B196" s="12">
        <v>20952634.155140005</v>
      </c>
      <c r="C196" s="12">
        <v>16454046.996869996</v>
      </c>
      <c r="D196" s="12">
        <v>4488568.171000001</v>
      </c>
      <c r="E196" s="12">
        <f t="shared" ref="E196:E202" si="90">C196+D196</f>
        <v>20942615.167869996</v>
      </c>
      <c r="F196" s="12">
        <f t="shared" ref="F196:F202" si="91">B196-E196</f>
        <v>10018.987270008773</v>
      </c>
      <c r="G196" s="12">
        <f t="shared" ref="G196:G202" si="92">B196-C196</f>
        <v>4498587.1582700089</v>
      </c>
      <c r="H196" s="11">
        <f t="shared" ref="H196:H227" si="93">IFERROR(E196/B196*100,"")</f>
        <v>99.952182684068148</v>
      </c>
      <c r="J196" s="91"/>
    </row>
    <row r="197" spans="1:10" ht="11.25" customHeight="1" x14ac:dyDescent="0.2">
      <c r="A197" s="38" t="s">
        <v>168</v>
      </c>
      <c r="B197" s="12">
        <v>115294.47899999999</v>
      </c>
      <c r="C197" s="12">
        <v>110512.69583</v>
      </c>
      <c r="D197" s="12">
        <v>4519.1008200000006</v>
      </c>
      <c r="E197" s="12">
        <f t="shared" si="90"/>
        <v>115031.79665</v>
      </c>
      <c r="F197" s="12">
        <f t="shared" si="91"/>
        <v>262.68234999998822</v>
      </c>
      <c r="G197" s="12">
        <f t="shared" si="92"/>
        <v>4781.7831699999952</v>
      </c>
      <c r="H197" s="11">
        <f t="shared" si="93"/>
        <v>99.772163981937084</v>
      </c>
      <c r="J197" s="91"/>
    </row>
    <row r="198" spans="1:10" ht="11.25" customHeight="1" x14ac:dyDescent="0.2">
      <c r="A198" s="38" t="s">
        <v>169</v>
      </c>
      <c r="B198" s="12">
        <v>553333.55799999996</v>
      </c>
      <c r="C198" s="12">
        <v>544574.16323000006</v>
      </c>
      <c r="D198" s="12">
        <v>8708.6801099999993</v>
      </c>
      <c r="E198" s="12">
        <f t="shared" si="90"/>
        <v>553282.84334000002</v>
      </c>
      <c r="F198" s="12">
        <f t="shared" si="91"/>
        <v>50.714659999939613</v>
      </c>
      <c r="G198" s="12">
        <f t="shared" si="92"/>
        <v>8759.3947699998971</v>
      </c>
      <c r="H198" s="11">
        <f t="shared" si="93"/>
        <v>99.990834703721347</v>
      </c>
      <c r="J198" s="91"/>
    </row>
    <row r="199" spans="1:10" ht="11.25" customHeight="1" x14ac:dyDescent="0.2">
      <c r="A199" s="38" t="s">
        <v>170</v>
      </c>
      <c r="B199" s="12">
        <v>21990</v>
      </c>
      <c r="C199" s="12">
        <v>20199.370899999998</v>
      </c>
      <c r="D199" s="12">
        <v>1699.04125</v>
      </c>
      <c r="E199" s="12">
        <f t="shared" si="90"/>
        <v>21898.412149999996</v>
      </c>
      <c r="F199" s="12">
        <f t="shared" si="91"/>
        <v>91.587850000003527</v>
      </c>
      <c r="G199" s="12">
        <f t="shared" si="92"/>
        <v>1790.6291000000019</v>
      </c>
      <c r="H199" s="11">
        <f t="shared" si="93"/>
        <v>99.583502273760786</v>
      </c>
      <c r="J199" s="91"/>
    </row>
    <row r="200" spans="1:10" ht="11.25" customHeight="1" x14ac:dyDescent="0.2">
      <c r="A200" s="38" t="s">
        <v>171</v>
      </c>
      <c r="B200" s="12">
        <v>605809.1939999999</v>
      </c>
      <c r="C200" s="12">
        <v>550741.45583999995</v>
      </c>
      <c r="D200" s="12">
        <v>32697.501820000001</v>
      </c>
      <c r="E200" s="12">
        <f t="shared" si="90"/>
        <v>583438.95765999996</v>
      </c>
      <c r="F200" s="12">
        <f t="shared" si="91"/>
        <v>22370.236339999945</v>
      </c>
      <c r="G200" s="12">
        <f t="shared" si="92"/>
        <v>55067.73815999995</v>
      </c>
      <c r="H200" s="11">
        <f t="shared" si="93"/>
        <v>96.307379194380474</v>
      </c>
      <c r="J200" s="91"/>
    </row>
    <row r="201" spans="1:10" ht="11.25" customHeight="1" x14ac:dyDescent="0.2">
      <c r="A201" s="38" t="s">
        <v>172</v>
      </c>
      <c r="B201" s="12">
        <v>12263252.607000005</v>
      </c>
      <c r="C201" s="12">
        <v>12258163.406639999</v>
      </c>
      <c r="D201" s="12">
        <v>3672.6085100000009</v>
      </c>
      <c r="E201" s="12">
        <f t="shared" si="90"/>
        <v>12261836.015149999</v>
      </c>
      <c r="F201" s="12">
        <f t="shared" si="91"/>
        <v>1416.5918500050902</v>
      </c>
      <c r="G201" s="12">
        <f t="shared" si="92"/>
        <v>5089.2003600057214</v>
      </c>
      <c r="H201" s="11">
        <f t="shared" si="93"/>
        <v>99.988448481855485</v>
      </c>
      <c r="J201" s="91"/>
    </row>
    <row r="202" spans="1:10" ht="11.25" customHeight="1" x14ac:dyDescent="0.2">
      <c r="A202" s="38" t="s">
        <v>173</v>
      </c>
      <c r="B202" s="12">
        <v>41852</v>
      </c>
      <c r="C202" s="12">
        <v>25130.33381</v>
      </c>
      <c r="D202" s="12">
        <v>31.946240000000003</v>
      </c>
      <c r="E202" s="12">
        <f t="shared" si="90"/>
        <v>25162.280050000001</v>
      </c>
      <c r="F202" s="12">
        <f t="shared" si="91"/>
        <v>16689.719949999999</v>
      </c>
      <c r="G202" s="12">
        <f t="shared" si="92"/>
        <v>16721.66619</v>
      </c>
      <c r="H202" s="11">
        <f t="shared" si="93"/>
        <v>60.122049244958433</v>
      </c>
      <c r="J202" s="91"/>
    </row>
    <row r="203" spans="1:10" ht="11.25" customHeight="1" x14ac:dyDescent="0.2">
      <c r="A203" s="41"/>
      <c r="B203" s="14"/>
      <c r="C203" s="14"/>
      <c r="D203" s="14"/>
      <c r="E203" s="14"/>
      <c r="F203" s="14"/>
      <c r="G203" s="14"/>
      <c r="H203" s="11" t="str">
        <f t="shared" si="93"/>
        <v/>
      </c>
      <c r="J203" s="91"/>
    </row>
    <row r="204" spans="1:10" ht="11.25" customHeight="1" x14ac:dyDescent="0.2">
      <c r="A204" s="37" t="s">
        <v>174</v>
      </c>
      <c r="B204" s="20">
        <f>SUM(B205:B211)</f>
        <v>8331507.2909999993</v>
      </c>
      <c r="C204" s="20">
        <f>SUM(C205:C211)</f>
        <v>7889638.0809699995</v>
      </c>
      <c r="D204" s="20">
        <f>SUM(D205:D211)</f>
        <v>395748.55572999996</v>
      </c>
      <c r="E204" s="20">
        <f t="shared" ref="E204:G204" si="94">SUM(E205:E211)</f>
        <v>8285386.6366999988</v>
      </c>
      <c r="F204" s="20">
        <f t="shared" si="94"/>
        <v>46120.654300000358</v>
      </c>
      <c r="G204" s="20">
        <f t="shared" si="94"/>
        <v>441869.21003000002</v>
      </c>
      <c r="H204" s="11">
        <f t="shared" si="93"/>
        <v>99.44643084751516</v>
      </c>
      <c r="J204" s="91"/>
    </row>
    <row r="205" spans="1:10" ht="11.25" customHeight="1" x14ac:dyDescent="0.2">
      <c r="A205" s="38" t="s">
        <v>131</v>
      </c>
      <c r="B205" s="12">
        <v>1198889.2260000003</v>
      </c>
      <c r="C205" s="12">
        <v>1134610.4227200001</v>
      </c>
      <c r="D205" s="12">
        <v>38394.26910999987</v>
      </c>
      <c r="E205" s="12">
        <f t="shared" ref="E205:E211" si="95">C205+D205</f>
        <v>1173004.6918299999</v>
      </c>
      <c r="F205" s="12">
        <f t="shared" ref="F205:F211" si="96">B205-E205</f>
        <v>25884.534170000348</v>
      </c>
      <c r="G205" s="12">
        <f t="shared" ref="G205:G211" si="97">B205-C205</f>
        <v>64278.803280000109</v>
      </c>
      <c r="H205" s="11">
        <f t="shared" si="93"/>
        <v>97.840956978455623</v>
      </c>
      <c r="J205" s="91"/>
    </row>
    <row r="206" spans="1:10" ht="11.25" customHeight="1" x14ac:dyDescent="0.2">
      <c r="A206" s="38" t="s">
        <v>175</v>
      </c>
      <c r="B206" s="12">
        <v>18360.215000000004</v>
      </c>
      <c r="C206" s="12">
        <v>16223.151970000001</v>
      </c>
      <c r="D206" s="12">
        <v>2104.3816000000002</v>
      </c>
      <c r="E206" s="12">
        <f t="shared" si="95"/>
        <v>18327.53357</v>
      </c>
      <c r="F206" s="12">
        <f t="shared" si="96"/>
        <v>32.681430000004184</v>
      </c>
      <c r="G206" s="12">
        <f t="shared" si="97"/>
        <v>2137.063030000003</v>
      </c>
      <c r="H206" s="11">
        <f t="shared" si="93"/>
        <v>99.821998653065862</v>
      </c>
      <c r="J206" s="91"/>
    </row>
    <row r="207" spans="1:10" ht="11.25" customHeight="1" x14ac:dyDescent="0.2">
      <c r="A207" s="38" t="s">
        <v>176</v>
      </c>
      <c r="B207" s="12">
        <v>103908.171</v>
      </c>
      <c r="C207" s="12">
        <v>103559.85068</v>
      </c>
      <c r="D207" s="12">
        <v>347.81891999999999</v>
      </c>
      <c r="E207" s="12">
        <f t="shared" si="95"/>
        <v>103907.66960000001</v>
      </c>
      <c r="F207" s="12">
        <f t="shared" si="96"/>
        <v>0.50139999999373686</v>
      </c>
      <c r="G207" s="12">
        <f t="shared" si="97"/>
        <v>348.3203199999989</v>
      </c>
      <c r="H207" s="11">
        <f t="shared" si="93"/>
        <v>99.999517458545199</v>
      </c>
      <c r="J207" s="91"/>
    </row>
    <row r="208" spans="1:10" ht="11.25" customHeight="1" x14ac:dyDescent="0.2">
      <c r="A208" s="38" t="s">
        <v>177</v>
      </c>
      <c r="B208" s="12">
        <v>44769.923999999999</v>
      </c>
      <c r="C208" s="12">
        <v>38121.916700000002</v>
      </c>
      <c r="D208" s="12">
        <v>4255.5443299999997</v>
      </c>
      <c r="E208" s="12">
        <f t="shared" si="95"/>
        <v>42377.461029999999</v>
      </c>
      <c r="F208" s="12">
        <f t="shared" si="96"/>
        <v>2392.4629700000005</v>
      </c>
      <c r="G208" s="12">
        <f t="shared" si="97"/>
        <v>6648.0072999999975</v>
      </c>
      <c r="H208" s="11">
        <f t="shared" si="93"/>
        <v>94.656093296026143</v>
      </c>
      <c r="J208" s="91"/>
    </row>
    <row r="209" spans="1:10" ht="11.25" customHeight="1" x14ac:dyDescent="0.2">
      <c r="A209" s="38" t="s">
        <v>178</v>
      </c>
      <c r="B209" s="12">
        <v>51267.777000000002</v>
      </c>
      <c r="C209" s="12">
        <v>50622.249459999999</v>
      </c>
      <c r="D209" s="12">
        <v>641.10400000000004</v>
      </c>
      <c r="E209" s="12">
        <f t="shared" si="95"/>
        <v>51263.353459999998</v>
      </c>
      <c r="F209" s="12">
        <f t="shared" si="96"/>
        <v>4.4235400000034133</v>
      </c>
      <c r="G209" s="12">
        <f t="shared" si="97"/>
        <v>645.52754000000277</v>
      </c>
      <c r="H209" s="11">
        <f t="shared" si="93"/>
        <v>99.991371695324332</v>
      </c>
      <c r="J209" s="91"/>
    </row>
    <row r="210" spans="1:10" ht="11.25" customHeight="1" x14ac:dyDescent="0.2">
      <c r="A210" s="38" t="s">
        <v>179</v>
      </c>
      <c r="B210" s="12">
        <v>6640829.9779999992</v>
      </c>
      <c r="C210" s="12">
        <v>6300218.7369399993</v>
      </c>
      <c r="D210" s="12">
        <v>340606.15104000008</v>
      </c>
      <c r="E210" s="12">
        <f t="shared" si="95"/>
        <v>6640824.8879799992</v>
      </c>
      <c r="F210" s="12">
        <f t="shared" si="96"/>
        <v>5.0900200000032783</v>
      </c>
      <c r="G210" s="12">
        <f t="shared" si="97"/>
        <v>340611.24105999991</v>
      </c>
      <c r="H210" s="11">
        <f t="shared" si="93"/>
        <v>99.999923352652957</v>
      </c>
      <c r="J210" s="91"/>
    </row>
    <row r="211" spans="1:10" ht="11.25" customHeight="1" x14ac:dyDescent="0.2">
      <c r="A211" s="38" t="s">
        <v>180</v>
      </c>
      <c r="B211" s="12">
        <v>273482</v>
      </c>
      <c r="C211" s="12">
        <v>246281.7525</v>
      </c>
      <c r="D211" s="12">
        <v>9399.2867299999998</v>
      </c>
      <c r="E211" s="12">
        <f t="shared" si="95"/>
        <v>255681.03922999999</v>
      </c>
      <c r="F211" s="12">
        <f t="shared" si="96"/>
        <v>17800.960770000005</v>
      </c>
      <c r="G211" s="12">
        <f t="shared" si="97"/>
        <v>27200.247499999998</v>
      </c>
      <c r="H211" s="11">
        <f t="shared" si="93"/>
        <v>93.490993641263415</v>
      </c>
      <c r="J211" s="91"/>
    </row>
    <row r="212" spans="1:10" ht="11.25" customHeight="1" x14ac:dyDescent="0.2">
      <c r="A212" s="41"/>
      <c r="B212" s="14"/>
      <c r="C212" s="14"/>
      <c r="D212" s="14"/>
      <c r="E212" s="14"/>
      <c r="F212" s="14"/>
      <c r="G212" s="14"/>
      <c r="H212" s="11" t="str">
        <f t="shared" si="93"/>
        <v/>
      </c>
      <c r="J212" s="91"/>
    </row>
    <row r="213" spans="1:10" ht="11.25" customHeight="1" x14ac:dyDescent="0.2">
      <c r="A213" s="37" t="s">
        <v>318</v>
      </c>
      <c r="B213" s="19">
        <f>SUM(B214:B220)</f>
        <v>1136209.7668600003</v>
      </c>
      <c r="C213" s="19">
        <f>SUM(C214:C220)</f>
        <v>964006.82908000005</v>
      </c>
      <c r="D213" s="19">
        <f t="shared" ref="D213:G213" si="98">SUM(D214:D220)</f>
        <v>147472.88272999998</v>
      </c>
      <c r="E213" s="19">
        <f t="shared" si="98"/>
        <v>1111479.71181</v>
      </c>
      <c r="F213" s="19">
        <f t="shared" si="98"/>
        <v>24730.055050000177</v>
      </c>
      <c r="G213" s="19">
        <f t="shared" si="98"/>
        <v>172202.93778000015</v>
      </c>
      <c r="H213" s="11">
        <f t="shared" si="93"/>
        <v>97.823460440905762</v>
      </c>
      <c r="J213" s="91"/>
    </row>
    <row r="214" spans="1:10" ht="11.25" customHeight="1" x14ac:dyDescent="0.2">
      <c r="A214" s="38" t="s">
        <v>319</v>
      </c>
      <c r="B214" s="12">
        <v>445132.76800000016</v>
      </c>
      <c r="C214" s="12">
        <v>318255.69455000007</v>
      </c>
      <c r="D214" s="12">
        <v>126770.34901999998</v>
      </c>
      <c r="E214" s="12">
        <f t="shared" ref="E214:E220" si="99">C214+D214</f>
        <v>445026.04357000004</v>
      </c>
      <c r="F214" s="12">
        <f t="shared" ref="F214:F220" si="100">B214-E214</f>
        <v>106.72443000011845</v>
      </c>
      <c r="G214" s="12">
        <f t="shared" ref="G214:G220" si="101">B214-C214</f>
        <v>126877.07345000008</v>
      </c>
      <c r="H214" s="11">
        <f t="shared" si="93"/>
        <v>99.976024135342882</v>
      </c>
      <c r="J214" s="91"/>
    </row>
    <row r="215" spans="1:10" ht="11.25" customHeight="1" x14ac:dyDescent="0.2">
      <c r="A215" s="42" t="s">
        <v>320</v>
      </c>
      <c r="B215" s="12">
        <v>253182.84786000004</v>
      </c>
      <c r="C215" s="12">
        <v>229710.62594</v>
      </c>
      <c r="D215" s="12">
        <v>5176.4290700000001</v>
      </c>
      <c r="E215" s="12">
        <f t="shared" si="99"/>
        <v>234887.05501000001</v>
      </c>
      <c r="F215" s="12">
        <f t="shared" si="100"/>
        <v>18295.792850000027</v>
      </c>
      <c r="G215" s="12">
        <f t="shared" si="101"/>
        <v>23472.22192000004</v>
      </c>
      <c r="H215" s="11">
        <f t="shared" si="93"/>
        <v>92.773683918700186</v>
      </c>
      <c r="J215" s="91"/>
    </row>
    <row r="216" spans="1:10" ht="11.25" customHeight="1" x14ac:dyDescent="0.2">
      <c r="A216" s="38" t="s">
        <v>181</v>
      </c>
      <c r="B216" s="12">
        <v>0</v>
      </c>
      <c r="C216" s="12">
        <v>0</v>
      </c>
      <c r="D216" s="12">
        <v>0</v>
      </c>
      <c r="E216" s="12">
        <f t="shared" si="99"/>
        <v>0</v>
      </c>
      <c r="F216" s="12">
        <f t="shared" si="100"/>
        <v>0</v>
      </c>
      <c r="G216" s="12">
        <f t="shared" si="101"/>
        <v>0</v>
      </c>
      <c r="H216" s="11" t="str">
        <f t="shared" si="93"/>
        <v/>
      </c>
      <c r="J216" s="91"/>
    </row>
    <row r="217" spans="1:10" ht="11.25" customHeight="1" x14ac:dyDescent="0.2">
      <c r="A217" s="38" t="s">
        <v>182</v>
      </c>
      <c r="B217" s="12">
        <v>75704.114000000001</v>
      </c>
      <c r="C217" s="12">
        <v>72254.085000000006</v>
      </c>
      <c r="D217" s="12">
        <v>3449.9648299999999</v>
      </c>
      <c r="E217" s="12">
        <f t="shared" si="99"/>
        <v>75704.049830000004</v>
      </c>
      <c r="F217" s="12">
        <f t="shared" si="100"/>
        <v>6.4169999997830018E-2</v>
      </c>
      <c r="G217" s="12">
        <f t="shared" si="101"/>
        <v>3450.028999999995</v>
      </c>
      <c r="H217" s="11">
        <f t="shared" si="93"/>
        <v>99.999915235782296</v>
      </c>
      <c r="J217" s="91"/>
    </row>
    <row r="218" spans="1:10" ht="11.25" customHeight="1" x14ac:dyDescent="0.2">
      <c r="A218" s="38" t="s">
        <v>183</v>
      </c>
      <c r="B218" s="12">
        <v>189638.367</v>
      </c>
      <c r="C218" s="12">
        <v>184717.32472999999</v>
      </c>
      <c r="D218" s="12">
        <v>4912.87435</v>
      </c>
      <c r="E218" s="12">
        <f t="shared" si="99"/>
        <v>189630.19907999999</v>
      </c>
      <c r="F218" s="12">
        <f t="shared" si="100"/>
        <v>8.1679200000071432</v>
      </c>
      <c r="G218" s="12">
        <f t="shared" si="101"/>
        <v>4921.0422700000054</v>
      </c>
      <c r="H218" s="11">
        <f t="shared" si="93"/>
        <v>99.99569289689147</v>
      </c>
      <c r="J218" s="91"/>
    </row>
    <row r="219" spans="1:10" ht="11.25" customHeight="1" x14ac:dyDescent="0.2">
      <c r="A219" s="38" t="s">
        <v>321</v>
      </c>
      <c r="B219" s="12">
        <v>65191.814000000006</v>
      </c>
      <c r="C219" s="12">
        <v>56341.644260000001</v>
      </c>
      <c r="D219" s="12">
        <v>3487.9984900000004</v>
      </c>
      <c r="E219" s="12">
        <f t="shared" si="99"/>
        <v>59829.642749999999</v>
      </c>
      <c r="F219" s="12">
        <f t="shared" si="100"/>
        <v>5362.1712500000067</v>
      </c>
      <c r="G219" s="12">
        <f t="shared" si="101"/>
        <v>8850.1697400000048</v>
      </c>
      <c r="H219" s="11">
        <f t="shared" si="93"/>
        <v>91.774778272008191</v>
      </c>
      <c r="J219" s="91"/>
    </row>
    <row r="220" spans="1:10" ht="11.25" customHeight="1" x14ac:dyDescent="0.2">
      <c r="A220" s="42" t="s">
        <v>322</v>
      </c>
      <c r="B220" s="12">
        <v>107359.85600000001</v>
      </c>
      <c r="C220" s="12">
        <v>102727.4546</v>
      </c>
      <c r="D220" s="12">
        <v>3675.2669700000001</v>
      </c>
      <c r="E220" s="12">
        <f t="shared" si="99"/>
        <v>106402.72156999999</v>
      </c>
      <c r="F220" s="12">
        <f t="shared" si="100"/>
        <v>957.13443000002007</v>
      </c>
      <c r="G220" s="12">
        <f t="shared" si="101"/>
        <v>4632.401400000017</v>
      </c>
      <c r="H220" s="11">
        <f t="shared" si="93"/>
        <v>99.108480147365313</v>
      </c>
      <c r="J220" s="91"/>
    </row>
    <row r="221" spans="1:10" ht="11.25" customHeight="1" x14ac:dyDescent="0.2">
      <c r="A221" s="41"/>
      <c r="B221" s="12"/>
      <c r="C221" s="13"/>
      <c r="D221" s="12"/>
      <c r="E221" s="13"/>
      <c r="F221" s="13"/>
      <c r="G221" s="13"/>
      <c r="H221" s="11" t="str">
        <f t="shared" si="93"/>
        <v/>
      </c>
      <c r="J221" s="91"/>
    </row>
    <row r="222" spans="1:10" ht="11.25" customHeight="1" x14ac:dyDescent="0.2">
      <c r="A222" s="37" t="s">
        <v>184</v>
      </c>
      <c r="B222" s="20">
        <f t="shared" ref="B222:G222" si="102">SUM(B223:B235)+SUM(B240:B253)</f>
        <v>26282130.846580006</v>
      </c>
      <c r="C222" s="20">
        <f t="shared" si="102"/>
        <v>20440904.90123</v>
      </c>
      <c r="D222" s="20">
        <f t="shared" si="102"/>
        <v>5109784.7659299988</v>
      </c>
      <c r="E222" s="20">
        <f t="shared" si="102"/>
        <v>25550689.667160004</v>
      </c>
      <c r="F222" s="20">
        <f t="shared" si="102"/>
        <v>731441.17942000087</v>
      </c>
      <c r="G222" s="20">
        <f t="shared" si="102"/>
        <v>5841225.9453499988</v>
      </c>
      <c r="H222" s="11">
        <f t="shared" si="93"/>
        <v>97.216963937628435</v>
      </c>
      <c r="J222" s="91"/>
    </row>
    <row r="223" spans="1:10" ht="11.25" customHeight="1" x14ac:dyDescent="0.2">
      <c r="A223" s="38" t="s">
        <v>185</v>
      </c>
      <c r="B223" s="12">
        <v>75091</v>
      </c>
      <c r="C223" s="12">
        <v>70719.031540000011</v>
      </c>
      <c r="D223" s="12">
        <v>0</v>
      </c>
      <c r="E223" s="12">
        <f t="shared" ref="E223:E234" si="103">C223+D223</f>
        <v>70719.031540000011</v>
      </c>
      <c r="F223" s="12">
        <f t="shared" ref="F223:F234" si="104">B223-E223</f>
        <v>4371.9684599999891</v>
      </c>
      <c r="G223" s="12">
        <f t="shared" ref="G223:G234" si="105">B223-C223</f>
        <v>4371.9684599999891</v>
      </c>
      <c r="H223" s="11">
        <f t="shared" si="93"/>
        <v>94.177773022066575</v>
      </c>
      <c r="J223" s="91"/>
    </row>
    <row r="224" spans="1:10" ht="11.25" customHeight="1" x14ac:dyDescent="0.2">
      <c r="A224" s="38" t="s">
        <v>186</v>
      </c>
      <c r="B224" s="12">
        <v>72919.921000000002</v>
      </c>
      <c r="C224" s="12">
        <v>70088.489440000005</v>
      </c>
      <c r="D224" s="12">
        <v>855.25025000000005</v>
      </c>
      <c r="E224" s="12">
        <f t="shared" si="103"/>
        <v>70943.739690000002</v>
      </c>
      <c r="F224" s="12">
        <f t="shared" si="104"/>
        <v>1976.1813099999999</v>
      </c>
      <c r="G224" s="12">
        <f t="shared" si="105"/>
        <v>2831.4315599999973</v>
      </c>
      <c r="H224" s="11">
        <f t="shared" si="93"/>
        <v>97.289929441914779</v>
      </c>
      <c r="J224" s="91"/>
    </row>
    <row r="225" spans="1:10" ht="11.25" customHeight="1" x14ac:dyDescent="0.2">
      <c r="A225" s="38" t="s">
        <v>187</v>
      </c>
      <c r="B225" s="12">
        <v>78044.095000000001</v>
      </c>
      <c r="C225" s="12">
        <v>76275.380550000002</v>
      </c>
      <c r="D225" s="12">
        <v>1728.12068</v>
      </c>
      <c r="E225" s="12">
        <f t="shared" si="103"/>
        <v>78003.501229999994</v>
      </c>
      <c r="F225" s="12">
        <f t="shared" si="104"/>
        <v>40.593770000006771</v>
      </c>
      <c r="G225" s="12">
        <f t="shared" si="105"/>
        <v>1768.7144499999995</v>
      </c>
      <c r="H225" s="11">
        <f t="shared" si="93"/>
        <v>99.947986109647374</v>
      </c>
      <c r="J225" s="91"/>
    </row>
    <row r="226" spans="1:10" ht="11.25" customHeight="1" x14ac:dyDescent="0.2">
      <c r="A226" s="38" t="s">
        <v>188</v>
      </c>
      <c r="B226" s="12">
        <v>10923601.863580003</v>
      </c>
      <c r="C226" s="12">
        <v>10060909.963630004</v>
      </c>
      <c r="D226" s="12">
        <v>701166.86641999939</v>
      </c>
      <c r="E226" s="12">
        <f t="shared" si="103"/>
        <v>10762076.830050003</v>
      </c>
      <c r="F226" s="12">
        <f t="shared" si="104"/>
        <v>161525.0335300006</v>
      </c>
      <c r="G226" s="12">
        <f t="shared" si="105"/>
        <v>862691.89994999953</v>
      </c>
      <c r="H226" s="11">
        <f t="shared" si="93"/>
        <v>98.521320755303847</v>
      </c>
      <c r="J226" s="91"/>
    </row>
    <row r="227" spans="1:10" ht="11.25" customHeight="1" x14ac:dyDescent="0.2">
      <c r="A227" s="38" t="s">
        <v>189</v>
      </c>
      <c r="B227" s="12">
        <v>40390.600000000006</v>
      </c>
      <c r="C227" s="12">
        <v>36762.501020000003</v>
      </c>
      <c r="D227" s="12">
        <v>1955.3444299999999</v>
      </c>
      <c r="E227" s="12">
        <f t="shared" si="103"/>
        <v>38717.845450000001</v>
      </c>
      <c r="F227" s="12">
        <f t="shared" si="104"/>
        <v>1672.7545500000051</v>
      </c>
      <c r="G227" s="12">
        <f t="shared" si="105"/>
        <v>3628.0989800000025</v>
      </c>
      <c r="H227" s="11">
        <f t="shared" si="93"/>
        <v>95.858554837016513</v>
      </c>
      <c r="J227" s="91"/>
    </row>
    <row r="228" spans="1:10" ht="11.25" customHeight="1" x14ac:dyDescent="0.2">
      <c r="A228" s="38" t="s">
        <v>190</v>
      </c>
      <c r="B228" s="12">
        <v>145372.08299999998</v>
      </c>
      <c r="C228" s="12">
        <v>145124.50112</v>
      </c>
      <c r="D228" s="12">
        <v>246.95831000000001</v>
      </c>
      <c r="E228" s="12">
        <f t="shared" si="103"/>
        <v>145371.45942999999</v>
      </c>
      <c r="F228" s="12">
        <f t="shared" si="104"/>
        <v>0.62356999999610707</v>
      </c>
      <c r="G228" s="12">
        <f t="shared" si="105"/>
        <v>247.58187999998336</v>
      </c>
      <c r="H228" s="11">
        <f t="shared" ref="H228:H259" si="106">IFERROR(E228/B228*100,"")</f>
        <v>99.999571052442022</v>
      </c>
      <c r="J228" s="91"/>
    </row>
    <row r="229" spans="1:10" ht="11.25" customHeight="1" x14ac:dyDescent="0.2">
      <c r="A229" s="38" t="s">
        <v>191</v>
      </c>
      <c r="B229" s="12">
        <v>418529.34600000002</v>
      </c>
      <c r="C229" s="12">
        <v>380341.14993000001</v>
      </c>
      <c r="D229" s="12">
        <v>25085.946520000001</v>
      </c>
      <c r="E229" s="12">
        <f t="shared" si="103"/>
        <v>405427.09645000001</v>
      </c>
      <c r="F229" s="12">
        <f t="shared" si="104"/>
        <v>13102.249550000008</v>
      </c>
      <c r="G229" s="12">
        <f t="shared" si="105"/>
        <v>38188.196070000005</v>
      </c>
      <c r="H229" s="11">
        <f t="shared" si="106"/>
        <v>96.86945499157423</v>
      </c>
      <c r="J229" s="91"/>
    </row>
    <row r="230" spans="1:10" ht="11.25" customHeight="1" x14ac:dyDescent="0.2">
      <c r="A230" s="38" t="s">
        <v>192</v>
      </c>
      <c r="B230" s="12">
        <v>189336.94899999999</v>
      </c>
      <c r="C230" s="12">
        <v>139619.02656999999</v>
      </c>
      <c r="D230" s="12">
        <v>46412.49757</v>
      </c>
      <c r="E230" s="12">
        <f t="shared" si="103"/>
        <v>186031.52413999999</v>
      </c>
      <c r="F230" s="12">
        <f t="shared" si="104"/>
        <v>3305.4248599999992</v>
      </c>
      <c r="G230" s="12">
        <f t="shared" si="105"/>
        <v>49717.922430000006</v>
      </c>
      <c r="H230" s="11">
        <f t="shared" si="106"/>
        <v>98.254210349613274</v>
      </c>
      <c r="J230" s="91"/>
    </row>
    <row r="231" spans="1:10" ht="11.25" customHeight="1" x14ac:dyDescent="0.2">
      <c r="A231" s="38" t="s">
        <v>193</v>
      </c>
      <c r="B231" s="12">
        <v>62549.421999999999</v>
      </c>
      <c r="C231" s="12">
        <v>61180.471399999995</v>
      </c>
      <c r="D231" s="12">
        <v>1368.3908899999999</v>
      </c>
      <c r="E231" s="12">
        <f t="shared" si="103"/>
        <v>62548.862289999997</v>
      </c>
      <c r="F231" s="12">
        <f t="shared" si="104"/>
        <v>0.55971000000135973</v>
      </c>
      <c r="G231" s="12">
        <f t="shared" si="105"/>
        <v>1368.9506000000038</v>
      </c>
      <c r="H231" s="11">
        <f t="shared" si="106"/>
        <v>99.99910517158736</v>
      </c>
      <c r="J231" s="91"/>
    </row>
    <row r="232" spans="1:10" ht="11.25" customHeight="1" x14ac:dyDescent="0.2">
      <c r="A232" s="38" t="s">
        <v>194</v>
      </c>
      <c r="B232" s="12">
        <v>118623.239</v>
      </c>
      <c r="C232" s="12">
        <v>117573.36175</v>
      </c>
      <c r="D232" s="12">
        <v>713.51876000000004</v>
      </c>
      <c r="E232" s="12">
        <f t="shared" si="103"/>
        <v>118286.88051</v>
      </c>
      <c r="F232" s="12">
        <f t="shared" si="104"/>
        <v>336.35848999999871</v>
      </c>
      <c r="G232" s="12">
        <f t="shared" si="105"/>
        <v>1049.877250000005</v>
      </c>
      <c r="H232" s="11">
        <f t="shared" si="106"/>
        <v>99.716448064615733</v>
      </c>
      <c r="J232" s="91"/>
    </row>
    <row r="233" spans="1:10" ht="11.25" customHeight="1" x14ac:dyDescent="0.2">
      <c r="A233" s="38" t="s">
        <v>195</v>
      </c>
      <c r="B233" s="12">
        <v>143432</v>
      </c>
      <c r="C233" s="12">
        <v>120702.59276</v>
      </c>
      <c r="D233" s="12">
        <v>6239.1414100000002</v>
      </c>
      <c r="E233" s="12">
        <f t="shared" si="103"/>
        <v>126941.73417</v>
      </c>
      <c r="F233" s="12">
        <f t="shared" si="104"/>
        <v>16490.265830000004</v>
      </c>
      <c r="G233" s="12">
        <f t="shared" si="105"/>
        <v>22729.40724</v>
      </c>
      <c r="H233" s="11">
        <f t="shared" si="106"/>
        <v>88.503077534999164</v>
      </c>
      <c r="J233" s="91"/>
    </row>
    <row r="234" spans="1:10" ht="11.25" customHeight="1" x14ac:dyDescent="0.2">
      <c r="A234" s="38" t="s">
        <v>196</v>
      </c>
      <c r="B234" s="12">
        <v>123466.655</v>
      </c>
      <c r="C234" s="12">
        <v>59264.186929999996</v>
      </c>
      <c r="D234" s="12">
        <v>42373.656080000001</v>
      </c>
      <c r="E234" s="12">
        <f t="shared" si="103"/>
        <v>101637.84301</v>
      </c>
      <c r="F234" s="12">
        <f t="shared" si="104"/>
        <v>21828.811990000002</v>
      </c>
      <c r="G234" s="12">
        <f t="shared" si="105"/>
        <v>64202.468070000003</v>
      </c>
      <c r="H234" s="11">
        <f t="shared" si="106"/>
        <v>82.320075011346177</v>
      </c>
      <c r="J234" s="91"/>
    </row>
    <row r="235" spans="1:10" ht="11.25" customHeight="1" x14ac:dyDescent="0.2">
      <c r="A235" s="38" t="s">
        <v>197</v>
      </c>
      <c r="B235" s="18">
        <f t="shared" ref="B235:C235" si="107">SUM(B236:B239)</f>
        <v>828597.54900000012</v>
      </c>
      <c r="C235" s="18">
        <f t="shared" si="107"/>
        <v>703943.47775999992</v>
      </c>
      <c r="D235" s="18">
        <f t="shared" ref="D235:G235" si="108">SUM(D236:D239)</f>
        <v>18699.83958</v>
      </c>
      <c r="E235" s="18">
        <f t="shared" si="108"/>
        <v>722643.31734000007</v>
      </c>
      <c r="F235" s="18">
        <f t="shared" si="108"/>
        <v>105954.23166000006</v>
      </c>
      <c r="G235" s="18">
        <f t="shared" si="108"/>
        <v>124654.07124000003</v>
      </c>
      <c r="H235" s="11">
        <f t="shared" si="106"/>
        <v>87.212823428228603</v>
      </c>
      <c r="J235" s="91"/>
    </row>
    <row r="236" spans="1:10" ht="11.25" customHeight="1" x14ac:dyDescent="0.2">
      <c r="A236" s="38" t="s">
        <v>198</v>
      </c>
      <c r="B236" s="12">
        <v>332387.054</v>
      </c>
      <c r="C236" s="12">
        <v>290707.55368999997</v>
      </c>
      <c r="D236" s="12">
        <v>8575.1969000000008</v>
      </c>
      <c r="E236" s="12">
        <f t="shared" ref="E236:E253" si="109">C236+D236</f>
        <v>299282.75058999995</v>
      </c>
      <c r="F236" s="12">
        <f t="shared" ref="F236:F253" si="110">B236-E236</f>
        <v>33104.303410000051</v>
      </c>
      <c r="G236" s="12">
        <f t="shared" ref="G236:G253" si="111">B236-C236</f>
        <v>41679.500310000032</v>
      </c>
      <c r="H236" s="11">
        <f t="shared" si="106"/>
        <v>90.04043538651176</v>
      </c>
      <c r="J236" s="91"/>
    </row>
    <row r="237" spans="1:10" ht="11.25" customHeight="1" x14ac:dyDescent="0.2">
      <c r="A237" s="38" t="s">
        <v>288</v>
      </c>
      <c r="B237" s="12">
        <v>143298.829</v>
      </c>
      <c r="C237" s="12">
        <v>141607.66378999999</v>
      </c>
      <c r="D237" s="12">
        <v>724.53255000000001</v>
      </c>
      <c r="E237" s="12">
        <f t="shared" si="109"/>
        <v>142332.19633999999</v>
      </c>
      <c r="F237" s="12">
        <f t="shared" si="110"/>
        <v>966.63266000000294</v>
      </c>
      <c r="G237" s="12">
        <f t="shared" si="111"/>
        <v>1691.1652100000065</v>
      </c>
      <c r="H237" s="11">
        <f t="shared" si="106"/>
        <v>99.325442736171979</v>
      </c>
      <c r="J237" s="91"/>
    </row>
    <row r="238" spans="1:10" ht="11.25" customHeight="1" x14ac:dyDescent="0.2">
      <c r="A238" s="38" t="s">
        <v>199</v>
      </c>
      <c r="B238" s="12">
        <v>96644.731</v>
      </c>
      <c r="C238" s="12">
        <v>96410.948380000002</v>
      </c>
      <c r="D238" s="12">
        <v>102.55875</v>
      </c>
      <c r="E238" s="12">
        <f t="shared" si="109"/>
        <v>96513.507129999998</v>
      </c>
      <c r="F238" s="12">
        <f t="shared" si="110"/>
        <v>131.22387000000163</v>
      </c>
      <c r="G238" s="12">
        <f t="shared" si="111"/>
        <v>233.78261999999813</v>
      </c>
      <c r="H238" s="11">
        <f t="shared" si="106"/>
        <v>99.864220357755457</v>
      </c>
      <c r="J238" s="91"/>
    </row>
    <row r="239" spans="1:10" ht="11.25" customHeight="1" x14ac:dyDescent="0.2">
      <c r="A239" s="38" t="s">
        <v>289</v>
      </c>
      <c r="B239" s="12">
        <v>256266.935</v>
      </c>
      <c r="C239" s="12">
        <v>175217.3119</v>
      </c>
      <c r="D239" s="12">
        <v>9297.5513800000008</v>
      </c>
      <c r="E239" s="12">
        <f t="shared" si="109"/>
        <v>184514.86327999999</v>
      </c>
      <c r="F239" s="12">
        <f t="shared" si="110"/>
        <v>71752.071720000007</v>
      </c>
      <c r="G239" s="12">
        <f t="shared" si="111"/>
        <v>81049.623099999997</v>
      </c>
      <c r="H239" s="11">
        <f t="shared" si="106"/>
        <v>72.001041913581247</v>
      </c>
      <c r="J239" s="91"/>
    </row>
    <row r="240" spans="1:10" ht="11.25" customHeight="1" x14ac:dyDescent="0.2">
      <c r="A240" s="38" t="s">
        <v>200</v>
      </c>
      <c r="B240" s="12">
        <v>104286.19799999999</v>
      </c>
      <c r="C240" s="12">
        <v>103467.5698</v>
      </c>
      <c r="D240" s="12">
        <v>818.45828000000006</v>
      </c>
      <c r="E240" s="12">
        <f t="shared" si="109"/>
        <v>104286.02808</v>
      </c>
      <c r="F240" s="12">
        <f t="shared" si="110"/>
        <v>0.16991999998572282</v>
      </c>
      <c r="G240" s="12">
        <f t="shared" si="111"/>
        <v>818.62819999999192</v>
      </c>
      <c r="H240" s="11">
        <f t="shared" si="106"/>
        <v>99.999837063769476</v>
      </c>
      <c r="J240" s="91"/>
    </row>
    <row r="241" spans="1:10" ht="11.25" customHeight="1" x14ac:dyDescent="0.2">
      <c r="A241" s="38" t="s">
        <v>201</v>
      </c>
      <c r="B241" s="12">
        <v>2223999.5240000002</v>
      </c>
      <c r="C241" s="12">
        <v>2173762.41707</v>
      </c>
      <c r="D241" s="12">
        <v>47157.077069999999</v>
      </c>
      <c r="E241" s="12">
        <f t="shared" si="109"/>
        <v>2220919.4941400001</v>
      </c>
      <c r="F241" s="12">
        <f t="shared" si="110"/>
        <v>3080.0298600001261</v>
      </c>
      <c r="G241" s="12">
        <f t="shared" si="111"/>
        <v>50237.106930000242</v>
      </c>
      <c r="H241" s="11">
        <f t="shared" si="106"/>
        <v>99.861509419100031</v>
      </c>
      <c r="J241" s="91"/>
    </row>
    <row r="242" spans="1:10" ht="11.25" customHeight="1" x14ac:dyDescent="0.2">
      <c r="A242" s="38" t="s">
        <v>202</v>
      </c>
      <c r="B242" s="12">
        <v>379121.23400000005</v>
      </c>
      <c r="C242" s="12">
        <v>245967.20118</v>
      </c>
      <c r="D242" s="12">
        <v>13695.60088</v>
      </c>
      <c r="E242" s="12">
        <f t="shared" si="109"/>
        <v>259662.80206000002</v>
      </c>
      <c r="F242" s="12">
        <f t="shared" si="110"/>
        <v>119458.43194000004</v>
      </c>
      <c r="G242" s="12">
        <f t="shared" si="111"/>
        <v>133154.03282000005</v>
      </c>
      <c r="H242" s="11">
        <f t="shared" si="106"/>
        <v>68.490703968324809</v>
      </c>
      <c r="J242" s="91"/>
    </row>
    <row r="243" spans="1:10" ht="11.25" customHeight="1" x14ac:dyDescent="0.2">
      <c r="A243" s="38" t="s">
        <v>290</v>
      </c>
      <c r="B243" s="12">
        <v>6179513.4729999993</v>
      </c>
      <c r="C243" s="12">
        <v>2582198.6154299998</v>
      </c>
      <c r="D243" s="12">
        <v>3597238.04531</v>
      </c>
      <c r="E243" s="12">
        <f t="shared" si="109"/>
        <v>6179436.6607399993</v>
      </c>
      <c r="F243" s="12">
        <f t="shared" si="110"/>
        <v>76.812260000035167</v>
      </c>
      <c r="G243" s="12">
        <f t="shared" si="111"/>
        <v>3597314.8575699995</v>
      </c>
      <c r="H243" s="11">
        <f t="shared" si="106"/>
        <v>99.998756985313889</v>
      </c>
      <c r="J243" s="91"/>
    </row>
    <row r="244" spans="1:10" ht="11.25" customHeight="1" x14ac:dyDescent="0.2">
      <c r="A244" s="38" t="s">
        <v>291</v>
      </c>
      <c r="B244" s="12">
        <v>32117</v>
      </c>
      <c r="C244" s="12">
        <v>21265.068579999999</v>
      </c>
      <c r="D244" s="12">
        <v>932.99896999999999</v>
      </c>
      <c r="E244" s="12">
        <f t="shared" si="109"/>
        <v>22198.06755</v>
      </c>
      <c r="F244" s="12">
        <f t="shared" si="110"/>
        <v>9918.9324500000002</v>
      </c>
      <c r="G244" s="12">
        <f t="shared" si="111"/>
        <v>10851.931420000001</v>
      </c>
      <c r="H244" s="11">
        <f t="shared" si="106"/>
        <v>69.11625478718436</v>
      </c>
      <c r="J244" s="91"/>
    </row>
    <row r="245" spans="1:10" ht="11.25" customHeight="1" x14ac:dyDescent="0.2">
      <c r="A245" s="46" t="s">
        <v>41</v>
      </c>
      <c r="B245" s="12">
        <v>273264.17200000002</v>
      </c>
      <c r="C245" s="12">
        <v>210314.96602000002</v>
      </c>
      <c r="D245" s="12">
        <v>4266.51638</v>
      </c>
      <c r="E245" s="12">
        <f t="shared" si="109"/>
        <v>214581.48240000001</v>
      </c>
      <c r="F245" s="12">
        <f t="shared" si="110"/>
        <v>58682.689600000012</v>
      </c>
      <c r="G245" s="12">
        <f t="shared" si="111"/>
        <v>62949.205979999999</v>
      </c>
      <c r="H245" s="11">
        <f t="shared" si="106"/>
        <v>78.525289586810516</v>
      </c>
      <c r="J245" s="91"/>
    </row>
    <row r="246" spans="1:10" ht="11.25" customHeight="1" x14ac:dyDescent="0.2">
      <c r="A246" s="46" t="s">
        <v>203</v>
      </c>
      <c r="B246" s="12">
        <v>1619272.7710000002</v>
      </c>
      <c r="C246" s="12">
        <v>1561253.34983</v>
      </c>
      <c r="D246" s="12">
        <v>48191.373869999996</v>
      </c>
      <c r="E246" s="12">
        <f t="shared" si="109"/>
        <v>1609444.7237</v>
      </c>
      <c r="F246" s="12">
        <f t="shared" si="110"/>
        <v>9828.0473000002094</v>
      </c>
      <c r="G246" s="12">
        <f t="shared" si="111"/>
        <v>58019.42117000022</v>
      </c>
      <c r="H246" s="11">
        <f t="shared" si="106"/>
        <v>99.393057953174207</v>
      </c>
      <c r="J246" s="91"/>
    </row>
    <row r="247" spans="1:10" ht="11.25" customHeight="1" x14ac:dyDescent="0.2">
      <c r="A247" s="46" t="s">
        <v>204</v>
      </c>
      <c r="B247" s="12">
        <v>76740</v>
      </c>
      <c r="C247" s="12">
        <v>69247.540529999998</v>
      </c>
      <c r="D247" s="12">
        <v>7429.7301200000002</v>
      </c>
      <c r="E247" s="12">
        <f t="shared" si="109"/>
        <v>76677.270649999991</v>
      </c>
      <c r="F247" s="12">
        <f t="shared" si="110"/>
        <v>62.729350000008708</v>
      </c>
      <c r="G247" s="12">
        <f t="shared" si="111"/>
        <v>7492.4594700000016</v>
      </c>
      <c r="H247" s="11">
        <f t="shared" si="106"/>
        <v>99.918257297367717</v>
      </c>
      <c r="J247" s="91"/>
    </row>
    <row r="248" spans="1:10" ht="11.25" customHeight="1" x14ac:dyDescent="0.2">
      <c r="A248" s="46" t="s">
        <v>205</v>
      </c>
      <c r="B248" s="12">
        <v>714371.96600000001</v>
      </c>
      <c r="C248" s="12">
        <v>169778.53065</v>
      </c>
      <c r="D248" s="12">
        <v>386567.34997000004</v>
      </c>
      <c r="E248" s="12">
        <f t="shared" si="109"/>
        <v>556345.88062000007</v>
      </c>
      <c r="F248" s="12">
        <f t="shared" si="110"/>
        <v>158026.08537999995</v>
      </c>
      <c r="G248" s="12">
        <f t="shared" si="111"/>
        <v>544593.43535000004</v>
      </c>
      <c r="H248" s="11">
        <f t="shared" si="106"/>
        <v>77.879019208320955</v>
      </c>
      <c r="J248" s="91"/>
    </row>
    <row r="249" spans="1:10" ht="11.25" customHeight="1" x14ac:dyDescent="0.2">
      <c r="A249" s="46" t="s">
        <v>206</v>
      </c>
      <c r="B249" s="12">
        <v>525602.24</v>
      </c>
      <c r="C249" s="12">
        <v>394559.93184000003</v>
      </c>
      <c r="D249" s="12">
        <v>131012.46253</v>
      </c>
      <c r="E249" s="12">
        <f t="shared" si="109"/>
        <v>525572.39436999999</v>
      </c>
      <c r="F249" s="12">
        <f t="shared" si="110"/>
        <v>29.845629999996163</v>
      </c>
      <c r="G249" s="12">
        <f t="shared" si="111"/>
        <v>131042.30815999996</v>
      </c>
      <c r="H249" s="11">
        <f t="shared" si="106"/>
        <v>99.994321631886493</v>
      </c>
      <c r="J249" s="91"/>
    </row>
    <row r="250" spans="1:10" ht="11.25" customHeight="1" x14ac:dyDescent="0.2">
      <c r="A250" s="46" t="s">
        <v>207</v>
      </c>
      <c r="B250" s="12">
        <v>66904</v>
      </c>
      <c r="C250" s="12">
        <v>47693.394489999999</v>
      </c>
      <c r="D250" s="12">
        <v>13851.896909999999</v>
      </c>
      <c r="E250" s="12">
        <f t="shared" si="109"/>
        <v>61545.291400000002</v>
      </c>
      <c r="F250" s="12">
        <f t="shared" si="110"/>
        <v>5358.7085999999981</v>
      </c>
      <c r="G250" s="12">
        <f t="shared" si="111"/>
        <v>19210.605510000001</v>
      </c>
      <c r="H250" s="11">
        <f t="shared" si="106"/>
        <v>91.990451094104984</v>
      </c>
      <c r="J250" s="91"/>
    </row>
    <row r="251" spans="1:10" ht="11.25" customHeight="1" x14ac:dyDescent="0.2">
      <c r="A251" s="46" t="s">
        <v>208</v>
      </c>
      <c r="B251" s="12">
        <v>370344.59</v>
      </c>
      <c r="C251" s="12">
        <v>324249.65555999998</v>
      </c>
      <c r="D251" s="12">
        <v>11756.91944</v>
      </c>
      <c r="E251" s="12">
        <f t="shared" si="109"/>
        <v>336006.57500000001</v>
      </c>
      <c r="F251" s="12">
        <f t="shared" si="110"/>
        <v>34338.015000000014</v>
      </c>
      <c r="G251" s="12">
        <f t="shared" si="111"/>
        <v>46094.934440000041</v>
      </c>
      <c r="H251" s="11">
        <f t="shared" si="106"/>
        <v>90.728090560199632</v>
      </c>
      <c r="J251" s="91"/>
    </row>
    <row r="252" spans="1:10" ht="11.25" customHeight="1" x14ac:dyDescent="0.2">
      <c r="A252" s="38" t="s">
        <v>209</v>
      </c>
      <c r="B252" s="12">
        <v>216754.16799999998</v>
      </c>
      <c r="C252" s="12">
        <v>216733.33905000001</v>
      </c>
      <c r="D252" s="12">
        <v>20.805299999999999</v>
      </c>
      <c r="E252" s="12">
        <f t="shared" si="109"/>
        <v>216754.14435000002</v>
      </c>
      <c r="F252" s="12">
        <f t="shared" si="110"/>
        <v>2.3649999959161505E-2</v>
      </c>
      <c r="G252" s="12">
        <f t="shared" si="111"/>
        <v>20.828949999966426</v>
      </c>
      <c r="H252" s="11">
        <f t="shared" si="106"/>
        <v>99.999989089021824</v>
      </c>
      <c r="J252" s="91"/>
    </row>
    <row r="253" spans="1:10" ht="11.25" customHeight="1" x14ac:dyDescent="0.2">
      <c r="A253" s="38" t="s">
        <v>299</v>
      </c>
      <c r="B253" s="12">
        <v>279884.788</v>
      </c>
      <c r="C253" s="12">
        <v>277909.18680000002</v>
      </c>
      <c r="D253" s="12">
        <v>0</v>
      </c>
      <c r="E253" s="12">
        <f t="shared" si="109"/>
        <v>277909.18680000002</v>
      </c>
      <c r="F253" s="12">
        <f t="shared" si="110"/>
        <v>1975.6011999999755</v>
      </c>
      <c r="G253" s="12">
        <f t="shared" si="111"/>
        <v>1975.6011999999755</v>
      </c>
      <c r="H253" s="11">
        <f t="shared" si="106"/>
        <v>99.294137700688481</v>
      </c>
      <c r="J253" s="91"/>
    </row>
    <row r="254" spans="1:10" ht="11.25" customHeight="1" x14ac:dyDescent="0.2">
      <c r="A254" s="41"/>
      <c r="B254" s="12"/>
      <c r="C254" s="13"/>
      <c r="D254" s="12"/>
      <c r="E254" s="13"/>
      <c r="F254" s="13"/>
      <c r="G254" s="13"/>
      <c r="H254" s="11" t="str">
        <f t="shared" si="106"/>
        <v/>
      </c>
      <c r="J254" s="91"/>
    </row>
    <row r="255" spans="1:10" ht="11.25" customHeight="1" x14ac:dyDescent="0.2">
      <c r="A255" s="37" t="s">
        <v>210</v>
      </c>
      <c r="B255" s="18">
        <f t="shared" ref="B255:C255" si="112">SUM(B256:B260)</f>
        <v>28300269</v>
      </c>
      <c r="C255" s="18">
        <f t="shared" si="112"/>
        <v>25104812.059780002</v>
      </c>
      <c r="D255" s="18">
        <f t="shared" ref="D255:G255" si="113">SUM(D256:D260)</f>
        <v>3188744.6836299999</v>
      </c>
      <c r="E255" s="18">
        <f t="shared" si="113"/>
        <v>28293556.743409999</v>
      </c>
      <c r="F255" s="18">
        <f t="shared" si="113"/>
        <v>6712.2565900007758</v>
      </c>
      <c r="G255" s="18">
        <f t="shared" si="113"/>
        <v>3195456.9402200012</v>
      </c>
      <c r="H255" s="11">
        <f t="shared" si="106"/>
        <v>99.976282004280591</v>
      </c>
      <c r="J255" s="91"/>
    </row>
    <row r="256" spans="1:10" ht="11.25" customHeight="1" x14ac:dyDescent="0.2">
      <c r="A256" s="46" t="s">
        <v>211</v>
      </c>
      <c r="B256" s="12">
        <v>24741721</v>
      </c>
      <c r="C256" s="12">
        <v>21809455.377689999</v>
      </c>
      <c r="D256" s="12">
        <v>2932027.3580999998</v>
      </c>
      <c r="E256" s="12">
        <f t="shared" ref="E256:E260" si="114">C256+D256</f>
        <v>24741482.735789999</v>
      </c>
      <c r="F256" s="12">
        <f>B256-E256</f>
        <v>238.26421000063419</v>
      </c>
      <c r="G256" s="12">
        <f>B256-C256</f>
        <v>2932265.6223100014</v>
      </c>
      <c r="H256" s="11">
        <f t="shared" si="106"/>
        <v>99.99903699419292</v>
      </c>
      <c r="J256" s="91"/>
    </row>
    <row r="257" spans="1:10" ht="11.25" customHeight="1" x14ac:dyDescent="0.2">
      <c r="A257" s="46" t="s">
        <v>212</v>
      </c>
      <c r="B257" s="12">
        <v>77387</v>
      </c>
      <c r="C257" s="12">
        <v>54375.079530000003</v>
      </c>
      <c r="D257" s="12">
        <v>23000.08916</v>
      </c>
      <c r="E257" s="12">
        <f t="shared" si="114"/>
        <v>77375.168690000006</v>
      </c>
      <c r="F257" s="12">
        <f>B257-E257</f>
        <v>11.831309999994119</v>
      </c>
      <c r="G257" s="12">
        <f>B257-C257</f>
        <v>23011.920469999997</v>
      </c>
      <c r="H257" s="11">
        <f t="shared" si="106"/>
        <v>99.984711501931855</v>
      </c>
      <c r="J257" s="91"/>
    </row>
    <row r="258" spans="1:10" ht="11.25" customHeight="1" x14ac:dyDescent="0.2">
      <c r="A258" s="46" t="s">
        <v>213</v>
      </c>
      <c r="B258" s="12">
        <v>1056365.0000000002</v>
      </c>
      <c r="C258" s="12">
        <v>1044770.90853</v>
      </c>
      <c r="D258" s="12">
        <v>5131.9304000000002</v>
      </c>
      <c r="E258" s="12">
        <f t="shared" si="114"/>
        <v>1049902.8389300001</v>
      </c>
      <c r="F258" s="12">
        <f>B258-E258</f>
        <v>6462.1610700001474</v>
      </c>
      <c r="G258" s="12">
        <f>B258-C258</f>
        <v>11594.091470000218</v>
      </c>
      <c r="H258" s="11">
        <f t="shared" si="106"/>
        <v>99.388264371689701</v>
      </c>
      <c r="J258" s="91"/>
    </row>
    <row r="259" spans="1:10" ht="11.25" customHeight="1" x14ac:dyDescent="0.2">
      <c r="A259" s="46" t="s">
        <v>214</v>
      </c>
      <c r="B259" s="12">
        <v>1954907</v>
      </c>
      <c r="C259" s="12">
        <v>1946222.9859500001</v>
      </c>
      <c r="D259" s="12">
        <v>8684.0140500000016</v>
      </c>
      <c r="E259" s="12">
        <f t="shared" si="114"/>
        <v>1954907.0000000002</v>
      </c>
      <c r="F259" s="12">
        <f>B259-E259</f>
        <v>0</v>
      </c>
      <c r="G259" s="12">
        <f>B259-C259</f>
        <v>8684.0140499998815</v>
      </c>
      <c r="H259" s="11">
        <f t="shared" si="106"/>
        <v>100.00000000000003</v>
      </c>
      <c r="J259" s="91"/>
    </row>
    <row r="260" spans="1:10" ht="11.25" customHeight="1" x14ac:dyDescent="0.2">
      <c r="A260" s="46" t="s">
        <v>215</v>
      </c>
      <c r="B260" s="12">
        <v>469889</v>
      </c>
      <c r="C260" s="12">
        <v>249987.70808000001</v>
      </c>
      <c r="D260" s="12">
        <v>219901.29191999999</v>
      </c>
      <c r="E260" s="12">
        <f t="shared" si="114"/>
        <v>469889</v>
      </c>
      <c r="F260" s="12">
        <f>B260-E260</f>
        <v>0</v>
      </c>
      <c r="G260" s="12">
        <f>B260-C260</f>
        <v>219901.29191999999</v>
      </c>
      <c r="H260" s="11">
        <f t="shared" ref="H260:H274" si="115">IFERROR(E260/B260*100,"")</f>
        <v>100</v>
      </c>
      <c r="J260" s="91"/>
    </row>
    <row r="261" spans="1:10" ht="11.25" customHeight="1" x14ac:dyDescent="0.2">
      <c r="A261" s="41"/>
      <c r="B261" s="12"/>
      <c r="C261" s="13"/>
      <c r="D261" s="12"/>
      <c r="E261" s="13"/>
      <c r="F261" s="13"/>
      <c r="G261" s="13"/>
      <c r="H261" s="11" t="str">
        <f t="shared" si="115"/>
        <v/>
      </c>
      <c r="J261" s="91"/>
    </row>
    <row r="262" spans="1:10" ht="11.25" customHeight="1" x14ac:dyDescent="0.2">
      <c r="A262" s="37" t="s">
        <v>216</v>
      </c>
      <c r="B262" s="16">
        <f t="shared" ref="B262:G262" si="116">+B263+B264</f>
        <v>1099295.2870000002</v>
      </c>
      <c r="C262" s="16">
        <f t="shared" si="116"/>
        <v>1058448.3811999999</v>
      </c>
      <c r="D262" s="16">
        <f t="shared" si="116"/>
        <v>38419.600130000006</v>
      </c>
      <c r="E262" s="18">
        <f t="shared" si="116"/>
        <v>1096867.9813300001</v>
      </c>
      <c r="F262" s="18">
        <f t="shared" si="116"/>
        <v>2427.3056700000452</v>
      </c>
      <c r="G262" s="18">
        <f t="shared" si="116"/>
        <v>40846.90580000011</v>
      </c>
      <c r="H262" s="11">
        <f t="shared" si="115"/>
        <v>99.779194389468884</v>
      </c>
      <c r="J262" s="91"/>
    </row>
    <row r="263" spans="1:10" ht="11.25" customHeight="1" x14ac:dyDescent="0.2">
      <c r="A263" s="46" t="s">
        <v>217</v>
      </c>
      <c r="B263" s="12">
        <v>1058695.2750000001</v>
      </c>
      <c r="C263" s="12">
        <v>1020691.94469</v>
      </c>
      <c r="D263" s="12">
        <v>35579.927510000009</v>
      </c>
      <c r="E263" s="12">
        <f t="shared" ref="E263:E264" si="117">C263+D263</f>
        <v>1056271.8722000001</v>
      </c>
      <c r="F263" s="12">
        <f>B263-E263</f>
        <v>2423.4028000000399</v>
      </c>
      <c r="G263" s="12">
        <f>B263-C263</f>
        <v>38003.330310000107</v>
      </c>
      <c r="H263" s="11">
        <f t="shared" si="115"/>
        <v>99.771095341858398</v>
      </c>
      <c r="J263" s="91"/>
    </row>
    <row r="264" spans="1:10" ht="11.25" customHeight="1" x14ac:dyDescent="0.2">
      <c r="A264" s="46" t="s">
        <v>218</v>
      </c>
      <c r="B264" s="12">
        <v>40600.012000000002</v>
      </c>
      <c r="C264" s="12">
        <v>37756.43651</v>
      </c>
      <c r="D264" s="12">
        <v>2839.6726200000003</v>
      </c>
      <c r="E264" s="12">
        <f t="shared" si="117"/>
        <v>40596.109129999997</v>
      </c>
      <c r="F264" s="12">
        <f>B264-E264</f>
        <v>3.9028700000053504</v>
      </c>
      <c r="G264" s="12">
        <f>B264-C264</f>
        <v>2843.5754900000029</v>
      </c>
      <c r="H264" s="11">
        <f t="shared" si="115"/>
        <v>99.99038702254569</v>
      </c>
      <c r="J264" s="91"/>
    </row>
    <row r="265" spans="1:10" ht="11.4" x14ac:dyDescent="0.2">
      <c r="A265" s="41"/>
      <c r="B265" s="14"/>
      <c r="C265" s="14"/>
      <c r="D265" s="14"/>
      <c r="E265" s="14"/>
      <c r="F265" s="14"/>
      <c r="G265" s="14"/>
      <c r="H265" s="11" t="str">
        <f t="shared" si="115"/>
        <v/>
      </c>
      <c r="J265" s="91"/>
    </row>
    <row r="266" spans="1:10" ht="11.25" customHeight="1" x14ac:dyDescent="0.2">
      <c r="A266" s="47" t="s">
        <v>219</v>
      </c>
      <c r="B266" s="12">
        <v>6739699.1550000003</v>
      </c>
      <c r="C266" s="12">
        <v>6694325.5152000003</v>
      </c>
      <c r="D266" s="12">
        <v>38560.438219999996</v>
      </c>
      <c r="E266" s="12">
        <f t="shared" ref="E266" si="118">C266+D266</f>
        <v>6732885.9534200002</v>
      </c>
      <c r="F266" s="12">
        <f>B266-E266</f>
        <v>6813.20158000011</v>
      </c>
      <c r="G266" s="12">
        <f>B266-C266</f>
        <v>45373.639800000004</v>
      </c>
      <c r="H266" s="11">
        <f t="shared" si="115"/>
        <v>99.898909410890454</v>
      </c>
      <c r="J266" s="91"/>
    </row>
    <row r="267" spans="1:10" ht="11.25" customHeight="1" x14ac:dyDescent="0.2">
      <c r="A267" s="41"/>
      <c r="B267" s="14"/>
      <c r="C267" s="14"/>
      <c r="D267" s="14"/>
      <c r="E267" s="14"/>
      <c r="F267" s="14"/>
      <c r="G267" s="14"/>
      <c r="H267" s="11" t="str">
        <f t="shared" si="115"/>
        <v/>
      </c>
      <c r="J267" s="91"/>
    </row>
    <row r="268" spans="1:10" ht="11.25" customHeight="1" x14ac:dyDescent="0.2">
      <c r="A268" s="37" t="s">
        <v>220</v>
      </c>
      <c r="B268" s="12">
        <v>16549638.962000001</v>
      </c>
      <c r="C268" s="12">
        <v>16540504.68417</v>
      </c>
      <c r="D268" s="12">
        <v>9095.1112699999994</v>
      </c>
      <c r="E268" s="12">
        <f t="shared" ref="E268" si="119">C268+D268</f>
        <v>16549599.79544</v>
      </c>
      <c r="F268" s="12">
        <f>B268-E268</f>
        <v>39.166560001671314</v>
      </c>
      <c r="G268" s="12">
        <f>B268-C268</f>
        <v>9134.2778300009668</v>
      </c>
      <c r="H268" s="11">
        <f t="shared" si="115"/>
        <v>99.999763338885572</v>
      </c>
      <c r="J268" s="91"/>
    </row>
    <row r="269" spans="1:10" ht="11.25" customHeight="1" x14ac:dyDescent="0.2">
      <c r="A269" s="41"/>
      <c r="B269" s="14"/>
      <c r="C269" s="14"/>
      <c r="D269" s="14"/>
      <c r="E269" s="14"/>
      <c r="F269" s="14"/>
      <c r="G269" s="14"/>
      <c r="H269" s="11" t="str">
        <f t="shared" si="115"/>
        <v/>
      </c>
      <c r="J269" s="91"/>
    </row>
    <row r="270" spans="1:10" ht="11.25" customHeight="1" x14ac:dyDescent="0.2">
      <c r="A270" s="37" t="s">
        <v>221</v>
      </c>
      <c r="B270" s="12">
        <v>2556657</v>
      </c>
      <c r="C270" s="12">
        <v>2135329.8333100001</v>
      </c>
      <c r="D270" s="12">
        <v>421145.39068999997</v>
      </c>
      <c r="E270" s="12">
        <f t="shared" ref="E270" si="120">C270+D270</f>
        <v>2556475.2239999999</v>
      </c>
      <c r="F270" s="12">
        <f>B270-E270</f>
        <v>181.77600000007078</v>
      </c>
      <c r="G270" s="12">
        <f>B270-C270</f>
        <v>421327.16668999987</v>
      </c>
      <c r="H270" s="11">
        <f t="shared" si="115"/>
        <v>99.992890090457962</v>
      </c>
      <c r="J270" s="91"/>
    </row>
    <row r="271" spans="1:10" ht="11.25" customHeight="1" x14ac:dyDescent="0.2">
      <c r="A271" s="41"/>
      <c r="B271" s="12"/>
      <c r="C271" s="12"/>
      <c r="D271" s="12"/>
      <c r="E271" s="12"/>
      <c r="F271" s="12"/>
      <c r="G271" s="12"/>
      <c r="H271" s="11" t="str">
        <f t="shared" si="115"/>
        <v/>
      </c>
      <c r="J271" s="91"/>
    </row>
    <row r="272" spans="1:10" ht="11.25" customHeight="1" x14ac:dyDescent="0.2">
      <c r="A272" s="37" t="s">
        <v>222</v>
      </c>
      <c r="B272" s="18">
        <f t="shared" ref="B272:G272" si="121">+B273+B274</f>
        <v>504245.41200000001</v>
      </c>
      <c r="C272" s="18">
        <f t="shared" si="121"/>
        <v>485275.52049000002</v>
      </c>
      <c r="D272" s="18">
        <f t="shared" si="121"/>
        <v>18899.579399999995</v>
      </c>
      <c r="E272" s="18">
        <f t="shared" si="121"/>
        <v>504175.09989000007</v>
      </c>
      <c r="F272" s="18">
        <f t="shared" si="121"/>
        <v>70.312109999966196</v>
      </c>
      <c r="G272" s="18">
        <f t="shared" si="121"/>
        <v>18969.89150999999</v>
      </c>
      <c r="H272" s="11">
        <f t="shared" si="115"/>
        <v>99.986055974268353</v>
      </c>
      <c r="J272" s="91"/>
    </row>
    <row r="273" spans="1:10" ht="11.25" customHeight="1" x14ac:dyDescent="0.2">
      <c r="A273" s="38" t="s">
        <v>223</v>
      </c>
      <c r="B273" s="12">
        <v>483861.08600000001</v>
      </c>
      <c r="C273" s="12">
        <v>464984.97298000002</v>
      </c>
      <c r="D273" s="12">
        <v>18875.438779999997</v>
      </c>
      <c r="E273" s="12">
        <f t="shared" ref="E273:E274" si="122">C273+D273</f>
        <v>483860.41176000005</v>
      </c>
      <c r="F273" s="12">
        <f>B273-E273</f>
        <v>0.67423999996390194</v>
      </c>
      <c r="G273" s="12">
        <f>B273-C273</f>
        <v>18876.11301999999</v>
      </c>
      <c r="H273" s="11">
        <f t="shared" si="115"/>
        <v>99.999860654220925</v>
      </c>
      <c r="J273" s="91"/>
    </row>
    <row r="274" spans="1:10" ht="11.25" customHeight="1" x14ac:dyDescent="0.2">
      <c r="A274" s="38" t="s">
        <v>224</v>
      </c>
      <c r="B274" s="12">
        <v>20384.326000000001</v>
      </c>
      <c r="C274" s="12">
        <v>20290.54751</v>
      </c>
      <c r="D274" s="12">
        <v>24.140619999999998</v>
      </c>
      <c r="E274" s="12">
        <f t="shared" si="122"/>
        <v>20314.688129999999</v>
      </c>
      <c r="F274" s="12">
        <f>B274-E274</f>
        <v>69.637870000002295</v>
      </c>
      <c r="G274" s="12">
        <f>B274-C274</f>
        <v>93.778490000000602</v>
      </c>
      <c r="H274" s="11">
        <f t="shared" si="115"/>
        <v>99.658375410597316</v>
      </c>
      <c r="J274" s="91"/>
    </row>
    <row r="275" spans="1:10" ht="12" customHeight="1" x14ac:dyDescent="0.2">
      <c r="B275" s="15"/>
      <c r="C275" s="15"/>
      <c r="D275" s="15"/>
      <c r="E275" s="15"/>
      <c r="F275" s="15"/>
      <c r="G275" s="15"/>
      <c r="H275" s="11"/>
      <c r="J275" s="91"/>
    </row>
    <row r="276" spans="1:10" ht="11.25" customHeight="1" x14ac:dyDescent="0.2">
      <c r="A276" s="36" t="s">
        <v>225</v>
      </c>
      <c r="B276" s="53">
        <f t="shared" ref="B276:G276" si="123">B277+B279</f>
        <v>580976411.42322993</v>
      </c>
      <c r="C276" s="53">
        <f t="shared" si="123"/>
        <v>578248537.8568902</v>
      </c>
      <c r="D276" s="53">
        <f t="shared" si="123"/>
        <v>1460886.8154899999</v>
      </c>
      <c r="E276" s="53">
        <f t="shared" si="123"/>
        <v>579709424.67238009</v>
      </c>
      <c r="F276" s="53">
        <f t="shared" si="123"/>
        <v>1266986.7508498817</v>
      </c>
      <c r="G276" s="53">
        <f t="shared" si="123"/>
        <v>2727873.5663398891</v>
      </c>
      <c r="H276" s="11">
        <f t="shared" ref="H276:H283" si="124">IFERROR(E276/B276*100,"")</f>
        <v>99.78192113725477</v>
      </c>
      <c r="J276" s="91"/>
    </row>
    <row r="277" spans="1:10" ht="11.25" customHeight="1" x14ac:dyDescent="0.2">
      <c r="A277" s="38" t="s">
        <v>226</v>
      </c>
      <c r="B277" s="12">
        <v>71740315.82622999</v>
      </c>
      <c r="C277" s="12">
        <v>70708305.667450011</v>
      </c>
      <c r="D277" s="12">
        <v>96969.28790000001</v>
      </c>
      <c r="E277" s="12">
        <f t="shared" ref="E277" si="125">C277+D277</f>
        <v>70805274.955350012</v>
      </c>
      <c r="F277" s="12">
        <f>B277-E277</f>
        <v>935040.87087997794</v>
      </c>
      <c r="G277" s="12">
        <f>B277-C277</f>
        <v>1032010.1587799788</v>
      </c>
      <c r="H277" s="11">
        <f t="shared" si="124"/>
        <v>98.696631231531171</v>
      </c>
      <c r="J277" s="91"/>
    </row>
    <row r="278" spans="1:10" ht="11.25" customHeight="1" x14ac:dyDescent="0.2">
      <c r="A278" s="48"/>
      <c r="B278" s="13"/>
      <c r="C278" s="13"/>
      <c r="D278" s="13"/>
      <c r="E278" s="13"/>
      <c r="F278" s="13"/>
      <c r="G278" s="13"/>
      <c r="H278" s="11" t="str">
        <f t="shared" si="124"/>
        <v/>
      </c>
      <c r="J278" s="91"/>
    </row>
    <row r="279" spans="1:10" ht="11.25" customHeight="1" x14ac:dyDescent="0.2">
      <c r="A279" s="38" t="s">
        <v>227</v>
      </c>
      <c r="B279" s="18">
        <f t="shared" ref="B279:G279" si="126">SUM(B280:B281)</f>
        <v>509236095.597</v>
      </c>
      <c r="C279" s="18">
        <f t="shared" si="126"/>
        <v>507540232.18944013</v>
      </c>
      <c r="D279" s="18">
        <f t="shared" ref="D279" si="127">SUM(D280:D281)</f>
        <v>1363917.5275899998</v>
      </c>
      <c r="E279" s="18">
        <f t="shared" si="126"/>
        <v>508904149.71703011</v>
      </c>
      <c r="F279" s="18">
        <f t="shared" si="126"/>
        <v>331945.87996990373</v>
      </c>
      <c r="G279" s="18">
        <f t="shared" si="126"/>
        <v>1695863.4075599103</v>
      </c>
      <c r="H279" s="11">
        <f t="shared" si="124"/>
        <v>99.934814934989873</v>
      </c>
      <c r="J279" s="91"/>
    </row>
    <row r="280" spans="1:10" ht="11.4" x14ac:dyDescent="0.2">
      <c r="A280" s="38" t="s">
        <v>228</v>
      </c>
      <c r="B280" s="12">
        <v>507327416.50800002</v>
      </c>
      <c r="C280" s="12">
        <v>505722034.21321011</v>
      </c>
      <c r="D280" s="12">
        <v>1273436.5973099999</v>
      </c>
      <c r="E280" s="12">
        <f t="shared" ref="E280:E281" si="128">C280+D280</f>
        <v>506995470.81052011</v>
      </c>
      <c r="F280" s="12">
        <f>B280-E280</f>
        <v>331945.6974799037</v>
      </c>
      <c r="G280" s="12">
        <f>B280-C280</f>
        <v>1605382.2947899103</v>
      </c>
      <c r="H280" s="11">
        <f t="shared" si="124"/>
        <v>99.934569730182389</v>
      </c>
      <c r="J280" s="91"/>
    </row>
    <row r="281" spans="1:10" ht="11.25" customHeight="1" x14ac:dyDescent="0.2">
      <c r="A281" s="49" t="s">
        <v>300</v>
      </c>
      <c r="B281" s="12">
        <v>1908679.0889999999</v>
      </c>
      <c r="C281" s="12">
        <v>1818197.9762299999</v>
      </c>
      <c r="D281" s="12">
        <v>90480.93028</v>
      </c>
      <c r="E281" s="12">
        <f t="shared" si="128"/>
        <v>1908678.9065099999</v>
      </c>
      <c r="F281" s="12">
        <f>B281-E281</f>
        <v>0.18249000003561378</v>
      </c>
      <c r="G281" s="12">
        <f>B281-C281</f>
        <v>90481.112770000007</v>
      </c>
      <c r="H281" s="11">
        <f t="shared" si="124"/>
        <v>99.99999043893753</v>
      </c>
      <c r="J281" s="91"/>
    </row>
    <row r="282" spans="1:10" ht="11.25" customHeight="1" x14ac:dyDescent="0.2">
      <c r="A282" s="49"/>
      <c r="B282" s="13"/>
      <c r="C282" s="13"/>
      <c r="D282" s="13"/>
      <c r="E282" s="13"/>
      <c r="F282" s="13"/>
      <c r="G282" s="13"/>
      <c r="H282" s="11" t="str">
        <f t="shared" si="124"/>
        <v/>
      </c>
      <c r="J282" s="91"/>
    </row>
    <row r="283" spans="1:10" ht="14.4" customHeight="1" thickBot="1" x14ac:dyDescent="0.25">
      <c r="A283" s="50" t="s">
        <v>229</v>
      </c>
      <c r="B283" s="54">
        <f t="shared" ref="B283:G283" si="129">+B276+B9</f>
        <v>2256027742.9858294</v>
      </c>
      <c r="C283" s="54">
        <f t="shared" si="129"/>
        <v>2162846072.4965696</v>
      </c>
      <c r="D283" s="54">
        <f t="shared" si="129"/>
        <v>71252373.893530011</v>
      </c>
      <c r="E283" s="55">
        <f t="shared" si="129"/>
        <v>2234098446.3901</v>
      </c>
      <c r="F283" s="54">
        <f t="shared" si="129"/>
        <v>21929296.595730089</v>
      </c>
      <c r="G283" s="54">
        <f t="shared" si="129"/>
        <v>93181670.489260092</v>
      </c>
      <c r="H283" s="11">
        <f t="shared" si="124"/>
        <v>99.027968664662509</v>
      </c>
      <c r="J283" s="91"/>
    </row>
    <row r="284" spans="1:10" ht="11.25" customHeight="1" thickTop="1" x14ac:dyDescent="0.2">
      <c r="A284" s="38"/>
      <c r="B284" s="13"/>
      <c r="C284" s="14"/>
      <c r="D284" s="13"/>
      <c r="E284" s="14"/>
      <c r="F284" s="14"/>
      <c r="G284" s="14"/>
      <c r="H284" s="11"/>
    </row>
    <row r="285" spans="1:10" ht="12" customHeight="1" x14ac:dyDescent="0.2">
      <c r="A285" s="56" t="s">
        <v>323</v>
      </c>
    </row>
    <row r="286" spans="1:10" ht="12" customHeight="1" x14ac:dyDescent="0.2">
      <c r="A286" s="35" t="s">
        <v>230</v>
      </c>
    </row>
    <row r="287" spans="1:10" s="51" customFormat="1" ht="23.4" customHeight="1" x14ac:dyDescent="0.2">
      <c r="A287" s="79" t="s">
        <v>324</v>
      </c>
      <c r="B287" s="79"/>
      <c r="C287" s="79"/>
      <c r="D287" s="79"/>
      <c r="E287" s="79"/>
      <c r="F287" s="79"/>
      <c r="G287" s="79"/>
      <c r="H287" s="79"/>
      <c r="I287" s="35"/>
    </row>
    <row r="288" spans="1:10" ht="12" customHeight="1" x14ac:dyDescent="0.2">
      <c r="A288" s="35" t="s">
        <v>231</v>
      </c>
    </row>
    <row r="289" spans="1:7" ht="12" customHeight="1" x14ac:dyDescent="0.2">
      <c r="A289" s="35" t="s">
        <v>301</v>
      </c>
    </row>
    <row r="290" spans="1:7" ht="12" customHeight="1" x14ac:dyDescent="0.2">
      <c r="A290" s="35" t="s">
        <v>232</v>
      </c>
    </row>
    <row r="291" spans="1:7" ht="12" customHeight="1" x14ac:dyDescent="0.2">
      <c r="A291" s="35" t="s">
        <v>233</v>
      </c>
    </row>
    <row r="292" spans="1:7" x14ac:dyDescent="0.2">
      <c r="E292" s="35"/>
      <c r="G292" s="52"/>
    </row>
    <row r="293" spans="1:7" x14ac:dyDescent="0.2">
      <c r="E293" s="35"/>
      <c r="G293" s="52"/>
    </row>
    <row r="294" spans="1:7" x14ac:dyDescent="0.2">
      <c r="E294" s="35"/>
      <c r="G294" s="52"/>
    </row>
    <row r="295" spans="1:7" x14ac:dyDescent="0.2">
      <c r="E295" s="35"/>
      <c r="G295" s="52"/>
    </row>
    <row r="296" spans="1:7" x14ac:dyDescent="0.2">
      <c r="E296" s="35"/>
      <c r="G296" s="52"/>
    </row>
    <row r="297" spans="1:7" x14ac:dyDescent="0.2">
      <c r="E297" s="35"/>
      <c r="G297" s="52"/>
    </row>
    <row r="298" spans="1:7" x14ac:dyDescent="0.2">
      <c r="E298" s="35"/>
      <c r="G298" s="52"/>
    </row>
    <row r="299" spans="1:7" x14ac:dyDescent="0.2">
      <c r="E299" s="35"/>
      <c r="G299" s="52"/>
    </row>
    <row r="300" spans="1:7" x14ac:dyDescent="0.2">
      <c r="E300" s="35"/>
      <c r="G300" s="52"/>
    </row>
    <row r="301" spans="1:7" x14ac:dyDescent="0.2">
      <c r="E301" s="35"/>
      <c r="G301" s="52"/>
    </row>
    <row r="302" spans="1:7" x14ac:dyDescent="0.2">
      <c r="E302" s="35"/>
      <c r="G302" s="52"/>
    </row>
    <row r="303" spans="1:7" x14ac:dyDescent="0.2">
      <c r="E303" s="35"/>
      <c r="G303" s="52"/>
    </row>
    <row r="304" spans="1:7" x14ac:dyDescent="0.2">
      <c r="E304" s="35"/>
      <c r="G304" s="52"/>
    </row>
    <row r="305" spans="5:7" x14ac:dyDescent="0.2">
      <c r="E305" s="35"/>
      <c r="G305" s="52"/>
    </row>
    <row r="306" spans="5:7" x14ac:dyDescent="0.2">
      <c r="E306" s="35"/>
      <c r="G306" s="52"/>
    </row>
    <row r="307" spans="5:7" x14ac:dyDescent="0.2">
      <c r="E307" s="35"/>
      <c r="G307" s="52"/>
    </row>
    <row r="308" spans="5:7" x14ac:dyDescent="0.2">
      <c r="E308" s="35"/>
      <c r="G308" s="52"/>
    </row>
    <row r="309" spans="5:7" x14ac:dyDescent="0.2">
      <c r="E309" s="35"/>
      <c r="G309" s="52"/>
    </row>
    <row r="310" spans="5:7" x14ac:dyDescent="0.2">
      <c r="E310" s="35"/>
      <c r="G310" s="52"/>
    </row>
    <row r="311" spans="5:7" x14ac:dyDescent="0.2">
      <c r="E311" s="35"/>
      <c r="G311" s="52"/>
    </row>
    <row r="312" spans="5:7" x14ac:dyDescent="0.2">
      <c r="E312" s="35"/>
      <c r="G312" s="52"/>
    </row>
    <row r="313" spans="5:7" x14ac:dyDescent="0.2">
      <c r="E313" s="35"/>
      <c r="G313" s="52"/>
    </row>
    <row r="314" spans="5:7" x14ac:dyDescent="0.2">
      <c r="E314" s="35"/>
      <c r="G314" s="52"/>
    </row>
    <row r="315" spans="5:7" x14ac:dyDescent="0.2">
      <c r="E315" s="35"/>
      <c r="G315" s="52"/>
    </row>
    <row r="316" spans="5:7" x14ac:dyDescent="0.2">
      <c r="E316" s="35"/>
      <c r="G316" s="52"/>
    </row>
    <row r="317" spans="5:7" x14ac:dyDescent="0.2">
      <c r="E317" s="35"/>
      <c r="G317" s="52"/>
    </row>
    <row r="318" spans="5:7" x14ac:dyDescent="0.2">
      <c r="E318" s="35"/>
      <c r="G318" s="52"/>
    </row>
    <row r="319" spans="5:7" x14ac:dyDescent="0.2">
      <c r="E319" s="35"/>
      <c r="G319" s="52"/>
    </row>
    <row r="320" spans="5:7" x14ac:dyDescent="0.2">
      <c r="E320" s="35"/>
      <c r="G320" s="52"/>
    </row>
    <row r="321" spans="5:7" x14ac:dyDescent="0.2">
      <c r="E321" s="35"/>
      <c r="G321" s="52"/>
    </row>
    <row r="322" spans="5:7" x14ac:dyDescent="0.2">
      <c r="E322" s="35"/>
      <c r="G322" s="52"/>
    </row>
    <row r="323" spans="5:7" x14ac:dyDescent="0.2">
      <c r="E323" s="35"/>
      <c r="G323" s="52"/>
    </row>
    <row r="324" spans="5:7" x14ac:dyDescent="0.2">
      <c r="E324" s="35"/>
      <c r="G324" s="52"/>
    </row>
    <row r="325" spans="5:7" x14ac:dyDescent="0.2">
      <c r="E325" s="35"/>
      <c r="G325" s="52"/>
    </row>
    <row r="326" spans="5:7" x14ac:dyDescent="0.2">
      <c r="E326" s="35"/>
      <c r="G326" s="52"/>
    </row>
    <row r="327" spans="5:7" x14ac:dyDescent="0.2">
      <c r="E327" s="35"/>
      <c r="G327" s="52"/>
    </row>
    <row r="328" spans="5:7" x14ac:dyDescent="0.2">
      <c r="E328" s="35"/>
      <c r="G328" s="52"/>
    </row>
  </sheetData>
  <mergeCells count="7">
    <mergeCell ref="C5:E6"/>
    <mergeCell ref="A287:H287"/>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8" orientation="portrait" r:id="rId1"/>
  <headerFooter alignWithMargins="0">
    <oddFooter>Page &amp;P of &amp;N</oddFooter>
  </headerFooter>
  <rowBreaks count="3" manualBreakCount="3">
    <brk id="82" max="7" man="1"/>
    <brk id="149" max="7" man="1"/>
    <brk id="22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76869-AAA3-44AE-BF0D-FDEED4C4E1E9}">
  <dimension ref="A1:O8"/>
  <sheetViews>
    <sheetView view="pageBreakPreview" zoomScale="85" zoomScaleNormal="70" zoomScaleSheetLayoutView="85" workbookViewId="0">
      <selection activeCell="N12" sqref="N12"/>
    </sheetView>
  </sheetViews>
  <sheetFormatPr defaultRowHeight="13.2" x14ac:dyDescent="0.25"/>
  <cols>
    <col min="1" max="1" width="38.6640625" customWidth="1"/>
    <col min="2" max="7" width="10.6640625" customWidth="1"/>
    <col min="8" max="8" width="10.88671875" customWidth="1"/>
    <col min="9" max="9" width="11.109375" customWidth="1"/>
    <col min="10" max="10" width="10.33203125" bestFit="1" customWidth="1"/>
    <col min="11" max="11" width="11" customWidth="1"/>
    <col min="12" max="12" width="9.44140625" bestFit="1" customWidth="1"/>
    <col min="13" max="13" width="11.33203125" customWidth="1"/>
    <col min="14" max="15" width="11" customWidth="1"/>
  </cols>
  <sheetData>
    <row r="1" spans="1:15" x14ac:dyDescent="0.25">
      <c r="A1" s="5" t="s">
        <v>304</v>
      </c>
    </row>
    <row r="2" spans="1:15" x14ac:dyDescent="0.25">
      <c r="A2" t="s">
        <v>0</v>
      </c>
    </row>
    <row r="3" spans="1:15" x14ac:dyDescent="0.25">
      <c r="A3" t="s">
        <v>1</v>
      </c>
      <c r="J3" t="s">
        <v>2</v>
      </c>
    </row>
    <row r="4" spans="1:15" x14ac:dyDescent="0.25">
      <c r="B4" s="6" t="s">
        <v>13</v>
      </c>
      <c r="C4" s="6" t="s">
        <v>14</v>
      </c>
      <c r="D4" s="6" t="s">
        <v>15</v>
      </c>
      <c r="E4" s="6" t="s">
        <v>16</v>
      </c>
      <c r="F4" s="6" t="s">
        <v>9</v>
      </c>
      <c r="G4" s="6" t="s">
        <v>10</v>
      </c>
      <c r="H4" s="6" t="s">
        <v>11</v>
      </c>
      <c r="I4" s="1"/>
      <c r="J4" s="1" t="s">
        <v>3</v>
      </c>
      <c r="K4" s="1" t="s">
        <v>4</v>
      </c>
      <c r="L4" s="1" t="s">
        <v>5</v>
      </c>
      <c r="M4" s="1" t="s">
        <v>6</v>
      </c>
      <c r="N4" s="1" t="s">
        <v>9</v>
      </c>
      <c r="O4" s="1" t="s">
        <v>10</v>
      </c>
    </row>
    <row r="5" spans="1:15" x14ac:dyDescent="0.25">
      <c r="A5" t="s">
        <v>7</v>
      </c>
      <c r="B5" s="4">
        <v>293580.61320975999</v>
      </c>
      <c r="C5" s="4">
        <v>316382.30033131997</v>
      </c>
      <c r="D5" s="4">
        <v>350072.44878208998</v>
      </c>
      <c r="E5" s="4">
        <v>438617.31756846001</v>
      </c>
      <c r="F5" s="4">
        <v>494149.65776479</v>
      </c>
      <c r="G5" s="4">
        <v>363225.40532940999</v>
      </c>
      <c r="H5" s="2">
        <f>SUM(B5:G5)</f>
        <v>2256027.7429858302</v>
      </c>
      <c r="I5" s="2"/>
      <c r="J5" s="2">
        <f>B5</f>
        <v>293580.61320975999</v>
      </c>
      <c r="K5" s="2">
        <f t="shared" ref="K5:M6" si="0">+J5+C5</f>
        <v>609962.91354107996</v>
      </c>
      <c r="L5" s="2">
        <f t="shared" si="0"/>
        <v>960035.36232316995</v>
      </c>
      <c r="M5" s="2">
        <f t="shared" si="0"/>
        <v>1398652.6798916301</v>
      </c>
      <c r="N5" s="2">
        <f t="shared" ref="N5:O5" si="1">+M5+F5</f>
        <v>1892802.3376564202</v>
      </c>
      <c r="O5" s="2">
        <f t="shared" si="1"/>
        <v>2256027.7429858302</v>
      </c>
    </row>
    <row r="6" spans="1:15" x14ac:dyDescent="0.25">
      <c r="A6" t="s">
        <v>8</v>
      </c>
      <c r="B6" s="4">
        <v>205027.27659585001</v>
      </c>
      <c r="C6" s="4">
        <v>328770.03557215002</v>
      </c>
      <c r="D6" s="4">
        <v>419123.19223714003</v>
      </c>
      <c r="E6" s="4">
        <v>347143.38293193001</v>
      </c>
      <c r="F6" s="4">
        <v>477191.72166729998</v>
      </c>
      <c r="G6" s="4">
        <v>456842.83738573</v>
      </c>
      <c r="H6" s="2">
        <f>SUM(B6:G6)</f>
        <v>2234098.4463900998</v>
      </c>
      <c r="I6" s="2"/>
      <c r="J6" s="2">
        <f>B6</f>
        <v>205027.27659585001</v>
      </c>
      <c r="K6" s="2">
        <f t="shared" si="0"/>
        <v>533797.31216800003</v>
      </c>
      <c r="L6" s="2">
        <f t="shared" si="0"/>
        <v>952920.50440514006</v>
      </c>
      <c r="M6" s="2">
        <f t="shared" si="0"/>
        <v>1300063.88733707</v>
      </c>
      <c r="N6" s="2">
        <f t="shared" ref="N6:O6" si="2">+M6+F6</f>
        <v>1777255.6090043699</v>
      </c>
      <c r="O6" s="2">
        <f t="shared" si="2"/>
        <v>2234098.4463900998</v>
      </c>
    </row>
    <row r="7" spans="1:15" hidden="1" x14ac:dyDescent="0.25">
      <c r="A7" t="s">
        <v>17</v>
      </c>
      <c r="B7" s="4">
        <f t="shared" ref="B7:H7" si="3">+B6/B5*100</f>
        <v>69.836790091231379</v>
      </c>
      <c r="C7" s="4">
        <f t="shared" si="3"/>
        <v>103.91543244608104</v>
      </c>
      <c r="D7" s="4">
        <f t="shared" si="3"/>
        <v>119.72470089985063</v>
      </c>
      <c r="E7" s="4">
        <f t="shared" si="3"/>
        <v>79.144933186033498</v>
      </c>
      <c r="F7" s="4">
        <f t="shared" ref="F7" si="4">+F6/F5*100</f>
        <v>96.568259062609357</v>
      </c>
      <c r="G7" s="4">
        <f t="shared" si="3"/>
        <v>125.77392183551098</v>
      </c>
      <c r="H7" s="4">
        <f t="shared" si="3"/>
        <v>99.027968664662467</v>
      </c>
      <c r="I7" s="3"/>
      <c r="J7" s="3"/>
      <c r="K7" s="3"/>
      <c r="L7" s="3"/>
      <c r="M7" s="3"/>
      <c r="N7" s="3"/>
      <c r="O7" s="3"/>
    </row>
    <row r="8" spans="1:15" x14ac:dyDescent="0.25">
      <c r="A8" t="s">
        <v>12</v>
      </c>
      <c r="B8" s="4">
        <f>J8</f>
        <v>69.836790091231379</v>
      </c>
      <c r="C8" s="4">
        <f>K8</f>
        <v>87.513076667086537</v>
      </c>
      <c r="D8" s="4">
        <f>L8</f>
        <v>99.258896265986209</v>
      </c>
      <c r="E8" s="4">
        <f>M8</f>
        <v>92.951159785987841</v>
      </c>
      <c r="F8" s="4">
        <f t="shared" ref="F8" si="5">M8</f>
        <v>92.951159785987841</v>
      </c>
      <c r="G8" s="4">
        <f>O8</f>
        <v>99.027968664662467</v>
      </c>
      <c r="H8" s="4"/>
      <c r="I8" s="3"/>
      <c r="J8" s="4">
        <f>+J6/J5*100</f>
        <v>69.836790091231379</v>
      </c>
      <c r="K8" s="4">
        <f t="shared" ref="K8:O8" si="6">+K6/K5*100</f>
        <v>87.513076667086537</v>
      </c>
      <c r="L8" s="4">
        <f t="shared" si="6"/>
        <v>99.258896265986209</v>
      </c>
      <c r="M8" s="4">
        <f t="shared" si="6"/>
        <v>92.951159785987841</v>
      </c>
      <c r="N8" s="4">
        <f t="shared" ref="N8" si="7">+N6/N5*100</f>
        <v>93.895467775303203</v>
      </c>
      <c r="O8" s="4">
        <f t="shared" si="6"/>
        <v>99.027968664662467</v>
      </c>
    </row>
  </sheetData>
  <printOptions horizontalCentered="1"/>
  <pageMargins left="0.35433070866141736" right="0.35433070866141736" top="0.6692913385826772"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Joyce Marasigan</dc:creator>
  <cp:lastModifiedBy>Mary Dianne M. Cruz</cp:lastModifiedBy>
  <cp:lastPrinted>2024-07-17T05:45:37Z</cp:lastPrinted>
  <dcterms:created xsi:type="dcterms:W3CDTF">2014-06-18T02:22:11Z</dcterms:created>
  <dcterms:modified xsi:type="dcterms:W3CDTF">2024-07-17T05:48:16Z</dcterms:modified>
</cp:coreProperties>
</file>