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dcruz\Documents\CPD\ACTUAL DISBURSEMENT (BANK)\bank reports\2024\WEBSITE\For website\January 2024\"/>
    </mc:Choice>
  </mc:AlternateContent>
  <xr:revisionPtr revIDLastSave="0" documentId="13_ncr:1_{818FE4C3-9A40-4E17-809D-26D51ACFD92C}" xr6:coauthVersionLast="47" xr6:coauthVersionMax="47" xr10:uidLastSave="{00000000-0000-0000-0000-000000000000}"/>
  <bookViews>
    <workbookView xWindow="-108" yWindow="-108" windowWidth="23256" windowHeight="12576" xr2:uid="{00000000-000D-0000-FFFF-FFFF00000000}"/>
  </bookViews>
  <sheets>
    <sheet name="By Department" sheetId="7" r:id="rId1"/>
    <sheet name="By Agency" sheetId="8" r:id="rId2"/>
  </sheets>
  <definedNames>
    <definedName name="_xlnm._FilterDatabase" localSheetId="1" hidden="1">'By Agency'!$J$7:$J$283</definedName>
    <definedName name="_xlnm.Print_Area" localSheetId="1">'By Agency'!$A$1:$H$291</definedName>
    <definedName name="_xlnm.Print_Area" localSheetId="0">'By Department'!$A$1:$F$64</definedName>
    <definedName name="_xlnm.Print_Titles" localSheetId="1">'By Agency'!$1:$8</definedName>
    <definedName name="Z_081E09AD_AB62_433B_A53E_F457872E493D_.wvu.PrintArea" localSheetId="1" hidden="1">'By Agency'!$A$1:$F$285</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Agency'!$A$1:$F$285</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Agency'!$A$1:$F$285</definedName>
    <definedName name="Z_149BABA1_3CBB_4AB5_8307_CDFFE2416884_.wvu.PrintTitles" localSheetId="1" hidden="1">'By Agency'!$1:$8</definedName>
    <definedName name="Z_149BABA1_3CBB_4AB5_8307_CDFFE2416884_.wvu.Rows" localSheetId="1" hidden="1">'By Agency'!$134:$134,'By Agency'!$191:$192,'By Agency'!$276:$277,'By Agency'!$278:$279,'By Agency'!$280:$282</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Agency'!$A$1:$H$288</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Agency'!$A$1:$H$285</definedName>
    <definedName name="Z_97AE4AC2_2269_476F_89AE_42BE1A190109_.wvu.PrintTitles" localSheetId="1" hidden="1">'By Agency'!$1:$8</definedName>
    <definedName name="Z_97AE4AC2_2269_476F_89AE_42BE1A190109_.wvu.Rows" localSheetId="1" hidden="1">'By Agency'!$134:$134,'By Agency'!$191:$192,'By Agency'!$275:$277,'By Agency'!$278:$279,'By Agency'!$280:$282</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Agency'!$A$1:$H$288</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Agency'!$A$1:$F$285</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8" l="1"/>
  <c r="C23" i="8"/>
  <c r="C35" i="8"/>
  <c r="C39" i="8"/>
  <c r="C52" i="8"/>
  <c r="C60" i="8"/>
  <c r="C72" i="8"/>
  <c r="C79" i="8"/>
  <c r="C84" i="8"/>
  <c r="C88" i="8"/>
  <c r="C94" i="8"/>
  <c r="C106" i="8"/>
  <c r="C119" i="8"/>
  <c r="C128" i="8"/>
  <c r="C138" i="8"/>
  <c r="C133" i="8" s="1"/>
  <c r="C145" i="8"/>
  <c r="C141" i="8" s="1"/>
  <c r="C150" i="8"/>
  <c r="C171" i="8"/>
  <c r="C181" i="8"/>
  <c r="C187" i="8"/>
  <c r="C195" i="8"/>
  <c r="C204" i="8"/>
  <c r="C213" i="8"/>
  <c r="C222" i="8"/>
  <c r="C235" i="8"/>
  <c r="C255" i="8"/>
  <c r="C262" i="8"/>
  <c r="C272" i="8"/>
  <c r="J283" i="8"/>
  <c r="J282" i="8"/>
  <c r="H282" i="8"/>
  <c r="J281" i="8"/>
  <c r="D279" i="8"/>
  <c r="E281" i="8"/>
  <c r="H281" i="8" s="1"/>
  <c r="G281" i="8"/>
  <c r="J280" i="8"/>
  <c r="G280" i="8"/>
  <c r="J279" i="8"/>
  <c r="B279" i="8"/>
  <c r="B276" i="8" s="1"/>
  <c r="J278" i="8"/>
  <c r="H278" i="8"/>
  <c r="J277" i="8"/>
  <c r="D276" i="8"/>
  <c r="J276" i="8"/>
  <c r="J275" i="8"/>
  <c r="J274" i="8"/>
  <c r="J273" i="8"/>
  <c r="D272" i="8"/>
  <c r="J272" i="8"/>
  <c r="B272" i="8"/>
  <c r="J271" i="8"/>
  <c r="H271" i="8"/>
  <c r="J270" i="8"/>
  <c r="J269" i="8"/>
  <c r="H269" i="8"/>
  <c r="J268" i="8"/>
  <c r="E268" i="8"/>
  <c r="H268" i="8" s="1"/>
  <c r="J267" i="8"/>
  <c r="H267" i="8"/>
  <c r="J266" i="8"/>
  <c r="J265" i="8"/>
  <c r="H265" i="8"/>
  <c r="J264" i="8"/>
  <c r="E264" i="8"/>
  <c r="H264" i="8" s="1"/>
  <c r="J263" i="8"/>
  <c r="D262" i="8"/>
  <c r="J262" i="8"/>
  <c r="J261" i="8"/>
  <c r="H261" i="8"/>
  <c r="J260" i="8"/>
  <c r="E260" i="8"/>
  <c r="H260" i="8" s="1"/>
  <c r="G260" i="8"/>
  <c r="J259" i="8"/>
  <c r="E259" i="8"/>
  <c r="H259" i="8" s="1"/>
  <c r="J258" i="8"/>
  <c r="E258" i="8"/>
  <c r="J257" i="8"/>
  <c r="D255" i="8"/>
  <c r="E257" i="8"/>
  <c r="H257" i="8" s="1"/>
  <c r="J256" i="8"/>
  <c r="J255" i="8"/>
  <c r="B255" i="8"/>
  <c r="J254" i="8"/>
  <c r="H254" i="8"/>
  <c r="J253" i="8"/>
  <c r="G253" i="8"/>
  <c r="E253" i="8"/>
  <c r="H253" i="8" s="1"/>
  <c r="J252" i="8"/>
  <c r="E252" i="8"/>
  <c r="H252" i="8" s="1"/>
  <c r="J251" i="8"/>
  <c r="E251" i="8"/>
  <c r="H251" i="8" s="1"/>
  <c r="J250" i="8"/>
  <c r="E250" i="8"/>
  <c r="G250" i="8"/>
  <c r="J249" i="8"/>
  <c r="G249" i="8"/>
  <c r="J248" i="8"/>
  <c r="E248" i="8"/>
  <c r="H248" i="8" s="1"/>
  <c r="G248" i="8"/>
  <c r="J247" i="8"/>
  <c r="E247" i="8"/>
  <c r="H247" i="8" s="1"/>
  <c r="J246" i="8"/>
  <c r="E246" i="8"/>
  <c r="H246" i="8" s="1"/>
  <c r="G246" i="8"/>
  <c r="J245" i="8"/>
  <c r="G245" i="8"/>
  <c r="J244" i="8"/>
  <c r="E244" i="8"/>
  <c r="H244" i="8" s="1"/>
  <c r="J243" i="8"/>
  <c r="E243" i="8"/>
  <c r="H243" i="8" s="1"/>
  <c r="J242" i="8"/>
  <c r="J241" i="8"/>
  <c r="G241" i="8"/>
  <c r="E241" i="8"/>
  <c r="H241" i="8" s="1"/>
  <c r="J240" i="8"/>
  <c r="E240" i="8"/>
  <c r="H240" i="8" s="1"/>
  <c r="G240" i="8"/>
  <c r="J239" i="8"/>
  <c r="E239" i="8"/>
  <c r="H239" i="8" s="1"/>
  <c r="J238" i="8"/>
  <c r="E238" i="8"/>
  <c r="H238" i="8" s="1"/>
  <c r="J237" i="8"/>
  <c r="G237" i="8"/>
  <c r="D235" i="8"/>
  <c r="E237" i="8"/>
  <c r="H237" i="8" s="1"/>
  <c r="J236" i="8"/>
  <c r="J235" i="8"/>
  <c r="J234" i="8"/>
  <c r="E234" i="8"/>
  <c r="H234" i="8" s="1"/>
  <c r="G234" i="8"/>
  <c r="J233" i="8"/>
  <c r="J232" i="8"/>
  <c r="E232" i="8"/>
  <c r="H232" i="8" s="1"/>
  <c r="J231" i="8"/>
  <c r="E231" i="8"/>
  <c r="H231" i="8" s="1"/>
  <c r="J230" i="8"/>
  <c r="E230" i="8"/>
  <c r="H230" i="8" s="1"/>
  <c r="J229" i="8"/>
  <c r="J228" i="8"/>
  <c r="E228" i="8"/>
  <c r="H228" i="8" s="1"/>
  <c r="G228" i="8"/>
  <c r="J227" i="8"/>
  <c r="E227" i="8"/>
  <c r="H227" i="8" s="1"/>
  <c r="J226" i="8"/>
  <c r="J225" i="8"/>
  <c r="G225" i="8"/>
  <c r="J224" i="8"/>
  <c r="J223" i="8"/>
  <c r="J222" i="8"/>
  <c r="J221" i="8"/>
  <c r="H221" i="8"/>
  <c r="J220" i="8"/>
  <c r="E220" i="8"/>
  <c r="H220" i="8" s="1"/>
  <c r="G220" i="8"/>
  <c r="J219" i="8"/>
  <c r="E219" i="8"/>
  <c r="H219" i="8" s="1"/>
  <c r="J218" i="8"/>
  <c r="J217" i="8"/>
  <c r="G217" i="8"/>
  <c r="D213" i="8"/>
  <c r="J216" i="8"/>
  <c r="E216" i="8"/>
  <c r="H216" i="8" s="1"/>
  <c r="J215" i="8"/>
  <c r="E215" i="8"/>
  <c r="H215" i="8" s="1"/>
  <c r="J214" i="8"/>
  <c r="J213" i="8"/>
  <c r="J212" i="8"/>
  <c r="H212" i="8"/>
  <c r="J211" i="8"/>
  <c r="E211" i="8"/>
  <c r="H211" i="8" s="1"/>
  <c r="J210" i="8"/>
  <c r="E210" i="8"/>
  <c r="G210" i="8"/>
  <c r="J209" i="8"/>
  <c r="E209" i="8"/>
  <c r="J208" i="8"/>
  <c r="E208" i="8"/>
  <c r="H208" i="8" s="1"/>
  <c r="G208" i="8"/>
  <c r="J207" i="8"/>
  <c r="E207" i="8"/>
  <c r="H207" i="8" s="1"/>
  <c r="J206" i="8"/>
  <c r="J205" i="8"/>
  <c r="D204" i="8"/>
  <c r="J204" i="8"/>
  <c r="J203" i="8"/>
  <c r="H203" i="8"/>
  <c r="J202" i="8"/>
  <c r="J201" i="8"/>
  <c r="G201" i="8"/>
  <c r="J200" i="8"/>
  <c r="E200" i="8"/>
  <c r="J199" i="8"/>
  <c r="E199" i="8"/>
  <c r="H199" i="8" s="1"/>
  <c r="J198" i="8"/>
  <c r="J197" i="8"/>
  <c r="G197" i="8"/>
  <c r="E197" i="8"/>
  <c r="H197" i="8" s="1"/>
  <c r="J196" i="8"/>
  <c r="J195" i="8"/>
  <c r="J194" i="8"/>
  <c r="H194" i="8"/>
  <c r="J193" i="8"/>
  <c r="G193" i="8"/>
  <c r="J192" i="8"/>
  <c r="E192" i="8"/>
  <c r="H192" i="8" s="1"/>
  <c r="J191" i="8"/>
  <c r="E191" i="8"/>
  <c r="H191" i="8" s="1"/>
  <c r="J190" i="8"/>
  <c r="J189" i="8"/>
  <c r="G189" i="8"/>
  <c r="E189" i="8"/>
  <c r="H189" i="8" s="1"/>
  <c r="J188" i="8"/>
  <c r="J187" i="8"/>
  <c r="J186" i="8"/>
  <c r="H186" i="8"/>
  <c r="J185" i="8"/>
  <c r="J184" i="8"/>
  <c r="J183" i="8"/>
  <c r="E183" i="8"/>
  <c r="H183" i="8" s="1"/>
  <c r="J182" i="8"/>
  <c r="J181" i="8"/>
  <c r="D181" i="8"/>
  <c r="J180" i="8"/>
  <c r="H180" i="8"/>
  <c r="J179" i="8"/>
  <c r="E179" i="8"/>
  <c r="J178" i="8"/>
  <c r="E178" i="8"/>
  <c r="H178" i="8" s="1"/>
  <c r="G178" i="8"/>
  <c r="J177" i="8"/>
  <c r="G177" i="8"/>
  <c r="E177" i="8"/>
  <c r="J176" i="8"/>
  <c r="E176" i="8"/>
  <c r="H176" i="8" s="1"/>
  <c r="J175" i="8"/>
  <c r="E175" i="8"/>
  <c r="H175" i="8" s="1"/>
  <c r="J174" i="8"/>
  <c r="E174" i="8"/>
  <c r="H174" i="8" s="1"/>
  <c r="G174" i="8"/>
  <c r="J173" i="8"/>
  <c r="G173" i="8"/>
  <c r="D171" i="8"/>
  <c r="E173" i="8"/>
  <c r="J172" i="8"/>
  <c r="J171" i="8"/>
  <c r="J170" i="8"/>
  <c r="H170" i="8"/>
  <c r="J169" i="8"/>
  <c r="G169" i="8"/>
  <c r="E169" i="8"/>
  <c r="H169" i="8" s="1"/>
  <c r="F169" i="8"/>
  <c r="J168" i="8"/>
  <c r="E168" i="8"/>
  <c r="H168" i="8" s="1"/>
  <c r="J167" i="8"/>
  <c r="E167" i="8"/>
  <c r="H167" i="8" s="1"/>
  <c r="J166" i="8"/>
  <c r="J165" i="8"/>
  <c r="G165" i="8"/>
  <c r="J164" i="8"/>
  <c r="E164" i="8"/>
  <c r="H164" i="8" s="1"/>
  <c r="J163" i="8"/>
  <c r="E163" i="8"/>
  <c r="H163" i="8" s="1"/>
  <c r="J162" i="8"/>
  <c r="E162" i="8"/>
  <c r="J161" i="8"/>
  <c r="E161" i="8"/>
  <c r="H161" i="8" s="1"/>
  <c r="G161" i="8"/>
  <c r="J160" i="8"/>
  <c r="E160" i="8"/>
  <c r="H160" i="8" s="1"/>
  <c r="J159" i="8"/>
  <c r="G159" i="8"/>
  <c r="E159" i="8"/>
  <c r="J158" i="8"/>
  <c r="D150" i="8"/>
  <c r="G158" i="8"/>
  <c r="J157" i="8"/>
  <c r="E157" i="8"/>
  <c r="H157" i="8" s="1"/>
  <c r="J156" i="8"/>
  <c r="E156" i="8"/>
  <c r="H156" i="8" s="1"/>
  <c r="J155" i="8"/>
  <c r="E155" i="8"/>
  <c r="H155" i="8" s="1"/>
  <c r="J154" i="8"/>
  <c r="G154" i="8"/>
  <c r="J153" i="8"/>
  <c r="E153" i="8"/>
  <c r="H153" i="8" s="1"/>
  <c r="G153" i="8"/>
  <c r="J152" i="8"/>
  <c r="E152" i="8"/>
  <c r="H152" i="8" s="1"/>
  <c r="J151" i="8"/>
  <c r="J150" i="8"/>
  <c r="J149" i="8"/>
  <c r="H149" i="8"/>
  <c r="J148" i="8"/>
  <c r="E148" i="8"/>
  <c r="H148" i="8" s="1"/>
  <c r="J147" i="8"/>
  <c r="H147" i="8"/>
  <c r="J146" i="8"/>
  <c r="D145" i="8"/>
  <c r="D141" i="8" s="1"/>
  <c r="J145" i="8"/>
  <c r="B145" i="8"/>
  <c r="J144" i="8"/>
  <c r="E144" i="8"/>
  <c r="H144" i="8" s="1"/>
  <c r="J143" i="8"/>
  <c r="J142" i="8"/>
  <c r="J141" i="8"/>
  <c r="J140" i="8"/>
  <c r="E140" i="8"/>
  <c r="H140" i="8" s="1"/>
  <c r="J139" i="8"/>
  <c r="J138" i="8"/>
  <c r="D138" i="8"/>
  <c r="D133" i="8" s="1"/>
  <c r="J137" i="8"/>
  <c r="E137" i="8"/>
  <c r="H137" i="8" s="1"/>
  <c r="J136" i="8"/>
  <c r="E136" i="8"/>
  <c r="H136" i="8" s="1"/>
  <c r="J135" i="8"/>
  <c r="J134" i="8"/>
  <c r="J133" i="8"/>
  <c r="J132" i="8"/>
  <c r="J131" i="8"/>
  <c r="J130" i="8"/>
  <c r="E130" i="8"/>
  <c r="H130" i="8" s="1"/>
  <c r="J129" i="8"/>
  <c r="J128" i="8"/>
  <c r="D128" i="8"/>
  <c r="J127" i="8"/>
  <c r="J126" i="8"/>
  <c r="G126" i="8"/>
  <c r="E126" i="8"/>
  <c r="H126" i="8" s="1"/>
  <c r="J125" i="8"/>
  <c r="G125" i="8"/>
  <c r="J124" i="8"/>
  <c r="E124" i="8"/>
  <c r="H124" i="8" s="1"/>
  <c r="J123" i="8"/>
  <c r="E123" i="8"/>
  <c r="H123" i="8" s="1"/>
  <c r="J122" i="8"/>
  <c r="J121" i="8"/>
  <c r="E121" i="8"/>
  <c r="H121" i="8" s="1"/>
  <c r="J120" i="8"/>
  <c r="J119" i="8"/>
  <c r="B119" i="8"/>
  <c r="J118" i="8"/>
  <c r="H118" i="8"/>
  <c r="J117" i="8"/>
  <c r="J116" i="8"/>
  <c r="E116" i="8"/>
  <c r="H116" i="8" s="1"/>
  <c r="J115" i="8"/>
  <c r="E115" i="8"/>
  <c r="H115" i="8" s="1"/>
  <c r="J114" i="8"/>
  <c r="J113" i="8"/>
  <c r="G113" i="8"/>
  <c r="J112" i="8"/>
  <c r="E112" i="8"/>
  <c r="H112" i="8" s="1"/>
  <c r="J111" i="8"/>
  <c r="E111" i="8"/>
  <c r="H111" i="8" s="1"/>
  <c r="J110" i="8"/>
  <c r="G110" i="8"/>
  <c r="E110" i="8"/>
  <c r="H110" i="8" s="1"/>
  <c r="J109" i="8"/>
  <c r="E109" i="8"/>
  <c r="H109" i="8" s="1"/>
  <c r="G109" i="8"/>
  <c r="J108" i="8"/>
  <c r="E108" i="8"/>
  <c r="H108" i="8" s="1"/>
  <c r="G108" i="8"/>
  <c r="J107" i="8"/>
  <c r="E107" i="8"/>
  <c r="D106" i="8"/>
  <c r="J106" i="8"/>
  <c r="J105" i="8"/>
  <c r="H105" i="8"/>
  <c r="J104" i="8"/>
  <c r="E104" i="8"/>
  <c r="H104" i="8" s="1"/>
  <c r="J103" i="8"/>
  <c r="E103" i="8"/>
  <c r="H103" i="8" s="1"/>
  <c r="J102" i="8"/>
  <c r="G102" i="8"/>
  <c r="E102" i="8"/>
  <c r="J101" i="8"/>
  <c r="E101" i="8"/>
  <c r="H101" i="8" s="1"/>
  <c r="J100" i="8"/>
  <c r="E100" i="8"/>
  <c r="J99" i="8"/>
  <c r="E99" i="8"/>
  <c r="H99" i="8" s="1"/>
  <c r="J98" i="8"/>
  <c r="G98" i="8"/>
  <c r="E98" i="8"/>
  <c r="J97" i="8"/>
  <c r="G97" i="8"/>
  <c r="J96" i="8"/>
  <c r="E96" i="8"/>
  <c r="H96" i="8" s="1"/>
  <c r="J95" i="8"/>
  <c r="E95" i="8"/>
  <c r="D94" i="8"/>
  <c r="J94" i="8"/>
  <c r="J93" i="8"/>
  <c r="J92" i="8"/>
  <c r="J91" i="8"/>
  <c r="G91" i="8"/>
  <c r="J90" i="8"/>
  <c r="J89" i="8"/>
  <c r="J88" i="8"/>
  <c r="J87" i="8"/>
  <c r="H87" i="8"/>
  <c r="J86" i="8"/>
  <c r="J85" i="8"/>
  <c r="D84" i="8"/>
  <c r="J84" i="8"/>
  <c r="J83" i="8"/>
  <c r="H83" i="8"/>
  <c r="J82" i="8"/>
  <c r="E82" i="8"/>
  <c r="H82" i="8" s="1"/>
  <c r="J81" i="8"/>
  <c r="E81" i="8"/>
  <c r="H81" i="8" s="1"/>
  <c r="J80" i="8"/>
  <c r="D79" i="8"/>
  <c r="J79" i="8"/>
  <c r="B79" i="8"/>
  <c r="J78" i="8"/>
  <c r="H78" i="8"/>
  <c r="J77" i="8"/>
  <c r="J76" i="8"/>
  <c r="G76" i="8"/>
  <c r="J75" i="8"/>
  <c r="E75" i="8"/>
  <c r="H75" i="8" s="1"/>
  <c r="J74" i="8"/>
  <c r="J73" i="8"/>
  <c r="D72" i="8"/>
  <c r="J72" i="8"/>
  <c r="J71" i="8"/>
  <c r="H71" i="8"/>
  <c r="J70" i="8"/>
  <c r="J69" i="8"/>
  <c r="J68" i="8"/>
  <c r="G68" i="8"/>
  <c r="J67" i="8"/>
  <c r="E67" i="8"/>
  <c r="J66" i="8"/>
  <c r="J65" i="8"/>
  <c r="J64" i="8"/>
  <c r="G64" i="8"/>
  <c r="J63" i="8"/>
  <c r="E63" i="8"/>
  <c r="H63" i="8" s="1"/>
  <c r="J62" i="8"/>
  <c r="J61" i="8"/>
  <c r="J60" i="8"/>
  <c r="J59" i="8"/>
  <c r="H59" i="8"/>
  <c r="J58" i="8"/>
  <c r="J57" i="8"/>
  <c r="J56" i="8"/>
  <c r="G56" i="8"/>
  <c r="J55" i="8"/>
  <c r="E55" i="8"/>
  <c r="H55" i="8" s="1"/>
  <c r="J54" i="8"/>
  <c r="J53" i="8"/>
  <c r="J52" i="8"/>
  <c r="J51" i="8"/>
  <c r="H51" i="8"/>
  <c r="J50" i="8"/>
  <c r="J49" i="8"/>
  <c r="H49" i="8"/>
  <c r="J48" i="8"/>
  <c r="G48" i="8"/>
  <c r="J47" i="8"/>
  <c r="H47" i="8"/>
  <c r="J46" i="8"/>
  <c r="J45" i="8"/>
  <c r="G45" i="8"/>
  <c r="J44" i="8"/>
  <c r="G44" i="8"/>
  <c r="J43" i="8"/>
  <c r="E43" i="8"/>
  <c r="H43" i="8" s="1"/>
  <c r="B39" i="8"/>
  <c r="J42" i="8"/>
  <c r="J41" i="8"/>
  <c r="J40" i="8"/>
  <c r="J39" i="8"/>
  <c r="J38" i="8"/>
  <c r="H38" i="8"/>
  <c r="J37" i="8"/>
  <c r="J36" i="8"/>
  <c r="D35" i="8"/>
  <c r="J35" i="8"/>
  <c r="B35" i="8"/>
  <c r="J34" i="8"/>
  <c r="H34" i="8"/>
  <c r="J33" i="8"/>
  <c r="J32" i="8"/>
  <c r="J31" i="8"/>
  <c r="E31" i="8"/>
  <c r="H31" i="8" s="1"/>
  <c r="J30" i="8"/>
  <c r="E30" i="8"/>
  <c r="H30" i="8" s="1"/>
  <c r="J29" i="8"/>
  <c r="G29" i="8"/>
  <c r="J28" i="8"/>
  <c r="J27" i="8"/>
  <c r="E27" i="8"/>
  <c r="H27" i="8" s="1"/>
  <c r="J26" i="8"/>
  <c r="E26" i="8"/>
  <c r="H26" i="8" s="1"/>
  <c r="J25" i="8"/>
  <c r="J24" i="8"/>
  <c r="J23" i="8"/>
  <c r="B23" i="8"/>
  <c r="J22" i="8"/>
  <c r="H22" i="8"/>
  <c r="J21" i="8"/>
  <c r="E21" i="8"/>
  <c r="H21" i="8" s="1"/>
  <c r="J20" i="8"/>
  <c r="H20" i="8"/>
  <c r="J19" i="8"/>
  <c r="E19" i="8"/>
  <c r="H19" i="8" s="1"/>
  <c r="J18" i="8"/>
  <c r="H18" i="8"/>
  <c r="J17" i="8"/>
  <c r="E17" i="8"/>
  <c r="H17" i="8" s="1"/>
  <c r="J16" i="8"/>
  <c r="H16" i="8"/>
  <c r="J15" i="8"/>
  <c r="E15" i="8"/>
  <c r="H15" i="8" s="1"/>
  <c r="J14" i="8"/>
  <c r="E14" i="8"/>
  <c r="H14" i="8" s="1"/>
  <c r="J13" i="8"/>
  <c r="D10" i="8"/>
  <c r="J12" i="8"/>
  <c r="J11" i="8"/>
  <c r="E11" i="8"/>
  <c r="J10" i="8"/>
  <c r="F52" i="7"/>
  <c r="E52" i="7"/>
  <c r="F50" i="7"/>
  <c r="E50" i="7"/>
  <c r="D48" i="7"/>
  <c r="F48" i="7" s="1"/>
  <c r="C48" i="7"/>
  <c r="F46" i="7"/>
  <c r="E46" i="7"/>
  <c r="F45" i="7"/>
  <c r="E45" i="7"/>
  <c r="F44" i="7"/>
  <c r="F42" i="7"/>
  <c r="E42" i="7"/>
  <c r="F41" i="7"/>
  <c r="E41" i="7"/>
  <c r="F39" i="7"/>
  <c r="E39" i="7"/>
  <c r="F38" i="7"/>
  <c r="E38" i="7"/>
  <c r="F37" i="7"/>
  <c r="F35" i="7"/>
  <c r="E35" i="7"/>
  <c r="F34" i="7"/>
  <c r="E34" i="7"/>
  <c r="F31" i="7"/>
  <c r="E31" i="7"/>
  <c r="F30" i="7"/>
  <c r="E30" i="7"/>
  <c r="F29" i="7"/>
  <c r="F27" i="7"/>
  <c r="E27" i="7"/>
  <c r="F26" i="7"/>
  <c r="E26" i="7"/>
  <c r="F25" i="7"/>
  <c r="F23" i="7"/>
  <c r="E23" i="7"/>
  <c r="F22" i="7"/>
  <c r="E22" i="7"/>
  <c r="F21" i="7"/>
  <c r="F19" i="7"/>
  <c r="E19" i="7"/>
  <c r="F18" i="7"/>
  <c r="E18" i="7"/>
  <c r="F17" i="7"/>
  <c r="F15" i="7"/>
  <c r="E15" i="7"/>
  <c r="E14" i="7"/>
  <c r="F14" i="7"/>
  <c r="C10" i="7"/>
  <c r="C8" i="7" s="1"/>
  <c r="C132" i="8" l="1"/>
  <c r="F110" i="8"/>
  <c r="F155" i="8"/>
  <c r="F241" i="8"/>
  <c r="J7" i="8"/>
  <c r="D132" i="8"/>
  <c r="G279" i="8"/>
  <c r="F208" i="8"/>
  <c r="F232" i="8"/>
  <c r="F161" i="8"/>
  <c r="F216" i="8"/>
  <c r="F257" i="8"/>
  <c r="F108" i="8"/>
  <c r="F240" i="8"/>
  <c r="F189" i="8"/>
  <c r="F260" i="8"/>
  <c r="F14" i="8"/>
  <c r="F137" i="8"/>
  <c r="F153" i="8"/>
  <c r="F244" i="8"/>
  <c r="F264" i="8"/>
  <c r="F268" i="8"/>
  <c r="F82" i="8"/>
  <c r="F96" i="8"/>
  <c r="F116" i="8"/>
  <c r="E229" i="8"/>
  <c r="H229" i="8" s="1"/>
  <c r="G229" i="8"/>
  <c r="G26" i="8"/>
  <c r="G67" i="8"/>
  <c r="F67" i="8"/>
  <c r="E120" i="8"/>
  <c r="G13" i="8"/>
  <c r="E29" i="8"/>
  <c r="H29" i="8" s="1"/>
  <c r="G30" i="8"/>
  <c r="G33" i="8"/>
  <c r="G40" i="8"/>
  <c r="E40" i="8"/>
  <c r="F46" i="8"/>
  <c r="E54" i="8"/>
  <c r="H54" i="8" s="1"/>
  <c r="G54" i="8"/>
  <c r="G57" i="8"/>
  <c r="G63" i="8"/>
  <c r="F63" i="8"/>
  <c r="E58" i="8"/>
  <c r="H58" i="8" s="1"/>
  <c r="G58" i="8"/>
  <c r="E13" i="8"/>
  <c r="G14" i="8"/>
  <c r="G27" i="8"/>
  <c r="F27" i="8"/>
  <c r="E33" i="8"/>
  <c r="H33" i="8" s="1"/>
  <c r="D39" i="8"/>
  <c r="E57" i="8"/>
  <c r="H57" i="8" s="1"/>
  <c r="D60" i="8"/>
  <c r="E74" i="8"/>
  <c r="H74" i="8" s="1"/>
  <c r="G74" i="8"/>
  <c r="H162" i="8"/>
  <c r="F162" i="8"/>
  <c r="G36" i="8"/>
  <c r="E36" i="8"/>
  <c r="E25" i="8"/>
  <c r="H25" i="8" s="1"/>
  <c r="G11" i="8"/>
  <c r="F11" i="8"/>
  <c r="B10" i="8"/>
  <c r="G24" i="8"/>
  <c r="E24" i="8"/>
  <c r="G31" i="8"/>
  <c r="F31" i="8"/>
  <c r="E46" i="8"/>
  <c r="H46" i="8" s="1"/>
  <c r="G46" i="8"/>
  <c r="E50" i="8"/>
  <c r="H50" i="8" s="1"/>
  <c r="G50" i="8"/>
  <c r="E77" i="8"/>
  <c r="H77" i="8" s="1"/>
  <c r="G77" i="8"/>
  <c r="G160" i="8"/>
  <c r="F160" i="8"/>
  <c r="G55" i="8"/>
  <c r="F55" i="8"/>
  <c r="E70" i="8"/>
  <c r="H70" i="8" s="1"/>
  <c r="G70" i="8"/>
  <c r="G25" i="8"/>
  <c r="G43" i="8"/>
  <c r="F43" i="8"/>
  <c r="G65" i="8"/>
  <c r="E65" i="8"/>
  <c r="H65" i="8" s="1"/>
  <c r="E85" i="8"/>
  <c r="F85" i="8" s="1"/>
  <c r="H11" i="8"/>
  <c r="G15" i="8"/>
  <c r="F15" i="8"/>
  <c r="G19" i="8"/>
  <c r="F19" i="8"/>
  <c r="D23" i="8"/>
  <c r="F26" i="8"/>
  <c r="G28" i="8"/>
  <c r="E28" i="8"/>
  <c r="E37" i="8"/>
  <c r="H37" i="8" s="1"/>
  <c r="H67" i="8"/>
  <c r="H100" i="8"/>
  <c r="F100" i="8"/>
  <c r="G12" i="8"/>
  <c r="E12" i="8"/>
  <c r="G17" i="8"/>
  <c r="G21" i="8"/>
  <c r="F30" i="8"/>
  <c r="G32" i="8"/>
  <c r="E32" i="8"/>
  <c r="E45" i="8"/>
  <c r="H45" i="8" s="1"/>
  <c r="D52" i="8"/>
  <c r="E66" i="8"/>
  <c r="H66" i="8" s="1"/>
  <c r="G66" i="8"/>
  <c r="G75" i="8"/>
  <c r="F75" i="8"/>
  <c r="E135" i="8"/>
  <c r="H135" i="8" s="1"/>
  <c r="G135" i="8"/>
  <c r="G256" i="8"/>
  <c r="E62" i="8"/>
  <c r="H62" i="8" s="1"/>
  <c r="G62" i="8"/>
  <c r="G69" i="8"/>
  <c r="E69" i="8"/>
  <c r="H69" i="8" s="1"/>
  <c r="H250" i="8"/>
  <c r="F250" i="8"/>
  <c r="E86" i="8"/>
  <c r="E185" i="8"/>
  <c r="H185" i="8" s="1"/>
  <c r="G185" i="8"/>
  <c r="G99" i="8"/>
  <c r="F99" i="8"/>
  <c r="G104" i="8"/>
  <c r="G124" i="8"/>
  <c r="E125" i="8"/>
  <c r="H125" i="8" s="1"/>
  <c r="G142" i="8"/>
  <c r="G156" i="8"/>
  <c r="F156" i="8"/>
  <c r="G157" i="8"/>
  <c r="E158" i="8"/>
  <c r="H158" i="8" s="1"/>
  <c r="E205" i="8"/>
  <c r="G205" i="8"/>
  <c r="G215" i="8"/>
  <c r="F215" i="8"/>
  <c r="B213" i="8"/>
  <c r="F237" i="8"/>
  <c r="H258" i="8"/>
  <c r="F258" i="8"/>
  <c r="G85" i="8"/>
  <c r="B84" i="8"/>
  <c r="G95" i="8"/>
  <c r="F95" i="8"/>
  <c r="B94" i="8"/>
  <c r="G100" i="8"/>
  <c r="G120" i="8"/>
  <c r="G136" i="8"/>
  <c r="F136" i="8"/>
  <c r="B150" i="8"/>
  <c r="G152" i="8"/>
  <c r="F152" i="8"/>
  <c r="H177" i="8"/>
  <c r="F177" i="8"/>
  <c r="G191" i="8"/>
  <c r="F191" i="8"/>
  <c r="B187" i="8"/>
  <c r="E41" i="8"/>
  <c r="H41" i="8" s="1"/>
  <c r="E44" i="8"/>
  <c r="E48" i="8"/>
  <c r="E56" i="8"/>
  <c r="E64" i="8"/>
  <c r="E68" i="8"/>
  <c r="E76" i="8"/>
  <c r="E80" i="8"/>
  <c r="G89" i="8"/>
  <c r="B88" i="8"/>
  <c r="E90" i="8"/>
  <c r="E91" i="8"/>
  <c r="H91" i="8" s="1"/>
  <c r="G103" i="8"/>
  <c r="F103" i="8"/>
  <c r="H107" i="8"/>
  <c r="F112" i="8"/>
  <c r="G123" i="8"/>
  <c r="F123" i="8"/>
  <c r="G129" i="8"/>
  <c r="G179" i="8"/>
  <c r="F179" i="8"/>
  <c r="B171" i="8"/>
  <c r="F192" i="8"/>
  <c r="F17" i="8"/>
  <c r="F21" i="8"/>
  <c r="F25" i="8"/>
  <c r="F33" i="8"/>
  <c r="F45" i="8"/>
  <c r="B52" i="8"/>
  <c r="B60" i="8"/>
  <c r="B72" i="8"/>
  <c r="G80" i="8"/>
  <c r="G82" i="8"/>
  <c r="E89" i="8"/>
  <c r="F89" i="8" s="1"/>
  <c r="H95" i="8"/>
  <c r="F98" i="8"/>
  <c r="H98" i="8"/>
  <c r="G107" i="8"/>
  <c r="F107" i="8"/>
  <c r="B106" i="8"/>
  <c r="G112" i="8"/>
  <c r="E113" i="8"/>
  <c r="H113" i="8" s="1"/>
  <c r="G117" i="8"/>
  <c r="F126" i="8"/>
  <c r="G199" i="8"/>
  <c r="F199" i="8"/>
  <c r="B195" i="8"/>
  <c r="H200" i="8"/>
  <c r="F200" i="8"/>
  <c r="D119" i="8"/>
  <c r="B141" i="8"/>
  <c r="G144" i="8"/>
  <c r="F144" i="8"/>
  <c r="E273" i="8"/>
  <c r="F273" i="8" s="1"/>
  <c r="G273" i="8"/>
  <c r="G81" i="8"/>
  <c r="F81" i="8"/>
  <c r="D88" i="8"/>
  <c r="F102" i="8"/>
  <c r="H102" i="8"/>
  <c r="F104" i="8"/>
  <c r="G111" i="8"/>
  <c r="F111" i="8"/>
  <c r="G116" i="8"/>
  <c r="E117" i="8"/>
  <c r="H117" i="8" s="1"/>
  <c r="F124" i="8"/>
  <c r="G130" i="8"/>
  <c r="F130" i="8"/>
  <c r="B128" i="8"/>
  <c r="G148" i="8"/>
  <c r="F148" i="8"/>
  <c r="F157" i="8"/>
  <c r="F159" i="8"/>
  <c r="H159" i="8"/>
  <c r="E92" i="8"/>
  <c r="H92" i="8" s="1"/>
  <c r="G96" i="8"/>
  <c r="E97" i="8"/>
  <c r="H97" i="8" s="1"/>
  <c r="G101" i="8"/>
  <c r="G115" i="8"/>
  <c r="F115" i="8"/>
  <c r="G121" i="8"/>
  <c r="G137" i="8"/>
  <c r="B138" i="8"/>
  <c r="B133" i="8" s="1"/>
  <c r="B132" i="8" s="1"/>
  <c r="G140" i="8"/>
  <c r="F140" i="8"/>
  <c r="G146" i="8"/>
  <c r="G145" i="8" s="1"/>
  <c r="E154" i="8"/>
  <c r="H154" i="8" s="1"/>
  <c r="G155" i="8"/>
  <c r="H179" i="8"/>
  <c r="G223" i="8"/>
  <c r="E224" i="8"/>
  <c r="F164" i="8"/>
  <c r="G172" i="8"/>
  <c r="G176" i="8"/>
  <c r="E206" i="8"/>
  <c r="G219" i="8"/>
  <c r="F219" i="8"/>
  <c r="F229" i="8"/>
  <c r="G247" i="8"/>
  <c r="F247" i="8"/>
  <c r="G252" i="8"/>
  <c r="E166" i="8"/>
  <c r="H166" i="8" s="1"/>
  <c r="F168" i="8"/>
  <c r="G175" i="8"/>
  <c r="F175" i="8"/>
  <c r="F185" i="8"/>
  <c r="G190" i="8"/>
  <c r="D195" i="8"/>
  <c r="G200" i="8"/>
  <c r="E201" i="8"/>
  <c r="G214" i="8"/>
  <c r="G224" i="8"/>
  <c r="E225" i="8"/>
  <c r="H225" i="8" s="1"/>
  <c r="G236" i="8"/>
  <c r="E242" i="8"/>
  <c r="H242" i="8" s="1"/>
  <c r="G251" i="8"/>
  <c r="F251" i="8"/>
  <c r="E263" i="8"/>
  <c r="F263" i="8" s="1"/>
  <c r="F262" i="8" s="1"/>
  <c r="E165" i="8"/>
  <c r="H165" i="8" s="1"/>
  <c r="E190" i="8"/>
  <c r="H190" i="8" s="1"/>
  <c r="H209" i="8"/>
  <c r="F209" i="8"/>
  <c r="H210" i="8"/>
  <c r="F210" i="8"/>
  <c r="E218" i="8"/>
  <c r="F220" i="8"/>
  <c r="G227" i="8"/>
  <c r="F227" i="8"/>
  <c r="G232" i="8"/>
  <c r="E233" i="8"/>
  <c r="H233" i="8" s="1"/>
  <c r="F248" i="8"/>
  <c r="F101" i="8"/>
  <c r="F109" i="8"/>
  <c r="F113" i="8"/>
  <c r="F121" i="8"/>
  <c r="G164" i="8"/>
  <c r="F176" i="8"/>
  <c r="G183" i="8"/>
  <c r="F183" i="8"/>
  <c r="B181" i="8"/>
  <c r="E184" i="8"/>
  <c r="G207" i="8"/>
  <c r="F207" i="8"/>
  <c r="B204" i="8"/>
  <c r="G231" i="8"/>
  <c r="F231" i="8"/>
  <c r="G239" i="8"/>
  <c r="F239" i="8"/>
  <c r="F252" i="8"/>
  <c r="G257" i="8"/>
  <c r="G259" i="8"/>
  <c r="F259" i="8"/>
  <c r="C279" i="8"/>
  <c r="E280" i="8"/>
  <c r="G163" i="8"/>
  <c r="F163" i="8"/>
  <c r="G168" i="8"/>
  <c r="E193" i="8"/>
  <c r="H193" i="8" s="1"/>
  <c r="E198" i="8"/>
  <c r="H198" i="8" s="1"/>
  <c r="G202" i="8"/>
  <c r="G209" i="8"/>
  <c r="G211" i="8"/>
  <c r="F211" i="8"/>
  <c r="E223" i="8"/>
  <c r="F223" i="8" s="1"/>
  <c r="G226" i="8"/>
  <c r="G233" i="8"/>
  <c r="B235" i="8"/>
  <c r="B222" i="8" s="1"/>
  <c r="G244" i="8"/>
  <c r="G264" i="8"/>
  <c r="G268" i="8"/>
  <c r="G277" i="8"/>
  <c r="G162" i="8"/>
  <c r="G167" i="8"/>
  <c r="F167" i="8"/>
  <c r="H173" i="8"/>
  <c r="F173" i="8"/>
  <c r="G182" i="8"/>
  <c r="G188" i="8"/>
  <c r="D187" i="8"/>
  <c r="G192" i="8"/>
  <c r="F197" i="8"/>
  <c r="E202" i="8"/>
  <c r="H202" i="8" s="1"/>
  <c r="G206" i="8"/>
  <c r="G216" i="8"/>
  <c r="E217" i="8"/>
  <c r="H217" i="8" s="1"/>
  <c r="D222" i="8"/>
  <c r="E226" i="8"/>
  <c r="H226" i="8" s="1"/>
  <c r="F228" i="8"/>
  <c r="G230" i="8"/>
  <c r="G238" i="8"/>
  <c r="G243" i="8"/>
  <c r="F243" i="8"/>
  <c r="E245" i="8"/>
  <c r="H245" i="8" s="1"/>
  <c r="E249" i="8"/>
  <c r="H249" i="8" s="1"/>
  <c r="F253" i="8"/>
  <c r="G258" i="8"/>
  <c r="G263" i="8"/>
  <c r="B262" i="8"/>
  <c r="F174" i="8"/>
  <c r="F178" i="8"/>
  <c r="F230" i="8"/>
  <c r="F234" i="8"/>
  <c r="F238" i="8"/>
  <c r="F246" i="8"/>
  <c r="F281" i="8"/>
  <c r="E48" i="7"/>
  <c r="E13" i="7"/>
  <c r="E17" i="7"/>
  <c r="E21" i="7"/>
  <c r="E25" i="7"/>
  <c r="E29" i="7"/>
  <c r="E33" i="7"/>
  <c r="E37" i="7"/>
  <c r="E44" i="7"/>
  <c r="F33" i="7"/>
  <c r="E12" i="7"/>
  <c r="E16" i="7"/>
  <c r="E20" i="7"/>
  <c r="E24" i="7"/>
  <c r="E28" i="7"/>
  <c r="E32" i="7"/>
  <c r="E36" i="7"/>
  <c r="E40" i="7"/>
  <c r="E43" i="7"/>
  <c r="E53" i="7"/>
  <c r="F13" i="7"/>
  <c r="F12" i="7"/>
  <c r="F16" i="7"/>
  <c r="F20" i="7"/>
  <c r="F24" i="7"/>
  <c r="F28" i="7"/>
  <c r="F32" i="7"/>
  <c r="F36" i="7"/>
  <c r="F40" i="7"/>
  <c r="F43" i="7"/>
  <c r="F53" i="7"/>
  <c r="D10" i="7"/>
  <c r="F41" i="8" l="1"/>
  <c r="F190" i="8"/>
  <c r="F37" i="8"/>
  <c r="F249" i="8"/>
  <c r="E10" i="8"/>
  <c r="F158" i="8"/>
  <c r="F125" i="8"/>
  <c r="F29" i="8"/>
  <c r="F135" i="8"/>
  <c r="F97" i="8"/>
  <c r="F94" i="8" s="1"/>
  <c r="G171" i="8"/>
  <c r="F154" i="8"/>
  <c r="F57" i="8"/>
  <c r="G128" i="8"/>
  <c r="F58" i="8"/>
  <c r="F226" i="8"/>
  <c r="G255" i="8"/>
  <c r="F198" i="8"/>
  <c r="F91" i="8"/>
  <c r="E94" i="8"/>
  <c r="H94" i="8" s="1"/>
  <c r="D9" i="8"/>
  <c r="D283" i="8" s="1"/>
  <c r="G276" i="8"/>
  <c r="G262" i="8"/>
  <c r="F117" i="8"/>
  <c r="F54" i="8"/>
  <c r="F202" i="8"/>
  <c r="G187" i="8"/>
  <c r="F70" i="8"/>
  <c r="E134" i="8"/>
  <c r="F166" i="8"/>
  <c r="G198" i="8"/>
  <c r="G235" i="8"/>
  <c r="E142" i="8"/>
  <c r="H56" i="8"/>
  <c r="F56" i="8"/>
  <c r="G204" i="8"/>
  <c r="F69" i="8"/>
  <c r="F62" i="8"/>
  <c r="F66" i="8"/>
  <c r="H24" i="8"/>
  <c r="F24" i="8"/>
  <c r="E23" i="8"/>
  <c r="H23" i="8" s="1"/>
  <c r="H36" i="8"/>
  <c r="F36" i="8"/>
  <c r="F35" i="8" s="1"/>
  <c r="E35" i="8"/>
  <c r="H35" i="8" s="1"/>
  <c r="H40" i="8"/>
  <c r="F40" i="8"/>
  <c r="G242" i="8"/>
  <c r="E143" i="8"/>
  <c r="G143" i="8"/>
  <c r="G141" i="8" s="1"/>
  <c r="E114" i="8"/>
  <c r="E106" i="8" s="1"/>
  <c r="H106" i="8" s="1"/>
  <c r="G114" i="8"/>
  <c r="G106" i="8" s="1"/>
  <c r="E61" i="8"/>
  <c r="H86" i="8"/>
  <c r="F86" i="8"/>
  <c r="F84" i="8" s="1"/>
  <c r="H120" i="8"/>
  <c r="F120" i="8"/>
  <c r="C276" i="8"/>
  <c r="E277" i="8"/>
  <c r="H280" i="8"/>
  <c r="F280" i="8"/>
  <c r="F279" i="8" s="1"/>
  <c r="E279" i="8"/>
  <c r="H279" i="8" s="1"/>
  <c r="F193" i="8"/>
  <c r="F92" i="8"/>
  <c r="F233" i="8"/>
  <c r="E196" i="8"/>
  <c r="H89" i="8"/>
  <c r="E88" i="8"/>
  <c r="H88" i="8" s="1"/>
  <c r="E53" i="8"/>
  <c r="E204" i="8"/>
  <c r="H204" i="8" s="1"/>
  <c r="H205" i="8"/>
  <c r="F205" i="8"/>
  <c r="G90" i="8"/>
  <c r="F225" i="8"/>
  <c r="G23" i="8"/>
  <c r="F74" i="8"/>
  <c r="H48" i="8"/>
  <c r="F48" i="8"/>
  <c r="H184" i="8"/>
  <c r="F184" i="8"/>
  <c r="G274" i="8"/>
  <c r="G272" i="8" s="1"/>
  <c r="E274" i="8"/>
  <c r="E272" i="8" s="1"/>
  <c r="H272" i="8" s="1"/>
  <c r="H206" i="8"/>
  <c r="F206" i="8"/>
  <c r="G166" i="8"/>
  <c r="H273" i="8"/>
  <c r="G134" i="8"/>
  <c r="G79" i="8"/>
  <c r="E129" i="8"/>
  <c r="H76" i="8"/>
  <c r="F76" i="8"/>
  <c r="H44" i="8"/>
  <c r="F44" i="8"/>
  <c r="H12" i="8"/>
  <c r="F12" i="8"/>
  <c r="E42" i="8"/>
  <c r="G42" i="8"/>
  <c r="E84" i="8"/>
  <c r="H84" i="8" s="1"/>
  <c r="H85" i="8"/>
  <c r="B9" i="8"/>
  <c r="B283" i="8" s="1"/>
  <c r="G53" i="8"/>
  <c r="G52" i="8" s="1"/>
  <c r="H13" i="8"/>
  <c r="F13" i="8"/>
  <c r="F217" i="8"/>
  <c r="E256" i="8"/>
  <c r="E262" i="8"/>
  <c r="H262" i="8" s="1"/>
  <c r="H263" i="8"/>
  <c r="G86" i="8"/>
  <c r="G84" i="8" s="1"/>
  <c r="E236" i="8"/>
  <c r="G73" i="8"/>
  <c r="G72" i="8" s="1"/>
  <c r="E73" i="8"/>
  <c r="E139" i="8"/>
  <c r="E138" i="8"/>
  <c r="H138" i="8" s="1"/>
  <c r="G139" i="8"/>
  <c r="E172" i="8"/>
  <c r="H80" i="8"/>
  <c r="E79" i="8"/>
  <c r="H79" i="8" s="1"/>
  <c r="F80" i="8"/>
  <c r="F79" i="8" s="1"/>
  <c r="G266" i="8"/>
  <c r="E266" i="8"/>
  <c r="F242" i="8"/>
  <c r="H223" i="8"/>
  <c r="H218" i="8"/>
  <c r="F218" i="8"/>
  <c r="H201" i="8"/>
  <c r="F201" i="8"/>
  <c r="G196" i="8"/>
  <c r="H224" i="8"/>
  <c r="F224" i="8"/>
  <c r="G92" i="8"/>
  <c r="F165" i="8"/>
  <c r="E122" i="8"/>
  <c r="E119" i="8" s="1"/>
  <c r="H119" i="8" s="1"/>
  <c r="G122" i="8"/>
  <c r="G119" i="8" s="1"/>
  <c r="H90" i="8"/>
  <c r="F90" i="8"/>
  <c r="H68" i="8"/>
  <c r="F68" i="8"/>
  <c r="E146" i="8"/>
  <c r="F65" i="8"/>
  <c r="G41" i="8"/>
  <c r="G37" i="8"/>
  <c r="G35" i="8" s="1"/>
  <c r="G10" i="8"/>
  <c r="F77" i="8"/>
  <c r="G138" i="8"/>
  <c r="H10" i="8"/>
  <c r="G270" i="8"/>
  <c r="E270" i="8"/>
  <c r="E188" i="8"/>
  <c r="F245" i="8"/>
  <c r="E214" i="8"/>
  <c r="G184" i="8"/>
  <c r="G181" i="8" s="1"/>
  <c r="E182" i="8"/>
  <c r="E151" i="8"/>
  <c r="G151" i="8"/>
  <c r="H64" i="8"/>
  <c r="F64" i="8"/>
  <c r="G94" i="8"/>
  <c r="H32" i="8"/>
  <c r="F32" i="8"/>
  <c r="H28" i="8"/>
  <c r="F28" i="8"/>
  <c r="G61" i="8"/>
  <c r="G60" i="8" s="1"/>
  <c r="G218" i="8"/>
  <c r="G213" i="8" s="1"/>
  <c r="F50" i="8"/>
  <c r="E10" i="7"/>
  <c r="E8" i="7" s="1"/>
  <c r="F10" i="7"/>
  <c r="D8" i="7"/>
  <c r="G150" i="8" l="1"/>
  <c r="F88" i="8"/>
  <c r="G195" i="8"/>
  <c r="F204" i="8"/>
  <c r="G39" i="8"/>
  <c r="F138" i="8"/>
  <c r="F10" i="8"/>
  <c r="G88" i="8"/>
  <c r="G222" i="8"/>
  <c r="C9" i="8"/>
  <c r="C283" i="8" s="1"/>
  <c r="H182" i="8"/>
  <c r="E181" i="8"/>
  <c r="H181" i="8" s="1"/>
  <c r="F182" i="8"/>
  <c r="F181" i="8" s="1"/>
  <c r="H142" i="8"/>
  <c r="F142" i="8"/>
  <c r="H53" i="8"/>
  <c r="E52" i="8"/>
  <c r="H52" i="8" s="1"/>
  <c r="F53" i="8"/>
  <c r="F52" i="8" s="1"/>
  <c r="H214" i="8"/>
  <c r="F214" i="8"/>
  <c r="F213" i="8" s="1"/>
  <c r="E213" i="8"/>
  <c r="H213" i="8" s="1"/>
  <c r="E235" i="8"/>
  <c r="H236" i="8"/>
  <c r="F236" i="8"/>
  <c r="F235" i="8" s="1"/>
  <c r="F222" i="8" s="1"/>
  <c r="H114" i="8"/>
  <c r="F114" i="8"/>
  <c r="F106" i="8" s="1"/>
  <c r="H277" i="8"/>
  <c r="E276" i="8"/>
  <c r="F277" i="8"/>
  <c r="F276" i="8" s="1"/>
  <c r="E171" i="8"/>
  <c r="H171" i="8" s="1"/>
  <c r="H172" i="8"/>
  <c r="F172" i="8"/>
  <c r="F171" i="8" s="1"/>
  <c r="E195" i="8"/>
  <c r="H195" i="8" s="1"/>
  <c r="H196" i="8"/>
  <c r="F196" i="8"/>
  <c r="F195" i="8" s="1"/>
  <c r="H61" i="8"/>
  <c r="E60" i="8"/>
  <c r="H60" i="8" s="1"/>
  <c r="F61" i="8"/>
  <c r="F60" i="8" s="1"/>
  <c r="H266" i="8"/>
  <c r="F266" i="8"/>
  <c r="E255" i="8"/>
  <c r="H255" i="8" s="1"/>
  <c r="H256" i="8"/>
  <c r="F256" i="8"/>
  <c r="F255" i="8" s="1"/>
  <c r="G133" i="8"/>
  <c r="G132" i="8" s="1"/>
  <c r="H146" i="8"/>
  <c r="F146" i="8"/>
  <c r="F145" i="8" s="1"/>
  <c r="E145" i="8"/>
  <c r="H145" i="8" s="1"/>
  <c r="H122" i="8"/>
  <c r="F122" i="8"/>
  <c r="F119" i="8" s="1"/>
  <c r="H73" i="8"/>
  <c r="E72" i="8"/>
  <c r="H72" i="8" s="1"/>
  <c r="F73" i="8"/>
  <c r="F72" i="8" s="1"/>
  <c r="H274" i="8"/>
  <c r="F274" i="8"/>
  <c r="F272" i="8" s="1"/>
  <c r="F139" i="8"/>
  <c r="H139" i="8"/>
  <c r="H143" i="8"/>
  <c r="F143" i="8"/>
  <c r="H129" i="8"/>
  <c r="E128" i="8"/>
  <c r="H128" i="8" s="1"/>
  <c r="F129" i="8"/>
  <c r="F128" i="8" s="1"/>
  <c r="F23" i="8"/>
  <c r="H270" i="8"/>
  <c r="F270" i="8"/>
  <c r="E150" i="8"/>
  <c r="H150" i="8" s="1"/>
  <c r="H151" i="8"/>
  <c r="F151" i="8"/>
  <c r="F150" i="8" s="1"/>
  <c r="E187" i="8"/>
  <c r="H187" i="8" s="1"/>
  <c r="H188" i="8"/>
  <c r="F188" i="8"/>
  <c r="F187" i="8" s="1"/>
  <c r="H42" i="8"/>
  <c r="F42" i="8"/>
  <c r="F39" i="8" s="1"/>
  <c r="E39" i="8"/>
  <c r="H39" i="8" s="1"/>
  <c r="H134" i="8"/>
  <c r="E133" i="8"/>
  <c r="F134" i="8"/>
  <c r="F8" i="7"/>
  <c r="G9" i="8" l="1"/>
  <c r="G283" i="8" s="1"/>
  <c r="F133" i="8"/>
  <c r="E141" i="8"/>
  <c r="H141" i="8" s="1"/>
  <c r="H235" i="8"/>
  <c r="E222" i="8"/>
  <c r="H222" i="8" s="1"/>
  <c r="F141" i="8"/>
  <c r="F132" i="8" s="1"/>
  <c r="F9" i="8" s="1"/>
  <c r="F283" i="8" s="1"/>
  <c r="H276" i="8"/>
  <c r="H133" i="8"/>
  <c r="E132" i="8" l="1"/>
  <c r="H132" i="8" s="1"/>
  <c r="E9" i="8" l="1"/>
  <c r="E283" i="8" s="1"/>
  <c r="H283" i="8" s="1"/>
  <c r="H9" i="8" l="1"/>
</calcChain>
</file>

<file path=xl/sharedStrings.xml><?xml version="1.0" encoding="utf-8"?>
<sst xmlns="http://schemas.openxmlformats.org/spreadsheetml/2006/main" count="1042" uniqueCount="485">
  <si>
    <t>TOTAL</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</si>
  <si>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</si>
  <si>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</si>
  <si>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</si>
  <si>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</si>
  <si>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t xml:space="preserve">UNUSED NCAs </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</si>
  <si>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</si>
  <si>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</si>
  <si>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</si>
  <si>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</si>
  <si>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</si>
  <si>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</si>
  <si>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</si>
  <si>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</si>
  <si>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</si>
  <si>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</si>
  <si>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</si>
  <si>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</si>
  <si>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</si>
  <si>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</si>
  <si>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</si>
  <si>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</si>
  <si>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</si>
  <si>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</si>
  <si>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</si>
  <si>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</si>
  <si>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</si>
  <si>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</si>
  <si>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 xml:space="preserve">Department of Transportation </t>
  </si>
  <si>
    <t>National Economic and Development Authority</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</si>
  <si>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</si>
  <si>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</si>
  <si>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</si>
  <si>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</si>
  <si>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</si>
  <si>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</si>
  <si>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</si>
  <si>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</si>
  <si>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</si>
  <si>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</si>
  <si>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</si>
  <si>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</si>
  <si>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</si>
  <si>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</si>
  <si>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</si>
  <si>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</si>
  <si>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</si>
  <si>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</si>
  <si>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</si>
  <si>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</si>
  <si>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</si>
  <si>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r>
      <t xml:space="preserve">NCAs UTILIZED </t>
    </r>
    <r>
      <rPr>
        <vertAlign val="superscript"/>
        <sz val="10"/>
        <rFont val="Arial"/>
        <family val="2"/>
      </rPr>
      <t>/4</t>
    </r>
  </si>
  <si>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</si>
  <si>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</si>
  <si>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o.w.     Metropolitan Manila Development</t>
  </si>
  <si>
    <t xml:space="preserve">            Authority (Fund 101)</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</si>
  <si>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</si>
  <si>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</si>
  <si>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</si>
  <si>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</si>
  <si>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</si>
  <si>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CASH DISBURSEMENT </t>
    </r>
    <r>
      <rPr>
        <b/>
        <vertAlign val="superscript"/>
        <sz val="8"/>
        <rFont val="Arial"/>
        <family val="2"/>
      </rPr>
      <t>/3</t>
    </r>
  </si>
  <si>
    <r>
      <t xml:space="preserve">OUTSTANDING CHECKS </t>
    </r>
    <r>
      <rPr>
        <b/>
        <vertAlign val="superscript"/>
        <sz val="8"/>
        <rFont val="Arial"/>
        <family val="2"/>
      </rPr>
      <t>/4</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</si>
  <si>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</si>
  <si>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</si>
  <si>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</si>
  <si>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</si>
  <si>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</si>
  <si>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</si>
  <si>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</si>
  <si>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</si>
  <si>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</si>
  <si>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</si>
  <si>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</si>
  <si>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</si>
  <si>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</si>
  <si>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</si>
  <si>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</si>
  <si>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</si>
  <si>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</si>
  <si>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</si>
  <si>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</si>
  <si>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</si>
  <si>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</si>
  <si>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</si>
  <si>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</si>
  <si>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</si>
  <si>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</si>
  <si>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</si>
  <si>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</si>
  <si>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</si>
  <si>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</si>
  <si>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</si>
  <si>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</si>
  <si>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</si>
  <si>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</si>
  <si>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</si>
  <si>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</si>
  <si>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</si>
  <si>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</si>
  <si>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</si>
  <si>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</si>
  <si>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</si>
  <si>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</si>
  <si>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</si>
  <si>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</si>
  <si>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</si>
  <si>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</si>
  <si>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</si>
  <si>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</si>
  <si>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</si>
  <si>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</si>
  <si>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</si>
  <si>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</si>
  <si>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</si>
  <si>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</si>
  <si>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</si>
  <si>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</si>
  <si>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</si>
  <si>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</si>
  <si>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</si>
  <si>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</si>
  <si>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</si>
  <si>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</si>
  <si>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</si>
  <si>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</si>
  <si>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</si>
  <si>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</si>
  <si>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</si>
  <si>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</si>
  <si>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</si>
  <si>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</si>
  <si>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</si>
  <si>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</si>
  <si>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</si>
  <si>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</si>
  <si>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</si>
  <si>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</si>
  <si>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</si>
  <si>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</si>
  <si>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</si>
  <si>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</si>
  <si>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</si>
  <si>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</si>
  <si>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</si>
  <si>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</si>
  <si>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</si>
  <si>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</si>
  <si>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</si>
  <si>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</si>
  <si>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</si>
  <si>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</si>
  <si>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</si>
  <si>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</si>
  <si>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</si>
  <si>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</si>
  <si>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</si>
  <si>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</si>
  <si>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</si>
  <si>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</si>
  <si>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</si>
  <si>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</si>
  <si>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</si>
  <si>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</si>
  <si>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</si>
  <si>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</si>
  <si>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</si>
  <si>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</si>
  <si>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</si>
  <si>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</si>
  <si>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</si>
  <si>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</si>
  <si>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</si>
  <si>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</si>
  <si>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</si>
  <si>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</si>
  <si>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</si>
  <si>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</si>
  <si>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</si>
  <si>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</si>
  <si>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</si>
  <si>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</si>
  <si>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</si>
  <si>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</si>
  <si>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</si>
  <si>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</si>
  <si>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</si>
  <si>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</si>
  <si>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</si>
  <si>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</si>
  <si>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</si>
  <si>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</si>
  <si>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</si>
  <si>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</si>
  <si>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</si>
  <si>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</si>
  <si>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</si>
  <si>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</si>
  <si>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</si>
  <si>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</si>
  <si>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</si>
  <si>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</si>
  <si>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</si>
  <si>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</si>
  <si>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</si>
  <si>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</si>
  <si>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</si>
  <si>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</si>
  <si>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</si>
  <si>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</si>
  <si>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</si>
  <si>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</si>
  <si>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</si>
  <si>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</si>
  <si>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</si>
  <si>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</si>
  <si>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</si>
  <si>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</si>
  <si>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</si>
  <si>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</si>
  <si>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</si>
  <si>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</si>
  <si>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</si>
  <si>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</si>
  <si>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</si>
  <si>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</si>
  <si>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</si>
  <si>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</si>
  <si>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</si>
  <si>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</si>
  <si>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</si>
  <si>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</si>
  <si>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</si>
  <si>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</si>
  <si>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</si>
  <si>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</si>
  <si>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</si>
  <si>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</si>
  <si>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</si>
  <si>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</si>
  <si>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NCSC</t>
  </si>
  <si>
    <t xml:space="preserve">   NICA</t>
  </si>
  <si>
    <t xml:space="preserve">   NSC  </t>
  </si>
  <si>
    <t xml:space="preserve">   PDEA</t>
  </si>
  <si>
    <t xml:space="preserve">   PHILRACOM</t>
  </si>
  <si>
    <t xml:space="preserve">   PHILSA</t>
  </si>
  <si>
    <t xml:space="preserve">   PSC  </t>
  </si>
  <si>
    <t xml:space="preserve">   PLLO</t>
  </si>
  <si>
    <t xml:space="preserve">   PMS</t>
  </si>
  <si>
    <t xml:space="preserve">   ARTA</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</si>
  <si>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</si>
  <si>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</si>
  <si>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</si>
  <si>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</si>
  <si>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</si>
  <si>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</si>
  <si>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</si>
  <si>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</si>
  <si>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</si>
  <si>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</si>
  <si>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</si>
  <si>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</si>
  <si>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</si>
  <si>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</si>
  <si>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</si>
  <si>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Special Purpose Funds (SPFs)</t>
  </si>
  <si>
    <t xml:space="preserve">BSGC   </t>
  </si>
  <si>
    <t>ALGU</t>
  </si>
  <si>
    <t xml:space="preserve">    LGUs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</si>
  <si>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</si>
  <si>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</si>
  <si>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</si>
  <si>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t>TESDA</t>
  </si>
  <si>
    <t>DMW</t>
  </si>
  <si>
    <t>OWWA</t>
  </si>
  <si>
    <t>PCSSD</t>
  </si>
  <si>
    <t xml:space="preserve">     NHCP</t>
  </si>
  <si>
    <t xml:space="preserve">     NAP</t>
  </si>
  <si>
    <t xml:space="preserve">   OPAPRU</t>
  </si>
  <si>
    <t xml:space="preserve">   OMB</t>
  </si>
  <si>
    <t>Department of Social Welfare and Development</t>
  </si>
  <si>
    <t>Department of Migrant Workers</t>
  </si>
  <si>
    <t>Department of Human Settlement and Urban Development</t>
  </si>
  <si>
    <t xml:space="preserve">   NACC</t>
  </si>
  <si>
    <t>AS OF JANUARY 31, 2024</t>
  </si>
  <si>
    <t>Source: Report of MDS-Government Servicing Banks as of January 31, 2024</t>
  </si>
  <si>
    <t>ALGU: inclusive of NTA, special shares for LGUs, MMDA, BARMM and other transfers to LGUs</t>
  </si>
  <si>
    <r>
      <t xml:space="preserve">% of NCA UTILIZATION  </t>
    </r>
    <r>
      <rPr>
        <vertAlign val="superscript"/>
        <sz val="10"/>
        <rFont val="Arial"/>
        <family val="2"/>
      </rPr>
      <t>/5</t>
    </r>
  </si>
  <si>
    <t>Department of Information and Communications Technology</t>
  </si>
  <si>
    <t>Presidential Communications Office</t>
  </si>
  <si>
    <t>STATUS OF NCA UTILIZATION (Net Trust and Working Fund), as of January 31, 2024</t>
  </si>
  <si>
    <r>
      <t xml:space="preserve">BOOK BALANCE </t>
    </r>
    <r>
      <rPr>
        <b/>
        <vertAlign val="superscript"/>
        <sz val="8"/>
        <rFont val="Arial"/>
        <family val="2"/>
      </rPr>
      <t>/5</t>
    </r>
  </si>
  <si>
    <r>
      <t xml:space="preserve">BANK BALANCE </t>
    </r>
    <r>
      <rPr>
        <b/>
        <vertAlign val="superscript"/>
        <sz val="8"/>
        <rFont val="Arial"/>
        <family val="2"/>
      </rPr>
      <t>/6</t>
    </r>
  </si>
  <si>
    <r>
      <t xml:space="preserve">UNUSED NCAs
</t>
    </r>
    <r>
      <rPr>
        <b/>
        <vertAlign val="superscript"/>
        <sz val="8"/>
        <rFont val="Arial"/>
        <family val="2"/>
      </rPr>
      <t xml:space="preserve">/5 </t>
    </r>
  </si>
  <si>
    <t>% of NCA UTILIZATION</t>
  </si>
  <si>
    <t>ADVICE TO DEBIT ACCOUNT</t>
  </si>
  <si>
    <r>
      <t>DEPARTMENTS</t>
    </r>
    <r>
      <rPr>
        <b/>
        <sz val="9"/>
        <rFont val="Arial"/>
        <family val="2"/>
      </rPr>
      <t xml:space="preserve"> </t>
    </r>
    <r>
      <rPr>
        <vertAlign val="superscript"/>
        <sz val="9"/>
        <rFont val="Arial"/>
        <family val="2"/>
      </rPr>
      <t>/7</t>
    </r>
  </si>
  <si>
    <t>lbp</t>
  </si>
  <si>
    <t>DBP</t>
  </si>
  <si>
    <t>PVB</t>
  </si>
  <si>
    <t xml:space="preserve">Senate </t>
  </si>
  <si>
    <t>SET</t>
  </si>
  <si>
    <t xml:space="preserve">CA  </t>
  </si>
  <si>
    <t>HOR</t>
  </si>
  <si>
    <t>HET</t>
  </si>
  <si>
    <t>ACPC</t>
  </si>
  <si>
    <t>BFAR</t>
  </si>
  <si>
    <t>FPA</t>
  </si>
  <si>
    <t>NMIS</t>
  </si>
  <si>
    <t>PCC</t>
  </si>
  <si>
    <t>PCPHDM (BUPHIRE)</t>
  </si>
  <si>
    <t>PFIDA</t>
  </si>
  <si>
    <t>PCAF</t>
  </si>
  <si>
    <t>NFRDI</t>
  </si>
  <si>
    <t>lagyan</t>
  </si>
  <si>
    <t xml:space="preserve">OSEC </t>
  </si>
  <si>
    <t>GPPB-TSO</t>
  </si>
  <si>
    <t>NBDB</t>
  </si>
  <si>
    <t xml:space="preserve">NCCT </t>
  </si>
  <si>
    <t>NM</t>
  </si>
  <si>
    <t>PHSA</t>
  </si>
  <si>
    <t>ECCDC</t>
  </si>
  <si>
    <t>NAS</t>
  </si>
  <si>
    <t>EMB</t>
  </si>
  <si>
    <t>MGB</t>
  </si>
  <si>
    <t>NAMRIA</t>
  </si>
  <si>
    <t>NWRB</t>
  </si>
  <si>
    <t>PCSDS</t>
  </si>
  <si>
    <t xml:space="preserve">OSEC  </t>
  </si>
  <si>
    <t xml:space="preserve">BOC  </t>
  </si>
  <si>
    <t xml:space="preserve">BIR   </t>
  </si>
  <si>
    <t>BLGF</t>
  </si>
  <si>
    <t xml:space="preserve">BTR  </t>
  </si>
  <si>
    <t xml:space="preserve">CBAA </t>
  </si>
  <si>
    <t>IC</t>
  </si>
  <si>
    <t>NTRC</t>
  </si>
  <si>
    <t xml:space="preserve">PMO  </t>
  </si>
  <si>
    <t>SEC</t>
  </si>
  <si>
    <t>FSI</t>
  </si>
  <si>
    <t xml:space="preserve">TCCP </t>
  </si>
  <si>
    <t>UNESCO</t>
  </si>
  <si>
    <t>PCVF</t>
  </si>
  <si>
    <t>NNC</t>
  </si>
  <si>
    <t>PNAC</t>
  </si>
  <si>
    <t>HSAC</t>
  </si>
  <si>
    <t>CICC</t>
  </si>
  <si>
    <t>NPC</t>
  </si>
  <si>
    <t>NTC</t>
  </si>
  <si>
    <t>BFP</t>
  </si>
  <si>
    <t>BJMP</t>
  </si>
  <si>
    <t>LGA</t>
  </si>
  <si>
    <t>NAPOLCOM</t>
  </si>
  <si>
    <t>PNP</t>
  </si>
  <si>
    <t>PPSC</t>
  </si>
  <si>
    <t>NCMF</t>
  </si>
  <si>
    <t>PCW</t>
  </si>
  <si>
    <t>NYC</t>
  </si>
  <si>
    <t>BC</t>
  </si>
  <si>
    <t>BI</t>
  </si>
  <si>
    <t>LRA</t>
  </si>
  <si>
    <t>NBI</t>
  </si>
  <si>
    <t>OGCC</t>
  </si>
  <si>
    <t>OSG</t>
  </si>
  <si>
    <t>PPA</t>
  </si>
  <si>
    <t>PCGG</t>
  </si>
  <si>
    <t>PAO</t>
  </si>
  <si>
    <t>OADR</t>
  </si>
  <si>
    <t>ILS</t>
  </si>
  <si>
    <t>NCMB</t>
  </si>
  <si>
    <t>NLRC</t>
  </si>
  <si>
    <t>NWPC</t>
  </si>
  <si>
    <t>PRC</t>
  </si>
  <si>
    <t xml:space="preserve">   TESDA</t>
  </si>
  <si>
    <t>DNDlevel Central Adm. &amp; Support</t>
  </si>
  <si>
    <t>DND-Level Central Adm. &amp; Support</t>
  </si>
  <si>
    <t>PVAO-Proper</t>
  </si>
  <si>
    <t xml:space="preserve">  GHQ</t>
  </si>
  <si>
    <t>ASTI</t>
  </si>
  <si>
    <t>FNRI</t>
  </si>
  <si>
    <t>FPRDI</t>
  </si>
  <si>
    <t>ITDI</t>
  </si>
  <si>
    <t>MIRDC</t>
  </si>
  <si>
    <t>NAST</t>
  </si>
  <si>
    <t>NRCP</t>
  </si>
  <si>
    <t>PAGASA</t>
  </si>
  <si>
    <t>PCAANRRD</t>
  </si>
  <si>
    <t>PCHRD</t>
  </si>
  <si>
    <t>PCIEETRD</t>
  </si>
  <si>
    <t>PIVS</t>
  </si>
  <si>
    <t>PNRI</t>
  </si>
  <si>
    <t>PSHS</t>
  </si>
  <si>
    <t>PTRI</t>
  </si>
  <si>
    <t>SEI</t>
  </si>
  <si>
    <t>STII</t>
  </si>
  <si>
    <t>TAPI</t>
  </si>
  <si>
    <t>CWC</t>
  </si>
  <si>
    <t>NACC</t>
  </si>
  <si>
    <t>NCDA</t>
  </si>
  <si>
    <t>JJWC</t>
  </si>
  <si>
    <t>NAPC</t>
  </si>
  <si>
    <t>NCIP</t>
  </si>
  <si>
    <t>PCUP</t>
  </si>
  <si>
    <t>IA</t>
  </si>
  <si>
    <t>NPDC</t>
  </si>
  <si>
    <t>BOI</t>
  </si>
  <si>
    <t>PTTC</t>
  </si>
  <si>
    <t>DCP</t>
  </si>
  <si>
    <t>CIAP</t>
  </si>
  <si>
    <t>CDA</t>
  </si>
  <si>
    <t>CAB</t>
  </si>
  <si>
    <t>MARINA</t>
  </si>
  <si>
    <t>OTC</t>
  </si>
  <si>
    <t>OTS</t>
  </si>
  <si>
    <t>PCG</t>
  </si>
  <si>
    <t>TRB</t>
  </si>
  <si>
    <t>PNVSCA</t>
  </si>
  <si>
    <t>PPPCP</t>
  </si>
  <si>
    <t>PSRTI</t>
  </si>
  <si>
    <t>TARIFF</t>
  </si>
  <si>
    <t>PSA</t>
  </si>
  <si>
    <t>CPD</t>
  </si>
  <si>
    <t>PCO</t>
  </si>
  <si>
    <t xml:space="preserve">    PCO-Proper</t>
  </si>
  <si>
    <t>PCO-Proper</t>
  </si>
  <si>
    <t>PBS - BBS</t>
  </si>
  <si>
    <t>PBS-BBS</t>
  </si>
  <si>
    <t>NPO</t>
  </si>
  <si>
    <t>NIB</t>
  </si>
  <si>
    <t>PIA</t>
  </si>
  <si>
    <t xml:space="preserve">    BCS</t>
  </si>
  <si>
    <t>BCS</t>
  </si>
  <si>
    <t>PVS (RTVM)</t>
  </si>
  <si>
    <t>PBS (RTVM)</t>
  </si>
  <si>
    <t>AMLC</t>
  </si>
  <si>
    <t>CCC</t>
  </si>
  <si>
    <t>CFO</t>
  </si>
  <si>
    <t>CHED</t>
  </si>
  <si>
    <t>CFL</t>
  </si>
  <si>
    <t>DDB</t>
  </si>
  <si>
    <t>ERC</t>
  </si>
  <si>
    <t>FDCP</t>
  </si>
  <si>
    <t>GAB</t>
  </si>
  <si>
    <t>GCGOCC</t>
  </si>
  <si>
    <t>MDA</t>
  </si>
  <si>
    <t>MTRCB</t>
  </si>
  <si>
    <t>NCCA</t>
  </si>
  <si>
    <t>NCCA - Proper</t>
  </si>
  <si>
    <t>NHCP</t>
  </si>
  <si>
    <t>NHCP (NHI)</t>
  </si>
  <si>
    <t>NLP</t>
  </si>
  <si>
    <t>NAP</t>
  </si>
  <si>
    <t xml:space="preserve">NAP (RMAO) </t>
  </si>
  <si>
    <t>NCSC</t>
  </si>
  <si>
    <t>NICA</t>
  </si>
  <si>
    <t xml:space="preserve">NSC  </t>
  </si>
  <si>
    <t>OPAPRU</t>
  </si>
  <si>
    <t>OMB</t>
  </si>
  <si>
    <t>PCC-Competition</t>
  </si>
  <si>
    <t>PDEA</t>
  </si>
  <si>
    <t>PHILRACOM</t>
  </si>
  <si>
    <t>PHILSA</t>
  </si>
  <si>
    <t xml:space="preserve">PSC  </t>
  </si>
  <si>
    <t>PLLO</t>
  </si>
  <si>
    <t>PMS</t>
  </si>
  <si>
    <t>ARTA</t>
  </si>
  <si>
    <t xml:space="preserve">   MCB</t>
  </si>
  <si>
    <t>MCB</t>
  </si>
  <si>
    <t xml:space="preserve">SCPLC </t>
  </si>
  <si>
    <t xml:space="preserve">PET   </t>
  </si>
  <si>
    <t>SB</t>
  </si>
  <si>
    <t>CA</t>
  </si>
  <si>
    <t>CTA</t>
  </si>
  <si>
    <t>CESB</t>
  </si>
  <si>
    <t>HRVVMC</t>
  </si>
  <si>
    <t>BSGC</t>
  </si>
  <si>
    <t>LGUs</t>
  </si>
  <si>
    <t>ALGU-MMDA</t>
  </si>
  <si>
    <t xml:space="preserve">        MMDA (Fund 101)</t>
  </si>
  <si>
    <t>GRAND TOTAL</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</si>
  <si>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</si>
  <si>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</si>
  <si>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</si>
  <si>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t>NCAs UTILIZED</t>
    </r>
    <r>
      <rPr>
        <b/>
        <vertAlign val="superscript"/>
        <sz val="8"/>
        <rFont val="Arial"/>
        <family val="2"/>
      </rPr>
      <t xml:space="preserve"> /2</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</si>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</sst>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00_);_(* \(#,##0.00\);_(* &quot;-&quot;??_);_(@_)"/>
    <numFmt numFmtId="166" formatCode="_(* #,##0_);_(* \(#,##0\);_(* &quot;-&quot;??_);_(@_)"/>
  </numFmts>
  <fonts count="29" x14ac:knownFonts="1">
    <font>
      <sz val="10"/>
      <name val="Arial"/>
    </font>
    <font>
      <sz val="10"/>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sz val="10"/>
      <color theme="1"/>
      <name val="Arial"/>
      <family val="2"/>
    </font>
    <font>
      <b/>
      <sz val="12"/>
      <color rgb="FF0000FF"/>
      <name val="Arial"/>
      <family val="2"/>
    </font>
    <font>
      <b/>
      <sz val="12"/>
      <color indexed="12"/>
      <name val="Arial"/>
      <family val="2"/>
    </font>
    <font>
      <sz val="8"/>
      <color rgb="FF0000FF"/>
      <name val="Arial"/>
      <family val="2"/>
    </font>
    <font>
      <sz val="10"/>
      <color theme="1"/>
      <name val="Arial Narrow"/>
      <family val="2"/>
    </font>
    <font>
      <sz val="10"/>
      <name val="Arial Narrow"/>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DE9D9"/>
        <bgColor indexed="64"/>
      </patternFill>
    </fill>
  </fills>
  <borders count="14">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112">
    <xf numFmtId="0" fontId="0" fillId="0" borderId="0" xfId="0"/>
    <xf numFmtId="166" fontId="1" fillId="0" borderId="0" xfId="1" applyNumberFormat="1" applyFont="1"/>
    <xf numFmtId="166" fontId="4" fillId="0" borderId="0" xfId="1" applyNumberFormat="1" applyFont="1"/>
    <xf numFmtId="166" fontId="5" fillId="0" borderId="0" xfId="1" applyNumberFormat="1" applyFont="1"/>
    <xf numFmtId="0" fontId="1" fillId="0" borderId="0" xfId="1" applyNumberFormat="1" applyFont="1"/>
    <xf numFmtId="166" fontId="1" fillId="0" borderId="2" xfId="1" applyNumberFormat="1" applyFont="1" applyBorder="1"/>
    <xf numFmtId="166" fontId="1" fillId="0" borderId="0" xfId="1" applyNumberFormat="1" applyFont="1" applyBorder="1"/>
    <xf numFmtId="166" fontId="8" fillId="2" borderId="0" xfId="1" applyNumberFormat="1" applyFont="1" applyFill="1" applyBorder="1"/>
    <xf numFmtId="166" fontId="10" fillId="3" borderId="1" xfId="1" applyNumberFormat="1" applyFont="1" applyFill="1" applyBorder="1" applyAlignment="1">
      <alignment horizontal="center" vertical="center"/>
    </xf>
    <xf numFmtId="166" fontId="8" fillId="0" borderId="0" xfId="1" applyNumberFormat="1" applyFont="1" applyBorder="1"/>
    <xf numFmtId="166" fontId="17" fillId="0" borderId="2" xfId="1" applyNumberFormat="1" applyFont="1" applyBorder="1" applyAlignment="1">
      <alignment horizontal="right"/>
    </xf>
    <xf numFmtId="166" fontId="18" fillId="0" borderId="0" xfId="1" applyNumberFormat="1" applyFont="1" applyBorder="1" applyAlignment="1"/>
    <xf numFmtId="166" fontId="17" fillId="0" borderId="0" xfId="1" applyNumberFormat="1" applyFont="1" applyFill="1"/>
    <xf numFmtId="166" fontId="17" fillId="0" borderId="0" xfId="1" applyNumberFormat="1" applyFont="1" applyBorder="1"/>
    <xf numFmtId="166" fontId="17" fillId="0" borderId="0" xfId="1" applyNumberFormat="1" applyFont="1" applyFill="1" applyBorder="1"/>
    <xf numFmtId="166" fontId="17" fillId="0" borderId="2" xfId="1" applyNumberFormat="1" applyFont="1" applyBorder="1"/>
    <xf numFmtId="166" fontId="17" fillId="0" borderId="0" xfId="1" applyNumberFormat="1" applyFont="1"/>
    <xf numFmtId="0" fontId="1" fillId="0" borderId="0" xfId="2" applyAlignment="1">
      <alignment horizontal="left" indent="2"/>
    </xf>
    <xf numFmtId="166" fontId="17" fillId="0" borderId="2" xfId="1" applyNumberFormat="1" applyFont="1" applyFill="1" applyBorder="1"/>
    <xf numFmtId="166" fontId="17" fillId="0" borderId="2" xfId="1" applyNumberFormat="1" applyFont="1" applyBorder="1" applyAlignment="1"/>
    <xf numFmtId="166" fontId="17" fillId="0" borderId="2" xfId="1" applyNumberFormat="1" applyFont="1" applyFill="1" applyBorder="1" applyAlignment="1">
      <alignment horizontal="right" vertical="top"/>
    </xf>
    <xf numFmtId="166" fontId="10" fillId="3" borderId="6" xfId="1" applyNumberFormat="1" applyFont="1" applyFill="1" applyBorder="1" applyAlignment="1">
      <alignment horizontal="center" vertical="center"/>
    </xf>
    <xf numFmtId="166" fontId="17" fillId="0" borderId="2" xfId="1" applyNumberFormat="1" applyFont="1" applyFill="1" applyBorder="1" applyAlignment="1">
      <alignment horizontal="right"/>
    </xf>
    <xf numFmtId="166" fontId="17" fillId="0" borderId="2" xfId="1" applyNumberFormat="1" applyFont="1" applyFill="1" applyBorder="1" applyAlignment="1"/>
    <xf numFmtId="0" fontId="1" fillId="0" borderId="0" xfId="2"/>
    <xf numFmtId="0" fontId="1" fillId="0" borderId="0" xfId="2" applyAlignment="1">
      <alignment horizontal="center" wrapText="1"/>
    </xf>
    <xf numFmtId="0" fontId="1" fillId="0" borderId="0" xfId="2" applyAlignment="1">
      <alignment horizontal="center"/>
    </xf>
    <xf numFmtId="164" fontId="1" fillId="0" borderId="0" xfId="2" applyNumberFormat="1"/>
    <xf numFmtId="0" fontId="3" fillId="0" borderId="0" xfId="2" applyFont="1"/>
    <xf numFmtId="164" fontId="3" fillId="0" borderId="0" xfId="2" applyNumberFormat="1" applyFont="1"/>
    <xf numFmtId="164" fontId="6" fillId="0" borderId="0" xfId="2" applyNumberFormat="1" applyFont="1"/>
    <xf numFmtId="0" fontId="1" fillId="0" borderId="2" xfId="2" applyBorder="1"/>
    <xf numFmtId="164" fontId="1" fillId="0" borderId="2" xfId="2" applyNumberFormat="1" applyBorder="1"/>
    <xf numFmtId="0" fontId="2" fillId="0" borderId="0" xfId="2" applyFont="1" applyAlignment="1">
      <alignment vertical="center"/>
    </xf>
    <xf numFmtId="0" fontId="2" fillId="0" borderId="0" xfId="2" applyFont="1"/>
    <xf numFmtId="0" fontId="7" fillId="2" borderId="0" xfId="2" applyFont="1" applyFill="1"/>
    <xf numFmtId="0" fontId="8" fillId="2" borderId="0" xfId="2" applyFont="1" applyFill="1"/>
    <xf numFmtId="0" fontId="9" fillId="4" borderId="0" xfId="2" applyFont="1" applyFill="1" applyAlignment="1">
      <alignment horizontal="left"/>
    </xf>
    <xf numFmtId="164" fontId="8" fillId="2" borderId="0" xfId="2" applyNumberFormat="1" applyFont="1" applyFill="1" applyAlignment="1">
      <alignment horizontal="left"/>
    </xf>
    <xf numFmtId="0" fontId="10" fillId="2" borderId="0" xfId="2" applyFont="1" applyFill="1" applyAlignment="1">
      <alignment horizontal="left"/>
    </xf>
    <xf numFmtId="164" fontId="8" fillId="2" borderId="0" xfId="2" applyNumberFormat="1" applyFont="1" applyFill="1"/>
    <xf numFmtId="0" fontId="10" fillId="2" borderId="0" xfId="2" applyFont="1" applyFill="1"/>
    <xf numFmtId="0" fontId="8" fillId="0" borderId="0" xfId="2" applyFont="1" applyAlignment="1">
      <alignment horizontal="center" vertical="center"/>
    </xf>
    <xf numFmtId="0" fontId="10" fillId="3" borderId="4" xfId="2" applyFont="1" applyFill="1" applyBorder="1" applyAlignment="1">
      <alignment horizontal="center" vertical="center" wrapText="1"/>
    </xf>
    <xf numFmtId="166" fontId="8" fillId="0" borderId="0" xfId="2" applyNumberFormat="1" applyFont="1" applyAlignment="1">
      <alignment horizontal="center" vertical="center"/>
    </xf>
    <xf numFmtId="0" fontId="10" fillId="0" borderId="0" xfId="2" applyFont="1" applyAlignment="1">
      <alignment horizontal="center"/>
    </xf>
    <xf numFmtId="0" fontId="8" fillId="0" borderId="0" xfId="2" applyFont="1"/>
    <xf numFmtId="0" fontId="16" fillId="0" borderId="0" xfId="2" applyFont="1" applyAlignment="1">
      <alignment horizontal="left" indent="1"/>
    </xf>
    <xf numFmtId="166" fontId="8" fillId="0" borderId="0" xfId="2" applyNumberFormat="1" applyFont="1"/>
    <xf numFmtId="0" fontId="24" fillId="0" borderId="0" xfId="2" applyFont="1" applyAlignment="1">
      <alignment horizontal="left"/>
    </xf>
    <xf numFmtId="0" fontId="25" fillId="0" borderId="0" xfId="2" applyFont="1" applyAlignment="1">
      <alignment horizontal="left" indent="1"/>
    </xf>
    <xf numFmtId="0" fontId="8" fillId="0" borderId="0" xfId="2" applyFont="1" applyAlignment="1">
      <alignment horizontal="left" indent="1"/>
    </xf>
    <xf numFmtId="0" fontId="23" fillId="0" borderId="0" xfId="2" applyFont="1" applyAlignment="1">
      <alignment horizontal="left"/>
    </xf>
    <xf numFmtId="0" fontId="8" fillId="0" borderId="0" xfId="2" applyFont="1" applyAlignment="1" applyProtection="1">
      <alignment horizontal="left" indent="1"/>
      <protection locked="0"/>
    </xf>
    <xf numFmtId="0" fontId="1" fillId="0" borderId="0" xfId="2" applyAlignment="1" applyProtection="1">
      <alignment horizontal="left" indent="3"/>
      <protection locked="0"/>
    </xf>
    <xf numFmtId="0" fontId="1" fillId="0" borderId="0" xfId="2" applyAlignment="1">
      <alignment horizontal="left" indent="3"/>
    </xf>
    <xf numFmtId="0" fontId="20" fillId="0" borderId="0" xfId="2" applyFont="1"/>
    <xf numFmtId="0" fontId="20" fillId="0" borderId="0" xfId="2" applyFont="1" applyAlignment="1">
      <alignment horizontal="left"/>
    </xf>
    <xf numFmtId="0" fontId="8" fillId="0" borderId="0" xfId="2" quotePrefix="1" applyFont="1" applyAlignment="1">
      <alignment horizontal="left" indent="1"/>
    </xf>
    <xf numFmtId="0" fontId="19" fillId="0" borderId="0" xfId="2" applyFont="1" applyAlignment="1">
      <alignment horizontal="left" indent="1"/>
    </xf>
    <xf numFmtId="0" fontId="26" fillId="0" borderId="0" xfId="2" applyFont="1" applyAlignment="1">
      <alignment horizontal="left"/>
    </xf>
    <xf numFmtId="0" fontId="8" fillId="0" borderId="0" xfId="2" applyFont="1" applyAlignment="1">
      <alignment horizontal="left" indent="2"/>
    </xf>
    <xf numFmtId="0" fontId="8" fillId="0" borderId="0" xfId="2" applyFont="1" applyAlignment="1">
      <alignment horizontal="left" wrapText="1" indent="2"/>
    </xf>
    <xf numFmtId="0" fontId="27" fillId="0" borderId="0" xfId="2" applyFont="1" applyAlignment="1">
      <alignment horizontal="left"/>
    </xf>
    <xf numFmtId="0" fontId="28" fillId="0" borderId="0" xfId="2" applyFont="1" applyAlignment="1">
      <alignment horizontal="left" indent="1"/>
    </xf>
    <xf numFmtId="0" fontId="8" fillId="0" borderId="0" xfId="2" applyFont="1" applyAlignment="1">
      <alignment horizontal="left" indent="3"/>
    </xf>
    <xf numFmtId="0" fontId="8" fillId="0" borderId="0" xfId="2" applyFont="1" applyAlignment="1">
      <alignment horizontal="left" wrapText="1" indent="3"/>
    </xf>
    <xf numFmtId="0" fontId="28" fillId="0" borderId="0" xfId="2" applyFont="1" applyAlignment="1">
      <alignment horizontal="left"/>
    </xf>
    <xf numFmtId="0" fontId="1" fillId="0" borderId="0" xfId="2" applyAlignment="1">
      <alignment horizontal="left" indent="1"/>
    </xf>
    <xf numFmtId="0" fontId="1" fillId="0" borderId="0" xfId="2" applyAlignment="1">
      <alignment horizontal="left"/>
    </xf>
    <xf numFmtId="0" fontId="20" fillId="0" borderId="0" xfId="2" applyFont="1" applyAlignment="1">
      <alignment horizontal="left" indent="1"/>
    </xf>
    <xf numFmtId="0" fontId="16" fillId="0" borderId="0" xfId="2" applyFont="1" applyAlignment="1">
      <alignment horizontal="left" vertical="top" indent="1"/>
    </xf>
    <xf numFmtId="0" fontId="24" fillId="0" borderId="0" xfId="2" applyFont="1" applyAlignment="1">
      <alignment horizontal="left" indent="1"/>
    </xf>
    <xf numFmtId="0" fontId="10" fillId="0" borderId="0" xfId="2" applyFont="1" applyAlignment="1">
      <alignment horizontal="left" indent="1"/>
    </xf>
    <xf numFmtId="0" fontId="8" fillId="0" borderId="0" xfId="2" applyFont="1" applyAlignment="1">
      <alignment horizontal="left"/>
    </xf>
    <xf numFmtId="0" fontId="24" fillId="5" borderId="0" xfId="2" applyFont="1" applyFill="1" applyAlignment="1">
      <alignment horizontal="left" indent="1"/>
    </xf>
    <xf numFmtId="0" fontId="10" fillId="0" borderId="0" xfId="2" applyFont="1" applyAlignment="1">
      <alignment horizontal="left" vertical="center"/>
    </xf>
    <xf numFmtId="166" fontId="7" fillId="0" borderId="11" xfId="2" applyNumberFormat="1" applyFont="1" applyBorder="1" applyAlignment="1">
      <alignment vertical="center"/>
    </xf>
    <xf numFmtId="166" fontId="21" fillId="0" borderId="11" xfId="2" applyNumberFormat="1" applyFont="1" applyBorder="1" applyAlignment="1">
      <alignment vertical="center"/>
    </xf>
    <xf numFmtId="0" fontId="8" fillId="0" borderId="0" xfId="2" applyFont="1" applyAlignment="1">
      <alignment vertical="center"/>
    </xf>
    <xf numFmtId="0" fontId="19" fillId="0" borderId="0" xfId="2" applyFont="1"/>
    <xf numFmtId="166" fontId="17" fillId="0" borderId="2" xfId="1" applyNumberFormat="1" applyFont="1" applyBorder="1" applyAlignment="1">
      <alignment horizontal="right" vertical="center"/>
    </xf>
    <xf numFmtId="166" fontId="18" fillId="0" borderId="0" xfId="1" applyNumberFormat="1" applyFont="1" applyBorder="1" applyAlignment="1">
      <alignment vertical="center"/>
    </xf>
    <xf numFmtId="166" fontId="17" fillId="0" borderId="2" xfId="1" applyNumberFormat="1" applyFont="1" applyFill="1" applyBorder="1" applyAlignment="1">
      <alignment vertical="center"/>
    </xf>
    <xf numFmtId="0" fontId="1" fillId="0" borderId="0" xfId="2" applyAlignment="1">
      <alignment horizontal="justify" wrapText="1"/>
    </xf>
    <xf numFmtId="0" fontId="1" fillId="0" borderId="0" xfId="2" applyAlignment="1">
      <alignment horizontal="left" wrapText="1"/>
    </xf>
    <xf numFmtId="0" fontId="1" fillId="0" borderId="4" xfId="2" applyBorder="1" applyAlignment="1">
      <alignment horizontal="center" vertical="center" wrapText="1"/>
    </xf>
    <xf numFmtId="0" fontId="1" fillId="0" borderId="1" xfId="2" applyBorder="1" applyAlignment="1">
      <alignment horizontal="center" vertical="center" wrapText="1"/>
    </xf>
    <xf numFmtId="0" fontId="1" fillId="0" borderId="3" xfId="2" applyBorder="1" applyAlignment="1">
      <alignment horizontal="center" vertical="center" wrapText="1"/>
    </xf>
    <xf numFmtId="166" fontId="1" fillId="0" borderId="1" xfId="1" applyNumberFormat="1" applyFont="1" applyBorder="1" applyAlignment="1">
      <alignment horizontal="center" vertical="center" wrapText="1"/>
    </xf>
    <xf numFmtId="166" fontId="1" fillId="0" borderId="3" xfId="1" applyNumberFormat="1" applyFont="1" applyBorder="1" applyAlignment="1">
      <alignment horizontal="center" vertical="center" wrapText="1"/>
    </xf>
    <xf numFmtId="166" fontId="10" fillId="3" borderId="12" xfId="1" applyNumberFormat="1" applyFont="1" applyFill="1" applyBorder="1" applyAlignment="1">
      <alignment horizontal="center" vertical="center"/>
    </xf>
    <xf numFmtId="166" fontId="10" fillId="3" borderId="5" xfId="1" applyNumberFormat="1" applyFont="1" applyFill="1" applyBorder="1" applyAlignment="1">
      <alignment horizontal="center" vertical="center"/>
    </xf>
    <xf numFmtId="166" fontId="10" fillId="3" borderId="6" xfId="1" applyNumberFormat="1" applyFont="1" applyFill="1" applyBorder="1" applyAlignment="1">
      <alignment horizontal="center" vertical="center"/>
    </xf>
    <xf numFmtId="166" fontId="10" fillId="3" borderId="13" xfId="1" applyNumberFormat="1" applyFont="1" applyFill="1" applyBorder="1" applyAlignment="1">
      <alignment horizontal="center" vertical="center"/>
    </xf>
    <xf numFmtId="166" fontId="10" fillId="3" borderId="2" xfId="1" applyNumberFormat="1" applyFont="1" applyFill="1" applyBorder="1" applyAlignment="1">
      <alignment horizontal="center" vertical="center"/>
    </xf>
    <xf numFmtId="166" fontId="10" fillId="3" borderId="8" xfId="1" applyNumberFormat="1" applyFont="1" applyFill="1" applyBorder="1" applyAlignment="1">
      <alignment horizontal="center" vertical="center"/>
    </xf>
    <xf numFmtId="0" fontId="10" fillId="3" borderId="1" xfId="2" applyFont="1" applyFill="1" applyBorder="1" applyAlignment="1">
      <alignment horizontal="center" vertical="center" wrapText="1"/>
    </xf>
    <xf numFmtId="0" fontId="10" fillId="3" borderId="7"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 fillId="0" borderId="3" xfId="2" applyBorder="1" applyAlignment="1">
      <alignment horizontal="center" vertical="center"/>
    </xf>
    <xf numFmtId="0" fontId="10" fillId="3" borderId="9" xfId="2" applyFont="1" applyFill="1" applyBorder="1" applyAlignment="1">
      <alignment horizontal="center" vertical="center" wrapText="1"/>
    </xf>
    <xf numFmtId="0" fontId="10" fillId="3" borderId="8" xfId="2" applyFont="1" applyFill="1" applyBorder="1" applyAlignment="1">
      <alignment horizontal="center" vertical="center" wrapText="1"/>
    </xf>
    <xf numFmtId="166" fontId="14" fillId="3" borderId="9" xfId="1" applyNumberFormat="1" applyFont="1" applyFill="1" applyBorder="1" applyAlignment="1">
      <alignment horizontal="center" vertical="center" wrapText="1"/>
    </xf>
    <xf numFmtId="166" fontId="14" fillId="3" borderId="8" xfId="1" applyNumberFormat="1" applyFont="1" applyFill="1" applyBorder="1" applyAlignment="1">
      <alignment horizontal="center" vertical="center" wrapText="1"/>
    </xf>
    <xf numFmtId="0" fontId="8" fillId="0" borderId="0" xfId="0" applyFont="1" applyAlignment="1">
      <alignment horizontal="left" vertical="top" wrapText="1"/>
    </xf>
    <xf numFmtId="0" fontId="10" fillId="3" borderId="1" xfId="2" applyFont="1" applyFill="1" applyBorder="1" applyAlignment="1">
      <alignment horizontal="center" vertical="center"/>
    </xf>
    <xf numFmtId="0" fontId="10" fillId="3" borderId="7" xfId="2" applyFont="1" applyFill="1" applyBorder="1" applyAlignment="1">
      <alignment horizontal="center" vertical="center"/>
    </xf>
    <xf numFmtId="0" fontId="10" fillId="3" borderId="10" xfId="2" applyFont="1" applyFill="1" applyBorder="1" applyAlignment="1">
      <alignment horizontal="center" vertical="center"/>
    </xf>
    <xf numFmtId="0" fontId="12" fillId="3" borderId="1" xfId="2" applyFont="1" applyFill="1" applyBorder="1" applyAlignment="1">
      <alignment horizontal="center" vertical="center" wrapText="1"/>
    </xf>
    <xf numFmtId="0" fontId="12" fillId="3" borderId="3" xfId="2" applyFont="1" applyFill="1" applyBorder="1" applyAlignment="1">
      <alignment horizontal="center" vertical="center" wrapText="1"/>
    </xf>
  </cellXfs>
  <cellStyles count="4">
    <cellStyle name="Comma" xfId="1" builtinId="3"/>
    <cellStyle name="Comma 2" xfId="3" xr:uid="{00000000-0005-0000-0000-000001000000}"/>
    <cellStyle name="Normal" xfId="0" builtinId="0"/>
    <cellStyle name="Normal 3" xfId="2" xr:uid="{00000000-0005-0000-0000-000003000000}"/>
  </cellStyles>
  <dxfs count="1">
    <dxf>
      <font>
        <b/>
        <i val="0"/>
        <color auto="1"/>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C9FF-3A87-46C7-A3B9-58EA186B95EA}">
  <sheetPr>
    <pageSetUpPr fitToPage="1"/>
  </sheetPr>
  <dimension ref="A1:F76"/>
  <sheetViews>
    <sheetView tabSelected="1" view="pageBreakPreview" zoomScale="85" zoomScaleNormal="100" zoomScaleSheetLayoutView="100" workbookViewId="0">
      <pane xSplit="2" ySplit="6" topLeftCell="C7" activePane="bottomRight" state="frozen"/>
      <selection pane="topRight" activeCell="C1" sqref="C1"/>
      <selection pane="bottomLeft" activeCell="A7" sqref="A7"/>
      <selection pane="bottomRight" activeCell="J11" sqref="J11"/>
    </sheetView>
  </sheetViews>
  <sheetFormatPr defaultColWidth="9.109375" defaultRowHeight="13.2" x14ac:dyDescent="0.25"/>
  <cols>
    <col min="1" max="1" width="2.109375" style="24" customWidth="1"/>
    <col min="2" max="2" width="51.21875" style="24" customWidth="1"/>
    <col min="3" max="5" width="15.88671875" style="24" customWidth="1"/>
    <col min="6" max="6" width="12.109375" style="1" customWidth="1"/>
    <col min="7" max="16384" width="9.109375" style="24"/>
  </cols>
  <sheetData>
    <row r="1" spans="1:6" ht="28.8" customHeight="1" x14ac:dyDescent="0.25">
      <c r="A1" s="85" t="s">
        <v>1</v>
      </c>
      <c r="B1" s="85"/>
      <c r="C1" s="85"/>
      <c r="D1" s="85"/>
      <c r="E1" s="85"/>
      <c r="F1" s="85"/>
    </row>
    <row r="2" spans="1:6" x14ac:dyDescent="0.25">
      <c r="A2" s="24" t="s">
        <v>284</v>
      </c>
    </row>
    <row r="3" spans="1:6" x14ac:dyDescent="0.25">
      <c r="A3" s="24" t="s">
        <v>2</v>
      </c>
    </row>
    <row r="5" spans="1:6" s="25" customFormat="1" ht="29.25" customHeight="1" x14ac:dyDescent="0.25">
      <c r="A5" s="86" t="s">
        <v>3</v>
      </c>
      <c r="B5" s="86"/>
      <c r="C5" s="87" t="s">
        <v>4</v>
      </c>
      <c r="D5" s="87" t="s">
        <v>51</v>
      </c>
      <c r="E5" s="87" t="s">
        <v>5</v>
      </c>
      <c r="F5" s="89" t="s">
        <v>287</v>
      </c>
    </row>
    <row r="6" spans="1:6" s="25" customFormat="1" ht="18" customHeight="1" x14ac:dyDescent="0.25">
      <c r="A6" s="86"/>
      <c r="B6" s="86"/>
      <c r="C6" s="88"/>
      <c r="D6" s="88"/>
      <c r="E6" s="88"/>
      <c r="F6" s="90"/>
    </row>
    <row r="7" spans="1:6" x14ac:dyDescent="0.25">
      <c r="A7" s="26"/>
      <c r="B7" s="26"/>
      <c r="C7" s="27"/>
      <c r="D7" s="27"/>
      <c r="E7" s="27"/>
    </row>
    <row r="8" spans="1:6" s="28" customFormat="1" x14ac:dyDescent="0.25">
      <c r="A8" s="28" t="s">
        <v>0</v>
      </c>
      <c r="C8" s="29">
        <f>+C10+C48</f>
        <v>293560948.20975995</v>
      </c>
      <c r="D8" s="29">
        <f>+D10+D48</f>
        <v>205023319.48952001</v>
      </c>
      <c r="E8" s="29">
        <f>+E10+E48</f>
        <v>88537628.720239997</v>
      </c>
      <c r="F8" s="2">
        <f>+D8/C8*100</f>
        <v>69.840120336109351</v>
      </c>
    </row>
    <row r="9" spans="1:6" x14ac:dyDescent="0.25">
      <c r="C9" s="27"/>
      <c r="D9" s="27"/>
      <c r="E9" s="27"/>
      <c r="F9" s="3"/>
    </row>
    <row r="10" spans="1:6" ht="15" x14ac:dyDescent="0.4">
      <c r="A10" s="24" t="s">
        <v>6</v>
      </c>
      <c r="C10" s="30">
        <f>SUM(C12:C46)</f>
        <v>214698070.65575996</v>
      </c>
      <c r="D10" s="30">
        <f>SUM(D12:D46)</f>
        <v>126351939.281</v>
      </c>
      <c r="E10" s="30">
        <f>SUM(E12:E46)</f>
        <v>88346131.374759987</v>
      </c>
      <c r="F10" s="3">
        <f>+D10/C10*100</f>
        <v>58.850989622346759</v>
      </c>
    </row>
    <row r="11" spans="1:6" x14ac:dyDescent="0.25">
      <c r="C11" s="27"/>
      <c r="D11" s="27"/>
      <c r="E11" s="27"/>
      <c r="F11" s="3"/>
    </row>
    <row r="12" spans="1:6" x14ac:dyDescent="0.25">
      <c r="B12" s="4" t="s">
        <v>7</v>
      </c>
      <c r="C12" s="27">
        <v>1886870</v>
      </c>
      <c r="D12" s="27">
        <v>1445501.41551</v>
      </c>
      <c r="E12" s="27">
        <f t="shared" ref="E12:E46" si="0">+C12-D12</f>
        <v>441368.58449000004</v>
      </c>
      <c r="F12" s="3">
        <f t="shared" ref="F12:F46" si="1">+D12/C12*100</f>
        <v>76.608426415704315</v>
      </c>
    </row>
    <row r="13" spans="1:6" x14ac:dyDescent="0.25">
      <c r="B13" s="4" t="s">
        <v>8</v>
      </c>
      <c r="C13" s="27">
        <v>800230</v>
      </c>
      <c r="D13" s="27">
        <v>542798.91931000003</v>
      </c>
      <c r="E13" s="27">
        <f t="shared" si="0"/>
        <v>257431.08068999997</v>
      </c>
      <c r="F13" s="3">
        <f t="shared" si="1"/>
        <v>67.8303636841908</v>
      </c>
    </row>
    <row r="14" spans="1:6" x14ac:dyDescent="0.25">
      <c r="B14" s="4" t="s">
        <v>9</v>
      </c>
      <c r="C14" s="27">
        <v>105937</v>
      </c>
      <c r="D14" s="27">
        <v>37673.096660000003</v>
      </c>
      <c r="E14" s="27">
        <f t="shared" si="0"/>
        <v>68263.90333999999</v>
      </c>
      <c r="F14" s="3">
        <f t="shared" si="1"/>
        <v>35.56179300905255</v>
      </c>
    </row>
    <row r="15" spans="1:6" x14ac:dyDescent="0.25">
      <c r="B15" s="4" t="s">
        <v>10</v>
      </c>
      <c r="C15" s="27">
        <v>489944</v>
      </c>
      <c r="D15" s="27">
        <v>397645.61758999998</v>
      </c>
      <c r="E15" s="27">
        <f t="shared" si="0"/>
        <v>92298.38241000002</v>
      </c>
      <c r="F15" s="3">
        <f t="shared" si="1"/>
        <v>81.161442448524724</v>
      </c>
    </row>
    <row r="16" spans="1:6" x14ac:dyDescent="0.25">
      <c r="B16" s="4" t="s">
        <v>11</v>
      </c>
      <c r="C16" s="27">
        <v>1145410</v>
      </c>
      <c r="D16" s="27">
        <v>764728.65890999988</v>
      </c>
      <c r="E16" s="27">
        <f t="shared" si="0"/>
        <v>380681.34109000012</v>
      </c>
      <c r="F16" s="3">
        <f t="shared" si="1"/>
        <v>66.764622179830795</v>
      </c>
    </row>
    <row r="17" spans="2:6" x14ac:dyDescent="0.25">
      <c r="B17" s="4" t="s">
        <v>12</v>
      </c>
      <c r="C17" s="27">
        <v>247143.03099999999</v>
      </c>
      <c r="D17" s="27">
        <v>221495.30972000002</v>
      </c>
      <c r="E17" s="27">
        <f t="shared" si="0"/>
        <v>25647.721279999969</v>
      </c>
      <c r="F17" s="3">
        <f t="shared" si="1"/>
        <v>89.62231660904088</v>
      </c>
    </row>
    <row r="18" spans="2:6" x14ac:dyDescent="0.25">
      <c r="B18" s="4" t="s">
        <v>13</v>
      </c>
      <c r="C18" s="27">
        <v>56431143.913999997</v>
      </c>
      <c r="D18" s="27">
        <v>34267217.787709996</v>
      </c>
      <c r="E18" s="27">
        <f t="shared" si="0"/>
        <v>22163926.126290001</v>
      </c>
      <c r="F18" s="3">
        <f t="shared" si="1"/>
        <v>60.723946762327898</v>
      </c>
    </row>
    <row r="19" spans="2:6" x14ac:dyDescent="0.25">
      <c r="B19" s="4" t="s">
        <v>14</v>
      </c>
      <c r="C19" s="27">
        <v>5979871.7709999997</v>
      </c>
      <c r="D19" s="27">
        <v>4628588.4634799995</v>
      </c>
      <c r="E19" s="27">
        <f t="shared" si="0"/>
        <v>1351283.3075200003</v>
      </c>
      <c r="F19" s="3">
        <f t="shared" si="1"/>
        <v>77.402804620774873</v>
      </c>
    </row>
    <row r="20" spans="2:6" x14ac:dyDescent="0.25">
      <c r="B20" s="4" t="s">
        <v>15</v>
      </c>
      <c r="C20" s="27">
        <v>104082</v>
      </c>
      <c r="D20" s="27">
        <v>96887.078489999985</v>
      </c>
      <c r="E20" s="27">
        <f t="shared" si="0"/>
        <v>7194.9215100000147</v>
      </c>
      <c r="F20" s="3">
        <f t="shared" si="1"/>
        <v>93.087256672623496</v>
      </c>
    </row>
    <row r="21" spans="2:6" x14ac:dyDescent="0.25">
      <c r="B21" s="4" t="s">
        <v>16</v>
      </c>
      <c r="C21" s="27">
        <v>1486184.3149999999</v>
      </c>
      <c r="D21" s="27">
        <v>986026.69803000009</v>
      </c>
      <c r="E21" s="27">
        <f t="shared" si="0"/>
        <v>500157.61696999986</v>
      </c>
      <c r="F21" s="3">
        <f t="shared" si="1"/>
        <v>66.34619192774889</v>
      </c>
    </row>
    <row r="22" spans="2:6" x14ac:dyDescent="0.25">
      <c r="B22" s="4" t="s">
        <v>17</v>
      </c>
      <c r="C22" s="27">
        <v>1577177.2919999999</v>
      </c>
      <c r="D22" s="27">
        <v>969467.21790000284</v>
      </c>
      <c r="E22" s="27">
        <f t="shared" si="0"/>
        <v>607710.07409999706</v>
      </c>
      <c r="F22" s="3">
        <f t="shared" si="1"/>
        <v>61.468499630160977</v>
      </c>
    </row>
    <row r="23" spans="2:6" x14ac:dyDescent="0.25">
      <c r="B23" s="4" t="s">
        <v>18</v>
      </c>
      <c r="C23" s="27">
        <v>601518</v>
      </c>
      <c r="D23" s="27">
        <v>427473.96726</v>
      </c>
      <c r="E23" s="27">
        <f t="shared" si="0"/>
        <v>174044.03274</v>
      </c>
      <c r="F23" s="3">
        <f t="shared" si="1"/>
        <v>71.065864572631241</v>
      </c>
    </row>
    <row r="24" spans="2:6" x14ac:dyDescent="0.25">
      <c r="B24" s="4" t="s">
        <v>19</v>
      </c>
      <c r="C24" s="27">
        <v>10285660.425000001</v>
      </c>
      <c r="D24" s="27">
        <v>6088493.3509100005</v>
      </c>
      <c r="E24" s="27">
        <f t="shared" si="0"/>
        <v>4197167.0740900002</v>
      </c>
      <c r="F24" s="3">
        <f t="shared" si="1"/>
        <v>59.193995322959537</v>
      </c>
    </row>
    <row r="25" spans="2:6" x14ac:dyDescent="0.25">
      <c r="B25" s="4" t="s">
        <v>282</v>
      </c>
      <c r="C25" s="27">
        <v>114502.942</v>
      </c>
      <c r="D25" s="27">
        <v>86615.783650000012</v>
      </c>
      <c r="E25" s="27">
        <f t="shared" si="0"/>
        <v>27887.158349999983</v>
      </c>
      <c r="F25" s="3">
        <f t="shared" si="1"/>
        <v>75.64502897226869</v>
      </c>
    </row>
    <row r="26" spans="2:6" x14ac:dyDescent="0.25">
      <c r="B26" s="4" t="s">
        <v>288</v>
      </c>
      <c r="C26" s="27">
        <v>344766.33399999997</v>
      </c>
      <c r="D26" s="27">
        <v>148126.53146</v>
      </c>
      <c r="E26" s="27">
        <f>+C26-D26</f>
        <v>196639.80253999998</v>
      </c>
      <c r="F26" s="3">
        <f>+D26/C26*100</f>
        <v>42.964325936766208</v>
      </c>
    </row>
    <row r="27" spans="2:6" x14ac:dyDescent="0.25">
      <c r="B27" s="4" t="s">
        <v>20</v>
      </c>
      <c r="C27" s="27">
        <v>22715795.107999999</v>
      </c>
      <c r="D27" s="27">
        <v>16336323.677100001</v>
      </c>
      <c r="E27" s="27">
        <f t="shared" si="0"/>
        <v>6379471.4308999982</v>
      </c>
      <c r="F27" s="3">
        <f t="shared" si="1"/>
        <v>71.916142927995992</v>
      </c>
    </row>
    <row r="28" spans="2:6" x14ac:dyDescent="0.25">
      <c r="B28" s="4" t="s">
        <v>21</v>
      </c>
      <c r="C28" s="27">
        <v>2116820.9849999999</v>
      </c>
      <c r="D28" s="27">
        <v>1609495.9938400001</v>
      </c>
      <c r="E28" s="27">
        <f t="shared" si="0"/>
        <v>507324.99115999974</v>
      </c>
      <c r="F28" s="3">
        <f t="shared" si="1"/>
        <v>76.033637480214239</v>
      </c>
    </row>
    <row r="29" spans="2:6" x14ac:dyDescent="0.25">
      <c r="B29" s="24" t="s">
        <v>22</v>
      </c>
      <c r="C29" s="27">
        <v>2914339.9679999999</v>
      </c>
      <c r="D29" s="27">
        <v>1108922.4709699999</v>
      </c>
      <c r="E29" s="27">
        <f t="shared" si="0"/>
        <v>1805417.49703</v>
      </c>
      <c r="F29" s="3">
        <f t="shared" si="1"/>
        <v>38.05055289177573</v>
      </c>
    </row>
    <row r="30" spans="2:6" x14ac:dyDescent="0.25">
      <c r="B30" s="24" t="s">
        <v>281</v>
      </c>
      <c r="C30" s="27">
        <v>1206856</v>
      </c>
      <c r="D30" s="27">
        <v>472099.96157999994</v>
      </c>
      <c r="E30" s="27">
        <f t="shared" si="0"/>
        <v>734756.03842000011</v>
      </c>
      <c r="F30" s="3">
        <f t="shared" si="1"/>
        <v>39.118168329941597</v>
      </c>
    </row>
    <row r="31" spans="2:6" x14ac:dyDescent="0.25">
      <c r="B31" s="24" t="s">
        <v>23</v>
      </c>
      <c r="C31" s="27">
        <v>19429328.036759999</v>
      </c>
      <c r="D31" s="27">
        <v>16952806.51024</v>
      </c>
      <c r="E31" s="27">
        <f t="shared" si="0"/>
        <v>2476521.5265199989</v>
      </c>
      <c r="F31" s="3">
        <f t="shared" si="1"/>
        <v>87.253694405516967</v>
      </c>
    </row>
    <row r="32" spans="2:6" x14ac:dyDescent="0.25">
      <c r="B32" s="24" t="s">
        <v>24</v>
      </c>
      <c r="C32" s="27">
        <v>56171492.986000001</v>
      </c>
      <c r="D32" s="27">
        <v>17867327.405960001</v>
      </c>
      <c r="E32" s="27">
        <f t="shared" si="0"/>
        <v>38304165.58004</v>
      </c>
      <c r="F32" s="3">
        <f t="shared" si="1"/>
        <v>31.808532150664387</v>
      </c>
    </row>
    <row r="33" spans="1:6" x14ac:dyDescent="0.25">
      <c r="B33" s="24" t="s">
        <v>25</v>
      </c>
      <c r="C33" s="27">
        <v>1820571</v>
      </c>
      <c r="D33" s="27">
        <v>1690429.61051</v>
      </c>
      <c r="E33" s="27">
        <f t="shared" si="0"/>
        <v>130141.38948999997</v>
      </c>
      <c r="F33" s="3">
        <f t="shared" si="1"/>
        <v>92.851616910848307</v>
      </c>
    </row>
    <row r="34" spans="1:6" x14ac:dyDescent="0.25">
      <c r="B34" s="24" t="s">
        <v>280</v>
      </c>
      <c r="C34" s="27">
        <v>14271102</v>
      </c>
      <c r="D34" s="27">
        <v>11575587.717710001</v>
      </c>
      <c r="E34" s="27">
        <f t="shared" si="0"/>
        <v>2695514.2822899986</v>
      </c>
      <c r="F34" s="3">
        <f t="shared" si="1"/>
        <v>81.112080326452727</v>
      </c>
    </row>
    <row r="35" spans="1:6" x14ac:dyDescent="0.25">
      <c r="B35" s="24" t="s">
        <v>26</v>
      </c>
      <c r="C35" s="27">
        <v>205023.86600000001</v>
      </c>
      <c r="D35" s="27">
        <v>97025.493350000004</v>
      </c>
      <c r="E35" s="27">
        <f t="shared" si="0"/>
        <v>107998.37265</v>
      </c>
      <c r="F35" s="3">
        <f t="shared" si="1"/>
        <v>47.323999514280942</v>
      </c>
    </row>
    <row r="36" spans="1:6" x14ac:dyDescent="0.25">
      <c r="B36" s="24" t="s">
        <v>27</v>
      </c>
      <c r="C36" s="27">
        <v>503105.60100000002</v>
      </c>
      <c r="D36" s="27">
        <v>355344.42274000007</v>
      </c>
      <c r="E36" s="27">
        <f t="shared" si="0"/>
        <v>147761.17825999996</v>
      </c>
      <c r="F36" s="3">
        <f t="shared" si="1"/>
        <v>70.630186194249916</v>
      </c>
    </row>
    <row r="37" spans="1:6" x14ac:dyDescent="0.25">
      <c r="B37" s="24" t="s">
        <v>28</v>
      </c>
      <c r="C37" s="27">
        <v>2859273.929</v>
      </c>
      <c r="D37" s="27">
        <v>1958789.6458500002</v>
      </c>
      <c r="E37" s="27">
        <f t="shared" si="0"/>
        <v>900484.2831499998</v>
      </c>
      <c r="F37" s="3">
        <f t="shared" si="1"/>
        <v>68.506540278743628</v>
      </c>
    </row>
    <row r="38" spans="1:6" x14ac:dyDescent="0.25">
      <c r="B38" s="24" t="s">
        <v>29</v>
      </c>
      <c r="C38" s="27">
        <v>991206</v>
      </c>
      <c r="D38" s="27">
        <v>842757.75818999996</v>
      </c>
      <c r="E38" s="27">
        <f t="shared" si="0"/>
        <v>148448.24181000004</v>
      </c>
      <c r="F38" s="3">
        <f t="shared" si="1"/>
        <v>85.023472233824251</v>
      </c>
    </row>
    <row r="39" spans="1:6" x14ac:dyDescent="0.25">
      <c r="B39" s="24" t="s">
        <v>289</v>
      </c>
      <c r="C39" s="27">
        <v>136277</v>
      </c>
      <c r="D39" s="27">
        <v>95591.785889999999</v>
      </c>
      <c r="E39" s="27">
        <f t="shared" si="0"/>
        <v>40685.214110000001</v>
      </c>
      <c r="F39" s="3">
        <f t="shared" si="1"/>
        <v>70.145208575181428</v>
      </c>
    </row>
    <row r="40" spans="1:6" x14ac:dyDescent="0.25">
      <c r="B40" s="24" t="s">
        <v>30</v>
      </c>
      <c r="C40" s="27">
        <v>1787716.0560000001</v>
      </c>
      <c r="D40" s="27">
        <v>699470.51147000003</v>
      </c>
      <c r="E40" s="27">
        <f t="shared" si="0"/>
        <v>1088245.5445300001</v>
      </c>
      <c r="F40" s="3">
        <f t="shared" si="1"/>
        <v>39.1264881871151</v>
      </c>
    </row>
    <row r="41" spans="1:6" x14ac:dyDescent="0.25">
      <c r="B41" s="24" t="s">
        <v>31</v>
      </c>
      <c r="C41" s="27">
        <v>3871405</v>
      </c>
      <c r="D41" s="27">
        <v>2169524.3319200003</v>
      </c>
      <c r="E41" s="27">
        <f t="shared" si="0"/>
        <v>1701880.6680799997</v>
      </c>
      <c r="F41" s="3">
        <f t="shared" si="1"/>
        <v>56.039715088449803</v>
      </c>
    </row>
    <row r="42" spans="1:6" x14ac:dyDescent="0.25">
      <c r="B42" s="24" t="s">
        <v>32</v>
      </c>
      <c r="C42" s="27">
        <v>123595</v>
      </c>
      <c r="D42" s="27">
        <v>79907.177159999992</v>
      </c>
      <c r="E42" s="27">
        <f t="shared" si="0"/>
        <v>43687.822840000008</v>
      </c>
      <c r="F42" s="3">
        <f t="shared" si="1"/>
        <v>64.652435098507212</v>
      </c>
    </row>
    <row r="43" spans="1:6" x14ac:dyDescent="0.25">
      <c r="B43" s="24" t="s">
        <v>33</v>
      </c>
      <c r="C43" s="27">
        <v>947096</v>
      </c>
      <c r="D43" s="27">
        <v>917166.5135</v>
      </c>
      <c r="E43" s="27">
        <f t="shared" si="0"/>
        <v>29929.486499999999</v>
      </c>
      <c r="F43" s="3">
        <f t="shared" si="1"/>
        <v>96.839867711404125</v>
      </c>
    </row>
    <row r="44" spans="1:6" x14ac:dyDescent="0.25">
      <c r="B44" s="24" t="s">
        <v>34</v>
      </c>
      <c r="C44" s="27">
        <v>561744</v>
      </c>
      <c r="D44" s="27">
        <v>239513.03219</v>
      </c>
      <c r="E44" s="27">
        <f t="shared" si="0"/>
        <v>322230.96781</v>
      </c>
      <c r="F44" s="3">
        <f t="shared" si="1"/>
        <v>42.637399276182748</v>
      </c>
    </row>
    <row r="45" spans="1:6" x14ac:dyDescent="0.25">
      <c r="B45" s="24" t="s">
        <v>35</v>
      </c>
      <c r="C45" s="27">
        <v>397814</v>
      </c>
      <c r="D45" s="27">
        <v>108267.76663999999</v>
      </c>
      <c r="E45" s="27">
        <f t="shared" si="0"/>
        <v>289546.23336000001</v>
      </c>
      <c r="F45" s="3">
        <f t="shared" si="1"/>
        <v>27.215675325654697</v>
      </c>
    </row>
    <row r="46" spans="1:6" x14ac:dyDescent="0.25">
      <c r="B46" s="24" t="s">
        <v>36</v>
      </c>
      <c r="C46" s="27">
        <v>67067.096000000005</v>
      </c>
      <c r="D46" s="27">
        <v>66847.597600000008</v>
      </c>
      <c r="E46" s="27">
        <f t="shared" si="0"/>
        <v>219.49839999999676</v>
      </c>
      <c r="F46" s="3">
        <f t="shared" si="1"/>
        <v>99.672718198503787</v>
      </c>
    </row>
    <row r="47" spans="1:6" x14ac:dyDescent="0.25">
      <c r="C47" s="27"/>
      <c r="D47" s="27"/>
      <c r="E47" s="27"/>
      <c r="F47" s="3"/>
    </row>
    <row r="48" spans="1:6" ht="15" x14ac:dyDescent="0.4">
      <c r="A48" s="24" t="s">
        <v>37</v>
      </c>
      <c r="C48" s="30">
        <f>SUM(C50:C52)</f>
        <v>78862877.554000005</v>
      </c>
      <c r="D48" s="30">
        <f>SUM(D50:D52)</f>
        <v>78671380.208519995</v>
      </c>
      <c r="E48" s="30">
        <f>SUM(E50:E52)</f>
        <v>191497.34548000991</v>
      </c>
      <c r="F48" s="3">
        <f>+D48/C48*100</f>
        <v>99.757176822074626</v>
      </c>
    </row>
    <row r="49" spans="1:6" x14ac:dyDescent="0.25">
      <c r="C49" s="27"/>
      <c r="D49" s="27"/>
      <c r="E49" s="27"/>
      <c r="F49" s="3"/>
    </row>
    <row r="50" spans="1:6" x14ac:dyDescent="0.25">
      <c r="B50" s="24" t="s">
        <v>38</v>
      </c>
      <c r="C50" s="27">
        <v>92465</v>
      </c>
      <c r="D50" s="27">
        <v>0</v>
      </c>
      <c r="E50" s="27">
        <f>+C50-D50</f>
        <v>92465</v>
      </c>
      <c r="F50" s="3">
        <f>+D50/C50*100</f>
        <v>0</v>
      </c>
    </row>
    <row r="51" spans="1:6" ht="15.6" x14ac:dyDescent="0.25">
      <c r="B51" s="24" t="s">
        <v>52</v>
      </c>
      <c r="C51" s="27"/>
      <c r="D51" s="27"/>
      <c r="E51" s="27"/>
      <c r="F51" s="3"/>
    </row>
    <row r="52" spans="1:6" ht="15.6" x14ac:dyDescent="0.25">
      <c r="B52" s="24" t="s">
        <v>53</v>
      </c>
      <c r="C52" s="27">
        <v>78770412.554000005</v>
      </c>
      <c r="D52" s="27">
        <v>78671380.208519995</v>
      </c>
      <c r="E52" s="27">
        <f>+C52-D52</f>
        <v>99032.345480009913</v>
      </c>
      <c r="F52" s="3">
        <f>+D52/C52*100</f>
        <v>99.874277228887038</v>
      </c>
    </row>
    <row r="53" spans="1:6" x14ac:dyDescent="0.25">
      <c r="B53" s="24" t="s">
        <v>54</v>
      </c>
      <c r="C53" s="27">
        <v>217280</v>
      </c>
      <c r="D53" s="27">
        <v>182705.76052000001</v>
      </c>
      <c r="E53" s="27">
        <f>+C53-D53</f>
        <v>34574.239479999989</v>
      </c>
      <c r="F53" s="3">
        <f>+D53/C53*100</f>
        <v>84.087702743004428</v>
      </c>
    </row>
    <row r="54" spans="1:6" x14ac:dyDescent="0.25">
      <c r="B54" s="24" t="s">
        <v>55</v>
      </c>
      <c r="C54" s="27"/>
      <c r="D54" s="27"/>
      <c r="E54" s="27"/>
    </row>
    <row r="55" spans="1:6" x14ac:dyDescent="0.25">
      <c r="C55" s="27"/>
      <c r="D55" s="27"/>
      <c r="E55" s="27"/>
    </row>
    <row r="56" spans="1:6" x14ac:dyDescent="0.25">
      <c r="A56" s="31"/>
      <c r="B56" s="31"/>
      <c r="C56" s="32"/>
      <c r="D56" s="32"/>
      <c r="E56" s="32"/>
      <c r="F56" s="5"/>
    </row>
    <row r="57" spans="1:6" x14ac:dyDescent="0.25">
      <c r="C57" s="27"/>
      <c r="D57" s="27"/>
      <c r="E57" s="27"/>
      <c r="F57" s="6"/>
    </row>
    <row r="58" spans="1:6" ht="15.6" x14ac:dyDescent="0.25">
      <c r="A58" s="33" t="s">
        <v>39</v>
      </c>
      <c r="B58" s="84" t="s">
        <v>285</v>
      </c>
      <c r="C58" s="84"/>
      <c r="D58" s="84"/>
      <c r="E58" s="84"/>
      <c r="F58" s="84"/>
    </row>
    <row r="59" spans="1:6" ht="28.8" customHeight="1" x14ac:dyDescent="0.25">
      <c r="A59" s="33" t="s">
        <v>40</v>
      </c>
      <c r="B59" s="84" t="s">
        <v>41</v>
      </c>
      <c r="C59" s="84"/>
      <c r="D59" s="84"/>
      <c r="E59" s="84"/>
      <c r="F59" s="84"/>
    </row>
    <row r="60" spans="1:6" ht="15.6" x14ac:dyDescent="0.25">
      <c r="A60" s="34" t="s">
        <v>42</v>
      </c>
      <c r="B60" s="24" t="s">
        <v>43</v>
      </c>
      <c r="C60" s="27"/>
      <c r="D60" s="27"/>
      <c r="E60" s="27"/>
      <c r="F60" s="6"/>
    </row>
    <row r="61" spans="1:6" ht="15.6" x14ac:dyDescent="0.25">
      <c r="A61" s="34" t="s">
        <v>44</v>
      </c>
      <c r="B61" s="24" t="s">
        <v>45</v>
      </c>
      <c r="C61" s="27"/>
      <c r="D61" s="27"/>
      <c r="E61" s="27"/>
      <c r="F61" s="6"/>
    </row>
    <row r="62" spans="1:6" ht="15.6" x14ac:dyDescent="0.25">
      <c r="A62" s="34" t="s">
        <v>46</v>
      </c>
      <c r="B62" s="24" t="s">
        <v>47</v>
      </c>
      <c r="C62" s="27"/>
      <c r="D62" s="27"/>
      <c r="E62" s="27"/>
      <c r="F62" s="6"/>
    </row>
    <row r="63" spans="1:6" ht="15.6" x14ac:dyDescent="0.25">
      <c r="A63" s="34" t="s">
        <v>48</v>
      </c>
      <c r="B63" s="24" t="s">
        <v>49</v>
      </c>
      <c r="C63" s="27"/>
      <c r="D63" s="27"/>
      <c r="E63" s="27"/>
      <c r="F63" s="6"/>
    </row>
    <row r="64" spans="1:6" ht="15.6" x14ac:dyDescent="0.25">
      <c r="A64" s="34" t="s">
        <v>50</v>
      </c>
      <c r="B64" s="24" t="s">
        <v>286</v>
      </c>
      <c r="C64" s="27"/>
      <c r="D64" s="27"/>
      <c r="E64" s="27"/>
      <c r="F64" s="6"/>
    </row>
    <row r="65" spans="2:6" x14ac:dyDescent="0.25">
      <c r="C65" s="27"/>
      <c r="D65" s="27"/>
      <c r="E65" s="27"/>
    </row>
    <row r="66" spans="2:6" x14ac:dyDescent="0.25">
      <c r="C66" s="27"/>
      <c r="D66" s="27"/>
      <c r="E66" s="27"/>
    </row>
    <row r="67" spans="2:6" x14ac:dyDescent="0.25">
      <c r="B67" s="84"/>
      <c r="C67" s="84"/>
      <c r="D67" s="84"/>
      <c r="E67" s="84"/>
      <c r="F67" s="84"/>
    </row>
    <row r="68" spans="2:6" x14ac:dyDescent="0.25">
      <c r="C68" s="27"/>
      <c r="D68" s="27"/>
      <c r="E68" s="27"/>
      <c r="F68" s="6"/>
    </row>
    <row r="69" spans="2:6" x14ac:dyDescent="0.25">
      <c r="C69" s="27"/>
      <c r="D69" s="27"/>
      <c r="E69" s="27"/>
      <c r="F69" s="6"/>
    </row>
    <row r="70" spans="2:6" x14ac:dyDescent="0.25">
      <c r="C70" s="27"/>
      <c r="D70" s="27"/>
      <c r="E70" s="27"/>
      <c r="F70" s="6"/>
    </row>
    <row r="71" spans="2:6" x14ac:dyDescent="0.25">
      <c r="C71" s="27"/>
      <c r="D71" s="27"/>
      <c r="E71" s="27"/>
      <c r="F71" s="6"/>
    </row>
    <row r="72" spans="2:6" x14ac:dyDescent="0.25">
      <c r="C72" s="27"/>
      <c r="D72" s="27"/>
      <c r="E72" s="27"/>
      <c r="F72" s="6"/>
    </row>
    <row r="73" spans="2:6" x14ac:dyDescent="0.25">
      <c r="C73" s="27"/>
      <c r="D73" s="27"/>
      <c r="E73" s="27"/>
      <c r="F73" s="6"/>
    </row>
    <row r="74" spans="2:6" x14ac:dyDescent="0.25">
      <c r="C74" s="27"/>
      <c r="D74" s="27"/>
      <c r="E74" s="27"/>
    </row>
    <row r="75" spans="2:6" x14ac:dyDescent="0.25">
      <c r="C75" s="27"/>
      <c r="D75" s="27"/>
      <c r="E75" s="27"/>
    </row>
    <row r="76" spans="2:6" x14ac:dyDescent="0.25">
      <c r="C76" s="27"/>
      <c r="D76" s="27"/>
      <c r="E76" s="27"/>
    </row>
  </sheetData>
  <mergeCells count="9">
    <mergeCell ref="B58:F58"/>
    <mergeCell ref="B59:F59"/>
    <mergeCell ref="B67:F67"/>
    <mergeCell ref="A1:F1"/>
    <mergeCell ref="A5:B6"/>
    <mergeCell ref="C5:C6"/>
    <mergeCell ref="D5:D6"/>
    <mergeCell ref="E5:E6"/>
    <mergeCell ref="F5:F6"/>
  </mergeCells>
  <pageMargins left="0.49" right="0.2" top="0.61" bottom="0.23" header="0.17" footer="0.17"/>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0262-C211-47BF-843F-1B2094FAA4E6}">
  <dimension ref="A1:W327"/>
  <sheetViews>
    <sheetView view="pageBreakPreview" zoomScaleNormal="100" zoomScaleSheetLayoutView="100" workbookViewId="0">
      <pane ySplit="7" topLeftCell="A8" activePane="bottomLeft" state="frozen"/>
      <selection pane="bottomLeft" activeCell="M281" sqref="M281"/>
    </sheetView>
  </sheetViews>
  <sheetFormatPr defaultColWidth="9.109375" defaultRowHeight="10.199999999999999" x14ac:dyDescent="0.2"/>
  <cols>
    <col min="1" max="1" width="25" style="46" customWidth="1"/>
    <col min="2" max="3" width="13.6640625" style="46" customWidth="1"/>
    <col min="4" max="4" width="12.44140625" style="46" customWidth="1"/>
    <col min="5" max="5" width="13" style="80" customWidth="1"/>
    <col min="6" max="7" width="12" style="46" customWidth="1"/>
    <col min="8" max="8" width="9.5546875" style="46" customWidth="1"/>
    <col min="9" max="19" width="9.109375" style="46" customWidth="1"/>
    <col min="20" max="20" width="5.77734375" style="46" customWidth="1"/>
    <col min="21" max="21" width="15.88671875" style="46" customWidth="1"/>
    <col min="22" max="22" width="15.44140625" style="46" customWidth="1"/>
    <col min="23" max="23" width="13.88671875" style="46" customWidth="1"/>
    <col min="24" max="16384" width="9.109375" style="46"/>
  </cols>
  <sheetData>
    <row r="1" spans="1:23" s="36" customFormat="1" ht="9" customHeight="1" x14ac:dyDescent="0.25">
      <c r="A1" s="35"/>
      <c r="F1" s="7"/>
      <c r="G1" s="7"/>
    </row>
    <row r="2" spans="1:23" s="36" customFormat="1" ht="15" x14ac:dyDescent="0.4">
      <c r="A2" s="37" t="s">
        <v>290</v>
      </c>
      <c r="B2" s="38"/>
      <c r="C2" s="38"/>
      <c r="D2" s="38"/>
      <c r="E2" s="38"/>
      <c r="F2" s="38"/>
      <c r="G2" s="38"/>
    </row>
    <row r="3" spans="1:23" s="36" customFormat="1" x14ac:dyDescent="0.2">
      <c r="A3" s="39" t="s">
        <v>56</v>
      </c>
      <c r="B3" s="38"/>
      <c r="C3" s="38"/>
      <c r="D3" s="38"/>
      <c r="E3" s="38"/>
      <c r="F3" s="38"/>
      <c r="G3" s="40"/>
    </row>
    <row r="4" spans="1:23" s="36" customFormat="1" x14ac:dyDescent="0.2">
      <c r="A4" s="41" t="s">
        <v>57</v>
      </c>
      <c r="B4" s="40"/>
      <c r="C4" s="40"/>
      <c r="D4" s="40"/>
      <c r="E4" s="40"/>
      <c r="F4" s="40"/>
      <c r="G4" s="40"/>
    </row>
    <row r="5" spans="1:23" s="42" customFormat="1" ht="6" customHeight="1" x14ac:dyDescent="0.25">
      <c r="A5" s="107" t="s">
        <v>58</v>
      </c>
      <c r="B5" s="8"/>
      <c r="C5" s="91" t="s">
        <v>482</v>
      </c>
      <c r="D5" s="92"/>
      <c r="E5" s="93"/>
      <c r="F5" s="8"/>
      <c r="G5" s="21"/>
      <c r="H5" s="21"/>
      <c r="K5" s="110" t="s">
        <v>60</v>
      </c>
      <c r="L5" s="91" t="s">
        <v>59</v>
      </c>
      <c r="M5" s="92"/>
      <c r="N5" s="92"/>
      <c r="O5" s="92"/>
      <c r="P5" s="93"/>
      <c r="Q5" s="97" t="s">
        <v>291</v>
      </c>
      <c r="R5" s="97" t="s">
        <v>292</v>
      </c>
    </row>
    <row r="6" spans="1:23" s="42" customFormat="1" ht="14.4" customHeight="1" x14ac:dyDescent="0.25">
      <c r="A6" s="108"/>
      <c r="B6" s="100" t="s">
        <v>60</v>
      </c>
      <c r="C6" s="94"/>
      <c r="D6" s="95"/>
      <c r="E6" s="96"/>
      <c r="F6" s="98" t="s">
        <v>293</v>
      </c>
      <c r="G6" s="102" t="s">
        <v>292</v>
      </c>
      <c r="H6" s="104" t="s">
        <v>294</v>
      </c>
      <c r="K6" s="100"/>
      <c r="L6" s="94"/>
      <c r="M6" s="95"/>
      <c r="N6" s="95"/>
      <c r="O6" s="95"/>
      <c r="P6" s="96"/>
      <c r="Q6" s="98"/>
      <c r="R6" s="98"/>
    </row>
    <row r="7" spans="1:23" s="42" customFormat="1" ht="36" customHeight="1" x14ac:dyDescent="0.25">
      <c r="A7" s="109"/>
      <c r="B7" s="101"/>
      <c r="C7" s="43" t="s">
        <v>61</v>
      </c>
      <c r="D7" s="43" t="s">
        <v>62</v>
      </c>
      <c r="E7" s="43" t="s">
        <v>0</v>
      </c>
      <c r="F7" s="99"/>
      <c r="G7" s="103"/>
      <c r="H7" s="105"/>
      <c r="J7" s="44">
        <f>SUM(J10:J284)</f>
        <v>0</v>
      </c>
      <c r="K7" s="111"/>
      <c r="L7" s="43" t="s">
        <v>61</v>
      </c>
      <c r="M7" s="43" t="s">
        <v>295</v>
      </c>
      <c r="N7" s="43" t="s">
        <v>61</v>
      </c>
      <c r="O7" s="43" t="s">
        <v>62</v>
      </c>
      <c r="P7" s="43" t="s">
        <v>0</v>
      </c>
      <c r="Q7" s="99"/>
      <c r="R7" s="99"/>
    </row>
    <row r="8" spans="1:23" x14ac:dyDescent="0.2">
      <c r="A8" s="45"/>
      <c r="B8" s="9"/>
      <c r="C8" s="9"/>
      <c r="D8" s="9"/>
      <c r="E8" s="9"/>
      <c r="F8" s="9"/>
      <c r="G8" s="9"/>
      <c r="H8" s="9"/>
    </row>
    <row r="9" spans="1:23" ht="13.2" x14ac:dyDescent="0.2">
      <c r="A9" s="76" t="s">
        <v>296</v>
      </c>
      <c r="B9" s="83">
        <f t="shared" ref="B9:G9" si="0">B10+B17+B19+B21+B23+B35+B39+B48+B50+B52+B60+B72+B79+B84+B88+B94+B106+B119+B132+B148+B150+B171+B181+B187+B195+B204+B213+B222+B255+B262+B266+B268+B270+B272+B128</f>
        <v>214698070.65575999</v>
      </c>
      <c r="C9" s="83">
        <f t="shared" si="0"/>
        <v>112368600.61199</v>
      </c>
      <c r="D9" s="83">
        <f t="shared" si="0"/>
        <v>13983338.669010002</v>
      </c>
      <c r="E9" s="83">
        <f t="shared" si="0"/>
        <v>126351939.281</v>
      </c>
      <c r="F9" s="83">
        <f t="shared" si="0"/>
        <v>88346131.374760032</v>
      </c>
      <c r="G9" s="83">
        <f t="shared" si="0"/>
        <v>102329470.04377002</v>
      </c>
      <c r="H9" s="82">
        <f>IFERROR(E9/B9*100,"")</f>
        <v>58.850989622346752</v>
      </c>
      <c r="U9" s="46" t="s">
        <v>297</v>
      </c>
      <c r="V9" s="46" t="s">
        <v>298</v>
      </c>
      <c r="W9" s="46" t="s">
        <v>299</v>
      </c>
    </row>
    <row r="10" spans="1:23" ht="21.6" customHeight="1" x14ac:dyDescent="0.3">
      <c r="A10" s="47" t="s">
        <v>63</v>
      </c>
      <c r="B10" s="10">
        <f t="shared" ref="B10:G10" si="1">SUM(B11:B15)</f>
        <v>1886870</v>
      </c>
      <c r="C10" s="10">
        <f t="shared" si="1"/>
        <v>1269270.8901699998</v>
      </c>
      <c r="D10" s="10">
        <f t="shared" si="1"/>
        <v>176230.52533999999</v>
      </c>
      <c r="E10" s="22">
        <f t="shared" si="1"/>
        <v>1445501.41551</v>
      </c>
      <c r="F10" s="22">
        <f t="shared" si="1"/>
        <v>441368.5844900001</v>
      </c>
      <c r="G10" s="22">
        <f t="shared" si="1"/>
        <v>617599.10983000009</v>
      </c>
      <c r="H10" s="11">
        <f t="shared" ref="H10:H41" si="2">IFERROR(E10/B10*100,"")</f>
        <v>76.608426415704315</v>
      </c>
      <c r="I10" s="48"/>
      <c r="J10" s="48">
        <f>COUNTIF(K10,"&lt;0")</f>
        <v>0</v>
      </c>
      <c r="K10" s="48"/>
      <c r="L10" s="48"/>
      <c r="M10" s="48"/>
      <c r="N10" s="48"/>
      <c r="O10" s="48"/>
      <c r="P10" s="48"/>
      <c r="Q10" s="48"/>
      <c r="R10" s="48"/>
      <c r="S10" s="48"/>
      <c r="T10" s="48"/>
      <c r="U10" s="49" t="s">
        <v>63</v>
      </c>
      <c r="V10" s="50" t="s">
        <v>63</v>
      </c>
      <c r="W10" s="50" t="s">
        <v>63</v>
      </c>
    </row>
    <row r="11" spans="1:23" ht="11.25" customHeight="1" x14ac:dyDescent="0.25">
      <c r="A11" s="51" t="s">
        <v>64</v>
      </c>
      <c r="B11" s="12">
        <v>513827</v>
      </c>
      <c r="C11" s="12">
        <v>255036.2313499999</v>
      </c>
      <c r="D11" s="12">
        <v>53451.831590000002</v>
      </c>
      <c r="E11" s="12">
        <f>C11+D11</f>
        <v>308488.06293999992</v>
      </c>
      <c r="F11" s="12">
        <f>B11-E11</f>
        <v>205338.93706000008</v>
      </c>
      <c r="G11" s="12">
        <f>B11-C11</f>
        <v>258790.7686500001</v>
      </c>
      <c r="H11" s="11">
        <f t="shared" si="2"/>
        <v>60.037339987972594</v>
      </c>
      <c r="J11" s="48">
        <f t="shared" ref="J11:J74" si="3">COUNTIF(K11,"&lt;0")</f>
        <v>0</v>
      </c>
      <c r="K11" s="48"/>
      <c r="L11" s="48"/>
      <c r="M11" s="48"/>
      <c r="N11" s="48"/>
      <c r="O11" s="48"/>
      <c r="P11" s="48"/>
      <c r="Q11" s="48"/>
      <c r="R11" s="48"/>
      <c r="U11" s="52" t="s">
        <v>300</v>
      </c>
      <c r="V11" s="17" t="s">
        <v>300</v>
      </c>
      <c r="W11" s="17" t="s">
        <v>300</v>
      </c>
    </row>
    <row r="12" spans="1:23" ht="11.25" customHeight="1" x14ac:dyDescent="0.25">
      <c r="A12" s="53" t="s">
        <v>65</v>
      </c>
      <c r="B12" s="12">
        <v>23523</v>
      </c>
      <c r="C12" s="12">
        <v>11511.983900000001</v>
      </c>
      <c r="D12" s="12">
        <v>2049.5335599999999</v>
      </c>
      <c r="E12" s="12">
        <f t="shared" ref="E12:E15" si="4">C12+D12</f>
        <v>13561.517460000001</v>
      </c>
      <c r="F12" s="12">
        <f>B12-E12</f>
        <v>9961.4825399999991</v>
      </c>
      <c r="G12" s="12">
        <f>B12-C12</f>
        <v>12011.016099999999</v>
      </c>
      <c r="H12" s="11">
        <f t="shared" si="2"/>
        <v>57.652159418441528</v>
      </c>
      <c r="J12" s="48">
        <f t="shared" si="3"/>
        <v>0</v>
      </c>
      <c r="K12" s="48"/>
      <c r="L12" s="48"/>
      <c r="M12" s="48"/>
      <c r="N12" s="48"/>
      <c r="O12" s="48"/>
      <c r="P12" s="48"/>
      <c r="Q12" s="48"/>
      <c r="R12" s="48"/>
      <c r="U12" s="52" t="s">
        <v>301</v>
      </c>
      <c r="V12" s="54" t="s">
        <v>301</v>
      </c>
      <c r="W12" s="54" t="s">
        <v>301</v>
      </c>
    </row>
    <row r="13" spans="1:23" ht="11.25" customHeight="1" x14ac:dyDescent="0.25">
      <c r="A13" s="51" t="s">
        <v>66</v>
      </c>
      <c r="B13" s="12">
        <v>67880</v>
      </c>
      <c r="C13" s="12">
        <v>36101.914929999999</v>
      </c>
      <c r="D13" s="12">
        <v>17905.94613</v>
      </c>
      <c r="E13" s="12">
        <f t="shared" si="4"/>
        <v>54007.861059999996</v>
      </c>
      <c r="F13" s="12">
        <f>B13-E13</f>
        <v>13872.138940000004</v>
      </c>
      <c r="G13" s="12">
        <f>B13-C13</f>
        <v>31778.085070000001</v>
      </c>
      <c r="H13" s="11">
        <f t="shared" si="2"/>
        <v>79.56373167354154</v>
      </c>
      <c r="J13" s="48">
        <f t="shared" si="3"/>
        <v>0</v>
      </c>
      <c r="K13" s="48"/>
      <c r="L13" s="48"/>
      <c r="M13" s="48"/>
      <c r="N13" s="48"/>
      <c r="O13" s="48"/>
      <c r="P13" s="48"/>
      <c r="Q13" s="48"/>
      <c r="R13" s="48"/>
      <c r="U13" s="52" t="s">
        <v>302</v>
      </c>
      <c r="V13" s="17" t="s">
        <v>302</v>
      </c>
      <c r="W13" s="17" t="s">
        <v>302</v>
      </c>
    </row>
    <row r="14" spans="1:23" ht="11.25" customHeight="1" x14ac:dyDescent="0.25">
      <c r="A14" s="51" t="s">
        <v>67</v>
      </c>
      <c r="B14" s="12">
        <v>1264190</v>
      </c>
      <c r="C14" s="12">
        <v>949208.07637000002</v>
      </c>
      <c r="D14" s="12">
        <v>102788.41406</v>
      </c>
      <c r="E14" s="12">
        <f t="shared" si="4"/>
        <v>1051996.49043</v>
      </c>
      <c r="F14" s="12">
        <f>B14-E14</f>
        <v>212193.50956999999</v>
      </c>
      <c r="G14" s="12">
        <f>B14-C14</f>
        <v>314981.92362999998</v>
      </c>
      <c r="H14" s="11">
        <f t="shared" si="2"/>
        <v>83.215061852253228</v>
      </c>
      <c r="J14" s="48">
        <f t="shared" si="3"/>
        <v>0</v>
      </c>
      <c r="K14" s="48"/>
      <c r="L14" s="48"/>
      <c r="M14" s="48"/>
      <c r="N14" s="48"/>
      <c r="O14" s="48"/>
      <c r="P14" s="48"/>
      <c r="Q14" s="48"/>
      <c r="R14" s="48"/>
      <c r="U14" s="52" t="s">
        <v>303</v>
      </c>
      <c r="V14" s="17" t="s">
        <v>303</v>
      </c>
      <c r="W14" s="17" t="s">
        <v>303</v>
      </c>
    </row>
    <row r="15" spans="1:23" ht="11.25" customHeight="1" x14ac:dyDescent="0.25">
      <c r="A15" s="51" t="s">
        <v>68</v>
      </c>
      <c r="B15" s="12">
        <v>17450</v>
      </c>
      <c r="C15" s="12">
        <v>17412.68362</v>
      </c>
      <c r="D15" s="12">
        <v>34.799999999999997</v>
      </c>
      <c r="E15" s="12">
        <f t="shared" si="4"/>
        <v>17447.483619999999</v>
      </c>
      <c r="F15" s="12">
        <f>B15-E15</f>
        <v>2.516380000000936</v>
      </c>
      <c r="G15" s="12">
        <f>B15-C15</f>
        <v>37.316380000000208</v>
      </c>
      <c r="H15" s="11">
        <f t="shared" si="2"/>
        <v>99.985579484240688</v>
      </c>
      <c r="J15" s="48">
        <f t="shared" si="3"/>
        <v>0</v>
      </c>
      <c r="K15" s="48"/>
      <c r="L15" s="48"/>
      <c r="M15" s="48"/>
      <c r="N15" s="48"/>
      <c r="O15" s="48"/>
      <c r="P15" s="48"/>
      <c r="Q15" s="48"/>
      <c r="R15" s="48"/>
      <c r="U15" s="52" t="s">
        <v>304</v>
      </c>
      <c r="V15" s="55" t="s">
        <v>304</v>
      </c>
      <c r="W15" s="55" t="s">
        <v>304</v>
      </c>
    </row>
    <row r="16" spans="1:23" ht="11.25" customHeight="1" x14ac:dyDescent="0.2">
      <c r="B16" s="13"/>
      <c r="C16" s="13"/>
      <c r="D16" s="13"/>
      <c r="E16" s="13"/>
      <c r="F16" s="13"/>
      <c r="G16" s="13"/>
      <c r="H16" s="11" t="str">
        <f t="shared" si="2"/>
        <v/>
      </c>
      <c r="J16" s="48">
        <f t="shared" si="3"/>
        <v>0</v>
      </c>
      <c r="K16" s="48"/>
      <c r="L16" s="48"/>
      <c r="M16" s="48"/>
      <c r="N16" s="48"/>
      <c r="O16" s="48"/>
      <c r="P16" s="48"/>
      <c r="Q16" s="48"/>
      <c r="R16" s="48"/>
      <c r="U16" s="56"/>
    </row>
    <row r="17" spans="1:23" ht="11.25" customHeight="1" x14ac:dyDescent="0.3">
      <c r="A17" s="47" t="s">
        <v>69</v>
      </c>
      <c r="B17" s="12">
        <v>800230</v>
      </c>
      <c r="C17" s="12">
        <v>516033.89308999997</v>
      </c>
      <c r="D17" s="12">
        <v>26765.02622</v>
      </c>
      <c r="E17" s="12">
        <f t="shared" ref="E17" si="5">C17+D17</f>
        <v>542798.91931000003</v>
      </c>
      <c r="F17" s="12">
        <f>B17-E17</f>
        <v>257431.08068999997</v>
      </c>
      <c r="G17" s="12">
        <f>B17-C17</f>
        <v>284196.10691000003</v>
      </c>
      <c r="H17" s="11">
        <f t="shared" si="2"/>
        <v>67.8303636841908</v>
      </c>
      <c r="J17" s="48">
        <f t="shared" si="3"/>
        <v>0</v>
      </c>
      <c r="K17" s="48"/>
      <c r="L17" s="48"/>
      <c r="M17" s="48"/>
      <c r="N17" s="48"/>
      <c r="O17" s="48"/>
      <c r="P17" s="48"/>
      <c r="Q17" s="48"/>
      <c r="R17" s="48"/>
      <c r="U17" s="49" t="s">
        <v>69</v>
      </c>
      <c r="V17" s="50" t="s">
        <v>69</v>
      </c>
      <c r="W17" s="50" t="s">
        <v>69</v>
      </c>
    </row>
    <row r="18" spans="1:23" ht="11.25" customHeight="1" x14ac:dyDescent="0.2">
      <c r="A18" s="51"/>
      <c r="B18" s="14"/>
      <c r="C18" s="13"/>
      <c r="D18" s="14"/>
      <c r="E18" s="13"/>
      <c r="F18" s="13"/>
      <c r="G18" s="13"/>
      <c r="H18" s="11" t="str">
        <f t="shared" si="2"/>
        <v/>
      </c>
      <c r="J18" s="48">
        <f t="shared" si="3"/>
        <v>0</v>
      </c>
      <c r="K18" s="48"/>
      <c r="L18" s="48"/>
      <c r="M18" s="48"/>
      <c r="N18" s="48"/>
      <c r="O18" s="48"/>
      <c r="P18" s="48"/>
      <c r="Q18" s="48"/>
      <c r="R18" s="48"/>
      <c r="U18" s="57"/>
      <c r="V18" s="51"/>
      <c r="W18" s="51"/>
    </row>
    <row r="19" spans="1:23" ht="11.25" customHeight="1" x14ac:dyDescent="0.3">
      <c r="A19" s="47" t="s">
        <v>70</v>
      </c>
      <c r="B19" s="12">
        <v>105937</v>
      </c>
      <c r="C19" s="12">
        <v>23932.95019</v>
      </c>
      <c r="D19" s="12">
        <v>13740.146470000002</v>
      </c>
      <c r="E19" s="12">
        <f t="shared" ref="E19:E21" si="6">C19+D19</f>
        <v>37673.096660000003</v>
      </c>
      <c r="F19" s="12">
        <f>B19-E19</f>
        <v>68263.90333999999</v>
      </c>
      <c r="G19" s="12">
        <f>B19-C19</f>
        <v>82004.049809999997</v>
      </c>
      <c r="H19" s="11">
        <f t="shared" si="2"/>
        <v>35.56179300905255</v>
      </c>
      <c r="J19" s="48">
        <f t="shared" si="3"/>
        <v>0</v>
      </c>
      <c r="K19" s="48"/>
      <c r="L19" s="48"/>
      <c r="M19" s="48"/>
      <c r="N19" s="48"/>
      <c r="O19" s="48"/>
      <c r="P19" s="48"/>
      <c r="Q19" s="48"/>
      <c r="R19" s="48"/>
      <c r="U19" s="49" t="s">
        <v>70</v>
      </c>
      <c r="V19" s="50" t="s">
        <v>70</v>
      </c>
      <c r="W19" s="50" t="s">
        <v>70</v>
      </c>
    </row>
    <row r="20" spans="1:23" ht="11.25" customHeight="1" x14ac:dyDescent="0.2">
      <c r="A20" s="51"/>
      <c r="B20" s="14"/>
      <c r="C20" s="13"/>
      <c r="D20" s="14"/>
      <c r="E20" s="13"/>
      <c r="F20" s="13"/>
      <c r="G20" s="13"/>
      <c r="H20" s="11" t="str">
        <f t="shared" si="2"/>
        <v/>
      </c>
      <c r="J20" s="48">
        <f t="shared" si="3"/>
        <v>0</v>
      </c>
      <c r="K20" s="48"/>
      <c r="L20" s="48"/>
      <c r="M20" s="48"/>
      <c r="N20" s="48"/>
      <c r="O20" s="48"/>
      <c r="P20" s="48"/>
      <c r="Q20" s="48"/>
      <c r="R20" s="48"/>
      <c r="U20" s="57"/>
      <c r="V20" s="51"/>
      <c r="W20" s="51"/>
    </row>
    <row r="21" spans="1:23" ht="11.25" customHeight="1" x14ac:dyDescent="0.3">
      <c r="A21" s="47" t="s">
        <v>71</v>
      </c>
      <c r="B21" s="12">
        <v>489944</v>
      </c>
      <c r="C21" s="12">
        <v>348716.73465</v>
      </c>
      <c r="D21" s="12">
        <v>48928.882940000003</v>
      </c>
      <c r="E21" s="12">
        <f t="shared" si="6"/>
        <v>397645.61758999998</v>
      </c>
      <c r="F21" s="12">
        <f>B21-E21</f>
        <v>92298.38241000002</v>
      </c>
      <c r="G21" s="12">
        <f>B21-C21</f>
        <v>141227.26535</v>
      </c>
      <c r="H21" s="11">
        <f t="shared" si="2"/>
        <v>81.161442448524724</v>
      </c>
      <c r="J21" s="48">
        <f t="shared" si="3"/>
        <v>0</v>
      </c>
      <c r="K21" s="48"/>
      <c r="L21" s="48"/>
      <c r="M21" s="48"/>
      <c r="N21" s="48"/>
      <c r="O21" s="48"/>
      <c r="P21" s="48"/>
      <c r="Q21" s="48"/>
      <c r="R21" s="48"/>
      <c r="U21" s="49" t="s">
        <v>71</v>
      </c>
      <c r="V21" s="50" t="s">
        <v>71</v>
      </c>
      <c r="W21" s="50" t="s">
        <v>71</v>
      </c>
    </row>
    <row r="22" spans="1:23" ht="11.25" customHeight="1" x14ac:dyDescent="0.2">
      <c r="A22" s="51"/>
      <c r="B22" s="13"/>
      <c r="C22" s="13"/>
      <c r="D22" s="13"/>
      <c r="E22" s="13"/>
      <c r="F22" s="13"/>
      <c r="G22" s="13"/>
      <c r="H22" s="11" t="str">
        <f t="shared" si="2"/>
        <v/>
      </c>
      <c r="J22" s="48">
        <f t="shared" si="3"/>
        <v>0</v>
      </c>
      <c r="K22" s="48"/>
      <c r="L22" s="48"/>
      <c r="M22" s="48"/>
      <c r="N22" s="48"/>
      <c r="O22" s="48"/>
      <c r="P22" s="48"/>
      <c r="Q22" s="48"/>
      <c r="R22" s="48"/>
      <c r="U22" s="57"/>
      <c r="V22" s="51"/>
      <c r="W22" s="51"/>
    </row>
    <row r="23" spans="1:23" ht="11.25" customHeight="1" x14ac:dyDescent="0.3">
      <c r="A23" s="47" t="s">
        <v>72</v>
      </c>
      <c r="B23" s="10">
        <f>SUM(B24:B33)</f>
        <v>1145410</v>
      </c>
      <c r="C23" s="10">
        <f>SUM(C24:C33)</f>
        <v>678454.45108999975</v>
      </c>
      <c r="D23" s="10">
        <f>SUM(D24:D33)</f>
        <v>86274.207820000011</v>
      </c>
      <c r="E23" s="22">
        <f t="shared" ref="E23:G23" si="7">SUM(E24:E33)</f>
        <v>764728.65890999977</v>
      </c>
      <c r="F23" s="22">
        <f t="shared" si="7"/>
        <v>380681.34109000012</v>
      </c>
      <c r="G23" s="22">
        <f t="shared" si="7"/>
        <v>466955.54891000001</v>
      </c>
      <c r="H23" s="11">
        <f t="shared" si="2"/>
        <v>66.764622179830781</v>
      </c>
      <c r="J23" s="48">
        <f t="shared" si="3"/>
        <v>0</v>
      </c>
      <c r="K23" s="48"/>
      <c r="L23" s="48"/>
      <c r="M23" s="48"/>
      <c r="N23" s="48"/>
      <c r="O23" s="48"/>
      <c r="P23" s="48"/>
      <c r="Q23" s="48"/>
      <c r="R23" s="48"/>
      <c r="U23" s="49" t="s">
        <v>72</v>
      </c>
      <c r="V23" s="50" t="s">
        <v>72</v>
      </c>
      <c r="W23" s="50" t="s">
        <v>72</v>
      </c>
    </row>
    <row r="24" spans="1:23" ht="11.25" customHeight="1" x14ac:dyDescent="0.25">
      <c r="A24" s="51" t="s">
        <v>73</v>
      </c>
      <c r="B24" s="12">
        <v>709773</v>
      </c>
      <c r="C24" s="12">
        <v>389617.83833</v>
      </c>
      <c r="D24" s="12">
        <v>47660.234289999993</v>
      </c>
      <c r="E24" s="12">
        <f t="shared" ref="E24:E33" si="8">C24+D24</f>
        <v>437278.07261999999</v>
      </c>
      <c r="F24" s="12">
        <f t="shared" ref="F24:F33" si="9">B24-E24</f>
        <v>272494.92738000001</v>
      </c>
      <c r="G24" s="12">
        <f t="shared" ref="G24:G33" si="10">B24-C24</f>
        <v>320155.16167</v>
      </c>
      <c r="H24" s="11">
        <f t="shared" si="2"/>
        <v>61.608158188603959</v>
      </c>
      <c r="J24" s="48">
        <f t="shared" si="3"/>
        <v>0</v>
      </c>
      <c r="K24" s="48"/>
      <c r="L24" s="48"/>
      <c r="M24" s="48"/>
      <c r="N24" s="48"/>
      <c r="O24" s="48"/>
      <c r="P24" s="48"/>
      <c r="Q24" s="48"/>
      <c r="R24" s="48"/>
      <c r="U24" s="52" t="s">
        <v>157</v>
      </c>
      <c r="V24" s="17" t="s">
        <v>157</v>
      </c>
      <c r="W24" s="17" t="s">
        <v>157</v>
      </c>
    </row>
    <row r="25" spans="1:23" ht="11.25" customHeight="1" x14ac:dyDescent="0.25">
      <c r="A25" s="51" t="s">
        <v>74</v>
      </c>
      <c r="B25" s="12">
        <v>75705</v>
      </c>
      <c r="C25" s="12">
        <v>3912.5799099999999</v>
      </c>
      <c r="D25" s="12">
        <v>997.96821999999997</v>
      </c>
      <c r="E25" s="12">
        <f t="shared" si="8"/>
        <v>4910.5481300000001</v>
      </c>
      <c r="F25" s="12">
        <f t="shared" si="9"/>
        <v>70794.451870000004</v>
      </c>
      <c r="G25" s="12">
        <f t="shared" si="10"/>
        <v>71792.42009</v>
      </c>
      <c r="H25" s="11">
        <f t="shared" si="2"/>
        <v>6.4864251106267758</v>
      </c>
      <c r="J25" s="48">
        <f t="shared" si="3"/>
        <v>0</v>
      </c>
      <c r="K25" s="48"/>
      <c r="L25" s="48"/>
      <c r="M25" s="48"/>
      <c r="N25" s="48"/>
      <c r="O25" s="48"/>
      <c r="P25" s="48"/>
      <c r="Q25" s="48"/>
      <c r="R25" s="48"/>
      <c r="U25" s="52" t="s">
        <v>305</v>
      </c>
      <c r="V25" s="17" t="s">
        <v>305</v>
      </c>
      <c r="W25" s="17" t="s">
        <v>305</v>
      </c>
    </row>
    <row r="26" spans="1:23" ht="11.25" customHeight="1" x14ac:dyDescent="0.25">
      <c r="A26" s="51" t="s">
        <v>75</v>
      </c>
      <c r="B26" s="12">
        <v>213037</v>
      </c>
      <c r="C26" s="12">
        <v>161389.92578999995</v>
      </c>
      <c r="D26" s="12">
        <v>25280.390279999996</v>
      </c>
      <c r="E26" s="12">
        <f t="shared" si="8"/>
        <v>186670.31606999994</v>
      </c>
      <c r="F26" s="12">
        <f t="shared" si="9"/>
        <v>26366.683930000057</v>
      </c>
      <c r="G26" s="12">
        <f t="shared" si="10"/>
        <v>51647.07421000005</v>
      </c>
      <c r="H26" s="11">
        <f t="shared" si="2"/>
        <v>87.623425071701135</v>
      </c>
      <c r="J26" s="48">
        <f t="shared" si="3"/>
        <v>0</v>
      </c>
      <c r="K26" s="48"/>
      <c r="L26" s="48"/>
      <c r="M26" s="48"/>
      <c r="N26" s="48"/>
      <c r="O26" s="48"/>
      <c r="P26" s="48"/>
      <c r="Q26" s="48"/>
      <c r="R26" s="48"/>
      <c r="U26" s="52" t="s">
        <v>306</v>
      </c>
      <c r="V26" s="17" t="s">
        <v>306</v>
      </c>
      <c r="W26" s="17" t="s">
        <v>306</v>
      </c>
    </row>
    <row r="27" spans="1:23" ht="11.25" customHeight="1" x14ac:dyDescent="0.25">
      <c r="A27" s="51" t="s">
        <v>76</v>
      </c>
      <c r="B27" s="12">
        <v>10023</v>
      </c>
      <c r="C27" s="12">
        <v>7519.0075299999999</v>
      </c>
      <c r="D27" s="12">
        <v>197.68197000000001</v>
      </c>
      <c r="E27" s="12">
        <f t="shared" si="8"/>
        <v>7716.6894999999995</v>
      </c>
      <c r="F27" s="12">
        <f t="shared" si="9"/>
        <v>2306.3105000000005</v>
      </c>
      <c r="G27" s="12">
        <f t="shared" si="10"/>
        <v>2503.9924700000001</v>
      </c>
      <c r="H27" s="11">
        <f t="shared" si="2"/>
        <v>76.989818417639427</v>
      </c>
      <c r="J27" s="48">
        <f t="shared" si="3"/>
        <v>0</v>
      </c>
      <c r="K27" s="48"/>
      <c r="L27" s="48"/>
      <c r="M27" s="48"/>
      <c r="N27" s="48"/>
      <c r="O27" s="48"/>
      <c r="P27" s="48"/>
      <c r="Q27" s="48"/>
      <c r="R27" s="48"/>
      <c r="U27" s="52" t="s">
        <v>307</v>
      </c>
      <c r="V27" s="17" t="s">
        <v>307</v>
      </c>
      <c r="W27" s="17" t="s">
        <v>307</v>
      </c>
    </row>
    <row r="28" spans="1:23" ht="11.25" customHeight="1" x14ac:dyDescent="0.25">
      <c r="A28" s="51" t="s">
        <v>77</v>
      </c>
      <c r="B28" s="12">
        <v>25045</v>
      </c>
      <c r="C28" s="12">
        <v>22044.227800000001</v>
      </c>
      <c r="D28" s="12">
        <v>442.77446000000003</v>
      </c>
      <c r="E28" s="12">
        <f t="shared" si="8"/>
        <v>22487.002260000001</v>
      </c>
      <c r="F28" s="12">
        <f t="shared" si="9"/>
        <v>2557.9977399999989</v>
      </c>
      <c r="G28" s="12">
        <f t="shared" si="10"/>
        <v>3000.7721999999994</v>
      </c>
      <c r="H28" s="11">
        <f t="shared" si="2"/>
        <v>89.786393531643043</v>
      </c>
      <c r="J28" s="48">
        <f t="shared" si="3"/>
        <v>0</v>
      </c>
      <c r="K28" s="48"/>
      <c r="L28" s="48"/>
      <c r="M28" s="48"/>
      <c r="N28" s="48"/>
      <c r="O28" s="48"/>
      <c r="P28" s="48"/>
      <c r="Q28" s="48"/>
      <c r="R28" s="48"/>
      <c r="U28" s="52" t="s">
        <v>308</v>
      </c>
      <c r="V28" s="17" t="s">
        <v>308</v>
      </c>
      <c r="W28" s="17" t="s">
        <v>308</v>
      </c>
    </row>
    <row r="29" spans="1:23" ht="11.25" customHeight="1" x14ac:dyDescent="0.25">
      <c r="A29" s="51" t="s">
        <v>78</v>
      </c>
      <c r="B29" s="12">
        <v>49968</v>
      </c>
      <c r="C29" s="12">
        <v>41578.75202</v>
      </c>
      <c r="D29" s="12">
        <v>8389.2479800000001</v>
      </c>
      <c r="E29" s="12">
        <f t="shared" si="8"/>
        <v>49968</v>
      </c>
      <c r="F29" s="12">
        <f t="shared" si="9"/>
        <v>0</v>
      </c>
      <c r="G29" s="12">
        <f t="shared" si="10"/>
        <v>8389.2479800000001</v>
      </c>
      <c r="H29" s="11">
        <f t="shared" si="2"/>
        <v>100</v>
      </c>
      <c r="J29" s="48">
        <f t="shared" si="3"/>
        <v>0</v>
      </c>
      <c r="K29" s="48"/>
      <c r="L29" s="48"/>
      <c r="M29" s="48"/>
      <c r="N29" s="48"/>
      <c r="O29" s="48"/>
      <c r="P29" s="48"/>
      <c r="Q29" s="48"/>
      <c r="R29" s="48"/>
      <c r="U29" s="52" t="s">
        <v>309</v>
      </c>
      <c r="V29" s="17" t="s">
        <v>309</v>
      </c>
      <c r="W29" s="17" t="s">
        <v>309</v>
      </c>
    </row>
    <row r="30" spans="1:23" ht="11.25" customHeight="1" x14ac:dyDescent="0.25">
      <c r="A30" s="51" t="s">
        <v>79</v>
      </c>
      <c r="B30" s="12">
        <v>24397</v>
      </c>
      <c r="C30" s="12">
        <v>19452.77003</v>
      </c>
      <c r="D30" s="12">
        <v>1971.3423400000001</v>
      </c>
      <c r="E30" s="12">
        <f t="shared" si="8"/>
        <v>21424.112369999999</v>
      </c>
      <c r="F30" s="12">
        <f t="shared" si="9"/>
        <v>2972.8876300000011</v>
      </c>
      <c r="G30" s="12">
        <f t="shared" si="10"/>
        <v>4944.2299700000003</v>
      </c>
      <c r="H30" s="11">
        <f t="shared" si="2"/>
        <v>87.814536090502926</v>
      </c>
      <c r="J30" s="48">
        <f t="shared" si="3"/>
        <v>0</v>
      </c>
      <c r="K30" s="48"/>
      <c r="L30" s="48"/>
      <c r="M30" s="48"/>
      <c r="N30" s="48"/>
      <c r="O30" s="48"/>
      <c r="P30" s="48"/>
      <c r="Q30" s="48"/>
      <c r="R30" s="48"/>
      <c r="U30" s="52" t="s">
        <v>310</v>
      </c>
      <c r="V30" s="17" t="s">
        <v>310</v>
      </c>
      <c r="W30" s="17" t="s">
        <v>310</v>
      </c>
    </row>
    <row r="31" spans="1:23" ht="11.25" customHeight="1" x14ac:dyDescent="0.25">
      <c r="A31" s="51" t="s">
        <v>80</v>
      </c>
      <c r="B31" s="12">
        <v>21785</v>
      </c>
      <c r="C31" s="12">
        <v>19912.810719999998</v>
      </c>
      <c r="D31" s="12">
        <v>0</v>
      </c>
      <c r="E31" s="12">
        <f t="shared" si="8"/>
        <v>19912.810719999998</v>
      </c>
      <c r="F31" s="12">
        <f t="shared" si="9"/>
        <v>1872.1892800000023</v>
      </c>
      <c r="G31" s="12">
        <f t="shared" si="10"/>
        <v>1872.1892800000023</v>
      </c>
      <c r="H31" s="11">
        <f t="shared" si="2"/>
        <v>91.406062520082614</v>
      </c>
      <c r="J31" s="48">
        <f t="shared" si="3"/>
        <v>0</v>
      </c>
      <c r="K31" s="48"/>
      <c r="L31" s="48"/>
      <c r="M31" s="48"/>
      <c r="N31" s="48"/>
      <c r="O31" s="48"/>
      <c r="P31" s="48"/>
      <c r="Q31" s="48"/>
      <c r="R31" s="48"/>
      <c r="U31" s="52" t="s">
        <v>311</v>
      </c>
      <c r="V31" s="17" t="s">
        <v>311</v>
      </c>
      <c r="W31" s="17" t="s">
        <v>311</v>
      </c>
    </row>
    <row r="32" spans="1:23" ht="11.25" customHeight="1" x14ac:dyDescent="0.25">
      <c r="A32" s="51" t="s">
        <v>81</v>
      </c>
      <c r="B32" s="12">
        <v>7765</v>
      </c>
      <c r="C32" s="12">
        <v>6296.1937800000005</v>
      </c>
      <c r="D32" s="12">
        <v>165</v>
      </c>
      <c r="E32" s="12">
        <f t="shared" si="8"/>
        <v>6461.1937800000005</v>
      </c>
      <c r="F32" s="12">
        <f t="shared" si="9"/>
        <v>1303.8062199999995</v>
      </c>
      <c r="G32" s="12">
        <f t="shared" si="10"/>
        <v>1468.8062199999995</v>
      </c>
      <c r="H32" s="11">
        <f t="shared" si="2"/>
        <v>83.209192273019966</v>
      </c>
      <c r="J32" s="48">
        <f t="shared" si="3"/>
        <v>0</v>
      </c>
      <c r="K32" s="48"/>
      <c r="L32" s="48"/>
      <c r="M32" s="48"/>
      <c r="N32" s="48"/>
      <c r="O32" s="48"/>
      <c r="P32" s="48"/>
      <c r="Q32" s="48"/>
      <c r="R32" s="48"/>
      <c r="U32" s="52" t="s">
        <v>312</v>
      </c>
      <c r="V32" s="17" t="s">
        <v>312</v>
      </c>
      <c r="W32" s="17" t="s">
        <v>312</v>
      </c>
    </row>
    <row r="33" spans="1:23" ht="11.25" customHeight="1" x14ac:dyDescent="0.25">
      <c r="A33" s="51" t="s">
        <v>82</v>
      </c>
      <c r="B33" s="12">
        <v>7912</v>
      </c>
      <c r="C33" s="12">
        <v>6730.3451799999993</v>
      </c>
      <c r="D33" s="12">
        <v>1169.56828</v>
      </c>
      <c r="E33" s="12">
        <f t="shared" si="8"/>
        <v>7899.9134599999998</v>
      </c>
      <c r="F33" s="12">
        <f t="shared" si="9"/>
        <v>12.086540000000241</v>
      </c>
      <c r="G33" s="12">
        <f t="shared" si="10"/>
        <v>1181.6548200000007</v>
      </c>
      <c r="H33" s="11">
        <f t="shared" si="2"/>
        <v>99.847237866531842</v>
      </c>
      <c r="J33" s="48">
        <f t="shared" si="3"/>
        <v>0</v>
      </c>
      <c r="K33" s="48"/>
      <c r="L33" s="48"/>
      <c r="M33" s="48"/>
      <c r="N33" s="48"/>
      <c r="O33" s="48"/>
      <c r="P33" s="48"/>
      <c r="Q33" s="48"/>
      <c r="R33" s="48"/>
      <c r="U33" s="52" t="s">
        <v>313</v>
      </c>
      <c r="V33" s="17" t="s">
        <v>313</v>
      </c>
      <c r="W33" s="17" t="s">
        <v>314</v>
      </c>
    </row>
    <row r="34" spans="1:23" ht="11.25" customHeight="1" x14ac:dyDescent="0.2">
      <c r="A34" s="51"/>
      <c r="B34" s="13"/>
      <c r="C34" s="13"/>
      <c r="D34" s="13"/>
      <c r="E34" s="13"/>
      <c r="F34" s="13"/>
      <c r="G34" s="13"/>
      <c r="H34" s="11" t="str">
        <f t="shared" si="2"/>
        <v/>
      </c>
      <c r="J34" s="48">
        <f t="shared" si="3"/>
        <v>0</v>
      </c>
      <c r="K34" s="48"/>
      <c r="L34" s="48"/>
      <c r="M34" s="48"/>
      <c r="N34" s="48"/>
      <c r="O34" s="48"/>
      <c r="P34" s="48"/>
      <c r="Q34" s="48"/>
      <c r="R34" s="48"/>
      <c r="U34" s="57"/>
      <c r="V34" s="51"/>
      <c r="W34" s="51"/>
    </row>
    <row r="35" spans="1:23" ht="11.25" customHeight="1" x14ac:dyDescent="0.3">
      <c r="A35" s="47" t="s">
        <v>83</v>
      </c>
      <c r="B35" s="15">
        <f t="shared" ref="B35:G35" si="11">+B36+B37</f>
        <v>247143.03099999999</v>
      </c>
      <c r="C35" s="15">
        <f t="shared" si="11"/>
        <v>219388.97772999998</v>
      </c>
      <c r="D35" s="15">
        <f t="shared" si="11"/>
        <v>2106.3319900000001</v>
      </c>
      <c r="E35" s="18">
        <f t="shared" si="11"/>
        <v>221495.30971999999</v>
      </c>
      <c r="F35" s="18">
        <f t="shared" si="11"/>
        <v>25647.721279999987</v>
      </c>
      <c r="G35" s="18">
        <f t="shared" si="11"/>
        <v>27754.053269999993</v>
      </c>
      <c r="H35" s="11">
        <f t="shared" si="2"/>
        <v>89.622316609040865</v>
      </c>
      <c r="J35" s="48">
        <f t="shared" si="3"/>
        <v>0</v>
      </c>
      <c r="K35" s="48"/>
      <c r="L35" s="48"/>
      <c r="M35" s="48"/>
      <c r="N35" s="48"/>
      <c r="O35" s="48"/>
      <c r="P35" s="48"/>
      <c r="Q35" s="48"/>
      <c r="R35" s="48"/>
      <c r="U35" s="49" t="s">
        <v>83</v>
      </c>
      <c r="V35" s="50" t="s">
        <v>83</v>
      </c>
      <c r="W35" s="50" t="s">
        <v>83</v>
      </c>
    </row>
    <row r="36" spans="1:23" ht="11.25" customHeight="1" x14ac:dyDescent="0.25">
      <c r="A36" s="51" t="s">
        <v>84</v>
      </c>
      <c r="B36" s="12">
        <v>242661.03099999999</v>
      </c>
      <c r="C36" s="12">
        <v>215067.283</v>
      </c>
      <c r="D36" s="12">
        <v>2059.7457200000003</v>
      </c>
      <c r="E36" s="12">
        <f t="shared" ref="E36:E37" si="12">C36+D36</f>
        <v>217127.02872</v>
      </c>
      <c r="F36" s="12">
        <f>B36-E36</f>
        <v>25534.002279999986</v>
      </c>
      <c r="G36" s="12">
        <f>B36-C36</f>
        <v>27593.747999999992</v>
      </c>
      <c r="H36" s="11">
        <f t="shared" si="2"/>
        <v>89.477501939732548</v>
      </c>
      <c r="J36" s="48">
        <f t="shared" si="3"/>
        <v>0</v>
      </c>
      <c r="K36" s="48"/>
      <c r="L36" s="48"/>
      <c r="M36" s="48"/>
      <c r="N36" s="48"/>
      <c r="O36" s="48"/>
      <c r="P36" s="48"/>
      <c r="Q36" s="48"/>
      <c r="R36" s="48"/>
      <c r="U36" s="52" t="s">
        <v>315</v>
      </c>
      <c r="V36" s="17" t="s">
        <v>315</v>
      </c>
      <c r="W36" s="17" t="s">
        <v>315</v>
      </c>
    </row>
    <row r="37" spans="1:23" ht="11.25" customHeight="1" x14ac:dyDescent="0.25">
      <c r="A37" s="51" t="s">
        <v>85</v>
      </c>
      <c r="B37" s="12">
        <v>4482</v>
      </c>
      <c r="C37" s="12">
        <v>4321.6947300000002</v>
      </c>
      <c r="D37" s="12">
        <v>46.586269999999999</v>
      </c>
      <c r="E37" s="12">
        <f t="shared" si="12"/>
        <v>4368.2809999999999</v>
      </c>
      <c r="F37" s="12">
        <f>B37-E37</f>
        <v>113.71900000000005</v>
      </c>
      <c r="G37" s="12">
        <f>B37-C37</f>
        <v>160.30526999999984</v>
      </c>
      <c r="H37" s="11">
        <f t="shared" si="2"/>
        <v>97.462762159750113</v>
      </c>
      <c r="J37" s="48">
        <f t="shared" si="3"/>
        <v>0</v>
      </c>
      <c r="K37" s="48"/>
      <c r="L37" s="48"/>
      <c r="M37" s="48"/>
      <c r="N37" s="48"/>
      <c r="O37" s="48"/>
      <c r="P37" s="48"/>
      <c r="Q37" s="48"/>
      <c r="R37" s="48"/>
      <c r="U37" s="52" t="s">
        <v>316</v>
      </c>
      <c r="V37" s="17" t="s">
        <v>316</v>
      </c>
      <c r="W37" s="17" t="s">
        <v>316</v>
      </c>
    </row>
    <row r="38" spans="1:23" ht="11.25" customHeight="1" x14ac:dyDescent="0.2">
      <c r="A38" s="51"/>
      <c r="B38" s="13"/>
      <c r="C38" s="13"/>
      <c r="D38" s="13"/>
      <c r="E38" s="13"/>
      <c r="F38" s="13"/>
      <c r="G38" s="13"/>
      <c r="H38" s="11" t="str">
        <f t="shared" si="2"/>
        <v/>
      </c>
      <c r="J38" s="48">
        <f t="shared" si="3"/>
        <v>0</v>
      </c>
      <c r="K38" s="48"/>
      <c r="L38" s="48"/>
      <c r="M38" s="48"/>
      <c r="N38" s="48"/>
      <c r="O38" s="48"/>
      <c r="P38" s="48"/>
      <c r="Q38" s="48"/>
      <c r="R38" s="48"/>
      <c r="U38" s="57"/>
      <c r="V38" s="51"/>
      <c r="W38" s="51"/>
    </row>
    <row r="39" spans="1:23" ht="11.25" customHeight="1" x14ac:dyDescent="0.3">
      <c r="A39" s="47" t="s">
        <v>86</v>
      </c>
      <c r="B39" s="15">
        <f>SUM(B40:B46)</f>
        <v>56431143.914000005</v>
      </c>
      <c r="C39" s="15">
        <f>SUM(C40:C46)</f>
        <v>31222845.616009999</v>
      </c>
      <c r="D39" s="15">
        <f>SUM(D40:D46)</f>
        <v>3044372.1717000003</v>
      </c>
      <c r="E39" s="18">
        <f t="shared" ref="E39:G39" si="13">SUM(E40:E46)</f>
        <v>34267217.787709996</v>
      </c>
      <c r="F39" s="18">
        <f t="shared" si="13"/>
        <v>22163926.126290012</v>
      </c>
      <c r="G39" s="18">
        <f t="shared" si="13"/>
        <v>25208298.297990005</v>
      </c>
      <c r="H39" s="11">
        <f t="shared" si="2"/>
        <v>60.723946762327884</v>
      </c>
      <c r="J39" s="48">
        <f t="shared" si="3"/>
        <v>0</v>
      </c>
      <c r="K39" s="48"/>
      <c r="L39" s="48"/>
      <c r="M39" s="48"/>
      <c r="N39" s="48"/>
      <c r="O39" s="48"/>
      <c r="P39" s="48"/>
      <c r="Q39" s="48"/>
      <c r="R39" s="48"/>
      <c r="U39" s="49" t="s">
        <v>86</v>
      </c>
      <c r="V39" s="50" t="s">
        <v>86</v>
      </c>
      <c r="W39" s="50" t="s">
        <v>86</v>
      </c>
    </row>
    <row r="40" spans="1:23" ht="11.25" customHeight="1" x14ac:dyDescent="0.25">
      <c r="A40" s="51" t="s">
        <v>87</v>
      </c>
      <c r="B40" s="12">
        <v>56309448.914000005</v>
      </c>
      <c r="C40" s="12">
        <v>31134616.035959996</v>
      </c>
      <c r="D40" s="12">
        <v>3035237.9073800002</v>
      </c>
      <c r="E40" s="12">
        <f t="shared" ref="E40:E46" si="14">C40+D40</f>
        <v>34169853.943339996</v>
      </c>
      <c r="F40" s="12">
        <f t="shared" ref="F40:F46" si="15">B40-E40</f>
        <v>22139594.970660008</v>
      </c>
      <c r="G40" s="12">
        <f t="shared" ref="G40:G46" si="16">B40-C40</f>
        <v>25174832.878040008</v>
      </c>
      <c r="H40" s="11">
        <f t="shared" si="2"/>
        <v>60.682273761064067</v>
      </c>
      <c r="J40" s="48">
        <f t="shared" si="3"/>
        <v>0</v>
      </c>
      <c r="K40" s="48"/>
      <c r="L40" s="48"/>
      <c r="M40" s="48"/>
      <c r="N40" s="48"/>
      <c r="O40" s="48"/>
      <c r="P40" s="48"/>
      <c r="Q40" s="48"/>
      <c r="R40" s="48"/>
      <c r="U40" s="52" t="s">
        <v>157</v>
      </c>
      <c r="V40" s="17" t="s">
        <v>157</v>
      </c>
      <c r="W40" s="17" t="s">
        <v>157</v>
      </c>
    </row>
    <row r="41" spans="1:23" ht="11.25" customHeight="1" x14ac:dyDescent="0.25">
      <c r="A41" s="58" t="s">
        <v>88</v>
      </c>
      <c r="B41" s="12">
        <v>16584</v>
      </c>
      <c r="C41" s="12">
        <v>13539.76152</v>
      </c>
      <c r="D41" s="12">
        <v>1860.7240800000002</v>
      </c>
      <c r="E41" s="12">
        <f t="shared" si="14"/>
        <v>15400.4856</v>
      </c>
      <c r="F41" s="12">
        <f t="shared" si="15"/>
        <v>1183.5144</v>
      </c>
      <c r="G41" s="12">
        <f t="shared" si="16"/>
        <v>3044.23848</v>
      </c>
      <c r="H41" s="11">
        <f t="shared" si="2"/>
        <v>92.863516642547026</v>
      </c>
      <c r="J41" s="48">
        <f t="shared" si="3"/>
        <v>0</v>
      </c>
      <c r="K41" s="48"/>
      <c r="L41" s="48"/>
      <c r="M41" s="48"/>
      <c r="N41" s="48"/>
      <c r="O41" s="48"/>
      <c r="P41" s="48"/>
      <c r="Q41" s="48"/>
      <c r="R41" s="48"/>
      <c r="U41" s="52" t="s">
        <v>317</v>
      </c>
      <c r="V41" s="17" t="s">
        <v>317</v>
      </c>
      <c r="W41" s="17" t="s">
        <v>317</v>
      </c>
    </row>
    <row r="42" spans="1:23" ht="11.25" customHeight="1" x14ac:dyDescent="0.25">
      <c r="A42" s="58" t="s">
        <v>89</v>
      </c>
      <c r="B42" s="12">
        <v>4039</v>
      </c>
      <c r="C42" s="12">
        <v>3890.2242200000001</v>
      </c>
      <c r="D42" s="12">
        <v>68.761800000000008</v>
      </c>
      <c r="E42" s="12">
        <f t="shared" si="14"/>
        <v>3958.9860200000003</v>
      </c>
      <c r="F42" s="12">
        <f t="shared" si="15"/>
        <v>80.013979999999719</v>
      </c>
      <c r="G42" s="12">
        <f t="shared" si="16"/>
        <v>148.77577999999994</v>
      </c>
      <c r="H42" s="11">
        <f t="shared" ref="H42:H73" si="17">IFERROR(E42/B42*100,"")</f>
        <v>98.018965585540982</v>
      </c>
      <c r="J42" s="48">
        <f t="shared" si="3"/>
        <v>0</v>
      </c>
      <c r="K42" s="48"/>
      <c r="L42" s="48"/>
      <c r="M42" s="48"/>
      <c r="N42" s="48"/>
      <c r="O42" s="48"/>
      <c r="P42" s="48"/>
      <c r="Q42" s="48"/>
      <c r="R42" s="48"/>
      <c r="U42" s="52" t="s">
        <v>318</v>
      </c>
      <c r="V42" s="17" t="s">
        <v>318</v>
      </c>
      <c r="W42" s="17" t="s">
        <v>318</v>
      </c>
    </row>
    <row r="43" spans="1:23" ht="11.25" customHeight="1" x14ac:dyDescent="0.25">
      <c r="A43" s="51" t="s">
        <v>90</v>
      </c>
      <c r="B43" s="12">
        <v>59616</v>
      </c>
      <c r="C43" s="12">
        <v>52967.845090000003</v>
      </c>
      <c r="D43" s="12">
        <v>6157.9011100000007</v>
      </c>
      <c r="E43" s="12">
        <f t="shared" si="14"/>
        <v>59125.746200000001</v>
      </c>
      <c r="F43" s="12">
        <f t="shared" si="15"/>
        <v>490.25379999999859</v>
      </c>
      <c r="G43" s="12">
        <f t="shared" si="16"/>
        <v>6648.1549099999975</v>
      </c>
      <c r="H43" s="11">
        <f t="shared" si="17"/>
        <v>99.177647275899091</v>
      </c>
      <c r="J43" s="48">
        <f t="shared" si="3"/>
        <v>0</v>
      </c>
      <c r="K43" s="48"/>
      <c r="L43" s="48"/>
      <c r="M43" s="48"/>
      <c r="N43" s="48"/>
      <c r="O43" s="48"/>
      <c r="P43" s="48"/>
      <c r="Q43" s="48"/>
      <c r="R43" s="48"/>
      <c r="U43" s="52" t="s">
        <v>319</v>
      </c>
      <c r="V43" s="17" t="s">
        <v>319</v>
      </c>
      <c r="W43" s="17" t="s">
        <v>319</v>
      </c>
    </row>
    <row r="44" spans="1:23" ht="11.25" customHeight="1" x14ac:dyDescent="0.25">
      <c r="A44" s="51" t="s">
        <v>91</v>
      </c>
      <c r="B44" s="12">
        <v>7001</v>
      </c>
      <c r="C44" s="12">
        <v>6721.1480300000003</v>
      </c>
      <c r="D44" s="12">
        <v>178.48865000000001</v>
      </c>
      <c r="E44" s="12">
        <f t="shared" si="14"/>
        <v>6899.6366800000005</v>
      </c>
      <c r="F44" s="12">
        <f t="shared" si="15"/>
        <v>101.36331999999948</v>
      </c>
      <c r="G44" s="12">
        <f t="shared" si="16"/>
        <v>279.85196999999971</v>
      </c>
      <c r="H44" s="11">
        <f t="shared" si="17"/>
        <v>98.552159405799173</v>
      </c>
      <c r="J44" s="48">
        <f t="shared" si="3"/>
        <v>0</v>
      </c>
      <c r="K44" s="48"/>
      <c r="L44" s="48"/>
      <c r="M44" s="48"/>
      <c r="N44" s="48"/>
      <c r="O44" s="48"/>
      <c r="P44" s="48"/>
      <c r="Q44" s="48"/>
      <c r="R44" s="48"/>
      <c r="U44" s="52" t="s">
        <v>320</v>
      </c>
      <c r="V44" s="17" t="s">
        <v>320</v>
      </c>
      <c r="W44" s="17" t="s">
        <v>320</v>
      </c>
    </row>
    <row r="45" spans="1:23" ht="11.25" customHeight="1" x14ac:dyDescent="0.25">
      <c r="A45" s="51" t="s">
        <v>92</v>
      </c>
      <c r="B45" s="12">
        <v>19683</v>
      </c>
      <c r="C45" s="12">
        <v>2702.0784700000004</v>
      </c>
      <c r="D45" s="12">
        <v>101.60914</v>
      </c>
      <c r="E45" s="12">
        <f t="shared" si="14"/>
        <v>2803.6876100000004</v>
      </c>
      <c r="F45" s="12">
        <f t="shared" si="15"/>
        <v>16879.312389999999</v>
      </c>
      <c r="G45" s="12">
        <f t="shared" si="16"/>
        <v>16980.92153</v>
      </c>
      <c r="H45" s="11">
        <f t="shared" si="17"/>
        <v>14.244208758827417</v>
      </c>
      <c r="J45" s="48">
        <f t="shared" si="3"/>
        <v>0</v>
      </c>
      <c r="K45" s="48"/>
      <c r="L45" s="48"/>
      <c r="M45" s="48"/>
      <c r="N45" s="48"/>
      <c r="O45" s="48"/>
      <c r="P45" s="48"/>
      <c r="Q45" s="48"/>
      <c r="R45" s="48"/>
      <c r="U45" s="52" t="s">
        <v>321</v>
      </c>
      <c r="V45" s="17" t="s">
        <v>321</v>
      </c>
      <c r="W45" s="17" t="s">
        <v>321</v>
      </c>
    </row>
    <row r="46" spans="1:23" ht="11.25" customHeight="1" x14ac:dyDescent="0.25">
      <c r="A46" s="51" t="s">
        <v>93</v>
      </c>
      <c r="B46" s="12">
        <v>14772</v>
      </c>
      <c r="C46" s="12">
        <v>8408.5227200000008</v>
      </c>
      <c r="D46" s="12">
        <v>766.77954</v>
      </c>
      <c r="E46" s="12">
        <f t="shared" si="14"/>
        <v>9175.3022600000004</v>
      </c>
      <c r="F46" s="12">
        <f t="shared" si="15"/>
        <v>5596.6977399999996</v>
      </c>
      <c r="G46" s="12">
        <f t="shared" si="16"/>
        <v>6363.4772799999992</v>
      </c>
      <c r="H46" s="11">
        <f t="shared" si="17"/>
        <v>62.112796236122392</v>
      </c>
      <c r="J46" s="48">
        <f t="shared" si="3"/>
        <v>0</v>
      </c>
      <c r="K46" s="48"/>
      <c r="L46" s="48"/>
      <c r="M46" s="48"/>
      <c r="N46" s="48"/>
      <c r="O46" s="48"/>
      <c r="P46" s="48"/>
      <c r="Q46" s="48"/>
      <c r="R46" s="48"/>
      <c r="U46" s="52" t="s">
        <v>322</v>
      </c>
      <c r="V46" s="17" t="s">
        <v>322</v>
      </c>
      <c r="W46" s="17" t="s">
        <v>322</v>
      </c>
    </row>
    <row r="47" spans="1:23" ht="11.25" customHeight="1" x14ac:dyDescent="0.25">
      <c r="A47" s="51"/>
      <c r="B47" s="16"/>
      <c r="C47" s="16"/>
      <c r="D47" s="16"/>
      <c r="E47" s="16"/>
      <c r="F47" s="16"/>
      <c r="G47" s="16"/>
      <c r="H47" s="11" t="str">
        <f t="shared" si="17"/>
        <v/>
      </c>
      <c r="J47" s="48">
        <f t="shared" si="3"/>
        <v>0</v>
      </c>
      <c r="K47" s="48"/>
      <c r="L47" s="48"/>
      <c r="M47" s="48"/>
      <c r="N47" s="48"/>
      <c r="O47" s="48"/>
      <c r="P47" s="48"/>
      <c r="Q47" s="48"/>
      <c r="R47" s="48"/>
      <c r="U47" s="57"/>
      <c r="V47" s="17"/>
      <c r="W47" s="51"/>
    </row>
    <row r="48" spans="1:23" ht="11.25" customHeight="1" x14ac:dyDescent="0.3">
      <c r="A48" s="47" t="s">
        <v>94</v>
      </c>
      <c r="B48" s="12">
        <v>5979871.7709999997</v>
      </c>
      <c r="C48" s="12">
        <v>4228731.6959100002</v>
      </c>
      <c r="D48" s="12">
        <v>399856.76756999997</v>
      </c>
      <c r="E48" s="12">
        <f t="shared" ref="E48" si="18">C48+D48</f>
        <v>4628588.4634800004</v>
      </c>
      <c r="F48" s="12">
        <f>B48-E48</f>
        <v>1351283.3075199993</v>
      </c>
      <c r="G48" s="12">
        <f>B48-C48</f>
        <v>1751140.0750899995</v>
      </c>
      <c r="H48" s="11">
        <f t="shared" si="17"/>
        <v>77.402804620774873</v>
      </c>
      <c r="J48" s="48">
        <f t="shared" si="3"/>
        <v>0</v>
      </c>
      <c r="K48" s="48"/>
      <c r="L48" s="48"/>
      <c r="M48" s="48"/>
      <c r="N48" s="48"/>
      <c r="O48" s="48"/>
      <c r="P48" s="48"/>
      <c r="Q48" s="48"/>
      <c r="R48" s="48"/>
      <c r="U48" s="49" t="s">
        <v>94</v>
      </c>
      <c r="V48" s="50" t="s">
        <v>94</v>
      </c>
      <c r="W48" s="50" t="s">
        <v>94</v>
      </c>
    </row>
    <row r="49" spans="1:23" ht="11.25" customHeight="1" x14ac:dyDescent="0.2">
      <c r="A49" s="59"/>
      <c r="B49" s="13"/>
      <c r="C49" s="13"/>
      <c r="D49" s="13"/>
      <c r="E49" s="13"/>
      <c r="F49" s="13"/>
      <c r="G49" s="13"/>
      <c r="H49" s="11" t="str">
        <f t="shared" si="17"/>
        <v/>
      </c>
      <c r="J49" s="48">
        <f t="shared" si="3"/>
        <v>0</v>
      </c>
      <c r="K49" s="48"/>
      <c r="L49" s="48"/>
      <c r="M49" s="48"/>
      <c r="N49" s="48"/>
      <c r="O49" s="48"/>
      <c r="P49" s="48"/>
      <c r="Q49" s="48"/>
      <c r="R49" s="48"/>
      <c r="U49" s="60"/>
      <c r="V49" s="59"/>
      <c r="W49" s="59"/>
    </row>
    <row r="50" spans="1:23" ht="11.25" customHeight="1" x14ac:dyDescent="0.3">
      <c r="A50" s="47" t="s">
        <v>95</v>
      </c>
      <c r="B50" s="12">
        <v>104082</v>
      </c>
      <c r="C50" s="12">
        <v>86957.98384999999</v>
      </c>
      <c r="D50" s="12">
        <v>9929.0946400000012</v>
      </c>
      <c r="E50" s="12">
        <f t="shared" ref="E50" si="19">C50+D50</f>
        <v>96887.078489999985</v>
      </c>
      <c r="F50" s="12">
        <f>B50-E50</f>
        <v>7194.9215100000147</v>
      </c>
      <c r="G50" s="12">
        <f>B50-C50</f>
        <v>17124.01615000001</v>
      </c>
      <c r="H50" s="11">
        <f t="shared" si="17"/>
        <v>93.087256672623496</v>
      </c>
      <c r="J50" s="48">
        <f t="shared" si="3"/>
        <v>0</v>
      </c>
      <c r="K50" s="48"/>
      <c r="L50" s="48"/>
      <c r="M50" s="48"/>
      <c r="N50" s="48"/>
      <c r="O50" s="48"/>
      <c r="P50" s="48"/>
      <c r="Q50" s="48"/>
      <c r="R50" s="48"/>
      <c r="U50" s="49" t="s">
        <v>95</v>
      </c>
      <c r="V50" s="50" t="s">
        <v>95</v>
      </c>
      <c r="W50" s="50" t="s">
        <v>95</v>
      </c>
    </row>
    <row r="51" spans="1:23" ht="11.25" customHeight="1" x14ac:dyDescent="0.2">
      <c r="A51" s="51"/>
      <c r="B51" s="13"/>
      <c r="C51" s="13"/>
      <c r="D51" s="13"/>
      <c r="E51" s="13"/>
      <c r="F51" s="13"/>
      <c r="G51" s="13"/>
      <c r="H51" s="11" t="str">
        <f t="shared" si="17"/>
        <v/>
      </c>
      <c r="J51" s="48">
        <f t="shared" si="3"/>
        <v>0</v>
      </c>
      <c r="K51" s="48"/>
      <c r="L51" s="48"/>
      <c r="M51" s="48"/>
      <c r="N51" s="48"/>
      <c r="O51" s="48"/>
      <c r="P51" s="48"/>
      <c r="Q51" s="48"/>
      <c r="R51" s="48"/>
      <c r="U51" s="57"/>
      <c r="V51" s="51"/>
      <c r="W51" s="51"/>
    </row>
    <row r="52" spans="1:23" ht="11.25" customHeight="1" x14ac:dyDescent="0.3">
      <c r="A52" s="47" t="s">
        <v>96</v>
      </c>
      <c r="B52" s="15">
        <f t="shared" ref="B52:C52" si="20">SUM(B53:B58)</f>
        <v>1486184.3149999999</v>
      </c>
      <c r="C52" s="15">
        <f t="shared" si="20"/>
        <v>881517.31631999975</v>
      </c>
      <c r="D52" s="15">
        <f t="shared" ref="D52:G52" si="21">SUM(D53:D58)</f>
        <v>104509.38170999999</v>
      </c>
      <c r="E52" s="18">
        <f t="shared" si="21"/>
        <v>986026.69802999985</v>
      </c>
      <c r="F52" s="18">
        <f t="shared" si="21"/>
        <v>500157.61697000021</v>
      </c>
      <c r="G52" s="18">
        <f t="shared" si="21"/>
        <v>604666.99868000031</v>
      </c>
      <c r="H52" s="11">
        <f t="shared" si="17"/>
        <v>66.346191927748876</v>
      </c>
      <c r="J52" s="48">
        <f t="shared" si="3"/>
        <v>0</v>
      </c>
      <c r="K52" s="48"/>
      <c r="L52" s="48"/>
      <c r="M52" s="48"/>
      <c r="N52" s="48"/>
      <c r="O52" s="48"/>
      <c r="P52" s="48"/>
      <c r="Q52" s="48"/>
      <c r="R52" s="48"/>
      <c r="U52" s="49" t="s">
        <v>96</v>
      </c>
      <c r="V52" s="50" t="s">
        <v>96</v>
      </c>
      <c r="W52" s="50" t="s">
        <v>96</v>
      </c>
    </row>
    <row r="53" spans="1:23" ht="11.25" customHeight="1" x14ac:dyDescent="0.25">
      <c r="A53" s="51" t="s">
        <v>73</v>
      </c>
      <c r="B53" s="12">
        <v>1147958</v>
      </c>
      <c r="C53" s="12">
        <v>689021.13713999977</v>
      </c>
      <c r="D53" s="12">
        <v>81328.177960000001</v>
      </c>
      <c r="E53" s="12">
        <f t="shared" ref="E53:E58" si="22">C53+D53</f>
        <v>770349.31509999977</v>
      </c>
      <c r="F53" s="12">
        <f t="shared" ref="F53:F58" si="23">B53-E53</f>
        <v>377608.68490000023</v>
      </c>
      <c r="G53" s="12">
        <f t="shared" ref="G53:G58" si="24">B53-C53</f>
        <v>458936.86286000023</v>
      </c>
      <c r="H53" s="11">
        <f t="shared" si="17"/>
        <v>67.1060539758423</v>
      </c>
      <c r="J53" s="48">
        <f t="shared" si="3"/>
        <v>0</v>
      </c>
      <c r="K53" s="48"/>
      <c r="L53" s="48"/>
      <c r="M53" s="48"/>
      <c r="N53" s="48"/>
      <c r="O53" s="48"/>
      <c r="P53" s="48"/>
      <c r="Q53" s="48"/>
      <c r="R53" s="48"/>
      <c r="U53" s="52" t="s">
        <v>157</v>
      </c>
      <c r="V53" s="17" t="s">
        <v>157</v>
      </c>
      <c r="W53" s="17" t="s">
        <v>157</v>
      </c>
    </row>
    <row r="54" spans="1:23" ht="11.25" customHeight="1" x14ac:dyDescent="0.25">
      <c r="A54" s="51" t="s">
        <v>97</v>
      </c>
      <c r="B54" s="12">
        <v>152046.315</v>
      </c>
      <c r="C54" s="12">
        <v>96649.003220000013</v>
      </c>
      <c r="D54" s="12">
        <v>9216.6327299999994</v>
      </c>
      <c r="E54" s="12">
        <f t="shared" si="22"/>
        <v>105865.63595000001</v>
      </c>
      <c r="F54" s="12">
        <f t="shared" si="23"/>
        <v>46180.679049999992</v>
      </c>
      <c r="G54" s="12">
        <f t="shared" si="24"/>
        <v>55397.311779999989</v>
      </c>
      <c r="H54" s="11">
        <f t="shared" si="17"/>
        <v>69.627229012422958</v>
      </c>
      <c r="J54" s="48">
        <f t="shared" si="3"/>
        <v>0</v>
      </c>
      <c r="K54" s="48"/>
      <c r="L54" s="48"/>
      <c r="M54" s="48"/>
      <c r="N54" s="48"/>
      <c r="O54" s="48"/>
      <c r="P54" s="48"/>
      <c r="Q54" s="48"/>
      <c r="R54" s="48"/>
      <c r="U54" s="52" t="s">
        <v>323</v>
      </c>
      <c r="V54" s="17" t="s">
        <v>323</v>
      </c>
      <c r="W54" s="17" t="s">
        <v>323</v>
      </c>
    </row>
    <row r="55" spans="1:23" ht="11.25" customHeight="1" x14ac:dyDescent="0.25">
      <c r="A55" s="51" t="s">
        <v>98</v>
      </c>
      <c r="B55" s="12">
        <v>87154</v>
      </c>
      <c r="C55" s="12">
        <v>50729.383789999993</v>
      </c>
      <c r="D55" s="12">
        <v>3024.7523300000003</v>
      </c>
      <c r="E55" s="12">
        <f t="shared" si="22"/>
        <v>53754.136119999996</v>
      </c>
      <c r="F55" s="12">
        <f t="shared" si="23"/>
        <v>33399.863880000004</v>
      </c>
      <c r="G55" s="12">
        <f t="shared" si="24"/>
        <v>36424.616210000007</v>
      </c>
      <c r="H55" s="11">
        <f t="shared" si="17"/>
        <v>61.67718764485852</v>
      </c>
      <c r="J55" s="48">
        <f t="shared" si="3"/>
        <v>0</v>
      </c>
      <c r="K55" s="48"/>
      <c r="L55" s="48"/>
      <c r="M55" s="48"/>
      <c r="N55" s="48"/>
      <c r="O55" s="48"/>
      <c r="P55" s="48"/>
      <c r="Q55" s="48"/>
      <c r="R55" s="48"/>
      <c r="U55" s="52" t="s">
        <v>324</v>
      </c>
      <c r="V55" s="17" t="s">
        <v>324</v>
      </c>
      <c r="W55" s="17" t="s">
        <v>324</v>
      </c>
    </row>
    <row r="56" spans="1:23" ht="11.25" customHeight="1" x14ac:dyDescent="0.25">
      <c r="A56" s="51" t="s">
        <v>99</v>
      </c>
      <c r="B56" s="12">
        <v>76985</v>
      </c>
      <c r="C56" s="12">
        <v>33631.474630000004</v>
      </c>
      <c r="D56" s="12">
        <v>9715.2539399999987</v>
      </c>
      <c r="E56" s="12">
        <f t="shared" si="22"/>
        <v>43346.728570000007</v>
      </c>
      <c r="F56" s="12">
        <f t="shared" si="23"/>
        <v>33638.271429999993</v>
      </c>
      <c r="G56" s="12">
        <f t="shared" si="24"/>
        <v>43353.525369999996</v>
      </c>
      <c r="H56" s="11">
        <f t="shared" si="17"/>
        <v>56.305421276872124</v>
      </c>
      <c r="J56" s="48">
        <f t="shared" si="3"/>
        <v>0</v>
      </c>
      <c r="K56" s="48"/>
      <c r="L56" s="48"/>
      <c r="M56" s="48"/>
      <c r="N56" s="48"/>
      <c r="O56" s="48"/>
      <c r="P56" s="48"/>
      <c r="Q56" s="48"/>
      <c r="R56" s="48"/>
      <c r="U56" s="52" t="s">
        <v>325</v>
      </c>
      <c r="V56" s="17" t="s">
        <v>325</v>
      </c>
      <c r="W56" s="17" t="s">
        <v>325</v>
      </c>
    </row>
    <row r="57" spans="1:23" ht="11.25" customHeight="1" x14ac:dyDescent="0.25">
      <c r="A57" s="51" t="s">
        <v>100</v>
      </c>
      <c r="B57" s="12">
        <v>15819</v>
      </c>
      <c r="C57" s="12">
        <v>6458.7464500000006</v>
      </c>
      <c r="D57" s="12">
        <v>30.15</v>
      </c>
      <c r="E57" s="12">
        <f t="shared" si="22"/>
        <v>6488.8964500000002</v>
      </c>
      <c r="F57" s="12">
        <f t="shared" si="23"/>
        <v>9330.1035499999998</v>
      </c>
      <c r="G57" s="12">
        <f t="shared" si="24"/>
        <v>9360.2535499999994</v>
      </c>
      <c r="H57" s="11">
        <f t="shared" si="17"/>
        <v>41.019637461280738</v>
      </c>
      <c r="J57" s="48">
        <f t="shared" si="3"/>
        <v>0</v>
      </c>
      <c r="K57" s="48"/>
      <c r="L57" s="48"/>
      <c r="M57" s="48"/>
      <c r="N57" s="48"/>
      <c r="O57" s="48"/>
      <c r="P57" s="48"/>
      <c r="Q57" s="48"/>
      <c r="R57" s="48"/>
      <c r="U57" s="52" t="s">
        <v>326</v>
      </c>
      <c r="V57" s="17" t="s">
        <v>326</v>
      </c>
      <c r="W57" s="17" t="s">
        <v>326</v>
      </c>
    </row>
    <row r="58" spans="1:23" ht="11.25" customHeight="1" x14ac:dyDescent="0.25">
      <c r="A58" s="51" t="s">
        <v>101</v>
      </c>
      <c r="B58" s="12">
        <v>6222</v>
      </c>
      <c r="C58" s="12">
        <v>5027.5710899999995</v>
      </c>
      <c r="D58" s="12">
        <v>1194.4147499999999</v>
      </c>
      <c r="E58" s="12">
        <f t="shared" si="22"/>
        <v>6221.9858399999994</v>
      </c>
      <c r="F58" s="12">
        <f t="shared" si="23"/>
        <v>1.4160000000629225E-2</v>
      </c>
      <c r="G58" s="12">
        <f t="shared" si="24"/>
        <v>1194.4289100000005</v>
      </c>
      <c r="H58" s="11">
        <f t="shared" si="17"/>
        <v>99.999772420443577</v>
      </c>
      <c r="J58" s="48">
        <f t="shared" si="3"/>
        <v>0</v>
      </c>
      <c r="K58" s="48"/>
      <c r="L58" s="48"/>
      <c r="M58" s="48"/>
      <c r="N58" s="48"/>
      <c r="O58" s="48"/>
      <c r="P58" s="48"/>
      <c r="Q58" s="48"/>
      <c r="R58" s="48"/>
      <c r="U58" s="52" t="s">
        <v>327</v>
      </c>
      <c r="V58" s="17" t="s">
        <v>327</v>
      </c>
      <c r="W58" s="17" t="s">
        <v>327</v>
      </c>
    </row>
    <row r="59" spans="1:23" ht="11.25" customHeight="1" x14ac:dyDescent="0.25">
      <c r="A59" s="51"/>
      <c r="B59" s="13"/>
      <c r="C59" s="13"/>
      <c r="D59" s="13"/>
      <c r="E59" s="13"/>
      <c r="F59" s="13"/>
      <c r="G59" s="13"/>
      <c r="H59" s="11" t="str">
        <f t="shared" si="17"/>
        <v/>
      </c>
      <c r="J59" s="48">
        <f t="shared" si="3"/>
        <v>0</v>
      </c>
      <c r="K59" s="48"/>
      <c r="L59" s="48"/>
      <c r="M59" s="48"/>
      <c r="N59" s="48"/>
      <c r="O59" s="48"/>
      <c r="P59" s="48"/>
      <c r="Q59" s="48"/>
      <c r="R59" s="48"/>
      <c r="U59" s="57"/>
      <c r="V59" s="51"/>
      <c r="W59" s="17"/>
    </row>
    <row r="60" spans="1:23" ht="11.25" customHeight="1" x14ac:dyDescent="0.3">
      <c r="A60" s="47" t="s">
        <v>102</v>
      </c>
      <c r="B60" s="15">
        <f t="shared" ref="B60:C60" si="25">SUM(B61:B70)</f>
        <v>1577177.2919999999</v>
      </c>
      <c r="C60" s="15">
        <f t="shared" si="25"/>
        <v>877430.71612000279</v>
      </c>
      <c r="D60" s="15">
        <f t="shared" ref="D60:G60" si="26">SUM(D61:D70)</f>
        <v>92036.501779999977</v>
      </c>
      <c r="E60" s="15">
        <f t="shared" si="26"/>
        <v>969467.21790000284</v>
      </c>
      <c r="F60" s="15">
        <f t="shared" si="26"/>
        <v>607710.07409999717</v>
      </c>
      <c r="G60" s="15">
        <f t="shared" si="26"/>
        <v>699746.57587999734</v>
      </c>
      <c r="H60" s="11">
        <f t="shared" si="17"/>
        <v>61.468499630160977</v>
      </c>
      <c r="J60" s="48">
        <f t="shared" si="3"/>
        <v>0</v>
      </c>
      <c r="K60" s="48"/>
      <c r="L60" s="48"/>
      <c r="M60" s="48"/>
      <c r="N60" s="48"/>
      <c r="O60" s="48"/>
      <c r="P60" s="48"/>
      <c r="Q60" s="48"/>
      <c r="R60" s="48"/>
      <c r="U60" s="49" t="s">
        <v>102</v>
      </c>
      <c r="V60" s="50" t="s">
        <v>102</v>
      </c>
      <c r="W60" s="50" t="s">
        <v>102</v>
      </c>
    </row>
    <row r="61" spans="1:23" ht="11.25" customHeight="1" x14ac:dyDescent="0.25">
      <c r="A61" s="51" t="s">
        <v>103</v>
      </c>
      <c r="B61" s="12">
        <v>73837.291999999885</v>
      </c>
      <c r="C61" s="12">
        <v>64918.019750002648</v>
      </c>
      <c r="D61" s="12">
        <v>6977.4602500000019</v>
      </c>
      <c r="E61" s="12">
        <f t="shared" ref="E61:E70" si="27">C61+D61</f>
        <v>71895.480000002644</v>
      </c>
      <c r="F61" s="12">
        <f t="shared" ref="F61:F70" si="28">B61-E61</f>
        <v>1941.8119999972405</v>
      </c>
      <c r="G61" s="12">
        <f t="shared" ref="G61:G70" si="29">B61-C61</f>
        <v>8919.2722499972369</v>
      </c>
      <c r="H61" s="11">
        <f t="shared" si="17"/>
        <v>97.370147323391492</v>
      </c>
      <c r="J61" s="48">
        <f t="shared" si="3"/>
        <v>0</v>
      </c>
      <c r="K61" s="48"/>
      <c r="L61" s="48"/>
      <c r="M61" s="48"/>
      <c r="N61" s="48"/>
      <c r="O61" s="48"/>
      <c r="P61" s="48"/>
      <c r="Q61" s="48"/>
      <c r="R61" s="48"/>
      <c r="U61" s="52" t="s">
        <v>328</v>
      </c>
      <c r="V61" s="17" t="s">
        <v>328</v>
      </c>
      <c r="W61" s="17" t="s">
        <v>328</v>
      </c>
    </row>
    <row r="62" spans="1:23" ht="11.25" customHeight="1" x14ac:dyDescent="0.25">
      <c r="A62" s="51" t="s">
        <v>104</v>
      </c>
      <c r="B62" s="12">
        <v>342721</v>
      </c>
      <c r="C62" s="12">
        <v>121853.12274999999</v>
      </c>
      <c r="D62" s="12">
        <v>971.95582999999999</v>
      </c>
      <c r="E62" s="12">
        <f t="shared" si="27"/>
        <v>122825.07858</v>
      </c>
      <c r="F62" s="12">
        <f t="shared" si="28"/>
        <v>219895.92142</v>
      </c>
      <c r="G62" s="12">
        <f t="shared" si="29"/>
        <v>220867.87725000002</v>
      </c>
      <c r="H62" s="11">
        <f t="shared" si="17"/>
        <v>35.83821200918532</v>
      </c>
      <c r="J62" s="48">
        <f t="shared" si="3"/>
        <v>0</v>
      </c>
      <c r="K62" s="48"/>
      <c r="L62" s="48"/>
      <c r="M62" s="48"/>
      <c r="N62" s="48"/>
      <c r="O62" s="48"/>
      <c r="P62" s="48"/>
      <c r="Q62" s="48"/>
      <c r="R62" s="48"/>
      <c r="U62" s="52" t="s">
        <v>329</v>
      </c>
      <c r="V62" s="17" t="s">
        <v>329</v>
      </c>
      <c r="W62" s="17" t="s">
        <v>329</v>
      </c>
    </row>
    <row r="63" spans="1:23" ht="11.25" customHeight="1" x14ac:dyDescent="0.25">
      <c r="A63" s="51" t="s">
        <v>105</v>
      </c>
      <c r="B63" s="12">
        <v>974942.00000000012</v>
      </c>
      <c r="C63" s="12">
        <v>552677.25551000016</v>
      </c>
      <c r="D63" s="12">
        <v>79430.701000000001</v>
      </c>
      <c r="E63" s="12">
        <f t="shared" si="27"/>
        <v>632107.95651000016</v>
      </c>
      <c r="F63" s="12">
        <f t="shared" si="28"/>
        <v>342834.04348999995</v>
      </c>
      <c r="G63" s="12">
        <f t="shared" si="29"/>
        <v>422264.74448999995</v>
      </c>
      <c r="H63" s="11">
        <f t="shared" si="17"/>
        <v>64.83544216066187</v>
      </c>
      <c r="J63" s="48">
        <f t="shared" si="3"/>
        <v>0</v>
      </c>
      <c r="K63" s="48"/>
      <c r="L63" s="48"/>
      <c r="M63" s="48"/>
      <c r="N63" s="48"/>
      <c r="O63" s="48"/>
      <c r="P63" s="48"/>
      <c r="Q63" s="48"/>
      <c r="R63" s="48"/>
      <c r="U63" s="52" t="s">
        <v>330</v>
      </c>
      <c r="V63" s="17" t="s">
        <v>330</v>
      </c>
      <c r="W63" s="17" t="s">
        <v>330</v>
      </c>
    </row>
    <row r="64" spans="1:23" ht="11.25" customHeight="1" x14ac:dyDescent="0.25">
      <c r="A64" s="51" t="s">
        <v>106</v>
      </c>
      <c r="B64" s="12">
        <v>22073</v>
      </c>
      <c r="C64" s="12">
        <v>14402.869959999998</v>
      </c>
      <c r="D64" s="12">
        <v>1407.2238900000002</v>
      </c>
      <c r="E64" s="12">
        <f t="shared" si="27"/>
        <v>15810.093849999997</v>
      </c>
      <c r="F64" s="12">
        <f t="shared" si="28"/>
        <v>6262.9061500000025</v>
      </c>
      <c r="G64" s="12">
        <f t="shared" si="29"/>
        <v>7670.1300400000018</v>
      </c>
      <c r="H64" s="11">
        <f t="shared" si="17"/>
        <v>71.626393557740215</v>
      </c>
      <c r="J64" s="48">
        <f t="shared" si="3"/>
        <v>0</v>
      </c>
      <c r="K64" s="48"/>
      <c r="L64" s="48"/>
      <c r="M64" s="48"/>
      <c r="N64" s="48"/>
      <c r="O64" s="48"/>
      <c r="P64" s="48"/>
      <c r="Q64" s="48"/>
      <c r="R64" s="48"/>
      <c r="U64" s="52" t="s">
        <v>331</v>
      </c>
      <c r="V64" s="17" t="s">
        <v>331</v>
      </c>
      <c r="W64" s="17" t="s">
        <v>331</v>
      </c>
    </row>
    <row r="65" spans="1:23" ht="11.25" customHeight="1" x14ac:dyDescent="0.25">
      <c r="A65" s="51" t="s">
        <v>107</v>
      </c>
      <c r="B65" s="12">
        <v>126927</v>
      </c>
      <c r="C65" s="12">
        <v>103658.13180999999</v>
      </c>
      <c r="D65" s="12">
        <v>2451.1104999999998</v>
      </c>
      <c r="E65" s="12">
        <f t="shared" si="27"/>
        <v>106109.24230999999</v>
      </c>
      <c r="F65" s="12">
        <f t="shared" si="28"/>
        <v>20817.757690000013</v>
      </c>
      <c r="G65" s="12">
        <f t="shared" si="29"/>
        <v>23268.868190000008</v>
      </c>
      <c r="H65" s="11">
        <f t="shared" si="17"/>
        <v>83.598637256060556</v>
      </c>
      <c r="J65" s="48">
        <f t="shared" si="3"/>
        <v>0</v>
      </c>
      <c r="K65" s="48"/>
      <c r="L65" s="48"/>
      <c r="M65" s="48"/>
      <c r="N65" s="48"/>
      <c r="O65" s="48"/>
      <c r="P65" s="48"/>
      <c r="Q65" s="48"/>
      <c r="R65" s="48"/>
      <c r="U65" s="52" t="s">
        <v>332</v>
      </c>
      <c r="V65" s="17" t="s">
        <v>332</v>
      </c>
      <c r="W65" s="17" t="s">
        <v>332</v>
      </c>
    </row>
    <row r="66" spans="1:23" ht="11.25" customHeight="1" x14ac:dyDescent="0.25">
      <c r="A66" s="51" t="s">
        <v>108</v>
      </c>
      <c r="B66" s="12">
        <v>1158</v>
      </c>
      <c r="C66" s="12">
        <v>1037.5489499999999</v>
      </c>
      <c r="D66" s="12">
        <v>4.7203200000000001</v>
      </c>
      <c r="E66" s="12">
        <f t="shared" si="27"/>
        <v>1042.2692699999998</v>
      </c>
      <c r="F66" s="12">
        <f t="shared" si="28"/>
        <v>115.73073000000022</v>
      </c>
      <c r="G66" s="12">
        <f t="shared" si="29"/>
        <v>120.45105000000012</v>
      </c>
      <c r="H66" s="11">
        <f t="shared" si="17"/>
        <v>90.005981865284951</v>
      </c>
      <c r="J66" s="48">
        <f t="shared" si="3"/>
        <v>0</v>
      </c>
      <c r="K66" s="48"/>
      <c r="L66" s="48"/>
      <c r="M66" s="48"/>
      <c r="N66" s="48"/>
      <c r="O66" s="48"/>
      <c r="P66" s="48"/>
      <c r="Q66" s="48"/>
      <c r="R66" s="48"/>
      <c r="U66" s="52" t="s">
        <v>333</v>
      </c>
      <c r="V66" s="17" t="s">
        <v>333</v>
      </c>
      <c r="W66" s="17" t="s">
        <v>333</v>
      </c>
    </row>
    <row r="67" spans="1:23" ht="11.25" customHeight="1" x14ac:dyDescent="0.25">
      <c r="A67" s="51" t="s">
        <v>109</v>
      </c>
      <c r="B67" s="12">
        <v>16239</v>
      </c>
      <c r="C67" s="12">
        <v>8294.66669</v>
      </c>
      <c r="D67" s="12">
        <v>0</v>
      </c>
      <c r="E67" s="12">
        <f t="shared" si="27"/>
        <v>8294.66669</v>
      </c>
      <c r="F67" s="12">
        <f t="shared" si="28"/>
        <v>7944.33331</v>
      </c>
      <c r="G67" s="12">
        <f t="shared" si="29"/>
        <v>7944.33331</v>
      </c>
      <c r="H67" s="11">
        <f t="shared" si="17"/>
        <v>51.078679044276122</v>
      </c>
      <c r="J67" s="48">
        <f t="shared" si="3"/>
        <v>0</v>
      </c>
      <c r="K67" s="48"/>
      <c r="L67" s="48"/>
      <c r="M67" s="48"/>
      <c r="N67" s="48"/>
      <c r="O67" s="48"/>
      <c r="P67" s="48"/>
      <c r="Q67" s="48"/>
      <c r="R67" s="48"/>
      <c r="U67" s="52" t="s">
        <v>334</v>
      </c>
      <c r="V67" s="17" t="s">
        <v>334</v>
      </c>
      <c r="W67" s="17" t="s">
        <v>334</v>
      </c>
    </row>
    <row r="68" spans="1:23" ht="11.25" customHeight="1" x14ac:dyDescent="0.25">
      <c r="A68" s="51" t="s">
        <v>110</v>
      </c>
      <c r="B68" s="12">
        <v>10023</v>
      </c>
      <c r="C68" s="12">
        <v>5574.46191</v>
      </c>
      <c r="D68" s="12">
        <v>412.86151000000001</v>
      </c>
      <c r="E68" s="12">
        <f t="shared" si="27"/>
        <v>5987.3234199999997</v>
      </c>
      <c r="F68" s="12">
        <f t="shared" si="28"/>
        <v>4035.6765800000003</v>
      </c>
      <c r="G68" s="12">
        <f t="shared" si="29"/>
        <v>4448.53809</v>
      </c>
      <c r="H68" s="11">
        <f t="shared" si="17"/>
        <v>59.735841763942929</v>
      </c>
      <c r="J68" s="48">
        <f t="shared" si="3"/>
        <v>0</v>
      </c>
      <c r="K68" s="48"/>
      <c r="L68" s="48"/>
      <c r="M68" s="48"/>
      <c r="N68" s="48"/>
      <c r="O68" s="48"/>
      <c r="P68" s="48"/>
      <c r="Q68" s="48"/>
      <c r="R68" s="48"/>
      <c r="U68" s="52" t="s">
        <v>335</v>
      </c>
      <c r="V68" s="17" t="s">
        <v>335</v>
      </c>
      <c r="W68" s="17" t="s">
        <v>335</v>
      </c>
    </row>
    <row r="69" spans="1:23" ht="11.25" customHeight="1" x14ac:dyDescent="0.25">
      <c r="A69" s="58" t="s">
        <v>111</v>
      </c>
      <c r="B69" s="12">
        <v>9257</v>
      </c>
      <c r="C69" s="12">
        <v>5014.63879</v>
      </c>
      <c r="D69" s="12">
        <v>380.46848</v>
      </c>
      <c r="E69" s="12">
        <f t="shared" si="27"/>
        <v>5395.1072700000004</v>
      </c>
      <c r="F69" s="12">
        <f t="shared" si="28"/>
        <v>3861.8927299999996</v>
      </c>
      <c r="G69" s="12">
        <f t="shared" si="29"/>
        <v>4242.36121</v>
      </c>
      <c r="H69" s="11">
        <f t="shared" si="17"/>
        <v>58.281379172518101</v>
      </c>
      <c r="J69" s="48">
        <f t="shared" si="3"/>
        <v>0</v>
      </c>
      <c r="K69" s="48"/>
      <c r="L69" s="48"/>
      <c r="M69" s="48"/>
      <c r="N69" s="48"/>
      <c r="O69" s="48"/>
      <c r="P69" s="48"/>
      <c r="Q69" s="48"/>
      <c r="R69" s="48"/>
      <c r="U69" s="52" t="s">
        <v>336</v>
      </c>
      <c r="V69" s="17" t="s">
        <v>336</v>
      </c>
      <c r="W69" s="17" t="s">
        <v>336</v>
      </c>
    </row>
    <row r="70" spans="1:23" ht="11.25" hidden="1" customHeight="1" x14ac:dyDescent="0.25">
      <c r="A70" s="51" t="s">
        <v>112</v>
      </c>
      <c r="B70" s="12">
        <v>0</v>
      </c>
      <c r="C70" s="12">
        <v>0</v>
      </c>
      <c r="D70" s="12">
        <v>0</v>
      </c>
      <c r="E70" s="12">
        <f t="shared" si="27"/>
        <v>0</v>
      </c>
      <c r="F70" s="12">
        <f t="shared" si="28"/>
        <v>0</v>
      </c>
      <c r="G70" s="12">
        <f t="shared" si="29"/>
        <v>0</v>
      </c>
      <c r="H70" s="11" t="str">
        <f t="shared" si="17"/>
        <v/>
      </c>
      <c r="J70" s="48">
        <f t="shared" si="3"/>
        <v>0</v>
      </c>
      <c r="K70" s="48"/>
      <c r="L70" s="48"/>
      <c r="M70" s="48"/>
      <c r="N70" s="48"/>
      <c r="O70" s="48"/>
      <c r="P70" s="48"/>
      <c r="Q70" s="48"/>
      <c r="R70" s="48"/>
      <c r="U70" s="52" t="s">
        <v>337</v>
      </c>
      <c r="V70" s="17" t="s">
        <v>337</v>
      </c>
      <c r="W70" s="17" t="s">
        <v>337</v>
      </c>
    </row>
    <row r="71" spans="1:23" ht="11.25" customHeight="1" x14ac:dyDescent="0.2">
      <c r="A71" s="51"/>
      <c r="B71" s="13"/>
      <c r="C71" s="13"/>
      <c r="D71" s="13"/>
      <c r="E71" s="13"/>
      <c r="F71" s="13"/>
      <c r="G71" s="13"/>
      <c r="H71" s="11" t="str">
        <f t="shared" si="17"/>
        <v/>
      </c>
      <c r="J71" s="48">
        <f t="shared" si="3"/>
        <v>0</v>
      </c>
      <c r="K71" s="48"/>
      <c r="L71" s="48"/>
      <c r="M71" s="48"/>
      <c r="N71" s="48"/>
      <c r="O71" s="48"/>
      <c r="P71" s="48"/>
      <c r="Q71" s="48"/>
      <c r="R71" s="48"/>
      <c r="U71" s="57"/>
      <c r="V71" s="51"/>
      <c r="W71" s="51"/>
    </row>
    <row r="72" spans="1:23" ht="11.25" customHeight="1" x14ac:dyDescent="0.3">
      <c r="A72" s="47" t="s">
        <v>113</v>
      </c>
      <c r="B72" s="15">
        <f t="shared" ref="B72:G72" si="30">SUM(B73:B77)</f>
        <v>601518</v>
      </c>
      <c r="C72" s="15">
        <f t="shared" si="30"/>
        <v>424625.64423999999</v>
      </c>
      <c r="D72" s="15">
        <f t="shared" ref="D72" si="31">SUM(D73:D77)</f>
        <v>2848.3230200000003</v>
      </c>
      <c r="E72" s="18">
        <f t="shared" si="30"/>
        <v>427473.96725999995</v>
      </c>
      <c r="F72" s="18">
        <f t="shared" si="30"/>
        <v>174044.03274</v>
      </c>
      <c r="G72" s="18">
        <f t="shared" si="30"/>
        <v>176892.35576000001</v>
      </c>
      <c r="H72" s="11">
        <f t="shared" si="17"/>
        <v>71.065864572631227</v>
      </c>
      <c r="J72" s="48">
        <f t="shared" si="3"/>
        <v>0</v>
      </c>
      <c r="K72" s="48"/>
      <c r="L72" s="48"/>
      <c r="M72" s="48"/>
      <c r="N72" s="48"/>
      <c r="O72" s="48"/>
      <c r="P72" s="48"/>
      <c r="Q72" s="48"/>
      <c r="R72" s="48"/>
      <c r="U72" s="49" t="s">
        <v>113</v>
      </c>
      <c r="V72" s="50" t="s">
        <v>113</v>
      </c>
      <c r="W72" s="50" t="s">
        <v>113</v>
      </c>
    </row>
    <row r="73" spans="1:23" ht="11.25" customHeight="1" x14ac:dyDescent="0.25">
      <c r="A73" s="51" t="s">
        <v>73</v>
      </c>
      <c r="B73" s="12">
        <v>590951</v>
      </c>
      <c r="C73" s="12">
        <v>417353.51624999999</v>
      </c>
      <c r="D73" s="12">
        <v>2481.1767200000004</v>
      </c>
      <c r="E73" s="12">
        <f t="shared" ref="E73:E77" si="32">C73+D73</f>
        <v>419834.69296999997</v>
      </c>
      <c r="F73" s="12">
        <f>B73-E73</f>
        <v>171116.30703000003</v>
      </c>
      <c r="G73" s="12">
        <f>B73-C73</f>
        <v>173597.48375000001</v>
      </c>
      <c r="H73" s="11">
        <f t="shared" si="17"/>
        <v>71.043909388426457</v>
      </c>
      <c r="J73" s="48">
        <f t="shared" si="3"/>
        <v>0</v>
      </c>
      <c r="K73" s="48"/>
      <c r="L73" s="48"/>
      <c r="M73" s="48"/>
      <c r="N73" s="48"/>
      <c r="O73" s="48"/>
      <c r="P73" s="48"/>
      <c r="Q73" s="48"/>
      <c r="R73" s="48"/>
      <c r="U73" s="52" t="s">
        <v>157</v>
      </c>
      <c r="V73" s="17" t="s">
        <v>157</v>
      </c>
      <c r="W73" s="17" t="s">
        <v>157</v>
      </c>
    </row>
    <row r="74" spans="1:23" ht="11.25" customHeight="1" x14ac:dyDescent="0.25">
      <c r="A74" s="51" t="s">
        <v>114</v>
      </c>
      <c r="B74" s="12">
        <v>5981</v>
      </c>
      <c r="C74" s="12">
        <v>4125.23225</v>
      </c>
      <c r="D74" s="12">
        <v>143.73514</v>
      </c>
      <c r="E74" s="12">
        <f t="shared" si="32"/>
        <v>4268.9673899999998</v>
      </c>
      <c r="F74" s="12">
        <f>B74-E74</f>
        <v>1712.0326100000002</v>
      </c>
      <c r="G74" s="12">
        <f>B74-C74</f>
        <v>1855.76775</v>
      </c>
      <c r="H74" s="11">
        <f t="shared" ref="H74:H92" si="33">IFERROR(E74/B74*100,"")</f>
        <v>71.375478849690694</v>
      </c>
      <c r="J74" s="48">
        <f t="shared" si="3"/>
        <v>0</v>
      </c>
      <c r="K74" s="48"/>
      <c r="L74" s="48"/>
      <c r="M74" s="48"/>
      <c r="N74" s="48"/>
      <c r="O74" s="48"/>
      <c r="P74" s="48"/>
      <c r="Q74" s="48"/>
      <c r="R74" s="48"/>
      <c r="U74" s="52" t="s">
        <v>338</v>
      </c>
      <c r="V74" s="17" t="s">
        <v>338</v>
      </c>
      <c r="W74" s="17" t="s">
        <v>338</v>
      </c>
    </row>
    <row r="75" spans="1:23" ht="11.25" customHeight="1" x14ac:dyDescent="0.25">
      <c r="A75" s="51" t="s">
        <v>115</v>
      </c>
      <c r="B75" s="12">
        <v>192</v>
      </c>
      <c r="C75" s="12">
        <v>181.44042999999999</v>
      </c>
      <c r="D75" s="12">
        <v>9.3780000000000002E-2</v>
      </c>
      <c r="E75" s="12">
        <f t="shared" si="32"/>
        <v>181.53421</v>
      </c>
      <c r="F75" s="12">
        <f>B75-E75</f>
        <v>10.465789999999998</v>
      </c>
      <c r="G75" s="12">
        <f>B75-C75</f>
        <v>10.559570000000008</v>
      </c>
      <c r="H75" s="11">
        <f t="shared" si="33"/>
        <v>94.54906770833334</v>
      </c>
      <c r="J75" s="48">
        <f t="shared" ref="J75:J138" si="34">COUNTIF(K75,"&lt;0")</f>
        <v>0</v>
      </c>
      <c r="K75" s="48"/>
      <c r="L75" s="48"/>
      <c r="M75" s="48"/>
      <c r="N75" s="48"/>
      <c r="O75" s="48"/>
      <c r="P75" s="48"/>
      <c r="Q75" s="48"/>
      <c r="R75" s="48"/>
      <c r="U75" s="52" t="s">
        <v>339</v>
      </c>
      <c r="V75" s="17" t="s">
        <v>339</v>
      </c>
      <c r="W75" s="17" t="s">
        <v>339</v>
      </c>
    </row>
    <row r="76" spans="1:23" ht="11.25" customHeight="1" x14ac:dyDescent="0.25">
      <c r="A76" s="51" t="s">
        <v>116</v>
      </c>
      <c r="B76" s="12">
        <v>1888</v>
      </c>
      <c r="C76" s="12">
        <v>1381.1306200000001</v>
      </c>
      <c r="D76" s="12">
        <v>223.31738000000001</v>
      </c>
      <c r="E76" s="12">
        <f t="shared" si="32"/>
        <v>1604.4480000000001</v>
      </c>
      <c r="F76" s="12">
        <f>B76-E76</f>
        <v>283.55199999999991</v>
      </c>
      <c r="G76" s="12">
        <f>B76-C76</f>
        <v>506.86937999999986</v>
      </c>
      <c r="H76" s="11">
        <f t="shared" si="33"/>
        <v>84.9813559322034</v>
      </c>
      <c r="J76" s="48">
        <f t="shared" si="34"/>
        <v>0</v>
      </c>
      <c r="K76" s="48"/>
      <c r="L76" s="48"/>
      <c r="M76" s="48"/>
      <c r="N76" s="48"/>
      <c r="O76" s="48"/>
      <c r="P76" s="48"/>
      <c r="Q76" s="48"/>
      <c r="R76" s="48"/>
      <c r="U76" s="52" t="s">
        <v>340</v>
      </c>
      <c r="V76" s="17" t="s">
        <v>340</v>
      </c>
      <c r="W76" s="17" t="s">
        <v>340</v>
      </c>
    </row>
    <row r="77" spans="1:23" ht="11.25" customHeight="1" x14ac:dyDescent="0.25">
      <c r="A77" s="51" t="s">
        <v>117</v>
      </c>
      <c r="B77" s="12">
        <v>2506</v>
      </c>
      <c r="C77" s="12">
        <v>1584.3246899999999</v>
      </c>
      <c r="D77" s="12">
        <v>0</v>
      </c>
      <c r="E77" s="12">
        <f t="shared" si="32"/>
        <v>1584.3246899999999</v>
      </c>
      <c r="F77" s="12">
        <f>B77-E77</f>
        <v>921.67531000000008</v>
      </c>
      <c r="G77" s="12">
        <f>B77-C77</f>
        <v>921.67531000000008</v>
      </c>
      <c r="H77" s="11">
        <f t="shared" si="33"/>
        <v>63.221256584197924</v>
      </c>
      <c r="J77" s="48">
        <f t="shared" si="34"/>
        <v>0</v>
      </c>
      <c r="K77" s="48"/>
      <c r="L77" s="48"/>
      <c r="M77" s="48"/>
      <c r="N77" s="48"/>
      <c r="O77" s="48"/>
      <c r="P77" s="48"/>
      <c r="Q77" s="48"/>
      <c r="R77" s="48"/>
      <c r="U77" s="52" t="s">
        <v>341</v>
      </c>
      <c r="V77" s="17" t="s">
        <v>341</v>
      </c>
      <c r="W77" s="17" t="s">
        <v>341</v>
      </c>
    </row>
    <row r="78" spans="1:23" ht="11.25" customHeight="1" x14ac:dyDescent="0.2">
      <c r="A78" s="51"/>
      <c r="B78" s="13"/>
      <c r="C78" s="13"/>
      <c r="D78" s="13"/>
      <c r="E78" s="13"/>
      <c r="F78" s="13"/>
      <c r="G78" s="13"/>
      <c r="H78" s="11" t="str">
        <f t="shared" si="33"/>
        <v/>
      </c>
      <c r="J78" s="48">
        <f t="shared" si="34"/>
        <v>0</v>
      </c>
      <c r="K78" s="48"/>
      <c r="L78" s="48"/>
      <c r="M78" s="48"/>
      <c r="N78" s="48"/>
      <c r="O78" s="48"/>
      <c r="P78" s="48"/>
      <c r="Q78" s="48"/>
      <c r="R78" s="48"/>
      <c r="U78" s="57"/>
      <c r="V78" s="51"/>
      <c r="W78" s="51"/>
    </row>
    <row r="79" spans="1:23" ht="11.25" customHeight="1" x14ac:dyDescent="0.3">
      <c r="A79" s="47" t="s">
        <v>118</v>
      </c>
      <c r="B79" s="15">
        <f>SUM(B80:B82)</f>
        <v>10285660.425000001</v>
      </c>
      <c r="C79" s="15">
        <f>SUM(C80:C82)</f>
        <v>5432253.1364000002</v>
      </c>
      <c r="D79" s="15">
        <f>SUM(D80:D82)</f>
        <v>656240.21451000008</v>
      </c>
      <c r="E79" s="18">
        <f t="shared" ref="E79:G79" si="35">SUM(E80:E82)</f>
        <v>6088493.3509099996</v>
      </c>
      <c r="F79" s="18">
        <f t="shared" si="35"/>
        <v>4197167.0740900012</v>
      </c>
      <c r="G79" s="18">
        <f t="shared" si="35"/>
        <v>4853407.2886000006</v>
      </c>
      <c r="H79" s="11">
        <f t="shared" si="33"/>
        <v>59.193995322959523</v>
      </c>
      <c r="J79" s="48">
        <f t="shared" si="34"/>
        <v>0</v>
      </c>
      <c r="K79" s="48"/>
      <c r="L79" s="48"/>
      <c r="M79" s="48"/>
      <c r="N79" s="48"/>
      <c r="O79" s="48"/>
      <c r="P79" s="48"/>
      <c r="Q79" s="48"/>
      <c r="R79" s="48"/>
      <c r="U79" s="49" t="s">
        <v>118</v>
      </c>
      <c r="V79" s="50" t="s">
        <v>118</v>
      </c>
      <c r="W79" s="50" t="s">
        <v>118</v>
      </c>
    </row>
    <row r="80" spans="1:23" ht="11.25" customHeight="1" x14ac:dyDescent="0.25">
      <c r="A80" s="51" t="s">
        <v>119</v>
      </c>
      <c r="B80" s="12">
        <v>10250555.425000001</v>
      </c>
      <c r="C80" s="12">
        <v>5420893.7489799997</v>
      </c>
      <c r="D80" s="12">
        <v>655925.32142000005</v>
      </c>
      <c r="E80" s="12">
        <f t="shared" ref="E80:E82" si="36">C80+D80</f>
        <v>6076819.0703999996</v>
      </c>
      <c r="F80" s="12">
        <f>B80-E80</f>
        <v>4173736.3546000011</v>
      </c>
      <c r="G80" s="12">
        <f>B80-C80</f>
        <v>4829661.6760200011</v>
      </c>
      <c r="H80" s="11">
        <f t="shared" si="33"/>
        <v>59.282827304940888</v>
      </c>
      <c r="J80" s="48">
        <f t="shared" si="34"/>
        <v>0</v>
      </c>
      <c r="K80" s="48"/>
      <c r="L80" s="48"/>
      <c r="M80" s="48"/>
      <c r="N80" s="48"/>
      <c r="O80" s="48"/>
      <c r="P80" s="48"/>
      <c r="Q80" s="48"/>
      <c r="R80" s="48"/>
      <c r="U80" s="52" t="s">
        <v>157</v>
      </c>
      <c r="V80" s="17" t="s">
        <v>157</v>
      </c>
      <c r="W80" s="17" t="s">
        <v>157</v>
      </c>
    </row>
    <row r="81" spans="1:23" ht="11.25" customHeight="1" x14ac:dyDescent="0.25">
      <c r="A81" s="51" t="s">
        <v>120</v>
      </c>
      <c r="B81" s="12">
        <v>32438</v>
      </c>
      <c r="C81" s="12">
        <v>8838.1920600000012</v>
      </c>
      <c r="D81" s="12">
        <v>250.17864</v>
      </c>
      <c r="E81" s="12">
        <f t="shared" si="36"/>
        <v>9088.3707000000013</v>
      </c>
      <c r="F81" s="12">
        <f>B81-E81</f>
        <v>23349.629300000001</v>
      </c>
      <c r="G81" s="12">
        <f>B81-C81</f>
        <v>23599.807939999999</v>
      </c>
      <c r="H81" s="11">
        <f t="shared" si="33"/>
        <v>28.017666625562615</v>
      </c>
      <c r="J81" s="48">
        <f t="shared" si="34"/>
        <v>0</v>
      </c>
      <c r="K81" s="48"/>
      <c r="L81" s="48"/>
      <c r="M81" s="48"/>
      <c r="N81" s="48"/>
      <c r="O81" s="48"/>
      <c r="P81" s="48"/>
      <c r="Q81" s="48"/>
      <c r="R81" s="48"/>
      <c r="U81" s="52" t="s">
        <v>342</v>
      </c>
      <c r="V81" s="17" t="s">
        <v>342</v>
      </c>
      <c r="W81" s="17" t="s">
        <v>342</v>
      </c>
    </row>
    <row r="82" spans="1:23" ht="11.25" customHeight="1" x14ac:dyDescent="0.25">
      <c r="A82" s="51" t="s">
        <v>121</v>
      </c>
      <c r="B82" s="12">
        <v>2667</v>
      </c>
      <c r="C82" s="12">
        <v>2521.1953599999997</v>
      </c>
      <c r="D82" s="12">
        <v>64.714449999999999</v>
      </c>
      <c r="E82" s="12">
        <f t="shared" si="36"/>
        <v>2585.9098099999997</v>
      </c>
      <c r="F82" s="12">
        <f>B82-E82</f>
        <v>81.090190000000348</v>
      </c>
      <c r="G82" s="12">
        <f>B82-C82</f>
        <v>145.80464000000029</v>
      </c>
      <c r="H82" s="11">
        <f t="shared" si="33"/>
        <v>96.95949793775776</v>
      </c>
      <c r="J82" s="48">
        <f t="shared" si="34"/>
        <v>0</v>
      </c>
      <c r="K82" s="48"/>
      <c r="L82" s="48"/>
      <c r="M82" s="48"/>
      <c r="N82" s="48"/>
      <c r="O82" s="48"/>
      <c r="P82" s="48"/>
      <c r="Q82" s="48"/>
      <c r="R82" s="48"/>
      <c r="U82" s="52" t="s">
        <v>343</v>
      </c>
      <c r="V82" s="17" t="s">
        <v>343</v>
      </c>
      <c r="W82" s="17" t="s">
        <v>343</v>
      </c>
    </row>
    <row r="83" spans="1:23" ht="11.25" customHeight="1" x14ac:dyDescent="0.2">
      <c r="A83" s="51"/>
      <c r="B83" s="13"/>
      <c r="C83" s="13"/>
      <c r="D83" s="13"/>
      <c r="E83" s="13"/>
      <c r="F83" s="13"/>
      <c r="G83" s="13"/>
      <c r="H83" s="11" t="str">
        <f t="shared" si="33"/>
        <v/>
      </c>
      <c r="J83" s="48">
        <f t="shared" si="34"/>
        <v>0</v>
      </c>
      <c r="K83" s="48"/>
      <c r="L83" s="48"/>
      <c r="M83" s="48"/>
      <c r="N83" s="48"/>
      <c r="O83" s="48"/>
      <c r="P83" s="48"/>
      <c r="Q83" s="48"/>
      <c r="R83" s="48"/>
      <c r="U83" s="57"/>
      <c r="V83" s="51"/>
      <c r="W83" s="51"/>
    </row>
    <row r="84" spans="1:23" ht="11.25" customHeight="1" x14ac:dyDescent="0.3">
      <c r="A84" s="47" t="s">
        <v>122</v>
      </c>
      <c r="B84" s="15">
        <f t="shared" ref="B84:G84" si="37">+B85+B86</f>
        <v>114502.942</v>
      </c>
      <c r="C84" s="15">
        <f t="shared" si="37"/>
        <v>81754.952820000006</v>
      </c>
      <c r="D84" s="15">
        <f t="shared" si="37"/>
        <v>4860.8308299999999</v>
      </c>
      <c r="E84" s="18">
        <f t="shared" si="37"/>
        <v>86615.783650000012</v>
      </c>
      <c r="F84" s="18">
        <f t="shared" si="37"/>
        <v>27887.158349999987</v>
      </c>
      <c r="G84" s="18">
        <f t="shared" si="37"/>
        <v>32747.98917999999</v>
      </c>
      <c r="H84" s="11">
        <f t="shared" si="33"/>
        <v>75.64502897226869</v>
      </c>
      <c r="J84" s="48">
        <f t="shared" si="34"/>
        <v>0</v>
      </c>
      <c r="K84" s="48"/>
      <c r="L84" s="48"/>
      <c r="M84" s="48"/>
      <c r="N84" s="48"/>
      <c r="O84" s="48"/>
      <c r="P84" s="48"/>
      <c r="Q84" s="48"/>
      <c r="R84" s="48"/>
      <c r="U84" s="49" t="s">
        <v>122</v>
      </c>
      <c r="V84" s="50" t="s">
        <v>122</v>
      </c>
      <c r="W84" s="50" t="s">
        <v>122</v>
      </c>
    </row>
    <row r="85" spans="1:23" ht="11.25" customHeight="1" x14ac:dyDescent="0.25">
      <c r="A85" s="51" t="s">
        <v>84</v>
      </c>
      <c r="B85" s="12">
        <v>68689.941999999995</v>
      </c>
      <c r="C85" s="12">
        <v>56982.131780000011</v>
      </c>
      <c r="D85" s="12">
        <v>2038.5824299999997</v>
      </c>
      <c r="E85" s="12">
        <f t="shared" ref="E85:E86" si="38">C85+D85</f>
        <v>59020.714210000013</v>
      </c>
      <c r="F85" s="12">
        <f>B85-E85</f>
        <v>9669.2277899999826</v>
      </c>
      <c r="G85" s="12">
        <f>B85-C85</f>
        <v>11707.810219999985</v>
      </c>
      <c r="H85" s="11">
        <f t="shared" si="33"/>
        <v>85.923371736141547</v>
      </c>
      <c r="J85" s="48">
        <f t="shared" si="34"/>
        <v>0</v>
      </c>
      <c r="K85" s="48"/>
      <c r="L85" s="48"/>
      <c r="M85" s="48"/>
      <c r="N85" s="48"/>
      <c r="O85" s="48"/>
      <c r="P85" s="48"/>
      <c r="Q85" s="48"/>
      <c r="R85" s="48"/>
      <c r="U85" s="52" t="s">
        <v>315</v>
      </c>
      <c r="V85" s="17" t="s">
        <v>315</v>
      </c>
      <c r="W85" s="17" t="s">
        <v>315</v>
      </c>
    </row>
    <row r="86" spans="1:23" ht="11.25" customHeight="1" x14ac:dyDescent="0.25">
      <c r="A86" s="51" t="s">
        <v>123</v>
      </c>
      <c r="B86" s="12">
        <v>45813</v>
      </c>
      <c r="C86" s="12">
        <v>24772.821039999995</v>
      </c>
      <c r="D86" s="12">
        <v>2822.2484000000004</v>
      </c>
      <c r="E86" s="12">
        <f t="shared" si="38"/>
        <v>27595.069439999996</v>
      </c>
      <c r="F86" s="12">
        <f>B86-E86</f>
        <v>18217.930560000004</v>
      </c>
      <c r="G86" s="12">
        <f>B86-C86</f>
        <v>21040.178960000005</v>
      </c>
      <c r="H86" s="11">
        <f t="shared" si="33"/>
        <v>60.234146290354253</v>
      </c>
      <c r="J86" s="48">
        <f t="shared" si="34"/>
        <v>0</v>
      </c>
      <c r="K86" s="48"/>
      <c r="L86" s="48"/>
      <c r="M86" s="48"/>
      <c r="N86" s="48"/>
      <c r="O86" s="48"/>
      <c r="P86" s="48"/>
      <c r="Q86" s="48"/>
      <c r="R86" s="48"/>
      <c r="U86" s="52" t="s">
        <v>344</v>
      </c>
      <c r="V86" s="17" t="s">
        <v>344</v>
      </c>
      <c r="W86" s="17" t="s">
        <v>344</v>
      </c>
    </row>
    <row r="87" spans="1:23" ht="11.25" customHeight="1" x14ac:dyDescent="0.2">
      <c r="A87" s="51"/>
      <c r="B87" s="13"/>
      <c r="C87" s="13"/>
      <c r="D87" s="13"/>
      <c r="E87" s="13"/>
      <c r="F87" s="13"/>
      <c r="G87" s="13"/>
      <c r="H87" s="11" t="str">
        <f t="shared" si="33"/>
        <v/>
      </c>
      <c r="J87" s="48">
        <f t="shared" si="34"/>
        <v>0</v>
      </c>
      <c r="K87" s="48"/>
      <c r="L87" s="48"/>
      <c r="M87" s="48"/>
      <c r="N87" s="48"/>
      <c r="O87" s="48"/>
      <c r="P87" s="48"/>
      <c r="Q87" s="48"/>
      <c r="R87" s="48"/>
      <c r="U87" s="57"/>
      <c r="V87" s="51"/>
      <c r="W87" s="51"/>
    </row>
    <row r="88" spans="1:23" ht="11.25" customHeight="1" x14ac:dyDescent="0.3">
      <c r="A88" s="47" t="s">
        <v>124</v>
      </c>
      <c r="B88" s="15">
        <f t="shared" ref="B88:C88" si="39">SUM(B89:B92)</f>
        <v>344766.33399999997</v>
      </c>
      <c r="C88" s="15">
        <f t="shared" si="39"/>
        <v>115308.71759</v>
      </c>
      <c r="D88" s="15">
        <f t="shared" ref="D88:G88" si="40">SUM(D89:D92)</f>
        <v>32817.813869999998</v>
      </c>
      <c r="E88" s="18">
        <f t="shared" si="40"/>
        <v>148126.53146</v>
      </c>
      <c r="F88" s="18">
        <f t="shared" si="40"/>
        <v>196639.80254</v>
      </c>
      <c r="G88" s="18">
        <f t="shared" si="40"/>
        <v>229457.61641000002</v>
      </c>
      <c r="H88" s="11">
        <f t="shared" si="33"/>
        <v>42.964325936766208</v>
      </c>
      <c r="J88" s="48">
        <f t="shared" si="34"/>
        <v>0</v>
      </c>
      <c r="K88" s="48"/>
      <c r="L88" s="48"/>
      <c r="M88" s="48"/>
      <c r="N88" s="48"/>
      <c r="O88" s="48"/>
      <c r="P88" s="48"/>
      <c r="Q88" s="48"/>
      <c r="R88" s="48"/>
      <c r="U88" s="49" t="s">
        <v>124</v>
      </c>
      <c r="V88" s="50" t="s">
        <v>124</v>
      </c>
      <c r="W88" s="50" t="s">
        <v>124</v>
      </c>
    </row>
    <row r="89" spans="1:23" ht="11.25" customHeight="1" x14ac:dyDescent="0.25">
      <c r="A89" s="51" t="s">
        <v>87</v>
      </c>
      <c r="B89" s="12">
        <v>263705</v>
      </c>
      <c r="C89" s="12">
        <v>55280.39645</v>
      </c>
      <c r="D89" s="12">
        <v>25590.442620000002</v>
      </c>
      <c r="E89" s="12">
        <f t="shared" ref="E89:E92" si="41">C89+D89</f>
        <v>80870.839070000002</v>
      </c>
      <c r="F89" s="12">
        <f>B89-E89</f>
        <v>182834.16093000001</v>
      </c>
      <c r="G89" s="12">
        <f>B89-C89</f>
        <v>208424.60355</v>
      </c>
      <c r="H89" s="11">
        <f t="shared" si="33"/>
        <v>30.66716181718208</v>
      </c>
      <c r="J89" s="48">
        <f t="shared" si="34"/>
        <v>0</v>
      </c>
      <c r="K89" s="48"/>
      <c r="L89" s="48"/>
      <c r="M89" s="48"/>
      <c r="N89" s="48"/>
      <c r="O89" s="48"/>
      <c r="P89" s="48"/>
      <c r="Q89" s="48"/>
      <c r="R89" s="48"/>
      <c r="U89" s="52" t="s">
        <v>157</v>
      </c>
      <c r="V89" s="17" t="s">
        <v>157</v>
      </c>
      <c r="W89" s="17" t="s">
        <v>157</v>
      </c>
    </row>
    <row r="90" spans="1:23" ht="11.25" customHeight="1" x14ac:dyDescent="0.25">
      <c r="A90" s="51" t="s">
        <v>125</v>
      </c>
      <c r="B90" s="12">
        <v>29558</v>
      </c>
      <c r="C90" s="12">
        <v>24607.881249999999</v>
      </c>
      <c r="D90" s="12">
        <v>240.96924999999999</v>
      </c>
      <c r="E90" s="12">
        <f t="shared" si="41"/>
        <v>24848.850499999997</v>
      </c>
      <c r="F90" s="12">
        <f>B90-E90</f>
        <v>4709.1495000000032</v>
      </c>
      <c r="G90" s="12">
        <f>B90-C90</f>
        <v>4950.1187500000015</v>
      </c>
      <c r="H90" s="11">
        <f t="shared" si="33"/>
        <v>84.068105081534597</v>
      </c>
      <c r="J90" s="48">
        <f t="shared" si="34"/>
        <v>0</v>
      </c>
      <c r="K90" s="48"/>
      <c r="L90" s="48"/>
      <c r="M90" s="48"/>
      <c r="N90" s="48"/>
      <c r="O90" s="48"/>
      <c r="P90" s="48"/>
      <c r="Q90" s="48"/>
      <c r="R90" s="48"/>
      <c r="U90" s="52" t="s">
        <v>345</v>
      </c>
      <c r="V90" s="17" t="s">
        <v>345</v>
      </c>
      <c r="W90" s="17" t="s">
        <v>345</v>
      </c>
    </row>
    <row r="91" spans="1:23" ht="11.25" customHeight="1" x14ac:dyDescent="0.25">
      <c r="A91" s="51" t="s">
        <v>126</v>
      </c>
      <c r="B91" s="12">
        <v>24743.333999999999</v>
      </c>
      <c r="C91" s="12">
        <v>12908.69587</v>
      </c>
      <c r="D91" s="12">
        <v>4765.3214100000005</v>
      </c>
      <c r="E91" s="12">
        <f t="shared" si="41"/>
        <v>17674.01728</v>
      </c>
      <c r="F91" s="12">
        <f>B91-E91</f>
        <v>7069.3167199999989</v>
      </c>
      <c r="G91" s="12">
        <f>B91-C91</f>
        <v>11834.638129999999</v>
      </c>
      <c r="H91" s="11">
        <f t="shared" si="33"/>
        <v>71.429409149147006</v>
      </c>
      <c r="J91" s="48">
        <f t="shared" si="34"/>
        <v>0</v>
      </c>
      <c r="K91" s="48"/>
      <c r="L91" s="48"/>
      <c r="M91" s="48"/>
      <c r="N91" s="48"/>
      <c r="O91" s="48"/>
      <c r="P91" s="48"/>
      <c r="Q91" s="48"/>
      <c r="R91" s="48"/>
      <c r="U91" s="52" t="s">
        <v>346</v>
      </c>
      <c r="V91" s="17" t="s">
        <v>346</v>
      </c>
      <c r="W91" s="17" t="s">
        <v>346</v>
      </c>
    </row>
    <row r="92" spans="1:23" ht="11.25" customHeight="1" x14ac:dyDescent="0.25">
      <c r="A92" s="51" t="s">
        <v>127</v>
      </c>
      <c r="B92" s="12">
        <v>26760</v>
      </c>
      <c r="C92" s="12">
        <v>22511.744019999998</v>
      </c>
      <c r="D92" s="12">
        <v>2221.0805900000005</v>
      </c>
      <c r="E92" s="12">
        <f t="shared" si="41"/>
        <v>24732.82461</v>
      </c>
      <c r="F92" s="12">
        <f>B92-E92</f>
        <v>2027.1753900000003</v>
      </c>
      <c r="G92" s="12">
        <f>B92-C92</f>
        <v>4248.2559800000017</v>
      </c>
      <c r="H92" s="11">
        <f t="shared" si="33"/>
        <v>92.424606165919272</v>
      </c>
      <c r="J92" s="48">
        <f t="shared" si="34"/>
        <v>0</v>
      </c>
      <c r="K92" s="48"/>
      <c r="L92" s="48"/>
      <c r="M92" s="48"/>
      <c r="N92" s="48"/>
      <c r="O92" s="48"/>
      <c r="P92" s="48"/>
      <c r="Q92" s="48"/>
      <c r="R92" s="48"/>
      <c r="U92" s="52" t="s">
        <v>347</v>
      </c>
      <c r="V92" s="17" t="s">
        <v>347</v>
      </c>
      <c r="W92" s="17" t="s">
        <v>347</v>
      </c>
    </row>
    <row r="93" spans="1:23" ht="11.25" customHeight="1" x14ac:dyDescent="0.25">
      <c r="A93" s="17"/>
      <c r="B93" s="12"/>
      <c r="C93" s="16"/>
      <c r="D93" s="12"/>
      <c r="E93" s="16"/>
      <c r="F93" s="16"/>
      <c r="G93" s="16"/>
      <c r="H93" s="11"/>
      <c r="J93" s="48">
        <f t="shared" si="34"/>
        <v>0</v>
      </c>
      <c r="K93" s="48"/>
      <c r="L93" s="48"/>
      <c r="M93" s="48"/>
      <c r="N93" s="48"/>
      <c r="O93" s="48"/>
      <c r="P93" s="48"/>
      <c r="Q93" s="48"/>
      <c r="R93" s="48"/>
      <c r="U93" s="57"/>
      <c r="V93" s="51"/>
      <c r="W93" s="51"/>
    </row>
    <row r="94" spans="1:23" ht="11.25" customHeight="1" x14ac:dyDescent="0.3">
      <c r="A94" s="47" t="s">
        <v>128</v>
      </c>
      <c r="B94" s="15">
        <f t="shared" ref="B94:C94" si="42">SUM(B95:B104)</f>
        <v>22715795.107999999</v>
      </c>
      <c r="C94" s="15">
        <f t="shared" si="42"/>
        <v>16159085.31122</v>
      </c>
      <c r="D94" s="15">
        <f t="shared" ref="D94:G94" si="43">SUM(D95:D104)</f>
        <v>177238.36588000003</v>
      </c>
      <c r="E94" s="18">
        <f t="shared" si="43"/>
        <v>16336323.677100001</v>
      </c>
      <c r="F94" s="18">
        <f t="shared" si="43"/>
        <v>6379471.4308999991</v>
      </c>
      <c r="G94" s="18">
        <f t="shared" si="43"/>
        <v>6556709.7967799995</v>
      </c>
      <c r="H94" s="11">
        <f t="shared" ref="H94:H126" si="44">IFERROR(E94/B94*100,"")</f>
        <v>71.916142927995992</v>
      </c>
      <c r="J94" s="48">
        <f t="shared" si="34"/>
        <v>0</v>
      </c>
      <c r="K94" s="48"/>
      <c r="L94" s="48"/>
      <c r="M94" s="48"/>
      <c r="N94" s="48"/>
      <c r="O94" s="48"/>
      <c r="P94" s="48"/>
      <c r="Q94" s="48"/>
      <c r="R94" s="48"/>
      <c r="U94" s="49" t="s">
        <v>128</v>
      </c>
      <c r="V94" s="50" t="s">
        <v>128</v>
      </c>
      <c r="W94" s="50" t="s">
        <v>128</v>
      </c>
    </row>
    <row r="95" spans="1:23" ht="11.25" customHeight="1" x14ac:dyDescent="0.25">
      <c r="A95" s="51" t="s">
        <v>103</v>
      </c>
      <c r="B95" s="12">
        <v>440896.77299999999</v>
      </c>
      <c r="C95" s="12">
        <v>338032.00104</v>
      </c>
      <c r="D95" s="12">
        <v>10427.742699999999</v>
      </c>
      <c r="E95" s="12">
        <f t="shared" ref="E95:E104" si="45">C95+D95</f>
        <v>348459.74374000001</v>
      </c>
      <c r="F95" s="12">
        <f t="shared" ref="F95:F104" si="46">B95-E95</f>
        <v>92437.029259999981</v>
      </c>
      <c r="G95" s="12">
        <f t="shared" ref="G95:G104" si="47">B95-C95</f>
        <v>102864.77195999998</v>
      </c>
      <c r="H95" s="11">
        <f t="shared" si="44"/>
        <v>79.034314850836978</v>
      </c>
      <c r="J95" s="48">
        <f t="shared" si="34"/>
        <v>0</v>
      </c>
      <c r="K95" s="48"/>
      <c r="L95" s="48"/>
      <c r="M95" s="48"/>
      <c r="N95" s="48"/>
      <c r="O95" s="48"/>
      <c r="P95" s="48"/>
      <c r="Q95" s="48"/>
      <c r="R95" s="48"/>
      <c r="U95" s="52" t="s">
        <v>328</v>
      </c>
      <c r="V95" s="17" t="s">
        <v>328</v>
      </c>
      <c r="W95" s="17" t="s">
        <v>328</v>
      </c>
    </row>
    <row r="96" spans="1:23" ht="11.25" customHeight="1" x14ac:dyDescent="0.25">
      <c r="A96" s="51" t="s">
        <v>129</v>
      </c>
      <c r="B96" s="12">
        <v>2230253.358</v>
      </c>
      <c r="C96" s="12">
        <v>1922753.60925</v>
      </c>
      <c r="D96" s="12">
        <v>78068.765459999995</v>
      </c>
      <c r="E96" s="12">
        <f t="shared" si="45"/>
        <v>2000822.3747099999</v>
      </c>
      <c r="F96" s="12">
        <f t="shared" si="46"/>
        <v>229430.98329000012</v>
      </c>
      <c r="G96" s="12">
        <f t="shared" si="47"/>
        <v>307499.74875000003</v>
      </c>
      <c r="H96" s="11">
        <f t="shared" si="44"/>
        <v>89.712783865249079</v>
      </c>
      <c r="J96" s="48">
        <f t="shared" si="34"/>
        <v>0</v>
      </c>
      <c r="K96" s="48"/>
      <c r="L96" s="48"/>
      <c r="M96" s="48"/>
      <c r="N96" s="48"/>
      <c r="O96" s="48"/>
      <c r="P96" s="48"/>
      <c r="Q96" s="48"/>
      <c r="R96" s="48"/>
      <c r="U96" s="52" t="s">
        <v>348</v>
      </c>
      <c r="V96" s="17" t="s">
        <v>348</v>
      </c>
      <c r="W96" s="17" t="s">
        <v>348</v>
      </c>
    </row>
    <row r="97" spans="1:23" ht="11.25" customHeight="1" x14ac:dyDescent="0.25">
      <c r="A97" s="51" t="s">
        <v>130</v>
      </c>
      <c r="B97" s="12">
        <v>1724885.4010000001</v>
      </c>
      <c r="C97" s="12">
        <v>1424910.53489</v>
      </c>
      <c r="D97" s="12">
        <v>19031.366310000001</v>
      </c>
      <c r="E97" s="12">
        <f t="shared" si="45"/>
        <v>1443941.9012</v>
      </c>
      <c r="F97" s="12">
        <f t="shared" si="46"/>
        <v>280943.49980000011</v>
      </c>
      <c r="G97" s="12">
        <f t="shared" si="47"/>
        <v>299974.86611000006</v>
      </c>
      <c r="H97" s="11">
        <f t="shared" si="44"/>
        <v>83.712338243623407</v>
      </c>
      <c r="J97" s="48">
        <f t="shared" si="34"/>
        <v>0</v>
      </c>
      <c r="K97" s="48"/>
      <c r="L97" s="48"/>
      <c r="M97" s="48"/>
      <c r="N97" s="48"/>
      <c r="O97" s="48"/>
      <c r="P97" s="48"/>
      <c r="Q97" s="48"/>
      <c r="R97" s="48"/>
      <c r="U97" s="52" t="s">
        <v>349</v>
      </c>
      <c r="V97" s="17" t="s">
        <v>349</v>
      </c>
      <c r="W97" s="17" t="s">
        <v>349</v>
      </c>
    </row>
    <row r="98" spans="1:23" ht="11.25" customHeight="1" x14ac:dyDescent="0.25">
      <c r="A98" s="51" t="s">
        <v>131</v>
      </c>
      <c r="B98" s="12">
        <v>6781</v>
      </c>
      <c r="C98" s="12">
        <v>6226.83536</v>
      </c>
      <c r="D98" s="12">
        <v>553.75495999999998</v>
      </c>
      <c r="E98" s="12">
        <f t="shared" si="45"/>
        <v>6780.5903200000002</v>
      </c>
      <c r="F98" s="12">
        <f t="shared" si="46"/>
        <v>0.40967999999975291</v>
      </c>
      <c r="G98" s="12">
        <f t="shared" si="47"/>
        <v>554.16463999999996</v>
      </c>
      <c r="H98" s="11">
        <f t="shared" si="44"/>
        <v>99.993958413213392</v>
      </c>
      <c r="J98" s="48">
        <f t="shared" si="34"/>
        <v>0</v>
      </c>
      <c r="K98" s="48"/>
      <c r="L98" s="48"/>
      <c r="M98" s="48"/>
      <c r="N98" s="48"/>
      <c r="O98" s="48"/>
      <c r="P98" s="48"/>
      <c r="Q98" s="48"/>
      <c r="R98" s="48"/>
      <c r="U98" s="52" t="s">
        <v>350</v>
      </c>
      <c r="V98" s="17" t="s">
        <v>350</v>
      </c>
      <c r="W98" s="17" t="s">
        <v>350</v>
      </c>
    </row>
    <row r="99" spans="1:23" ht="11.25" customHeight="1" x14ac:dyDescent="0.25">
      <c r="A99" s="51" t="s">
        <v>132</v>
      </c>
      <c r="B99" s="12">
        <v>434140.92800000001</v>
      </c>
      <c r="C99" s="12">
        <v>357296.99213000003</v>
      </c>
      <c r="D99" s="12">
        <v>19124.291929999999</v>
      </c>
      <c r="E99" s="12">
        <f t="shared" si="45"/>
        <v>376421.28406000003</v>
      </c>
      <c r="F99" s="12">
        <f t="shared" si="46"/>
        <v>57719.64393999998</v>
      </c>
      <c r="G99" s="12">
        <f t="shared" si="47"/>
        <v>76843.935869999987</v>
      </c>
      <c r="H99" s="11">
        <f t="shared" si="44"/>
        <v>86.704860054106675</v>
      </c>
      <c r="J99" s="48">
        <f t="shared" si="34"/>
        <v>0</v>
      </c>
      <c r="K99" s="48"/>
      <c r="L99" s="48"/>
      <c r="M99" s="48"/>
      <c r="N99" s="48"/>
      <c r="O99" s="48"/>
      <c r="P99" s="48"/>
      <c r="Q99" s="48"/>
      <c r="R99" s="48"/>
      <c r="U99" s="52" t="s">
        <v>351</v>
      </c>
      <c r="V99" s="17" t="s">
        <v>351</v>
      </c>
      <c r="W99" s="17" t="s">
        <v>351</v>
      </c>
    </row>
    <row r="100" spans="1:23" ht="11.25" customHeight="1" x14ac:dyDescent="0.25">
      <c r="A100" s="51" t="s">
        <v>133</v>
      </c>
      <c r="B100" s="12">
        <v>17746027.647999998</v>
      </c>
      <c r="C100" s="12">
        <v>12020164.520649999</v>
      </c>
      <c r="D100" s="12">
        <v>42138.349849999991</v>
      </c>
      <c r="E100" s="12">
        <f t="shared" si="45"/>
        <v>12062302.8705</v>
      </c>
      <c r="F100" s="12">
        <f t="shared" si="46"/>
        <v>5683724.777499998</v>
      </c>
      <c r="G100" s="12">
        <f t="shared" si="47"/>
        <v>5725863.1273499988</v>
      </c>
      <c r="H100" s="11">
        <f t="shared" si="44"/>
        <v>67.971847614355767</v>
      </c>
      <c r="J100" s="48">
        <f t="shared" si="34"/>
        <v>0</v>
      </c>
      <c r="K100" s="48"/>
      <c r="L100" s="48"/>
      <c r="M100" s="48"/>
      <c r="N100" s="48"/>
      <c r="O100" s="48"/>
      <c r="P100" s="48"/>
      <c r="Q100" s="48"/>
      <c r="R100" s="48"/>
      <c r="U100" s="52" t="s">
        <v>352</v>
      </c>
      <c r="V100" s="17" t="s">
        <v>352</v>
      </c>
      <c r="W100" s="17" t="s">
        <v>352</v>
      </c>
    </row>
    <row r="101" spans="1:23" ht="11.25" customHeight="1" x14ac:dyDescent="0.25">
      <c r="A101" s="51" t="s">
        <v>134</v>
      </c>
      <c r="B101" s="12">
        <v>52899</v>
      </c>
      <c r="C101" s="12">
        <v>36424.07761</v>
      </c>
      <c r="D101" s="12">
        <v>6765.2807300000004</v>
      </c>
      <c r="E101" s="12">
        <f t="shared" si="45"/>
        <v>43189.358339999999</v>
      </c>
      <c r="F101" s="12">
        <f t="shared" si="46"/>
        <v>9709.6416600000011</v>
      </c>
      <c r="G101" s="12">
        <f t="shared" si="47"/>
        <v>16474.92239</v>
      </c>
      <c r="H101" s="11">
        <f t="shared" si="44"/>
        <v>81.644942891169961</v>
      </c>
      <c r="J101" s="48">
        <f t="shared" si="34"/>
        <v>0</v>
      </c>
      <c r="K101" s="48"/>
      <c r="L101" s="48"/>
      <c r="M101" s="48"/>
      <c r="N101" s="48"/>
      <c r="O101" s="48"/>
      <c r="P101" s="48"/>
      <c r="Q101" s="48"/>
      <c r="R101" s="48"/>
      <c r="U101" s="52" t="s">
        <v>353</v>
      </c>
      <c r="V101" s="17" t="s">
        <v>353</v>
      </c>
      <c r="W101" s="17" t="s">
        <v>353</v>
      </c>
    </row>
    <row r="102" spans="1:23" ht="11.25" customHeight="1" x14ac:dyDescent="0.25">
      <c r="A102" s="51" t="s">
        <v>135</v>
      </c>
      <c r="B102" s="12">
        <v>63602</v>
      </c>
      <c r="C102" s="12">
        <v>40620.120439999999</v>
      </c>
      <c r="D102" s="12">
        <v>687.6925</v>
      </c>
      <c r="E102" s="12">
        <f t="shared" si="45"/>
        <v>41307.812939999996</v>
      </c>
      <c r="F102" s="12">
        <f t="shared" si="46"/>
        <v>22294.187060000004</v>
      </c>
      <c r="G102" s="12">
        <f t="shared" si="47"/>
        <v>22981.879560000001</v>
      </c>
      <c r="H102" s="11">
        <f t="shared" si="44"/>
        <v>64.94734904562749</v>
      </c>
      <c r="J102" s="48">
        <f t="shared" si="34"/>
        <v>0</v>
      </c>
      <c r="K102" s="48"/>
      <c r="L102" s="48"/>
      <c r="M102" s="48"/>
      <c r="N102" s="48"/>
      <c r="O102" s="48"/>
      <c r="P102" s="48"/>
      <c r="Q102" s="48"/>
      <c r="R102" s="48"/>
      <c r="U102" s="52" t="s">
        <v>354</v>
      </c>
      <c r="V102" s="17" t="s">
        <v>354</v>
      </c>
      <c r="W102" s="17" t="s">
        <v>354</v>
      </c>
    </row>
    <row r="103" spans="1:23" ht="11.25" customHeight="1" x14ac:dyDescent="0.25">
      <c r="A103" s="51" t="s">
        <v>136</v>
      </c>
      <c r="B103" s="12">
        <v>7429</v>
      </c>
      <c r="C103" s="12">
        <v>5547.4612699999998</v>
      </c>
      <c r="D103" s="12">
        <v>398.08921000000004</v>
      </c>
      <c r="E103" s="12">
        <f t="shared" si="45"/>
        <v>5945.5504799999999</v>
      </c>
      <c r="F103" s="12">
        <f t="shared" si="46"/>
        <v>1483.4495200000001</v>
      </c>
      <c r="G103" s="12">
        <f t="shared" si="47"/>
        <v>1881.5387300000002</v>
      </c>
      <c r="H103" s="11">
        <f t="shared" si="44"/>
        <v>80.031639251581637</v>
      </c>
      <c r="J103" s="48">
        <f t="shared" si="34"/>
        <v>0</v>
      </c>
      <c r="K103" s="48"/>
      <c r="L103" s="48"/>
      <c r="M103" s="48"/>
      <c r="N103" s="48"/>
      <c r="O103" s="48"/>
      <c r="P103" s="48"/>
      <c r="Q103" s="48"/>
      <c r="R103" s="48"/>
      <c r="U103" s="52" t="s">
        <v>355</v>
      </c>
      <c r="V103" s="17" t="s">
        <v>355</v>
      </c>
      <c r="W103" s="17" t="s">
        <v>355</v>
      </c>
    </row>
    <row r="104" spans="1:23" ht="11.25" customHeight="1" x14ac:dyDescent="0.25">
      <c r="A104" s="51" t="s">
        <v>137</v>
      </c>
      <c r="B104" s="12">
        <v>8880</v>
      </c>
      <c r="C104" s="12">
        <v>7109.1585800000003</v>
      </c>
      <c r="D104" s="12">
        <v>43.032230000000006</v>
      </c>
      <c r="E104" s="12">
        <f t="shared" si="45"/>
        <v>7152.1908100000001</v>
      </c>
      <c r="F104" s="12">
        <f t="shared" si="46"/>
        <v>1727.8091899999999</v>
      </c>
      <c r="G104" s="12">
        <f t="shared" si="47"/>
        <v>1770.8414199999997</v>
      </c>
      <c r="H104" s="11">
        <f t="shared" si="44"/>
        <v>80.542689301801801</v>
      </c>
      <c r="J104" s="48">
        <f t="shared" si="34"/>
        <v>0</v>
      </c>
      <c r="K104" s="48"/>
      <c r="L104" s="48"/>
      <c r="M104" s="48"/>
      <c r="N104" s="48"/>
      <c r="O104" s="48"/>
      <c r="P104" s="48"/>
      <c r="Q104" s="48"/>
      <c r="R104" s="48"/>
      <c r="U104" s="52" t="s">
        <v>356</v>
      </c>
      <c r="V104" s="17" t="s">
        <v>356</v>
      </c>
      <c r="W104" s="17" t="s">
        <v>356</v>
      </c>
    </row>
    <row r="105" spans="1:23" ht="11.25" customHeight="1" x14ac:dyDescent="0.2">
      <c r="A105" s="51"/>
      <c r="B105" s="12"/>
      <c r="C105" s="16"/>
      <c r="D105" s="12"/>
      <c r="E105" s="16"/>
      <c r="F105" s="16"/>
      <c r="G105" s="16"/>
      <c r="H105" s="11" t="str">
        <f t="shared" si="44"/>
        <v/>
      </c>
      <c r="J105" s="48">
        <f t="shared" si="34"/>
        <v>0</v>
      </c>
      <c r="K105" s="48"/>
      <c r="L105" s="48"/>
      <c r="M105" s="48"/>
      <c r="N105" s="48"/>
      <c r="O105" s="48"/>
      <c r="P105" s="48"/>
      <c r="Q105" s="48"/>
      <c r="R105" s="48"/>
      <c r="U105" s="57"/>
      <c r="V105" s="51"/>
      <c r="W105" s="51"/>
    </row>
    <row r="106" spans="1:23" ht="11.25" customHeight="1" x14ac:dyDescent="0.3">
      <c r="A106" s="47" t="s">
        <v>138</v>
      </c>
      <c r="B106" s="18">
        <f>SUM(B107:B117)</f>
        <v>2116820.9849999999</v>
      </c>
      <c r="C106" s="18">
        <f>SUM(C107:C117)</f>
        <v>1491150.5489399997</v>
      </c>
      <c r="D106" s="18">
        <f>SUM(D107:D117)</f>
        <v>118345.44489999999</v>
      </c>
      <c r="E106" s="18">
        <f t="shared" ref="E106:G106" si="48">SUM(E107:E117)</f>
        <v>1609495.9938400001</v>
      </c>
      <c r="F106" s="18">
        <f t="shared" si="48"/>
        <v>507324.99116000021</v>
      </c>
      <c r="G106" s="18">
        <f t="shared" si="48"/>
        <v>625670.43606000009</v>
      </c>
      <c r="H106" s="11">
        <f t="shared" si="44"/>
        <v>76.033637480214239</v>
      </c>
      <c r="J106" s="48">
        <f t="shared" si="34"/>
        <v>0</v>
      </c>
      <c r="K106" s="48"/>
      <c r="L106" s="48"/>
      <c r="M106" s="48"/>
      <c r="N106" s="48"/>
      <c r="O106" s="48"/>
      <c r="P106" s="48"/>
      <c r="Q106" s="48"/>
      <c r="R106" s="48"/>
      <c r="U106" s="49" t="s">
        <v>138</v>
      </c>
      <c r="V106" s="50" t="s">
        <v>138</v>
      </c>
      <c r="W106" s="50" t="s">
        <v>138</v>
      </c>
    </row>
    <row r="107" spans="1:23" ht="11.25" customHeight="1" x14ac:dyDescent="0.25">
      <c r="A107" s="51" t="s">
        <v>73</v>
      </c>
      <c r="B107" s="12">
        <v>721839.32</v>
      </c>
      <c r="C107" s="12">
        <v>505592.70713</v>
      </c>
      <c r="D107" s="12">
        <v>3753.4417599999997</v>
      </c>
      <c r="E107" s="12">
        <f t="shared" ref="E107:E117" si="49">C107+D107</f>
        <v>509346.14889000001</v>
      </c>
      <c r="F107" s="12">
        <f t="shared" ref="F107:F117" si="50">B107-E107</f>
        <v>212493.17110999994</v>
      </c>
      <c r="G107" s="12">
        <f t="shared" ref="G107:G117" si="51">B107-C107</f>
        <v>216246.61286999995</v>
      </c>
      <c r="H107" s="11">
        <f t="shared" si="44"/>
        <v>70.562261541806848</v>
      </c>
      <c r="J107" s="48">
        <f t="shared" si="34"/>
        <v>0</v>
      </c>
      <c r="K107" s="48"/>
      <c r="L107" s="48"/>
      <c r="M107" s="48"/>
      <c r="N107" s="48"/>
      <c r="O107" s="48"/>
      <c r="P107" s="48"/>
      <c r="Q107" s="48"/>
      <c r="R107" s="48"/>
      <c r="U107" s="52" t="s">
        <v>157</v>
      </c>
      <c r="V107" s="17" t="s">
        <v>157</v>
      </c>
      <c r="W107" s="17" t="s">
        <v>157</v>
      </c>
    </row>
    <row r="108" spans="1:23" ht="11.25" customHeight="1" x14ac:dyDescent="0.25">
      <c r="A108" s="51" t="s">
        <v>139</v>
      </c>
      <c r="B108" s="12">
        <v>373675</v>
      </c>
      <c r="C108" s="12">
        <v>299867.33032000001</v>
      </c>
      <c r="D108" s="12">
        <v>28717.808599999997</v>
      </c>
      <c r="E108" s="12">
        <f t="shared" si="49"/>
        <v>328585.13892</v>
      </c>
      <c r="F108" s="12">
        <f t="shared" si="50"/>
        <v>45089.861080000002</v>
      </c>
      <c r="G108" s="12">
        <f t="shared" si="51"/>
        <v>73807.669679999992</v>
      </c>
      <c r="H108" s="11">
        <f t="shared" si="44"/>
        <v>87.933401731451127</v>
      </c>
      <c r="J108" s="48">
        <f t="shared" si="34"/>
        <v>0</v>
      </c>
      <c r="K108" s="48"/>
      <c r="L108" s="48"/>
      <c r="M108" s="48"/>
      <c r="N108" s="48"/>
      <c r="O108" s="48"/>
      <c r="P108" s="48"/>
      <c r="Q108" s="48"/>
      <c r="R108" s="48"/>
      <c r="U108" s="52" t="s">
        <v>357</v>
      </c>
      <c r="V108" s="17" t="s">
        <v>357</v>
      </c>
      <c r="W108" s="17" t="s">
        <v>357</v>
      </c>
    </row>
    <row r="109" spans="1:23" ht="11.25" customHeight="1" x14ac:dyDescent="0.25">
      <c r="A109" s="51" t="s">
        <v>140</v>
      </c>
      <c r="B109" s="12">
        <v>140267</v>
      </c>
      <c r="C109" s="12">
        <v>121501.48821</v>
      </c>
      <c r="D109" s="12">
        <v>1935.3497299999999</v>
      </c>
      <c r="E109" s="12">
        <f t="shared" si="49"/>
        <v>123436.83794</v>
      </c>
      <c r="F109" s="12">
        <f t="shared" si="50"/>
        <v>16830.162060000002</v>
      </c>
      <c r="G109" s="12">
        <f t="shared" si="51"/>
        <v>18765.511790000004</v>
      </c>
      <c r="H109" s="11">
        <f t="shared" si="44"/>
        <v>88.001338832369697</v>
      </c>
      <c r="J109" s="48">
        <f t="shared" si="34"/>
        <v>0</v>
      </c>
      <c r="K109" s="48"/>
      <c r="L109" s="48"/>
      <c r="M109" s="48"/>
      <c r="N109" s="48"/>
      <c r="O109" s="48"/>
      <c r="P109" s="48"/>
      <c r="Q109" s="48"/>
      <c r="R109" s="48"/>
      <c r="U109" s="52" t="s">
        <v>358</v>
      </c>
      <c r="V109" s="17" t="s">
        <v>358</v>
      </c>
      <c r="W109" s="17" t="s">
        <v>358</v>
      </c>
    </row>
    <row r="110" spans="1:23" ht="11.25" customHeight="1" x14ac:dyDescent="0.25">
      <c r="A110" s="51" t="s">
        <v>141</v>
      </c>
      <c r="B110" s="12">
        <v>114714.64</v>
      </c>
      <c r="C110" s="12">
        <v>77149.992809999982</v>
      </c>
      <c r="D110" s="12">
        <v>3246.9687199999998</v>
      </c>
      <c r="E110" s="12">
        <f t="shared" si="49"/>
        <v>80396.961529999986</v>
      </c>
      <c r="F110" s="12">
        <f t="shared" si="50"/>
        <v>34317.678470000013</v>
      </c>
      <c r="G110" s="12">
        <f t="shared" si="51"/>
        <v>37564.647190000018</v>
      </c>
      <c r="H110" s="11">
        <f t="shared" si="44"/>
        <v>70.084307922685369</v>
      </c>
      <c r="J110" s="48">
        <f t="shared" si="34"/>
        <v>0</v>
      </c>
      <c r="K110" s="48"/>
      <c r="L110" s="48"/>
      <c r="M110" s="48"/>
      <c r="N110" s="48"/>
      <c r="O110" s="48"/>
      <c r="P110" s="48"/>
      <c r="Q110" s="48"/>
      <c r="R110" s="48"/>
      <c r="U110" s="52" t="s">
        <v>359</v>
      </c>
      <c r="V110" s="17" t="s">
        <v>359</v>
      </c>
      <c r="W110" s="17" t="s">
        <v>359</v>
      </c>
    </row>
    <row r="111" spans="1:23" ht="11.25" customHeight="1" x14ac:dyDescent="0.25">
      <c r="A111" s="51" t="s">
        <v>142</v>
      </c>
      <c r="B111" s="12">
        <v>186607</v>
      </c>
      <c r="C111" s="12">
        <v>76506.783900000009</v>
      </c>
      <c r="D111" s="12">
        <v>5473.40344</v>
      </c>
      <c r="E111" s="12">
        <f t="shared" si="49"/>
        <v>81980.187340000004</v>
      </c>
      <c r="F111" s="12">
        <f t="shared" si="50"/>
        <v>104626.81266</v>
      </c>
      <c r="G111" s="12">
        <f t="shared" si="51"/>
        <v>110100.21609999999</v>
      </c>
      <c r="H111" s="11">
        <f t="shared" si="44"/>
        <v>43.93200005358856</v>
      </c>
      <c r="J111" s="48">
        <f t="shared" si="34"/>
        <v>0</v>
      </c>
      <c r="K111" s="48"/>
      <c r="L111" s="48"/>
      <c r="M111" s="48"/>
      <c r="N111" s="48"/>
      <c r="O111" s="48"/>
      <c r="P111" s="48"/>
      <c r="Q111" s="48"/>
      <c r="R111" s="48"/>
      <c r="U111" s="52" t="s">
        <v>360</v>
      </c>
      <c r="V111" s="17" t="s">
        <v>360</v>
      </c>
      <c r="W111" s="17" t="s">
        <v>360</v>
      </c>
    </row>
    <row r="112" spans="1:23" ht="11.25" customHeight="1" x14ac:dyDescent="0.25">
      <c r="A112" s="51" t="s">
        <v>143</v>
      </c>
      <c r="B112" s="12">
        <v>17790.566999999999</v>
      </c>
      <c r="C112" s="12">
        <v>14323.1054</v>
      </c>
      <c r="D112" s="12">
        <v>444.01736999999997</v>
      </c>
      <c r="E112" s="12">
        <f t="shared" si="49"/>
        <v>14767.12277</v>
      </c>
      <c r="F112" s="12">
        <f t="shared" si="50"/>
        <v>3023.4442299999992</v>
      </c>
      <c r="G112" s="12">
        <f t="shared" si="51"/>
        <v>3467.4615999999987</v>
      </c>
      <c r="H112" s="11">
        <f t="shared" si="44"/>
        <v>83.00535204976886</v>
      </c>
      <c r="J112" s="48">
        <f t="shared" si="34"/>
        <v>0</v>
      </c>
      <c r="K112" s="48"/>
      <c r="L112" s="48"/>
      <c r="M112" s="48"/>
      <c r="N112" s="48"/>
      <c r="O112" s="48"/>
      <c r="P112" s="48"/>
      <c r="Q112" s="48"/>
      <c r="R112" s="48"/>
      <c r="U112" s="52" t="s">
        <v>361</v>
      </c>
      <c r="V112" s="17" t="s">
        <v>361</v>
      </c>
      <c r="W112" s="17" t="s">
        <v>361</v>
      </c>
    </row>
    <row r="113" spans="1:23" ht="11.25" customHeight="1" x14ac:dyDescent="0.25">
      <c r="A113" s="51" t="s">
        <v>144</v>
      </c>
      <c r="B113" s="12">
        <v>93528.182000000001</v>
      </c>
      <c r="C113" s="12">
        <v>64250.436999999998</v>
      </c>
      <c r="D113" s="12">
        <v>203.03442000000001</v>
      </c>
      <c r="E113" s="12">
        <f t="shared" si="49"/>
        <v>64453.471420000002</v>
      </c>
      <c r="F113" s="12">
        <f t="shared" si="50"/>
        <v>29074.710579999999</v>
      </c>
      <c r="G113" s="12">
        <f t="shared" si="51"/>
        <v>29277.745000000003</v>
      </c>
      <c r="H113" s="11">
        <f t="shared" si="44"/>
        <v>68.913422715732892</v>
      </c>
      <c r="J113" s="48">
        <f t="shared" si="34"/>
        <v>0</v>
      </c>
      <c r="K113" s="48"/>
      <c r="L113" s="48"/>
      <c r="M113" s="48"/>
      <c r="N113" s="48"/>
      <c r="O113" s="48"/>
      <c r="P113" s="48"/>
      <c r="Q113" s="48"/>
      <c r="R113" s="48"/>
      <c r="U113" s="52" t="s">
        <v>362</v>
      </c>
      <c r="V113" s="17" t="s">
        <v>362</v>
      </c>
      <c r="W113" s="17" t="s">
        <v>362</v>
      </c>
    </row>
    <row r="114" spans="1:23" ht="11.25" customHeight="1" x14ac:dyDescent="0.25">
      <c r="A114" s="51" t="s">
        <v>145</v>
      </c>
      <c r="B114" s="12">
        <v>66572.990000000005</v>
      </c>
      <c r="C114" s="12">
        <v>50884.08841999984</v>
      </c>
      <c r="D114" s="12">
        <v>4479.1730299999826</v>
      </c>
      <c r="E114" s="12">
        <f t="shared" si="49"/>
        <v>55363.261449999824</v>
      </c>
      <c r="F114" s="12">
        <f t="shared" si="50"/>
        <v>11209.728550000182</v>
      </c>
      <c r="G114" s="12">
        <f t="shared" si="51"/>
        <v>15688.901580000165</v>
      </c>
      <c r="H114" s="11">
        <f t="shared" si="44"/>
        <v>83.16174690366141</v>
      </c>
      <c r="J114" s="48">
        <f t="shared" si="34"/>
        <v>0</v>
      </c>
      <c r="K114" s="48"/>
      <c r="L114" s="48"/>
      <c r="M114" s="48"/>
      <c r="N114" s="48"/>
      <c r="O114" s="48"/>
      <c r="P114" s="48"/>
      <c r="Q114" s="48"/>
      <c r="R114" s="48"/>
      <c r="U114" s="52" t="s">
        <v>363</v>
      </c>
      <c r="V114" s="17" t="s">
        <v>363</v>
      </c>
      <c r="W114" s="17" t="s">
        <v>363</v>
      </c>
    </row>
    <row r="115" spans="1:23" ht="11.25" customHeight="1" x14ac:dyDescent="0.25">
      <c r="A115" s="51" t="s">
        <v>146</v>
      </c>
      <c r="B115" s="12">
        <v>12422</v>
      </c>
      <c r="C115" s="12">
        <v>7863.2869000000001</v>
      </c>
      <c r="D115" s="12">
        <v>2822.1766600000001</v>
      </c>
      <c r="E115" s="12">
        <f t="shared" si="49"/>
        <v>10685.46356</v>
      </c>
      <c r="F115" s="12">
        <f t="shared" si="50"/>
        <v>1736.5364399999999</v>
      </c>
      <c r="G115" s="12">
        <f t="shared" si="51"/>
        <v>4558.7130999999999</v>
      </c>
      <c r="H115" s="11">
        <f t="shared" si="44"/>
        <v>86.020476251811303</v>
      </c>
      <c r="J115" s="48">
        <f t="shared" si="34"/>
        <v>0</v>
      </c>
      <c r="K115" s="48"/>
      <c r="L115" s="48"/>
      <c r="M115" s="48"/>
      <c r="N115" s="48"/>
      <c r="O115" s="48"/>
      <c r="P115" s="48"/>
      <c r="Q115" s="48"/>
      <c r="R115" s="48"/>
      <c r="U115" s="52" t="s">
        <v>364</v>
      </c>
      <c r="V115" s="17" t="s">
        <v>364</v>
      </c>
      <c r="W115" s="17" t="s">
        <v>364</v>
      </c>
    </row>
    <row r="116" spans="1:23" ht="11.25" customHeight="1" x14ac:dyDescent="0.25">
      <c r="A116" s="51" t="s">
        <v>147</v>
      </c>
      <c r="B116" s="12">
        <v>383875.28600000002</v>
      </c>
      <c r="C116" s="12">
        <v>270286.74364999996</v>
      </c>
      <c r="D116" s="12">
        <v>66804.514880000002</v>
      </c>
      <c r="E116" s="12">
        <f t="shared" si="49"/>
        <v>337091.25852999999</v>
      </c>
      <c r="F116" s="12">
        <f t="shared" si="50"/>
        <v>46784.02747000003</v>
      </c>
      <c r="G116" s="12">
        <f t="shared" si="51"/>
        <v>113588.54235000006</v>
      </c>
      <c r="H116" s="11">
        <f t="shared" si="44"/>
        <v>87.812701370413308</v>
      </c>
      <c r="J116" s="48">
        <f t="shared" si="34"/>
        <v>0</v>
      </c>
      <c r="K116" s="48"/>
      <c r="L116" s="48"/>
      <c r="M116" s="48"/>
      <c r="N116" s="48"/>
      <c r="O116" s="48"/>
      <c r="P116" s="48"/>
      <c r="Q116" s="48"/>
      <c r="R116" s="48"/>
      <c r="U116" s="52" t="s">
        <v>365</v>
      </c>
      <c r="V116" s="17" t="s">
        <v>365</v>
      </c>
      <c r="W116" s="17" t="s">
        <v>365</v>
      </c>
    </row>
    <row r="117" spans="1:23" ht="11.25" customHeight="1" x14ac:dyDescent="0.25">
      <c r="A117" s="51" t="s">
        <v>148</v>
      </c>
      <c r="B117" s="12">
        <v>5529</v>
      </c>
      <c r="C117" s="12">
        <v>2924.5852</v>
      </c>
      <c r="D117" s="12">
        <v>465.55628999999999</v>
      </c>
      <c r="E117" s="12">
        <f t="shared" si="49"/>
        <v>3390.14149</v>
      </c>
      <c r="F117" s="12">
        <f t="shared" si="50"/>
        <v>2138.85851</v>
      </c>
      <c r="G117" s="12">
        <f t="shared" si="51"/>
        <v>2604.4148</v>
      </c>
      <c r="H117" s="11">
        <f t="shared" si="44"/>
        <v>61.315635557967084</v>
      </c>
      <c r="J117" s="48">
        <f t="shared" si="34"/>
        <v>0</v>
      </c>
      <c r="K117" s="48"/>
      <c r="L117" s="48"/>
      <c r="M117" s="48"/>
      <c r="N117" s="48"/>
      <c r="O117" s="48"/>
      <c r="P117" s="48"/>
      <c r="Q117" s="48"/>
      <c r="R117" s="48"/>
      <c r="U117" s="52" t="s">
        <v>366</v>
      </c>
      <c r="V117" s="17" t="s">
        <v>366</v>
      </c>
      <c r="W117" s="17" t="s">
        <v>366</v>
      </c>
    </row>
    <row r="118" spans="1:23" ht="11.25" customHeight="1" x14ac:dyDescent="0.2">
      <c r="A118" s="51"/>
      <c r="B118" s="12"/>
      <c r="C118" s="16"/>
      <c r="D118" s="12"/>
      <c r="E118" s="16"/>
      <c r="F118" s="16"/>
      <c r="G118" s="16"/>
      <c r="H118" s="11" t="str">
        <f t="shared" si="44"/>
        <v/>
      </c>
      <c r="J118" s="48">
        <f t="shared" si="34"/>
        <v>0</v>
      </c>
      <c r="K118" s="48"/>
      <c r="L118" s="48"/>
      <c r="M118" s="48"/>
      <c r="N118" s="48"/>
      <c r="O118" s="48"/>
      <c r="P118" s="48"/>
      <c r="Q118" s="48"/>
      <c r="R118" s="48"/>
      <c r="U118" s="57"/>
      <c r="V118" s="51"/>
      <c r="W118" s="51"/>
    </row>
    <row r="119" spans="1:23" ht="11.25" customHeight="1" x14ac:dyDescent="0.3">
      <c r="A119" s="47" t="s">
        <v>149</v>
      </c>
      <c r="B119" s="18">
        <f>SUM(B120:B126)</f>
        <v>2914339.9679999994</v>
      </c>
      <c r="C119" s="18">
        <f>SUM(C120:C126)</f>
        <v>967065.60779000004</v>
      </c>
      <c r="D119" s="18">
        <f t="shared" ref="D119:G119" si="52">SUM(D120:D126)</f>
        <v>141856.86317999999</v>
      </c>
      <c r="E119" s="18">
        <f t="shared" si="52"/>
        <v>1108922.4709700001</v>
      </c>
      <c r="F119" s="18">
        <f t="shared" si="52"/>
        <v>1805417.4970299997</v>
      </c>
      <c r="G119" s="18">
        <f t="shared" si="52"/>
        <v>1947274.3602099996</v>
      </c>
      <c r="H119" s="11">
        <f t="shared" si="44"/>
        <v>38.050552891775745</v>
      </c>
      <c r="J119" s="48">
        <f t="shared" si="34"/>
        <v>0</v>
      </c>
      <c r="K119" s="48"/>
      <c r="L119" s="48"/>
      <c r="M119" s="48"/>
      <c r="N119" s="48"/>
      <c r="O119" s="48"/>
      <c r="P119" s="48"/>
      <c r="Q119" s="48"/>
      <c r="R119" s="48"/>
      <c r="U119" s="49" t="s">
        <v>149</v>
      </c>
      <c r="V119" s="50" t="s">
        <v>149</v>
      </c>
      <c r="W119" s="50" t="s">
        <v>149</v>
      </c>
    </row>
    <row r="120" spans="1:23" ht="11.25" customHeight="1" x14ac:dyDescent="0.25">
      <c r="A120" s="51" t="s">
        <v>73</v>
      </c>
      <c r="B120" s="12">
        <v>2178000</v>
      </c>
      <c r="C120" s="12">
        <v>500185.31497999997</v>
      </c>
      <c r="D120" s="12">
        <v>111595.77145999999</v>
      </c>
      <c r="E120" s="12">
        <f t="shared" ref="E120:E126" si="53">C120+D120</f>
        <v>611781.08643999998</v>
      </c>
      <c r="F120" s="12">
        <f t="shared" ref="F120:F126" si="54">B120-E120</f>
        <v>1566218.91356</v>
      </c>
      <c r="G120" s="12">
        <f t="shared" ref="G120:G126" si="55">B120-C120</f>
        <v>1677814.68502</v>
      </c>
      <c r="H120" s="11">
        <f t="shared" si="44"/>
        <v>28.089122426078973</v>
      </c>
      <c r="J120" s="48">
        <f t="shared" si="34"/>
        <v>0</v>
      </c>
      <c r="K120" s="48"/>
      <c r="L120" s="48"/>
      <c r="M120" s="48"/>
      <c r="N120" s="48"/>
      <c r="O120" s="48"/>
      <c r="P120" s="48"/>
      <c r="Q120" s="48"/>
      <c r="R120" s="48"/>
      <c r="U120" s="52" t="s">
        <v>157</v>
      </c>
      <c r="V120" s="17" t="s">
        <v>157</v>
      </c>
      <c r="W120" s="17" t="s">
        <v>157</v>
      </c>
    </row>
    <row r="121" spans="1:23" ht="11.25" customHeight="1" x14ac:dyDescent="0.25">
      <c r="A121" s="51" t="s">
        <v>150</v>
      </c>
      <c r="B121" s="12">
        <v>4493</v>
      </c>
      <c r="C121" s="12">
        <v>4488.7530299999999</v>
      </c>
      <c r="D121" s="12">
        <v>0</v>
      </c>
      <c r="E121" s="12">
        <f t="shared" si="53"/>
        <v>4488.7530299999999</v>
      </c>
      <c r="F121" s="12">
        <f t="shared" si="54"/>
        <v>4.2469700000001467</v>
      </c>
      <c r="G121" s="12">
        <f t="shared" si="55"/>
        <v>4.2469700000001467</v>
      </c>
      <c r="H121" s="11">
        <f t="shared" si="44"/>
        <v>99.905475851324283</v>
      </c>
      <c r="J121" s="48">
        <f t="shared" si="34"/>
        <v>0</v>
      </c>
      <c r="K121" s="48"/>
      <c r="L121" s="48"/>
      <c r="M121" s="48"/>
      <c r="N121" s="48"/>
      <c r="O121" s="48"/>
      <c r="P121" s="48"/>
      <c r="Q121" s="48"/>
      <c r="R121" s="48"/>
      <c r="U121" s="52" t="s">
        <v>367</v>
      </c>
      <c r="V121" s="17" t="s">
        <v>367</v>
      </c>
      <c r="W121" s="17" t="s">
        <v>367</v>
      </c>
    </row>
    <row r="122" spans="1:23" ht="11.25" customHeight="1" x14ac:dyDescent="0.25">
      <c r="A122" s="51" t="s">
        <v>151</v>
      </c>
      <c r="B122" s="12">
        <v>20126</v>
      </c>
      <c r="C122" s="12">
        <v>12385.124519999999</v>
      </c>
      <c r="D122" s="12">
        <v>1613.3020999999999</v>
      </c>
      <c r="E122" s="12">
        <f t="shared" si="53"/>
        <v>13998.426619999998</v>
      </c>
      <c r="F122" s="12">
        <f t="shared" si="54"/>
        <v>6127.5733800000016</v>
      </c>
      <c r="G122" s="12">
        <f t="shared" si="55"/>
        <v>7740.8754800000006</v>
      </c>
      <c r="H122" s="11">
        <f t="shared" si="44"/>
        <v>69.553943257477883</v>
      </c>
      <c r="J122" s="48">
        <f t="shared" si="34"/>
        <v>0</v>
      </c>
      <c r="K122" s="48"/>
      <c r="L122" s="48"/>
      <c r="M122" s="48"/>
      <c r="N122" s="48"/>
      <c r="O122" s="48"/>
      <c r="P122" s="48"/>
      <c r="Q122" s="48"/>
      <c r="R122" s="48"/>
      <c r="U122" s="52" t="s">
        <v>368</v>
      </c>
      <c r="V122" s="17" t="s">
        <v>368</v>
      </c>
      <c r="W122" s="17" t="s">
        <v>368</v>
      </c>
    </row>
    <row r="123" spans="1:23" ht="11.25" customHeight="1" x14ac:dyDescent="0.25">
      <c r="A123" s="51" t="s">
        <v>152</v>
      </c>
      <c r="B123" s="12">
        <v>160116.777</v>
      </c>
      <c r="C123" s="12">
        <v>109737.45797</v>
      </c>
      <c r="D123" s="12">
        <v>5058.3914999999997</v>
      </c>
      <c r="E123" s="12">
        <f t="shared" si="53"/>
        <v>114795.84947</v>
      </c>
      <c r="F123" s="12">
        <f t="shared" si="54"/>
        <v>45320.927530000001</v>
      </c>
      <c r="G123" s="12">
        <f t="shared" si="55"/>
        <v>50379.319029999999</v>
      </c>
      <c r="H123" s="11">
        <f t="shared" si="44"/>
        <v>71.695078817380903</v>
      </c>
      <c r="J123" s="48">
        <f t="shared" si="34"/>
        <v>0</v>
      </c>
      <c r="K123" s="48"/>
      <c r="L123" s="48"/>
      <c r="M123" s="48"/>
      <c r="N123" s="48"/>
      <c r="O123" s="48"/>
      <c r="P123" s="48"/>
      <c r="Q123" s="48"/>
      <c r="R123" s="48"/>
      <c r="U123" s="52" t="s">
        <v>369</v>
      </c>
      <c r="V123" s="17" t="s">
        <v>369</v>
      </c>
      <c r="W123" s="17" t="s">
        <v>369</v>
      </c>
    </row>
    <row r="124" spans="1:23" ht="11.25" customHeight="1" x14ac:dyDescent="0.25">
      <c r="A124" s="51" t="s">
        <v>153</v>
      </c>
      <c r="B124" s="12">
        <v>20002</v>
      </c>
      <c r="C124" s="12">
        <v>11734.950560000001</v>
      </c>
      <c r="D124" s="12">
        <v>1931.6425800000004</v>
      </c>
      <c r="E124" s="12">
        <f t="shared" si="53"/>
        <v>13666.593140000001</v>
      </c>
      <c r="F124" s="12">
        <f t="shared" si="54"/>
        <v>6335.4068599999991</v>
      </c>
      <c r="G124" s="12">
        <f t="shared" si="55"/>
        <v>8267.0494399999989</v>
      </c>
      <c r="H124" s="11">
        <f t="shared" si="44"/>
        <v>68.326133086691328</v>
      </c>
      <c r="J124" s="48">
        <f t="shared" si="34"/>
        <v>0</v>
      </c>
      <c r="K124" s="48"/>
      <c r="L124" s="48"/>
      <c r="M124" s="48"/>
      <c r="N124" s="48"/>
      <c r="O124" s="48"/>
      <c r="P124" s="48"/>
      <c r="Q124" s="48"/>
      <c r="R124" s="48"/>
      <c r="U124" s="52" t="s">
        <v>370</v>
      </c>
      <c r="V124" s="17" t="s">
        <v>370</v>
      </c>
      <c r="W124" s="17" t="s">
        <v>370</v>
      </c>
    </row>
    <row r="125" spans="1:23" ht="11.25" customHeight="1" x14ac:dyDescent="0.25">
      <c r="A125" s="51" t="s">
        <v>154</v>
      </c>
      <c r="B125" s="12">
        <v>127639.925</v>
      </c>
      <c r="C125" s="12">
        <v>93612.877570000011</v>
      </c>
      <c r="D125" s="12">
        <v>9923.9077300000008</v>
      </c>
      <c r="E125" s="12">
        <f t="shared" si="53"/>
        <v>103536.78530000002</v>
      </c>
      <c r="F125" s="12">
        <f t="shared" si="54"/>
        <v>24103.139699999985</v>
      </c>
      <c r="G125" s="12">
        <f t="shared" si="55"/>
        <v>34027.047429999991</v>
      </c>
      <c r="H125" s="11">
        <f t="shared" si="44"/>
        <v>81.116300640258146</v>
      </c>
      <c r="J125" s="48">
        <f t="shared" si="34"/>
        <v>0</v>
      </c>
      <c r="K125" s="48"/>
      <c r="L125" s="48"/>
      <c r="M125" s="48"/>
      <c r="N125" s="48"/>
      <c r="O125" s="48"/>
      <c r="P125" s="48"/>
      <c r="Q125" s="48"/>
      <c r="R125" s="48"/>
      <c r="U125" s="52" t="s">
        <v>371</v>
      </c>
      <c r="V125" s="17" t="s">
        <v>371</v>
      </c>
      <c r="W125" s="17" t="s">
        <v>371</v>
      </c>
    </row>
    <row r="126" spans="1:23" ht="11.25" customHeight="1" x14ac:dyDescent="0.25">
      <c r="A126" s="51" t="s">
        <v>372</v>
      </c>
      <c r="B126" s="12">
        <v>403962.266</v>
      </c>
      <c r="C126" s="12">
        <v>234921.12916000007</v>
      </c>
      <c r="D126" s="12">
        <v>11733.847809999999</v>
      </c>
      <c r="E126" s="12">
        <f t="shared" si="53"/>
        <v>246654.97697000008</v>
      </c>
      <c r="F126" s="12">
        <f t="shared" si="54"/>
        <v>157307.28902999993</v>
      </c>
      <c r="G126" s="12">
        <f t="shared" si="55"/>
        <v>169041.13683999993</v>
      </c>
      <c r="H126" s="11">
        <f t="shared" si="44"/>
        <v>61.058915084410401</v>
      </c>
      <c r="J126" s="48">
        <f t="shared" si="34"/>
        <v>0</v>
      </c>
      <c r="K126" s="48"/>
      <c r="L126" s="48"/>
      <c r="M126" s="48"/>
      <c r="N126" s="48"/>
      <c r="O126" s="48"/>
      <c r="P126" s="48"/>
      <c r="Q126" s="48"/>
      <c r="R126" s="48"/>
      <c r="U126" s="52" t="s">
        <v>272</v>
      </c>
      <c r="V126" s="17" t="s">
        <v>272</v>
      </c>
      <c r="W126" s="17" t="s">
        <v>272</v>
      </c>
    </row>
    <row r="127" spans="1:23" ht="11.25" customHeight="1" x14ac:dyDescent="0.25">
      <c r="A127" s="51"/>
      <c r="B127" s="12"/>
      <c r="C127" s="12"/>
      <c r="D127" s="12"/>
      <c r="E127" s="12"/>
      <c r="F127" s="12"/>
      <c r="G127" s="12"/>
      <c r="H127" s="11"/>
      <c r="J127" s="48">
        <f t="shared" si="34"/>
        <v>0</v>
      </c>
      <c r="K127" s="48"/>
      <c r="L127" s="48"/>
      <c r="M127" s="48"/>
      <c r="N127" s="48"/>
      <c r="O127" s="48"/>
      <c r="P127" s="48"/>
      <c r="Q127" s="48"/>
      <c r="R127" s="48"/>
      <c r="U127" s="52"/>
      <c r="V127" s="17"/>
      <c r="W127" s="17"/>
    </row>
    <row r="128" spans="1:23" ht="11.25" customHeight="1" x14ac:dyDescent="0.3">
      <c r="A128" s="47" t="s">
        <v>273</v>
      </c>
      <c r="B128" s="18">
        <f>SUM(B129:B130)</f>
        <v>1206856</v>
      </c>
      <c r="C128" s="18">
        <f>SUM(C129:C130)</f>
        <v>437638.80163999996</v>
      </c>
      <c r="D128" s="18">
        <f>SUM(D129:D130)</f>
        <v>34461.159939999998</v>
      </c>
      <c r="E128" s="18">
        <f t="shared" ref="E128:G128" si="56">SUM(E129:E130)</f>
        <v>472099.96158</v>
      </c>
      <c r="F128" s="18">
        <f t="shared" si="56"/>
        <v>734756.03842</v>
      </c>
      <c r="G128" s="18">
        <f t="shared" si="56"/>
        <v>769217.19836000004</v>
      </c>
      <c r="H128" s="11">
        <f>IFERROR(E128/B128*100,"")</f>
        <v>39.118168329941597</v>
      </c>
      <c r="J128" s="48">
        <f t="shared" si="34"/>
        <v>0</v>
      </c>
      <c r="K128" s="48"/>
      <c r="L128" s="48"/>
      <c r="M128" s="48"/>
      <c r="N128" s="48"/>
      <c r="O128" s="48"/>
      <c r="P128" s="48"/>
      <c r="Q128" s="48"/>
      <c r="R128" s="48"/>
      <c r="U128" s="49" t="s">
        <v>273</v>
      </c>
      <c r="V128" s="50" t="s">
        <v>273</v>
      </c>
      <c r="W128" s="50" t="s">
        <v>273</v>
      </c>
    </row>
    <row r="129" spans="1:23" ht="11.25" customHeight="1" x14ac:dyDescent="0.25">
      <c r="A129" s="61" t="s">
        <v>157</v>
      </c>
      <c r="B129" s="12">
        <v>267460</v>
      </c>
      <c r="C129" s="12">
        <v>129028.70539999998</v>
      </c>
      <c r="D129" s="12">
        <v>2618.2849999999962</v>
      </c>
      <c r="E129" s="12">
        <f t="shared" ref="E129:E130" si="57">C129+D129</f>
        <v>131646.99039999998</v>
      </c>
      <c r="F129" s="12">
        <f>B129-E129</f>
        <v>135813.00960000002</v>
      </c>
      <c r="G129" s="12">
        <f>B129-C129</f>
        <v>138431.29460000002</v>
      </c>
      <c r="H129" s="11">
        <f>IFERROR(E129/B129*100,"")</f>
        <v>49.221188364615266</v>
      </c>
      <c r="J129" s="48">
        <f t="shared" si="34"/>
        <v>0</v>
      </c>
      <c r="K129" s="48"/>
      <c r="L129" s="48"/>
      <c r="M129" s="48"/>
      <c r="N129" s="48"/>
      <c r="O129" s="48"/>
      <c r="P129" s="48"/>
      <c r="Q129" s="48"/>
      <c r="R129" s="48"/>
      <c r="U129" s="52" t="s">
        <v>157</v>
      </c>
      <c r="V129" s="17" t="s">
        <v>157</v>
      </c>
      <c r="W129" s="17" t="s">
        <v>157</v>
      </c>
    </row>
    <row r="130" spans="1:23" ht="11.25" customHeight="1" x14ac:dyDescent="0.25">
      <c r="A130" s="61" t="s">
        <v>274</v>
      </c>
      <c r="B130" s="12">
        <v>939396</v>
      </c>
      <c r="C130" s="12">
        <v>308610.09623999998</v>
      </c>
      <c r="D130" s="12">
        <v>31842.874940000002</v>
      </c>
      <c r="E130" s="12">
        <f t="shared" si="57"/>
        <v>340452.97117999999</v>
      </c>
      <c r="F130" s="12">
        <f>B130-E130</f>
        <v>598943.02882000001</v>
      </c>
      <c r="G130" s="12">
        <f>B130-C130</f>
        <v>630785.90376000002</v>
      </c>
      <c r="H130" s="11">
        <f>IFERROR(E130/B130*100,"")</f>
        <v>36.241688401909315</v>
      </c>
      <c r="J130" s="48">
        <f t="shared" si="34"/>
        <v>0</v>
      </c>
      <c r="K130" s="48"/>
      <c r="L130" s="48"/>
      <c r="M130" s="48"/>
      <c r="N130" s="48"/>
      <c r="O130" s="48"/>
      <c r="P130" s="48"/>
      <c r="Q130" s="48"/>
      <c r="R130" s="48"/>
      <c r="U130" s="52" t="s">
        <v>274</v>
      </c>
      <c r="V130" s="17" t="s">
        <v>274</v>
      </c>
      <c r="W130" s="17" t="s">
        <v>274</v>
      </c>
    </row>
    <row r="131" spans="1:23" ht="11.25" customHeight="1" x14ac:dyDescent="0.25">
      <c r="A131" s="51"/>
      <c r="B131" s="12"/>
      <c r="C131" s="12"/>
      <c r="D131" s="12"/>
      <c r="E131" s="12"/>
      <c r="F131" s="12"/>
      <c r="G131" s="12"/>
      <c r="H131" s="11"/>
      <c r="J131" s="48">
        <f t="shared" si="34"/>
        <v>0</v>
      </c>
      <c r="K131" s="48"/>
      <c r="L131" s="48"/>
      <c r="M131" s="48"/>
      <c r="N131" s="48"/>
      <c r="O131" s="48"/>
      <c r="P131" s="48"/>
      <c r="Q131" s="48"/>
      <c r="R131" s="48"/>
      <c r="U131" s="57"/>
      <c r="V131" s="51"/>
      <c r="W131" s="17"/>
    </row>
    <row r="132" spans="1:23" ht="11.25" customHeight="1" x14ac:dyDescent="0.3">
      <c r="A132" s="47" t="s">
        <v>155</v>
      </c>
      <c r="B132" s="18">
        <f t="shared" ref="B132:G132" si="58">+B133+B141</f>
        <v>19429328.036759999</v>
      </c>
      <c r="C132" s="18">
        <f t="shared" si="58"/>
        <v>15707416.370509999</v>
      </c>
      <c r="D132" s="18">
        <f t="shared" si="58"/>
        <v>1245390.1397300002</v>
      </c>
      <c r="E132" s="18">
        <f t="shared" si="58"/>
        <v>16952806.51024</v>
      </c>
      <c r="F132" s="18">
        <f t="shared" si="58"/>
        <v>2476521.5265200003</v>
      </c>
      <c r="G132" s="18">
        <f t="shared" si="58"/>
        <v>3721911.6662499998</v>
      </c>
      <c r="H132" s="11">
        <f t="shared" ref="H132:H163" si="59">IFERROR(E132/B132*100,"")</f>
        <v>87.253694405516967</v>
      </c>
      <c r="J132" s="48">
        <f t="shared" si="34"/>
        <v>0</v>
      </c>
      <c r="K132" s="48"/>
      <c r="L132" s="48"/>
      <c r="M132" s="48"/>
      <c r="N132" s="48"/>
      <c r="O132" s="48"/>
      <c r="P132" s="48"/>
      <c r="Q132" s="48"/>
      <c r="R132" s="48"/>
      <c r="U132" s="49" t="s">
        <v>155</v>
      </c>
      <c r="V132" s="50" t="s">
        <v>155</v>
      </c>
      <c r="W132" s="50" t="s">
        <v>155</v>
      </c>
    </row>
    <row r="133" spans="1:23" ht="22.5" customHeight="1" x14ac:dyDescent="0.3">
      <c r="A133" s="62" t="s">
        <v>156</v>
      </c>
      <c r="B133" s="18">
        <f t="shared" ref="B133:C133" si="60">SUM(B134:B138)</f>
        <v>1639091.1810000001</v>
      </c>
      <c r="C133" s="18">
        <f t="shared" si="60"/>
        <v>1243939.4363000002</v>
      </c>
      <c r="D133" s="18">
        <f t="shared" ref="D133:G133" si="61">SUM(D134:D138)</f>
        <v>27595.502700000005</v>
      </c>
      <c r="E133" s="18">
        <f t="shared" si="61"/>
        <v>1271534.939</v>
      </c>
      <c r="F133" s="18">
        <f t="shared" si="61"/>
        <v>367556.24200000003</v>
      </c>
      <c r="G133" s="18">
        <f t="shared" si="61"/>
        <v>395151.74469999992</v>
      </c>
      <c r="H133" s="11">
        <f t="shared" si="59"/>
        <v>77.575607369459703</v>
      </c>
      <c r="J133" s="48">
        <f t="shared" si="34"/>
        <v>0</v>
      </c>
      <c r="K133" s="48"/>
      <c r="L133" s="48"/>
      <c r="M133" s="48"/>
      <c r="N133" s="48"/>
      <c r="O133" s="48"/>
      <c r="P133" s="48"/>
      <c r="Q133" s="48"/>
      <c r="R133" s="48"/>
      <c r="U133" s="63" t="s">
        <v>373</v>
      </c>
      <c r="V133" s="64" t="s">
        <v>374</v>
      </c>
      <c r="W133" s="64" t="s">
        <v>374</v>
      </c>
    </row>
    <row r="134" spans="1:23" ht="11.25" customHeight="1" x14ac:dyDescent="0.25">
      <c r="A134" s="61" t="s">
        <v>157</v>
      </c>
      <c r="B134" s="12">
        <v>65396.834000000003</v>
      </c>
      <c r="C134" s="12">
        <v>51826.792630000004</v>
      </c>
      <c r="D134" s="12">
        <v>1001.42767</v>
      </c>
      <c r="E134" s="12">
        <f t="shared" ref="E134:E137" si="62">C134+D134</f>
        <v>52828.220300000001</v>
      </c>
      <c r="F134" s="12">
        <f t="shared" ref="F134:F140" si="63">B134-E134</f>
        <v>12568.613700000002</v>
      </c>
      <c r="G134" s="12">
        <f t="shared" ref="G134:G140" si="64">B134-C134</f>
        <v>13570.041369999999</v>
      </c>
      <c r="H134" s="11">
        <f t="shared" si="59"/>
        <v>80.781005851139525</v>
      </c>
      <c r="J134" s="48">
        <f t="shared" si="34"/>
        <v>0</v>
      </c>
      <c r="K134" s="48"/>
      <c r="L134" s="48"/>
      <c r="M134" s="48"/>
      <c r="N134" s="48"/>
      <c r="O134" s="48"/>
      <c r="P134" s="48"/>
      <c r="Q134" s="48"/>
      <c r="R134" s="48"/>
      <c r="U134" s="52" t="s">
        <v>157</v>
      </c>
      <c r="V134" s="17" t="s">
        <v>157</v>
      </c>
      <c r="W134" s="17" t="s">
        <v>157</v>
      </c>
    </row>
    <row r="135" spans="1:23" ht="11.25" customHeight="1" x14ac:dyDescent="0.25">
      <c r="A135" s="61" t="s">
        <v>158</v>
      </c>
      <c r="B135" s="12">
        <v>278058</v>
      </c>
      <c r="C135" s="12">
        <v>36002.481249999997</v>
      </c>
      <c r="D135" s="12">
        <v>10688.01683</v>
      </c>
      <c r="E135" s="12">
        <f t="shared" si="62"/>
        <v>46690.498079999998</v>
      </c>
      <c r="F135" s="12">
        <f t="shared" si="63"/>
        <v>231367.50192000001</v>
      </c>
      <c r="G135" s="12">
        <f t="shared" si="64"/>
        <v>242055.51874999999</v>
      </c>
      <c r="H135" s="11">
        <f t="shared" si="59"/>
        <v>16.79163990246639</v>
      </c>
      <c r="J135" s="48">
        <f t="shared" si="34"/>
        <v>0</v>
      </c>
      <c r="K135" s="48"/>
      <c r="L135" s="48"/>
      <c r="M135" s="48"/>
      <c r="N135" s="48"/>
      <c r="O135" s="48"/>
      <c r="P135" s="48"/>
      <c r="Q135" s="48"/>
      <c r="R135" s="48"/>
      <c r="U135" s="52" t="s">
        <v>158</v>
      </c>
      <c r="V135" s="17" t="s">
        <v>158</v>
      </c>
      <c r="W135" s="17" t="s">
        <v>158</v>
      </c>
    </row>
    <row r="136" spans="1:23" ht="11.25" customHeight="1" x14ac:dyDescent="0.25">
      <c r="A136" s="61" t="s">
        <v>159</v>
      </c>
      <c r="B136" s="12">
        <v>13147</v>
      </c>
      <c r="C136" s="12">
        <v>5368.0476600000002</v>
      </c>
      <c r="D136" s="12">
        <v>18.11</v>
      </c>
      <c r="E136" s="12">
        <f t="shared" si="62"/>
        <v>5386.1576599999999</v>
      </c>
      <c r="F136" s="12">
        <f t="shared" si="63"/>
        <v>7760.8423400000001</v>
      </c>
      <c r="G136" s="12">
        <f t="shared" si="64"/>
        <v>7778.9523399999998</v>
      </c>
      <c r="H136" s="11">
        <f t="shared" si="59"/>
        <v>40.968720316421994</v>
      </c>
      <c r="J136" s="48">
        <f t="shared" si="34"/>
        <v>0</v>
      </c>
      <c r="K136" s="48"/>
      <c r="L136" s="48"/>
      <c r="M136" s="48"/>
      <c r="N136" s="48"/>
      <c r="O136" s="48"/>
      <c r="P136" s="48"/>
      <c r="Q136" s="48"/>
      <c r="R136" s="48"/>
      <c r="U136" s="52" t="s">
        <v>159</v>
      </c>
      <c r="V136" s="17" t="s">
        <v>159</v>
      </c>
      <c r="W136" s="17" t="s">
        <v>159</v>
      </c>
    </row>
    <row r="137" spans="1:23" ht="13.2" x14ac:dyDescent="0.25">
      <c r="A137" s="61" t="s">
        <v>160</v>
      </c>
      <c r="B137" s="12">
        <v>102417</v>
      </c>
      <c r="C137" s="12">
        <v>96102.892139999996</v>
      </c>
      <c r="D137" s="12">
        <v>44.428429999999999</v>
      </c>
      <c r="E137" s="12">
        <f t="shared" si="62"/>
        <v>96147.320569999996</v>
      </c>
      <c r="F137" s="12">
        <f t="shared" si="63"/>
        <v>6269.6794300000038</v>
      </c>
      <c r="G137" s="12">
        <f t="shared" si="64"/>
        <v>6314.1078600000037</v>
      </c>
      <c r="H137" s="11">
        <f t="shared" si="59"/>
        <v>93.87828248240038</v>
      </c>
      <c r="J137" s="48">
        <f t="shared" si="34"/>
        <v>0</v>
      </c>
      <c r="K137" s="48"/>
      <c r="L137" s="48"/>
      <c r="M137" s="48"/>
      <c r="N137" s="48"/>
      <c r="O137" s="48"/>
      <c r="P137" s="48"/>
      <c r="Q137" s="48"/>
      <c r="R137" s="48"/>
      <c r="U137" s="52" t="s">
        <v>160</v>
      </c>
      <c r="V137" s="17" t="s">
        <v>160</v>
      </c>
      <c r="W137" s="17" t="s">
        <v>160</v>
      </c>
    </row>
    <row r="138" spans="1:23" ht="11.25" customHeight="1" x14ac:dyDescent="0.25">
      <c r="A138" s="62" t="s">
        <v>161</v>
      </c>
      <c r="B138" s="18">
        <f>SUM(B139:B140)</f>
        <v>1180072.3470000001</v>
      </c>
      <c r="C138" s="18">
        <f>SUM(C139:C140)</f>
        <v>1054639.2226200001</v>
      </c>
      <c r="D138" s="18">
        <f>SUM(D139:D140)</f>
        <v>15843.519770000001</v>
      </c>
      <c r="E138" s="18">
        <f t="shared" ref="E138" si="65">SUM(C138:D138)</f>
        <v>1070482.74239</v>
      </c>
      <c r="F138" s="18">
        <f t="shared" si="63"/>
        <v>109589.60461000004</v>
      </c>
      <c r="G138" s="18">
        <f t="shared" si="64"/>
        <v>125433.12437999994</v>
      </c>
      <c r="H138" s="11">
        <f t="shared" si="59"/>
        <v>90.713314748150779</v>
      </c>
      <c r="J138" s="48">
        <f t="shared" si="34"/>
        <v>0</v>
      </c>
      <c r="K138" s="48"/>
      <c r="L138" s="48"/>
      <c r="M138" s="48"/>
      <c r="N138" s="48"/>
      <c r="O138" s="48"/>
      <c r="P138" s="48"/>
      <c r="Q138" s="48"/>
      <c r="R138" s="48"/>
      <c r="U138" s="52" t="s">
        <v>161</v>
      </c>
      <c r="V138" s="17" t="s">
        <v>161</v>
      </c>
      <c r="W138" s="17" t="s">
        <v>161</v>
      </c>
    </row>
    <row r="139" spans="1:23" ht="11.25" customHeight="1" x14ac:dyDescent="0.25">
      <c r="A139" s="65" t="s">
        <v>161</v>
      </c>
      <c r="B139" s="12">
        <v>912620.34699999995</v>
      </c>
      <c r="C139" s="12">
        <v>815307.29580000008</v>
      </c>
      <c r="D139" s="12">
        <v>14128.615890000001</v>
      </c>
      <c r="E139" s="12">
        <f t="shared" ref="E139:E140" si="66">C139+D139</f>
        <v>829435.9116900001</v>
      </c>
      <c r="F139" s="12">
        <f t="shared" si="63"/>
        <v>83184.435309999855</v>
      </c>
      <c r="G139" s="12">
        <f t="shared" si="64"/>
        <v>97313.051199999871</v>
      </c>
      <c r="H139" s="11">
        <f t="shared" si="59"/>
        <v>90.88509963826175</v>
      </c>
      <c r="J139" s="48">
        <f t="shared" ref="J139:J202" si="67">COUNTIF(K139,"&lt;0")</f>
        <v>0</v>
      </c>
      <c r="K139" s="48"/>
      <c r="L139" s="48"/>
      <c r="M139" s="48"/>
      <c r="N139" s="48"/>
      <c r="O139" s="48"/>
      <c r="P139" s="48"/>
      <c r="Q139" s="48"/>
      <c r="R139" s="48"/>
      <c r="U139" s="52" t="s">
        <v>375</v>
      </c>
      <c r="V139" s="55" t="s">
        <v>375</v>
      </c>
      <c r="W139" s="55" t="s">
        <v>375</v>
      </c>
    </row>
    <row r="140" spans="1:23" ht="11.25" customHeight="1" x14ac:dyDescent="0.25">
      <c r="A140" s="65" t="s">
        <v>162</v>
      </c>
      <c r="B140" s="12">
        <v>267452</v>
      </c>
      <c r="C140" s="12">
        <v>239331.92681999999</v>
      </c>
      <c r="D140" s="12">
        <v>1714.9038799999998</v>
      </c>
      <c r="E140" s="12">
        <f t="shared" si="66"/>
        <v>241046.83069999999</v>
      </c>
      <c r="F140" s="12">
        <f t="shared" si="63"/>
        <v>26405.169300000009</v>
      </c>
      <c r="G140" s="12">
        <f t="shared" si="64"/>
        <v>28120.073180000007</v>
      </c>
      <c r="H140" s="11">
        <f t="shared" si="59"/>
        <v>90.127137093758876</v>
      </c>
      <c r="J140" s="48">
        <f t="shared" si="67"/>
        <v>0</v>
      </c>
      <c r="K140" s="48"/>
      <c r="L140" s="48"/>
      <c r="M140" s="48"/>
      <c r="N140" s="48"/>
      <c r="O140" s="48"/>
      <c r="P140" s="48"/>
      <c r="Q140" s="48"/>
      <c r="R140" s="48"/>
      <c r="U140" s="52" t="s">
        <v>162</v>
      </c>
      <c r="V140" s="55" t="s">
        <v>162</v>
      </c>
      <c r="W140" s="55" t="s">
        <v>162</v>
      </c>
    </row>
    <row r="141" spans="1:23" ht="11.25" customHeight="1" x14ac:dyDescent="0.25">
      <c r="A141" s="62" t="s">
        <v>163</v>
      </c>
      <c r="B141" s="18">
        <f t="shared" ref="B141:G141" si="68">SUM(B142:B145)</f>
        <v>17790236.855759997</v>
      </c>
      <c r="C141" s="18">
        <f t="shared" si="68"/>
        <v>14463476.934209999</v>
      </c>
      <c r="D141" s="18">
        <f t="shared" ref="D141" si="69">SUM(D142:D145)</f>
        <v>1217794.6370300001</v>
      </c>
      <c r="E141" s="18">
        <f t="shared" si="68"/>
        <v>15681271.571239999</v>
      </c>
      <c r="F141" s="18">
        <f t="shared" si="68"/>
        <v>2108965.2845200002</v>
      </c>
      <c r="G141" s="18">
        <f t="shared" si="68"/>
        <v>3326759.9215500001</v>
      </c>
      <c r="H141" s="11">
        <f t="shared" si="59"/>
        <v>88.145378267759426</v>
      </c>
      <c r="J141" s="48">
        <f t="shared" si="67"/>
        <v>0</v>
      </c>
      <c r="K141" s="48"/>
      <c r="L141" s="48"/>
      <c r="M141" s="48"/>
      <c r="N141" s="48"/>
      <c r="O141" s="48"/>
      <c r="P141" s="48"/>
      <c r="Q141" s="48"/>
      <c r="R141" s="48"/>
      <c r="U141" s="52" t="s">
        <v>163</v>
      </c>
      <c r="V141" s="17" t="s">
        <v>163</v>
      </c>
      <c r="W141" s="17" t="s">
        <v>163</v>
      </c>
    </row>
    <row r="142" spans="1:23" ht="11.25" customHeight="1" x14ac:dyDescent="0.25">
      <c r="A142" s="65" t="s">
        <v>164</v>
      </c>
      <c r="B142" s="12">
        <v>7530350.6853599986</v>
      </c>
      <c r="C142" s="12">
        <v>5593808.5918899998</v>
      </c>
      <c r="D142" s="12">
        <v>467082.61014999991</v>
      </c>
      <c r="E142" s="12">
        <f t="shared" ref="E142:E144" si="70">C142+D142</f>
        <v>6060891.2020399999</v>
      </c>
      <c r="F142" s="12">
        <f>B142-E142</f>
        <v>1469459.4833199987</v>
      </c>
      <c r="G142" s="12">
        <f>B142-C142</f>
        <v>1936542.0934699988</v>
      </c>
      <c r="H142" s="11">
        <f t="shared" si="59"/>
        <v>80.486174618974616</v>
      </c>
      <c r="J142" s="48">
        <f t="shared" si="67"/>
        <v>0</v>
      </c>
      <c r="K142" s="48"/>
      <c r="L142" s="48"/>
      <c r="M142" s="48"/>
      <c r="N142" s="48"/>
      <c r="O142" s="48"/>
      <c r="P142" s="48"/>
      <c r="Q142" s="48"/>
      <c r="R142" s="48"/>
      <c r="U142" s="52" t="s">
        <v>164</v>
      </c>
      <c r="V142" s="55" t="s">
        <v>164</v>
      </c>
      <c r="W142" s="55" t="s">
        <v>164</v>
      </c>
    </row>
    <row r="143" spans="1:23" ht="11.25" customHeight="1" x14ac:dyDescent="0.25">
      <c r="A143" s="65" t="s">
        <v>165</v>
      </c>
      <c r="B143" s="12">
        <v>2275036.2418900002</v>
      </c>
      <c r="C143" s="12">
        <v>1546119.7928800001</v>
      </c>
      <c r="D143" s="12">
        <v>652050.84094999998</v>
      </c>
      <c r="E143" s="12">
        <f t="shared" si="70"/>
        <v>2198170.6338300002</v>
      </c>
      <c r="F143" s="12">
        <f>B143-E143</f>
        <v>76865.608059999999</v>
      </c>
      <c r="G143" s="12">
        <f>B143-C143</f>
        <v>728916.4490100001</v>
      </c>
      <c r="H143" s="11">
        <f t="shared" si="59"/>
        <v>96.621345777061407</v>
      </c>
      <c r="J143" s="48">
        <f t="shared" si="67"/>
        <v>0</v>
      </c>
      <c r="K143" s="48"/>
      <c r="L143" s="48"/>
      <c r="M143" s="48"/>
      <c r="N143" s="48"/>
      <c r="O143" s="48"/>
      <c r="P143" s="48"/>
      <c r="Q143" s="48"/>
      <c r="R143" s="48"/>
      <c r="U143" s="52" t="s">
        <v>165</v>
      </c>
      <c r="V143" s="55" t="s">
        <v>165</v>
      </c>
      <c r="W143" s="55" t="s">
        <v>165</v>
      </c>
    </row>
    <row r="144" spans="1:23" ht="11.25" customHeight="1" x14ac:dyDescent="0.25">
      <c r="A144" s="65" t="s">
        <v>166</v>
      </c>
      <c r="B144" s="12">
        <v>2419296.2243400002</v>
      </c>
      <c r="C144" s="12">
        <v>2195776.6985599999</v>
      </c>
      <c r="D144" s="12">
        <v>12073.718940000002</v>
      </c>
      <c r="E144" s="12">
        <f t="shared" si="70"/>
        <v>2207850.4175</v>
      </c>
      <c r="F144" s="12">
        <f>B144-E144</f>
        <v>211445.80684000021</v>
      </c>
      <c r="G144" s="12">
        <f>B144-C144</f>
        <v>223519.52578000026</v>
      </c>
      <c r="H144" s="11">
        <f t="shared" si="59"/>
        <v>91.260028238266528</v>
      </c>
      <c r="J144" s="48">
        <f t="shared" si="67"/>
        <v>0</v>
      </c>
      <c r="K144" s="48"/>
      <c r="L144" s="48"/>
      <c r="M144" s="48"/>
      <c r="N144" s="48"/>
      <c r="O144" s="48"/>
      <c r="P144" s="48"/>
      <c r="Q144" s="48"/>
      <c r="R144" s="48"/>
      <c r="U144" s="52" t="s">
        <v>166</v>
      </c>
      <c r="V144" s="55" t="s">
        <v>166</v>
      </c>
      <c r="W144" s="55" t="s">
        <v>166</v>
      </c>
    </row>
    <row r="145" spans="1:23" ht="22.5" customHeight="1" x14ac:dyDescent="0.3">
      <c r="A145" s="66" t="s">
        <v>167</v>
      </c>
      <c r="B145" s="15">
        <f t="shared" ref="B145:G145" si="71">SUM(B146)</f>
        <v>5565553.7041699998</v>
      </c>
      <c r="C145" s="15">
        <f t="shared" si="71"/>
        <v>5127771.8508799989</v>
      </c>
      <c r="D145" s="15">
        <f t="shared" si="71"/>
        <v>86587.466990000001</v>
      </c>
      <c r="E145" s="18">
        <f t="shared" si="71"/>
        <v>5214359.3178699985</v>
      </c>
      <c r="F145" s="18">
        <f t="shared" si="71"/>
        <v>351194.38630000129</v>
      </c>
      <c r="G145" s="18">
        <f t="shared" si="71"/>
        <v>437781.85329000093</v>
      </c>
      <c r="H145" s="11">
        <f t="shared" si="59"/>
        <v>93.689857200787259</v>
      </c>
      <c r="J145" s="48">
        <f t="shared" si="67"/>
        <v>0</v>
      </c>
      <c r="K145" s="48"/>
      <c r="L145" s="48"/>
      <c r="M145" s="48"/>
      <c r="N145" s="48"/>
      <c r="O145" s="48"/>
      <c r="P145" s="48"/>
      <c r="Q145" s="48"/>
      <c r="R145" s="48"/>
      <c r="U145" s="63" t="s">
        <v>167</v>
      </c>
      <c r="V145" s="67" t="s">
        <v>167</v>
      </c>
      <c r="W145" s="67" t="s">
        <v>167</v>
      </c>
    </row>
    <row r="146" spans="1:23" ht="11.25" customHeight="1" x14ac:dyDescent="0.25">
      <c r="A146" s="65" t="s">
        <v>168</v>
      </c>
      <c r="B146" s="12">
        <v>5565553.7041699998</v>
      </c>
      <c r="C146" s="12">
        <v>5127771.8508799989</v>
      </c>
      <c r="D146" s="12">
        <v>86587.466990000001</v>
      </c>
      <c r="E146" s="12">
        <f t="shared" ref="E146" si="72">C146+D146</f>
        <v>5214359.3178699985</v>
      </c>
      <c r="F146" s="12">
        <f>B146-E146</f>
        <v>351194.38630000129</v>
      </c>
      <c r="G146" s="12">
        <f>B146-C146</f>
        <v>437781.85329000093</v>
      </c>
      <c r="H146" s="11">
        <f t="shared" si="59"/>
        <v>93.689857200787259</v>
      </c>
      <c r="J146" s="48">
        <f t="shared" si="67"/>
        <v>0</v>
      </c>
      <c r="K146" s="48"/>
      <c r="L146" s="48"/>
      <c r="M146" s="48"/>
      <c r="N146" s="48"/>
      <c r="O146" s="48"/>
      <c r="P146" s="48"/>
      <c r="Q146" s="48"/>
      <c r="R146" s="48"/>
      <c r="U146" s="52" t="s">
        <v>376</v>
      </c>
      <c r="V146" s="68" t="s">
        <v>376</v>
      </c>
      <c r="W146" s="68" t="s">
        <v>376</v>
      </c>
    </row>
    <row r="147" spans="1:23" ht="11.25" customHeight="1" x14ac:dyDescent="0.2">
      <c r="A147" s="59"/>
      <c r="B147" s="14"/>
      <c r="C147" s="13"/>
      <c r="D147" s="14"/>
      <c r="E147" s="13"/>
      <c r="F147" s="13"/>
      <c r="G147" s="13"/>
      <c r="H147" s="11" t="str">
        <f t="shared" si="59"/>
        <v/>
      </c>
      <c r="J147" s="48">
        <f t="shared" si="67"/>
        <v>0</v>
      </c>
      <c r="K147" s="48"/>
      <c r="L147" s="48"/>
      <c r="M147" s="48"/>
      <c r="N147" s="48"/>
      <c r="O147" s="48"/>
      <c r="P147" s="48"/>
      <c r="Q147" s="48"/>
      <c r="R147" s="48"/>
      <c r="U147" s="57"/>
      <c r="V147" s="51"/>
      <c r="W147" s="51"/>
    </row>
    <row r="148" spans="1:23" ht="11.25" customHeight="1" x14ac:dyDescent="0.3">
      <c r="A148" s="47" t="s">
        <v>169</v>
      </c>
      <c r="B148" s="12">
        <v>56171492.986000001</v>
      </c>
      <c r="C148" s="12">
        <v>12266565.628879998</v>
      </c>
      <c r="D148" s="12">
        <v>5600761.7770800004</v>
      </c>
      <c r="E148" s="12">
        <f t="shared" ref="E148" si="73">C148+D148</f>
        <v>17867327.405959997</v>
      </c>
      <c r="F148" s="12">
        <f>B148-E148</f>
        <v>38304165.580040008</v>
      </c>
      <c r="G148" s="12">
        <f>B148-C148</f>
        <v>43904927.357120007</v>
      </c>
      <c r="H148" s="11">
        <f t="shared" si="59"/>
        <v>31.80853215066438</v>
      </c>
      <c r="J148" s="48">
        <f t="shared" si="67"/>
        <v>0</v>
      </c>
      <c r="K148" s="48"/>
      <c r="L148" s="48"/>
      <c r="M148" s="48"/>
      <c r="N148" s="48"/>
      <c r="O148" s="48"/>
      <c r="P148" s="48"/>
      <c r="Q148" s="48"/>
      <c r="R148" s="48"/>
      <c r="U148" s="49" t="s">
        <v>169</v>
      </c>
      <c r="V148" s="50" t="s">
        <v>169</v>
      </c>
      <c r="W148" s="50" t="s">
        <v>169</v>
      </c>
    </row>
    <row r="149" spans="1:23" ht="11.25" customHeight="1" x14ac:dyDescent="0.2">
      <c r="A149" s="59"/>
      <c r="B149" s="12"/>
      <c r="C149" s="16"/>
      <c r="D149" s="12"/>
      <c r="E149" s="16"/>
      <c r="F149" s="16"/>
      <c r="G149" s="16"/>
      <c r="H149" s="11" t="str">
        <f t="shared" si="59"/>
        <v/>
      </c>
      <c r="J149" s="48">
        <f t="shared" si="67"/>
        <v>0</v>
      </c>
      <c r="K149" s="48"/>
      <c r="L149" s="48"/>
      <c r="M149" s="48"/>
      <c r="N149" s="48"/>
      <c r="O149" s="48"/>
      <c r="P149" s="48"/>
      <c r="Q149" s="48"/>
      <c r="R149" s="48"/>
      <c r="U149" s="57"/>
      <c r="V149" s="51"/>
      <c r="W149" s="51"/>
    </row>
    <row r="150" spans="1:23" ht="11.25" customHeight="1" x14ac:dyDescent="0.3">
      <c r="A150" s="47" t="s">
        <v>170</v>
      </c>
      <c r="B150" s="18">
        <f t="shared" ref="B150:C150" si="74">SUM(B151:B169)</f>
        <v>1820571</v>
      </c>
      <c r="C150" s="18">
        <f t="shared" si="74"/>
        <v>1561528.3693099995</v>
      </c>
      <c r="D150" s="18">
        <f t="shared" ref="D150:G150" si="75">SUM(D151:D169)</f>
        <v>128901.24119999999</v>
      </c>
      <c r="E150" s="18">
        <f t="shared" si="75"/>
        <v>1690429.6105099998</v>
      </c>
      <c r="F150" s="18">
        <f t="shared" si="75"/>
        <v>130141.38949000037</v>
      </c>
      <c r="G150" s="18">
        <f t="shared" si="75"/>
        <v>259042.63069000043</v>
      </c>
      <c r="H150" s="11">
        <f t="shared" si="59"/>
        <v>92.851616910848293</v>
      </c>
      <c r="J150" s="48">
        <f t="shared" si="67"/>
        <v>0</v>
      </c>
      <c r="K150" s="48"/>
      <c r="L150" s="48"/>
      <c r="M150" s="48"/>
      <c r="N150" s="48"/>
      <c r="O150" s="48"/>
      <c r="P150" s="48"/>
      <c r="Q150" s="48"/>
      <c r="R150" s="48"/>
      <c r="U150" s="49" t="s">
        <v>170</v>
      </c>
      <c r="V150" s="50" t="s">
        <v>170</v>
      </c>
      <c r="W150" s="50" t="s">
        <v>170</v>
      </c>
    </row>
    <row r="151" spans="1:23" ht="11.25" customHeight="1" x14ac:dyDescent="0.25">
      <c r="A151" s="51" t="s">
        <v>171</v>
      </c>
      <c r="B151" s="12">
        <v>116668</v>
      </c>
      <c r="C151" s="12">
        <v>88791.525129999616</v>
      </c>
      <c r="D151" s="12">
        <v>10137.729549999996</v>
      </c>
      <c r="E151" s="12">
        <f t="shared" ref="E151:E169" si="76">C151+D151</f>
        <v>98929.254679999605</v>
      </c>
      <c r="F151" s="12">
        <f t="shared" ref="F151:F169" si="77">B151-E151</f>
        <v>17738.745320000395</v>
      </c>
      <c r="G151" s="12">
        <f t="shared" ref="G151:G169" si="78">B151-C151</f>
        <v>27876.474870000384</v>
      </c>
      <c r="H151" s="11">
        <f t="shared" si="59"/>
        <v>84.795534919600584</v>
      </c>
      <c r="J151" s="48">
        <f t="shared" si="67"/>
        <v>0</v>
      </c>
      <c r="K151" s="48"/>
      <c r="L151" s="48"/>
      <c r="M151" s="48"/>
      <c r="N151" s="48"/>
      <c r="O151" s="48"/>
      <c r="P151" s="48"/>
      <c r="Q151" s="48"/>
      <c r="R151" s="48"/>
      <c r="U151" s="52" t="s">
        <v>157</v>
      </c>
      <c r="V151" s="17" t="s">
        <v>157</v>
      </c>
      <c r="W151" s="17" t="s">
        <v>157</v>
      </c>
    </row>
    <row r="152" spans="1:23" ht="11.25" customHeight="1" x14ac:dyDescent="0.25">
      <c r="A152" s="51" t="s">
        <v>172</v>
      </c>
      <c r="B152" s="12">
        <v>53531</v>
      </c>
      <c r="C152" s="12">
        <v>14119.83223</v>
      </c>
      <c r="D152" s="12">
        <v>88.445750000000004</v>
      </c>
      <c r="E152" s="12">
        <f t="shared" si="76"/>
        <v>14208.277980000001</v>
      </c>
      <c r="F152" s="12">
        <f t="shared" si="77"/>
        <v>39322.722020000001</v>
      </c>
      <c r="G152" s="12">
        <f t="shared" si="78"/>
        <v>39411.16777</v>
      </c>
      <c r="H152" s="11">
        <f t="shared" si="59"/>
        <v>26.542149371392277</v>
      </c>
      <c r="J152" s="48">
        <f t="shared" si="67"/>
        <v>0</v>
      </c>
      <c r="K152" s="48"/>
      <c r="L152" s="48"/>
      <c r="M152" s="48"/>
      <c r="N152" s="48"/>
      <c r="O152" s="48"/>
      <c r="P152" s="48"/>
      <c r="Q152" s="48"/>
      <c r="R152" s="48"/>
      <c r="U152" s="52" t="s">
        <v>377</v>
      </c>
      <c r="V152" s="17" t="s">
        <v>377</v>
      </c>
      <c r="W152" s="17" t="s">
        <v>377</v>
      </c>
    </row>
    <row r="153" spans="1:23" ht="11.25" customHeight="1" x14ac:dyDescent="0.25">
      <c r="A153" s="51" t="s">
        <v>173</v>
      </c>
      <c r="B153" s="12">
        <v>42740</v>
      </c>
      <c r="C153" s="12">
        <v>29477.53098</v>
      </c>
      <c r="D153" s="12">
        <v>1694.85131</v>
      </c>
      <c r="E153" s="12">
        <f t="shared" si="76"/>
        <v>31172.382290000001</v>
      </c>
      <c r="F153" s="12">
        <f t="shared" si="77"/>
        <v>11567.617709999999</v>
      </c>
      <c r="G153" s="12">
        <f t="shared" si="78"/>
        <v>13262.46902</v>
      </c>
      <c r="H153" s="11">
        <f t="shared" si="59"/>
        <v>72.934914108563405</v>
      </c>
      <c r="J153" s="48">
        <f t="shared" si="67"/>
        <v>0</v>
      </c>
      <c r="K153" s="48"/>
      <c r="L153" s="48"/>
      <c r="M153" s="48"/>
      <c r="N153" s="48"/>
      <c r="O153" s="48"/>
      <c r="P153" s="48"/>
      <c r="Q153" s="48"/>
      <c r="R153" s="48"/>
      <c r="U153" s="52" t="s">
        <v>378</v>
      </c>
      <c r="V153" s="17" t="s">
        <v>378</v>
      </c>
      <c r="W153" s="17" t="s">
        <v>378</v>
      </c>
    </row>
    <row r="154" spans="1:23" ht="11.25" customHeight="1" x14ac:dyDescent="0.25">
      <c r="A154" s="51" t="s">
        <v>174</v>
      </c>
      <c r="B154" s="12">
        <v>11679</v>
      </c>
      <c r="C154" s="12">
        <v>11676.051220000001</v>
      </c>
      <c r="D154" s="12">
        <v>0</v>
      </c>
      <c r="E154" s="12">
        <f t="shared" si="76"/>
        <v>11676.051220000001</v>
      </c>
      <c r="F154" s="12">
        <f t="shared" si="77"/>
        <v>2.9487799999988056</v>
      </c>
      <c r="G154" s="12">
        <f t="shared" si="78"/>
        <v>2.9487799999988056</v>
      </c>
      <c r="H154" s="11">
        <f t="shared" si="59"/>
        <v>99.97475143419814</v>
      </c>
      <c r="J154" s="48">
        <f t="shared" si="67"/>
        <v>0</v>
      </c>
      <c r="K154" s="48"/>
      <c r="L154" s="48"/>
      <c r="M154" s="48"/>
      <c r="N154" s="48"/>
      <c r="O154" s="48"/>
      <c r="P154" s="48"/>
      <c r="Q154" s="48"/>
      <c r="R154" s="48"/>
      <c r="U154" s="52" t="s">
        <v>379</v>
      </c>
      <c r="V154" s="17" t="s">
        <v>379</v>
      </c>
      <c r="W154" s="17" t="s">
        <v>379</v>
      </c>
    </row>
    <row r="155" spans="1:23" ht="11.25" customHeight="1" x14ac:dyDescent="0.25">
      <c r="A155" s="51" t="s">
        <v>175</v>
      </c>
      <c r="B155" s="12">
        <v>38618</v>
      </c>
      <c r="C155" s="12">
        <v>19613.29939</v>
      </c>
      <c r="D155" s="12">
        <v>3449.0323599999997</v>
      </c>
      <c r="E155" s="12">
        <f t="shared" si="76"/>
        <v>23062.331750000001</v>
      </c>
      <c r="F155" s="12">
        <f t="shared" si="77"/>
        <v>15555.668249999999</v>
      </c>
      <c r="G155" s="12">
        <f t="shared" si="78"/>
        <v>19004.70061</v>
      </c>
      <c r="H155" s="11">
        <f t="shared" si="59"/>
        <v>59.719125148894307</v>
      </c>
      <c r="J155" s="48">
        <f t="shared" si="67"/>
        <v>0</v>
      </c>
      <c r="K155" s="48"/>
      <c r="L155" s="48"/>
      <c r="M155" s="48"/>
      <c r="N155" s="48"/>
      <c r="O155" s="48"/>
      <c r="P155" s="48"/>
      <c r="Q155" s="48"/>
      <c r="R155" s="48"/>
      <c r="U155" s="52" t="s">
        <v>380</v>
      </c>
      <c r="V155" s="17" t="s">
        <v>380</v>
      </c>
      <c r="W155" s="17" t="s">
        <v>380</v>
      </c>
    </row>
    <row r="156" spans="1:23" ht="11.25" customHeight="1" x14ac:dyDescent="0.25">
      <c r="A156" s="51" t="s">
        <v>176</v>
      </c>
      <c r="B156" s="12">
        <v>20742</v>
      </c>
      <c r="C156" s="12">
        <v>13838.075199999999</v>
      </c>
      <c r="D156" s="12">
        <v>3986.4102699999999</v>
      </c>
      <c r="E156" s="12">
        <f t="shared" si="76"/>
        <v>17824.48547</v>
      </c>
      <c r="F156" s="12">
        <f t="shared" si="77"/>
        <v>2917.5145300000004</v>
      </c>
      <c r="G156" s="12">
        <f t="shared" si="78"/>
        <v>6903.9248000000007</v>
      </c>
      <c r="H156" s="11">
        <f t="shared" si="59"/>
        <v>85.934266078488093</v>
      </c>
      <c r="J156" s="48">
        <f t="shared" si="67"/>
        <v>0</v>
      </c>
      <c r="K156" s="48"/>
      <c r="L156" s="48"/>
      <c r="M156" s="48"/>
      <c r="N156" s="48"/>
      <c r="O156" s="48"/>
      <c r="P156" s="48"/>
      <c r="Q156" s="48"/>
      <c r="R156" s="48"/>
      <c r="U156" s="52" t="s">
        <v>381</v>
      </c>
      <c r="V156" s="17" t="s">
        <v>381</v>
      </c>
      <c r="W156" s="17" t="s">
        <v>381</v>
      </c>
    </row>
    <row r="157" spans="1:23" ht="11.25" customHeight="1" x14ac:dyDescent="0.25">
      <c r="A157" s="51" t="s">
        <v>177</v>
      </c>
      <c r="B157" s="12">
        <v>7041</v>
      </c>
      <c r="C157" s="12">
        <v>6660.5642300000009</v>
      </c>
      <c r="D157" s="12">
        <v>26.671349999999997</v>
      </c>
      <c r="E157" s="12">
        <f t="shared" si="76"/>
        <v>6687.2355800000005</v>
      </c>
      <c r="F157" s="12">
        <f t="shared" si="77"/>
        <v>353.76441999999952</v>
      </c>
      <c r="G157" s="12">
        <f t="shared" si="78"/>
        <v>380.43576999999914</v>
      </c>
      <c r="H157" s="11">
        <f t="shared" si="59"/>
        <v>94.975650901860547</v>
      </c>
      <c r="J157" s="48">
        <f t="shared" si="67"/>
        <v>0</v>
      </c>
      <c r="K157" s="48"/>
      <c r="L157" s="48"/>
      <c r="M157" s="48"/>
      <c r="N157" s="48"/>
      <c r="O157" s="48"/>
      <c r="P157" s="48"/>
      <c r="Q157" s="48"/>
      <c r="R157" s="48"/>
      <c r="U157" s="52" t="s">
        <v>382</v>
      </c>
      <c r="V157" s="17" t="s">
        <v>382</v>
      </c>
      <c r="W157" s="17" t="s">
        <v>382</v>
      </c>
    </row>
    <row r="158" spans="1:23" ht="11.25" customHeight="1" x14ac:dyDescent="0.25">
      <c r="A158" s="51" t="s">
        <v>178</v>
      </c>
      <c r="B158" s="12">
        <v>4727</v>
      </c>
      <c r="C158" s="12">
        <v>3680.6481899999999</v>
      </c>
      <c r="D158" s="12">
        <v>0</v>
      </c>
      <c r="E158" s="12">
        <f t="shared" si="76"/>
        <v>3680.6481899999999</v>
      </c>
      <c r="F158" s="12">
        <f t="shared" si="77"/>
        <v>1046.3518100000001</v>
      </c>
      <c r="G158" s="12">
        <f t="shared" si="78"/>
        <v>1046.3518100000001</v>
      </c>
      <c r="H158" s="11">
        <f t="shared" si="59"/>
        <v>77.864357732176856</v>
      </c>
      <c r="J158" s="48">
        <f t="shared" si="67"/>
        <v>0</v>
      </c>
      <c r="K158" s="48"/>
      <c r="L158" s="48"/>
      <c r="M158" s="48"/>
      <c r="N158" s="48"/>
      <c r="O158" s="48"/>
      <c r="P158" s="48"/>
      <c r="Q158" s="48"/>
      <c r="R158" s="48"/>
      <c r="U158" s="52" t="s">
        <v>383</v>
      </c>
      <c r="V158" s="17" t="s">
        <v>383</v>
      </c>
      <c r="W158" s="17" t="s">
        <v>383</v>
      </c>
    </row>
    <row r="159" spans="1:23" ht="11.25" customHeight="1" x14ac:dyDescent="0.25">
      <c r="A159" s="51" t="s">
        <v>179</v>
      </c>
      <c r="B159" s="12">
        <v>97731</v>
      </c>
      <c r="C159" s="12">
        <v>84309.770449999996</v>
      </c>
      <c r="D159" s="12">
        <v>13416.796890000001</v>
      </c>
      <c r="E159" s="12">
        <f t="shared" si="76"/>
        <v>97726.567339999994</v>
      </c>
      <c r="F159" s="12">
        <f t="shared" si="77"/>
        <v>4.4326600000058534</v>
      </c>
      <c r="G159" s="12">
        <f t="shared" si="78"/>
        <v>13421.229550000004</v>
      </c>
      <c r="H159" s="11">
        <f t="shared" si="59"/>
        <v>99.995464427868328</v>
      </c>
      <c r="J159" s="48">
        <f t="shared" si="67"/>
        <v>0</v>
      </c>
      <c r="K159" s="48"/>
      <c r="L159" s="48"/>
      <c r="M159" s="48"/>
      <c r="N159" s="48"/>
      <c r="O159" s="48"/>
      <c r="P159" s="48"/>
      <c r="Q159" s="48"/>
      <c r="R159" s="48"/>
      <c r="U159" s="52" t="s">
        <v>384</v>
      </c>
      <c r="V159" s="17" t="s">
        <v>384</v>
      </c>
      <c r="W159" s="17" t="s">
        <v>384</v>
      </c>
    </row>
    <row r="160" spans="1:23" ht="11.25" customHeight="1" x14ac:dyDescent="0.25">
      <c r="A160" s="51" t="s">
        <v>180</v>
      </c>
      <c r="B160" s="12">
        <v>23423</v>
      </c>
      <c r="C160" s="12">
        <v>14366.65488</v>
      </c>
      <c r="D160" s="12">
        <v>160.89731</v>
      </c>
      <c r="E160" s="12">
        <f t="shared" si="76"/>
        <v>14527.55219</v>
      </c>
      <c r="F160" s="12">
        <f t="shared" si="77"/>
        <v>8895.4478099999997</v>
      </c>
      <c r="G160" s="12">
        <f t="shared" si="78"/>
        <v>9056.34512</v>
      </c>
      <c r="H160" s="11">
        <f t="shared" si="59"/>
        <v>62.022593988814414</v>
      </c>
      <c r="J160" s="48">
        <f t="shared" si="67"/>
        <v>0</v>
      </c>
      <c r="K160" s="48"/>
      <c r="L160" s="48"/>
      <c r="M160" s="48"/>
      <c r="N160" s="48"/>
      <c r="O160" s="48"/>
      <c r="P160" s="48"/>
      <c r="Q160" s="48"/>
      <c r="R160" s="48"/>
      <c r="U160" s="52" t="s">
        <v>385</v>
      </c>
      <c r="V160" s="17" t="s">
        <v>385</v>
      </c>
      <c r="W160" s="17" t="s">
        <v>385</v>
      </c>
    </row>
    <row r="161" spans="1:23" ht="11.25" customHeight="1" x14ac:dyDescent="0.25">
      <c r="A161" s="51" t="s">
        <v>181</v>
      </c>
      <c r="B161" s="12">
        <v>6989</v>
      </c>
      <c r="C161" s="12">
        <v>5680.1870499999995</v>
      </c>
      <c r="D161" s="12">
        <v>1308.81295</v>
      </c>
      <c r="E161" s="12">
        <f t="shared" si="76"/>
        <v>6989</v>
      </c>
      <c r="F161" s="12">
        <f t="shared" si="77"/>
        <v>0</v>
      </c>
      <c r="G161" s="12">
        <f t="shared" si="78"/>
        <v>1308.8129500000005</v>
      </c>
      <c r="H161" s="11">
        <f t="shared" si="59"/>
        <v>100</v>
      </c>
      <c r="J161" s="48">
        <f t="shared" si="67"/>
        <v>0</v>
      </c>
      <c r="K161" s="48"/>
      <c r="L161" s="48"/>
      <c r="M161" s="48"/>
      <c r="N161" s="48"/>
      <c r="O161" s="48"/>
      <c r="P161" s="48"/>
      <c r="Q161" s="48"/>
      <c r="R161" s="48"/>
      <c r="U161" s="52" t="s">
        <v>386</v>
      </c>
      <c r="V161" s="17" t="s">
        <v>386</v>
      </c>
      <c r="W161" s="17" t="s">
        <v>386</v>
      </c>
    </row>
    <row r="162" spans="1:23" ht="11.25" customHeight="1" x14ac:dyDescent="0.25">
      <c r="A162" s="51" t="s">
        <v>182</v>
      </c>
      <c r="B162" s="12">
        <v>5209</v>
      </c>
      <c r="C162" s="12">
        <v>4024.7928299999999</v>
      </c>
      <c r="D162" s="12">
        <v>1184.02511</v>
      </c>
      <c r="E162" s="12">
        <f t="shared" si="76"/>
        <v>5208.8179399999999</v>
      </c>
      <c r="F162" s="12">
        <f t="shared" si="77"/>
        <v>0.18206000000009226</v>
      </c>
      <c r="G162" s="12">
        <f t="shared" si="78"/>
        <v>1184.2071700000001</v>
      </c>
      <c r="H162" s="11">
        <f t="shared" si="59"/>
        <v>99.996504895373391</v>
      </c>
      <c r="J162" s="48">
        <f t="shared" si="67"/>
        <v>0</v>
      </c>
      <c r="K162" s="48"/>
      <c r="L162" s="48"/>
      <c r="M162" s="48"/>
      <c r="N162" s="48"/>
      <c r="O162" s="48"/>
      <c r="P162" s="48"/>
      <c r="Q162" s="48"/>
      <c r="R162" s="48"/>
      <c r="U162" s="52" t="s">
        <v>387</v>
      </c>
      <c r="V162" s="17" t="s">
        <v>387</v>
      </c>
      <c r="W162" s="17" t="s">
        <v>387</v>
      </c>
    </row>
    <row r="163" spans="1:23" ht="11.25" customHeight="1" x14ac:dyDescent="0.25">
      <c r="A163" s="51" t="s">
        <v>183</v>
      </c>
      <c r="B163" s="12">
        <v>61117</v>
      </c>
      <c r="C163" s="12">
        <v>51191.349609999997</v>
      </c>
      <c r="D163" s="12">
        <v>243.84745000000001</v>
      </c>
      <c r="E163" s="12">
        <f t="shared" si="76"/>
        <v>51435.197059999999</v>
      </c>
      <c r="F163" s="12">
        <f t="shared" si="77"/>
        <v>9681.8029400000014</v>
      </c>
      <c r="G163" s="12">
        <f t="shared" si="78"/>
        <v>9925.6503900000025</v>
      </c>
      <c r="H163" s="11">
        <f t="shared" si="59"/>
        <v>84.158576271741083</v>
      </c>
      <c r="J163" s="48">
        <f t="shared" si="67"/>
        <v>0</v>
      </c>
      <c r="K163" s="48"/>
      <c r="L163" s="48"/>
      <c r="M163" s="48"/>
      <c r="N163" s="48"/>
      <c r="O163" s="48"/>
      <c r="P163" s="48"/>
      <c r="Q163" s="48"/>
      <c r="R163" s="48"/>
      <c r="U163" s="52" t="s">
        <v>388</v>
      </c>
      <c r="V163" s="17" t="s">
        <v>388</v>
      </c>
      <c r="W163" s="17" t="s">
        <v>388</v>
      </c>
    </row>
    <row r="164" spans="1:23" ht="11.25" customHeight="1" x14ac:dyDescent="0.25">
      <c r="A164" s="51" t="s">
        <v>184</v>
      </c>
      <c r="B164" s="12">
        <v>20163</v>
      </c>
      <c r="C164" s="12">
        <v>11908.16365</v>
      </c>
      <c r="D164" s="12">
        <v>31.004999999999999</v>
      </c>
      <c r="E164" s="12">
        <f t="shared" si="76"/>
        <v>11939.16865</v>
      </c>
      <c r="F164" s="12">
        <f t="shared" si="77"/>
        <v>8223.8313500000004</v>
      </c>
      <c r="G164" s="12">
        <f t="shared" si="78"/>
        <v>8254.8363499999996</v>
      </c>
      <c r="H164" s="11">
        <f t="shared" ref="H164:H195" si="79">IFERROR(E164/B164*100,"")</f>
        <v>59.213255219957347</v>
      </c>
      <c r="J164" s="48">
        <f t="shared" si="67"/>
        <v>0</v>
      </c>
      <c r="K164" s="48"/>
      <c r="L164" s="48"/>
      <c r="M164" s="48"/>
      <c r="N164" s="48"/>
      <c r="O164" s="48"/>
      <c r="P164" s="48"/>
      <c r="Q164" s="48"/>
      <c r="R164" s="48"/>
      <c r="U164" s="52" t="s">
        <v>389</v>
      </c>
      <c r="V164" s="17" t="s">
        <v>389</v>
      </c>
      <c r="W164" s="17" t="s">
        <v>389</v>
      </c>
    </row>
    <row r="165" spans="1:23" ht="11.25" customHeight="1" x14ac:dyDescent="0.25">
      <c r="A165" s="51" t="s">
        <v>185</v>
      </c>
      <c r="B165" s="12">
        <v>141795</v>
      </c>
      <c r="C165" s="12">
        <v>122587.04774999997</v>
      </c>
      <c r="D165" s="12">
        <v>9878.5598100000007</v>
      </c>
      <c r="E165" s="12">
        <f t="shared" si="76"/>
        <v>132465.60755999997</v>
      </c>
      <c r="F165" s="12">
        <f t="shared" si="77"/>
        <v>9329.3924400000251</v>
      </c>
      <c r="G165" s="12">
        <f t="shared" si="78"/>
        <v>19207.952250000031</v>
      </c>
      <c r="H165" s="11">
        <f t="shared" si="79"/>
        <v>93.420506759758794</v>
      </c>
      <c r="J165" s="48">
        <f t="shared" si="67"/>
        <v>0</v>
      </c>
      <c r="K165" s="48"/>
      <c r="L165" s="48"/>
      <c r="M165" s="48"/>
      <c r="N165" s="48"/>
      <c r="O165" s="48"/>
      <c r="P165" s="48"/>
      <c r="Q165" s="48"/>
      <c r="R165" s="48"/>
      <c r="U165" s="52" t="s">
        <v>390</v>
      </c>
      <c r="V165" s="17" t="s">
        <v>390</v>
      </c>
      <c r="W165" s="17" t="s">
        <v>390</v>
      </c>
    </row>
    <row r="166" spans="1:23" ht="11.25" customHeight="1" x14ac:dyDescent="0.25">
      <c r="A166" s="51" t="s">
        <v>186</v>
      </c>
      <c r="B166" s="12">
        <v>17814</v>
      </c>
      <c r="C166" s="12">
        <v>12801.112710000001</v>
      </c>
      <c r="D166" s="12">
        <v>408.05531000000002</v>
      </c>
      <c r="E166" s="12">
        <f t="shared" si="76"/>
        <v>13209.168020000001</v>
      </c>
      <c r="F166" s="12">
        <f t="shared" si="77"/>
        <v>4604.831979999999</v>
      </c>
      <c r="G166" s="12">
        <f t="shared" si="78"/>
        <v>5012.8872899999988</v>
      </c>
      <c r="H166" s="11">
        <f t="shared" si="79"/>
        <v>74.150488492197155</v>
      </c>
      <c r="J166" s="48">
        <f t="shared" si="67"/>
        <v>0</v>
      </c>
      <c r="K166" s="48"/>
      <c r="L166" s="48"/>
      <c r="M166" s="48"/>
      <c r="N166" s="48"/>
      <c r="O166" s="48"/>
      <c r="P166" s="48"/>
      <c r="Q166" s="48"/>
      <c r="R166" s="48"/>
      <c r="U166" s="52" t="s">
        <v>391</v>
      </c>
      <c r="V166" s="17" t="s">
        <v>391</v>
      </c>
      <c r="W166" s="17" t="s">
        <v>391</v>
      </c>
    </row>
    <row r="167" spans="1:23" ht="11.25" customHeight="1" x14ac:dyDescent="0.25">
      <c r="A167" s="51" t="s">
        <v>187</v>
      </c>
      <c r="B167" s="12">
        <v>1137107</v>
      </c>
      <c r="C167" s="12">
        <v>1055915.5388</v>
      </c>
      <c r="D167" s="12">
        <v>81190.680999999997</v>
      </c>
      <c r="E167" s="12">
        <f t="shared" si="76"/>
        <v>1137106.2198000001</v>
      </c>
      <c r="F167" s="12">
        <f t="shared" si="77"/>
        <v>0.78019999992102385</v>
      </c>
      <c r="G167" s="12">
        <f t="shared" si="78"/>
        <v>81191.46120000002</v>
      </c>
      <c r="H167" s="11">
        <f t="shared" si="79"/>
        <v>99.999931387283709</v>
      </c>
      <c r="J167" s="48">
        <f t="shared" si="67"/>
        <v>0</v>
      </c>
      <c r="K167" s="48"/>
      <c r="L167" s="48"/>
      <c r="M167" s="48"/>
      <c r="N167" s="48"/>
      <c r="O167" s="48"/>
      <c r="P167" s="48"/>
      <c r="Q167" s="48"/>
      <c r="R167" s="48"/>
      <c r="U167" s="52" t="s">
        <v>392</v>
      </c>
      <c r="V167" s="17" t="s">
        <v>392</v>
      </c>
      <c r="W167" s="17" t="s">
        <v>392</v>
      </c>
    </row>
    <row r="168" spans="1:23" ht="11.25" customHeight="1" x14ac:dyDescent="0.25">
      <c r="A168" s="51" t="s">
        <v>188</v>
      </c>
      <c r="B168" s="12">
        <v>5832</v>
      </c>
      <c r="C168" s="12">
        <v>3711.2039199999999</v>
      </c>
      <c r="D168" s="12">
        <v>1240.11906</v>
      </c>
      <c r="E168" s="12">
        <f t="shared" si="76"/>
        <v>4951.3229799999999</v>
      </c>
      <c r="F168" s="12">
        <f t="shared" si="77"/>
        <v>880.67702000000008</v>
      </c>
      <c r="G168" s="12">
        <f t="shared" si="78"/>
        <v>2120.7960800000001</v>
      </c>
      <c r="H168" s="11">
        <f t="shared" si="79"/>
        <v>84.89922805212619</v>
      </c>
      <c r="J168" s="48">
        <f t="shared" si="67"/>
        <v>0</v>
      </c>
      <c r="K168" s="48"/>
      <c r="L168" s="48"/>
      <c r="M168" s="48"/>
      <c r="N168" s="48"/>
      <c r="O168" s="48"/>
      <c r="P168" s="48"/>
      <c r="Q168" s="48"/>
      <c r="R168" s="48"/>
      <c r="U168" s="52" t="s">
        <v>393</v>
      </c>
      <c r="V168" s="17" t="s">
        <v>393</v>
      </c>
      <c r="W168" s="17" t="s">
        <v>393</v>
      </c>
    </row>
    <row r="169" spans="1:23" ht="11.25" customHeight="1" x14ac:dyDescent="0.25">
      <c r="A169" s="51" t="s">
        <v>189</v>
      </c>
      <c r="B169" s="12">
        <v>7645</v>
      </c>
      <c r="C169" s="12">
        <v>7175.0210900000002</v>
      </c>
      <c r="D169" s="12">
        <v>455.30071999999996</v>
      </c>
      <c r="E169" s="12">
        <f t="shared" si="76"/>
        <v>7630.3218100000004</v>
      </c>
      <c r="F169" s="12">
        <f t="shared" si="77"/>
        <v>14.678189999999631</v>
      </c>
      <c r="G169" s="12">
        <f t="shared" si="78"/>
        <v>469.97890999999981</v>
      </c>
      <c r="H169" s="11">
        <f t="shared" si="79"/>
        <v>99.808002746893393</v>
      </c>
      <c r="J169" s="48">
        <f t="shared" si="67"/>
        <v>0</v>
      </c>
      <c r="K169" s="48"/>
      <c r="L169" s="48"/>
      <c r="M169" s="48"/>
      <c r="N169" s="48"/>
      <c r="O169" s="48"/>
      <c r="P169" s="48"/>
      <c r="Q169" s="48"/>
      <c r="R169" s="48"/>
      <c r="U169" s="52" t="s">
        <v>394</v>
      </c>
      <c r="V169" s="17" t="s">
        <v>394</v>
      </c>
      <c r="W169" s="17" t="s">
        <v>394</v>
      </c>
    </row>
    <row r="170" spans="1:23" ht="11.25" customHeight="1" x14ac:dyDescent="0.2">
      <c r="A170" s="59"/>
      <c r="B170" s="12"/>
      <c r="C170" s="16"/>
      <c r="D170" s="12"/>
      <c r="E170" s="16"/>
      <c r="F170" s="16"/>
      <c r="G170" s="16"/>
      <c r="H170" s="11" t="str">
        <f t="shared" si="79"/>
        <v/>
      </c>
      <c r="J170" s="48">
        <f t="shared" si="67"/>
        <v>0</v>
      </c>
      <c r="K170" s="48"/>
      <c r="L170" s="48"/>
      <c r="M170" s="48"/>
      <c r="N170" s="48"/>
      <c r="O170" s="48"/>
      <c r="P170" s="48"/>
      <c r="Q170" s="48"/>
      <c r="R170" s="48"/>
      <c r="U170" s="57"/>
      <c r="V170" s="51"/>
      <c r="W170" s="51"/>
    </row>
    <row r="171" spans="1:23" ht="11.25" customHeight="1" x14ac:dyDescent="0.3">
      <c r="A171" s="47" t="s">
        <v>190</v>
      </c>
      <c r="B171" s="18">
        <f t="shared" ref="B171:C171" si="80">SUM(B172:B179)</f>
        <v>14271102</v>
      </c>
      <c r="C171" s="18">
        <f t="shared" si="80"/>
        <v>10457926.323460003</v>
      </c>
      <c r="D171" s="18">
        <f t="shared" ref="D171:G171" si="81">SUM(D172:D179)</f>
        <v>1117661.3942500004</v>
      </c>
      <c r="E171" s="18">
        <f t="shared" si="81"/>
        <v>11575587.717710001</v>
      </c>
      <c r="F171" s="18">
        <f t="shared" si="81"/>
        <v>2695514.2822899977</v>
      </c>
      <c r="G171" s="18">
        <f t="shared" si="81"/>
        <v>3813175.6765399971</v>
      </c>
      <c r="H171" s="11">
        <f t="shared" si="79"/>
        <v>81.112080326452727</v>
      </c>
      <c r="J171" s="48">
        <f t="shared" si="67"/>
        <v>0</v>
      </c>
      <c r="K171" s="48"/>
      <c r="L171" s="48"/>
      <c r="M171" s="48"/>
      <c r="N171" s="48"/>
      <c r="O171" s="48"/>
      <c r="P171" s="48"/>
      <c r="Q171" s="48"/>
      <c r="R171" s="48"/>
      <c r="U171" s="49" t="s">
        <v>190</v>
      </c>
      <c r="V171" s="50" t="s">
        <v>190</v>
      </c>
      <c r="W171" s="50" t="s">
        <v>190</v>
      </c>
    </row>
    <row r="172" spans="1:23" ht="11.25" customHeight="1" x14ac:dyDescent="0.25">
      <c r="A172" s="51" t="s">
        <v>73</v>
      </c>
      <c r="B172" s="12">
        <v>14126948</v>
      </c>
      <c r="C172" s="12">
        <v>10364861.228080003</v>
      </c>
      <c r="D172" s="12">
        <v>1106509.0222700001</v>
      </c>
      <c r="E172" s="12">
        <f t="shared" ref="E172:E179" si="82">C172+D172</f>
        <v>11471370.250350002</v>
      </c>
      <c r="F172" s="12">
        <f t="shared" ref="F172:F179" si="83">B172-E172</f>
        <v>2655577.7496499978</v>
      </c>
      <c r="G172" s="12">
        <f t="shared" ref="G172:G179" si="84">B172-C172</f>
        <v>3762086.7719199974</v>
      </c>
      <c r="H172" s="11">
        <f t="shared" si="79"/>
        <v>81.202042014665892</v>
      </c>
      <c r="J172" s="48">
        <f t="shared" si="67"/>
        <v>0</v>
      </c>
      <c r="K172" s="48"/>
      <c r="L172" s="48"/>
      <c r="M172" s="48"/>
      <c r="N172" s="48"/>
      <c r="O172" s="48"/>
      <c r="P172" s="48"/>
      <c r="Q172" s="48"/>
      <c r="R172" s="48"/>
      <c r="U172" s="52" t="s">
        <v>157</v>
      </c>
      <c r="V172" s="17" t="s">
        <v>157</v>
      </c>
      <c r="W172" s="17" t="s">
        <v>157</v>
      </c>
    </row>
    <row r="173" spans="1:23" ht="11.25" customHeight="1" x14ac:dyDescent="0.25">
      <c r="A173" s="51" t="s">
        <v>191</v>
      </c>
      <c r="B173" s="12">
        <v>4728</v>
      </c>
      <c r="C173" s="12">
        <v>4694.1502699999992</v>
      </c>
      <c r="D173" s="12">
        <v>22.430779999999999</v>
      </c>
      <c r="E173" s="12">
        <f t="shared" si="82"/>
        <v>4716.5810499999989</v>
      </c>
      <c r="F173" s="12">
        <f t="shared" si="83"/>
        <v>11.418950000001132</v>
      </c>
      <c r="G173" s="12">
        <f t="shared" si="84"/>
        <v>33.849730000000818</v>
      </c>
      <c r="H173" s="11">
        <f t="shared" si="79"/>
        <v>99.75848244500844</v>
      </c>
      <c r="J173" s="48">
        <f t="shared" si="67"/>
        <v>0</v>
      </c>
      <c r="K173" s="48"/>
      <c r="L173" s="48"/>
      <c r="M173" s="48"/>
      <c r="N173" s="48"/>
      <c r="O173" s="48"/>
      <c r="P173" s="48"/>
      <c r="Q173" s="48"/>
      <c r="R173" s="48"/>
      <c r="U173" s="52" t="s">
        <v>395</v>
      </c>
      <c r="V173" s="17" t="s">
        <v>395</v>
      </c>
      <c r="W173" s="17" t="s">
        <v>395</v>
      </c>
    </row>
    <row r="174" spans="1:23" ht="11.25" customHeight="1" x14ac:dyDescent="0.25">
      <c r="A174" s="51" t="s">
        <v>283</v>
      </c>
      <c r="B174" s="12">
        <v>20957</v>
      </c>
      <c r="C174" s="12">
        <v>16435.226989999999</v>
      </c>
      <c r="D174" s="12">
        <v>4297.91806</v>
      </c>
      <c r="E174" s="12">
        <f t="shared" si="82"/>
        <v>20733.145049999999</v>
      </c>
      <c r="F174" s="12">
        <f t="shared" si="83"/>
        <v>223.85495000000083</v>
      </c>
      <c r="G174" s="12">
        <f t="shared" si="84"/>
        <v>4521.7730100000008</v>
      </c>
      <c r="H174" s="11">
        <f t="shared" si="79"/>
        <v>98.93183685642029</v>
      </c>
      <c r="J174" s="48">
        <f t="shared" si="67"/>
        <v>0</v>
      </c>
      <c r="K174" s="48"/>
      <c r="L174" s="48"/>
      <c r="M174" s="48"/>
      <c r="N174" s="48"/>
      <c r="O174" s="48"/>
      <c r="P174" s="48"/>
      <c r="Q174" s="48"/>
      <c r="R174" s="48"/>
      <c r="U174" s="52" t="s">
        <v>396</v>
      </c>
      <c r="V174" s="17" t="s">
        <v>396</v>
      </c>
      <c r="W174" s="17" t="s">
        <v>396</v>
      </c>
    </row>
    <row r="175" spans="1:23" ht="11.25" customHeight="1" x14ac:dyDescent="0.25">
      <c r="A175" s="51" t="s">
        <v>192</v>
      </c>
      <c r="B175" s="12">
        <v>3880</v>
      </c>
      <c r="C175" s="12">
        <v>3655.5878299999999</v>
      </c>
      <c r="D175" s="12">
        <v>189.57242000000002</v>
      </c>
      <c r="E175" s="12">
        <f t="shared" si="82"/>
        <v>3845.1602499999999</v>
      </c>
      <c r="F175" s="12">
        <f t="shared" si="83"/>
        <v>34.839750000000095</v>
      </c>
      <c r="G175" s="12">
        <f t="shared" si="84"/>
        <v>224.41217000000006</v>
      </c>
      <c r="H175" s="11">
        <f t="shared" si="79"/>
        <v>99.102068298969073</v>
      </c>
      <c r="J175" s="48">
        <f t="shared" si="67"/>
        <v>0</v>
      </c>
      <c r="K175" s="48"/>
      <c r="L175" s="48"/>
      <c r="M175" s="48"/>
      <c r="N175" s="48"/>
      <c r="O175" s="48"/>
      <c r="P175" s="48"/>
      <c r="Q175" s="48"/>
      <c r="R175" s="48"/>
      <c r="U175" s="52" t="s">
        <v>397</v>
      </c>
      <c r="V175" s="17" t="s">
        <v>397</v>
      </c>
      <c r="W175" s="17" t="s">
        <v>397</v>
      </c>
    </row>
    <row r="176" spans="1:23" ht="11.25" customHeight="1" x14ac:dyDescent="0.25">
      <c r="A176" s="51" t="s">
        <v>193</v>
      </c>
      <c r="B176" s="12">
        <v>5160</v>
      </c>
      <c r="C176" s="12">
        <v>3380.0866299999998</v>
      </c>
      <c r="D176" s="12">
        <v>191.91226</v>
      </c>
      <c r="E176" s="12">
        <f t="shared" si="82"/>
        <v>3571.9988899999998</v>
      </c>
      <c r="F176" s="12">
        <f t="shared" si="83"/>
        <v>1588.0011100000002</v>
      </c>
      <c r="G176" s="12">
        <f t="shared" si="84"/>
        <v>1779.9133700000002</v>
      </c>
      <c r="H176" s="11">
        <f t="shared" si="79"/>
        <v>69.224784689922487</v>
      </c>
      <c r="J176" s="48">
        <f t="shared" si="67"/>
        <v>0</v>
      </c>
      <c r="K176" s="48"/>
      <c r="L176" s="48"/>
      <c r="M176" s="48"/>
      <c r="N176" s="48"/>
      <c r="O176" s="48"/>
      <c r="P176" s="48"/>
      <c r="Q176" s="48"/>
      <c r="R176" s="48"/>
      <c r="U176" s="52" t="s">
        <v>398</v>
      </c>
      <c r="V176" s="17" t="s">
        <v>398</v>
      </c>
      <c r="W176" s="17" t="s">
        <v>398</v>
      </c>
    </row>
    <row r="177" spans="1:23" ht="11.25" customHeight="1" x14ac:dyDescent="0.25">
      <c r="A177" s="51" t="s">
        <v>194</v>
      </c>
      <c r="B177" s="12">
        <v>15037</v>
      </c>
      <c r="C177" s="12">
        <v>11732.33668</v>
      </c>
      <c r="D177" s="12">
        <v>1561.51044</v>
      </c>
      <c r="E177" s="12">
        <f t="shared" si="82"/>
        <v>13293.84712</v>
      </c>
      <c r="F177" s="12">
        <f t="shared" si="83"/>
        <v>1743.1528799999996</v>
      </c>
      <c r="G177" s="12">
        <f t="shared" si="84"/>
        <v>3304.6633199999997</v>
      </c>
      <c r="H177" s="11">
        <f t="shared" si="79"/>
        <v>88.407575447230172</v>
      </c>
      <c r="J177" s="48">
        <f t="shared" si="67"/>
        <v>0</v>
      </c>
      <c r="K177" s="48"/>
      <c r="L177" s="48"/>
      <c r="M177" s="48"/>
      <c r="N177" s="48"/>
      <c r="O177" s="48"/>
      <c r="P177" s="48"/>
      <c r="Q177" s="48"/>
      <c r="R177" s="48"/>
      <c r="U177" s="52" t="s">
        <v>399</v>
      </c>
      <c r="V177" s="17" t="s">
        <v>399</v>
      </c>
      <c r="W177" s="17" t="s">
        <v>399</v>
      </c>
    </row>
    <row r="178" spans="1:23" ht="11.25" customHeight="1" x14ac:dyDescent="0.25">
      <c r="A178" s="51" t="s">
        <v>195</v>
      </c>
      <c r="B178" s="12">
        <v>82497</v>
      </c>
      <c r="C178" s="12">
        <v>44968.651549999995</v>
      </c>
      <c r="D178" s="12">
        <v>4884.3414599999978</v>
      </c>
      <c r="E178" s="12">
        <f t="shared" si="82"/>
        <v>49852.993009999991</v>
      </c>
      <c r="F178" s="12">
        <f t="shared" si="83"/>
        <v>32644.006990000009</v>
      </c>
      <c r="G178" s="12">
        <f t="shared" si="84"/>
        <v>37528.348450000005</v>
      </c>
      <c r="H178" s="11">
        <f t="shared" si="79"/>
        <v>60.430067772161401</v>
      </c>
      <c r="J178" s="48">
        <f t="shared" si="67"/>
        <v>0</v>
      </c>
      <c r="K178" s="48"/>
      <c r="L178" s="48"/>
      <c r="M178" s="48"/>
      <c r="N178" s="48"/>
      <c r="O178" s="48"/>
      <c r="P178" s="48"/>
      <c r="Q178" s="48"/>
      <c r="R178" s="48"/>
      <c r="U178" s="52" t="s">
        <v>400</v>
      </c>
      <c r="V178" s="17" t="s">
        <v>400</v>
      </c>
      <c r="W178" s="17" t="s">
        <v>400</v>
      </c>
    </row>
    <row r="179" spans="1:23" ht="11.25" customHeight="1" x14ac:dyDescent="0.25">
      <c r="A179" s="51" t="s">
        <v>196</v>
      </c>
      <c r="B179" s="12">
        <v>11895</v>
      </c>
      <c r="C179" s="12">
        <v>8199.0554300000003</v>
      </c>
      <c r="D179" s="12">
        <v>4.6865600000000001</v>
      </c>
      <c r="E179" s="12">
        <f t="shared" si="82"/>
        <v>8203.7419900000004</v>
      </c>
      <c r="F179" s="12">
        <f t="shared" si="83"/>
        <v>3691.2580099999996</v>
      </c>
      <c r="G179" s="12">
        <f t="shared" si="84"/>
        <v>3695.9445699999997</v>
      </c>
      <c r="H179" s="11">
        <f t="shared" si="79"/>
        <v>68.967986464901216</v>
      </c>
      <c r="J179" s="48">
        <f t="shared" si="67"/>
        <v>0</v>
      </c>
      <c r="K179" s="48"/>
      <c r="L179" s="48"/>
      <c r="M179" s="48"/>
      <c r="N179" s="48"/>
      <c r="O179" s="48"/>
      <c r="P179" s="48"/>
      <c r="Q179" s="48"/>
      <c r="R179" s="48"/>
      <c r="U179" s="52" t="s">
        <v>401</v>
      </c>
      <c r="V179" s="17" t="s">
        <v>401</v>
      </c>
      <c r="W179" s="17" t="s">
        <v>401</v>
      </c>
    </row>
    <row r="180" spans="1:23" ht="11.25" customHeight="1" x14ac:dyDescent="0.2">
      <c r="A180" s="59"/>
      <c r="B180" s="14"/>
      <c r="C180" s="13"/>
      <c r="D180" s="14"/>
      <c r="E180" s="13"/>
      <c r="F180" s="13"/>
      <c r="G180" s="13"/>
      <c r="H180" s="11" t="str">
        <f t="shared" si="79"/>
        <v/>
      </c>
      <c r="J180" s="48">
        <f t="shared" si="67"/>
        <v>0</v>
      </c>
      <c r="K180" s="48"/>
      <c r="L180" s="48"/>
      <c r="M180" s="48"/>
      <c r="N180" s="48"/>
      <c r="O180" s="48"/>
      <c r="P180" s="48"/>
      <c r="Q180" s="48"/>
      <c r="R180" s="48"/>
      <c r="U180" s="57"/>
      <c r="V180" s="51"/>
      <c r="W180" s="51"/>
    </row>
    <row r="181" spans="1:23" ht="11.25" customHeight="1" x14ac:dyDescent="0.3">
      <c r="A181" s="47" t="s">
        <v>197</v>
      </c>
      <c r="B181" s="18">
        <f>SUM(B182:B185)</f>
        <v>205023.86600000001</v>
      </c>
      <c r="C181" s="18">
        <f>SUM(C182:C185)</f>
        <v>83446.811040000001</v>
      </c>
      <c r="D181" s="18">
        <f t="shared" ref="D181:G181" si="85">SUM(D182:D185)</f>
        <v>13578.68231</v>
      </c>
      <c r="E181" s="18">
        <f t="shared" si="85"/>
        <v>97025.493350000004</v>
      </c>
      <c r="F181" s="18">
        <f t="shared" si="85"/>
        <v>107998.37265</v>
      </c>
      <c r="G181" s="18">
        <f t="shared" si="85"/>
        <v>121577.05496000001</v>
      </c>
      <c r="H181" s="11">
        <f t="shared" si="79"/>
        <v>47.323999514280942</v>
      </c>
      <c r="J181" s="48">
        <f t="shared" si="67"/>
        <v>0</v>
      </c>
      <c r="K181" s="48"/>
      <c r="L181" s="48"/>
      <c r="M181" s="48"/>
      <c r="N181" s="48"/>
      <c r="O181" s="48"/>
      <c r="P181" s="48"/>
      <c r="Q181" s="48"/>
      <c r="R181" s="48"/>
      <c r="U181" s="49" t="s">
        <v>197</v>
      </c>
      <c r="V181" s="50" t="s">
        <v>197</v>
      </c>
      <c r="W181" s="50" t="s">
        <v>197</v>
      </c>
    </row>
    <row r="182" spans="1:23" ht="11.25" customHeight="1" x14ac:dyDescent="0.25">
      <c r="A182" s="51" t="s">
        <v>171</v>
      </c>
      <c r="B182" s="12">
        <v>193801.86600000001</v>
      </c>
      <c r="C182" s="12">
        <v>73253.038150000008</v>
      </c>
      <c r="D182" s="12">
        <v>12966.20075</v>
      </c>
      <c r="E182" s="12">
        <f t="shared" ref="E182:E185" si="86">C182+D182</f>
        <v>86219.238900000011</v>
      </c>
      <c r="F182" s="12">
        <f>B182-E182</f>
        <v>107582.6271</v>
      </c>
      <c r="G182" s="12">
        <f>B182-C182</f>
        <v>120548.82785</v>
      </c>
      <c r="H182" s="11">
        <f t="shared" si="79"/>
        <v>44.488343006976002</v>
      </c>
      <c r="J182" s="48">
        <f t="shared" si="67"/>
        <v>0</v>
      </c>
      <c r="K182" s="48"/>
      <c r="L182" s="48"/>
      <c r="M182" s="48"/>
      <c r="N182" s="48"/>
      <c r="O182" s="48"/>
      <c r="P182" s="48"/>
      <c r="Q182" s="48"/>
      <c r="R182" s="48"/>
      <c r="U182" s="52" t="s">
        <v>157</v>
      </c>
      <c r="V182" s="17" t="s">
        <v>157</v>
      </c>
      <c r="W182" s="17" t="s">
        <v>157</v>
      </c>
    </row>
    <row r="183" spans="1:23" ht="11.4" customHeight="1" x14ac:dyDescent="0.25">
      <c r="A183" s="51" t="s">
        <v>198</v>
      </c>
      <c r="B183" s="12">
        <v>3479</v>
      </c>
      <c r="C183" s="12">
        <v>3152.3894700000001</v>
      </c>
      <c r="D183" s="12">
        <v>302.04156999999998</v>
      </c>
      <c r="E183" s="12">
        <f t="shared" si="86"/>
        <v>3454.4310399999999</v>
      </c>
      <c r="F183" s="12">
        <f>B183-E183</f>
        <v>24.568960000000061</v>
      </c>
      <c r="G183" s="12">
        <f>B183-C183</f>
        <v>326.61052999999993</v>
      </c>
      <c r="H183" s="11">
        <f t="shared" si="79"/>
        <v>99.29379246910031</v>
      </c>
      <c r="J183" s="48">
        <f t="shared" si="67"/>
        <v>0</v>
      </c>
      <c r="K183" s="48"/>
      <c r="L183" s="48"/>
      <c r="M183" s="48"/>
      <c r="N183" s="48"/>
      <c r="O183" s="48"/>
      <c r="P183" s="48"/>
      <c r="Q183" s="48"/>
      <c r="R183" s="48"/>
      <c r="U183" s="52" t="s">
        <v>402</v>
      </c>
      <c r="V183" s="17" t="s">
        <v>402</v>
      </c>
      <c r="W183" s="17" t="s">
        <v>402</v>
      </c>
    </row>
    <row r="184" spans="1:23" ht="11.25" customHeight="1" x14ac:dyDescent="0.25">
      <c r="A184" s="51" t="s">
        <v>199</v>
      </c>
      <c r="B184" s="12">
        <v>6585</v>
      </c>
      <c r="C184" s="12">
        <v>6474.9894400000003</v>
      </c>
      <c r="D184" s="12">
        <v>46.243310000000001</v>
      </c>
      <c r="E184" s="12">
        <f t="shared" si="86"/>
        <v>6521.2327500000001</v>
      </c>
      <c r="F184" s="12">
        <f>B184-E184</f>
        <v>63.767249999999876</v>
      </c>
      <c r="G184" s="12">
        <f>B184-C184</f>
        <v>110.01055999999971</v>
      </c>
      <c r="H184" s="11">
        <f t="shared" si="79"/>
        <v>99.031628701594528</v>
      </c>
      <c r="J184" s="48">
        <f t="shared" si="67"/>
        <v>0</v>
      </c>
      <c r="K184" s="48"/>
      <c r="L184" s="48"/>
      <c r="M184" s="48"/>
      <c r="N184" s="48"/>
      <c r="O184" s="48"/>
      <c r="P184" s="48"/>
      <c r="Q184" s="48"/>
      <c r="R184" s="48"/>
      <c r="U184" s="52" t="s">
        <v>403</v>
      </c>
      <c r="V184" s="17" t="s">
        <v>403</v>
      </c>
      <c r="W184" s="17" t="s">
        <v>403</v>
      </c>
    </row>
    <row r="185" spans="1:23" ht="11.25" customHeight="1" x14ac:dyDescent="0.25">
      <c r="A185" s="61" t="s">
        <v>275</v>
      </c>
      <c r="B185" s="12">
        <v>1158</v>
      </c>
      <c r="C185" s="12">
        <v>566.39397999999994</v>
      </c>
      <c r="D185" s="12">
        <v>264.19668000000001</v>
      </c>
      <c r="E185" s="12">
        <f t="shared" si="86"/>
        <v>830.59065999999996</v>
      </c>
      <c r="F185" s="12">
        <f>B185-E185</f>
        <v>327.40934000000004</v>
      </c>
      <c r="G185" s="12">
        <f>B185-C185</f>
        <v>591.60602000000006</v>
      </c>
      <c r="H185" s="11">
        <f t="shared" si="79"/>
        <v>71.726309153713302</v>
      </c>
      <c r="J185" s="48">
        <f t="shared" si="67"/>
        <v>0</v>
      </c>
      <c r="K185" s="48"/>
      <c r="L185" s="48"/>
      <c r="M185" s="48"/>
      <c r="N185" s="48"/>
      <c r="O185" s="48"/>
      <c r="P185" s="48"/>
      <c r="Q185" s="48"/>
      <c r="R185" s="48"/>
      <c r="U185" s="52" t="s">
        <v>275</v>
      </c>
      <c r="V185" s="17" t="s">
        <v>275</v>
      </c>
      <c r="W185" s="17" t="s">
        <v>275</v>
      </c>
    </row>
    <row r="186" spans="1:23" ht="11.25" customHeight="1" x14ac:dyDescent="0.25">
      <c r="A186" s="59" t="s">
        <v>200</v>
      </c>
      <c r="B186" s="13"/>
      <c r="C186" s="13"/>
      <c r="D186" s="13"/>
      <c r="E186" s="13"/>
      <c r="F186" s="13"/>
      <c r="G186" s="13"/>
      <c r="H186" s="11" t="str">
        <f t="shared" si="79"/>
        <v/>
      </c>
      <c r="J186" s="48">
        <f t="shared" si="67"/>
        <v>0</v>
      </c>
      <c r="K186" s="48"/>
      <c r="L186" s="48"/>
      <c r="M186" s="48"/>
      <c r="N186" s="48"/>
      <c r="O186" s="48"/>
      <c r="P186" s="48"/>
      <c r="Q186" s="48"/>
      <c r="R186" s="48"/>
      <c r="U186" s="57" t="s">
        <v>200</v>
      </c>
      <c r="V186" s="17"/>
      <c r="W186" s="51" t="s">
        <v>200</v>
      </c>
    </row>
    <row r="187" spans="1:23" ht="11.25" customHeight="1" x14ac:dyDescent="0.3">
      <c r="A187" s="47" t="s">
        <v>201</v>
      </c>
      <c r="B187" s="15">
        <f t="shared" ref="B187:G187" si="87">SUM(B188:B193)</f>
        <v>503105.60100000002</v>
      </c>
      <c r="C187" s="15">
        <f t="shared" si="87"/>
        <v>338457.5903000001</v>
      </c>
      <c r="D187" s="15">
        <f t="shared" si="87"/>
        <v>16886.832440000006</v>
      </c>
      <c r="E187" s="18">
        <f t="shared" si="87"/>
        <v>355344.42274000013</v>
      </c>
      <c r="F187" s="18">
        <f t="shared" si="87"/>
        <v>147761.17825999987</v>
      </c>
      <c r="G187" s="18">
        <f t="shared" si="87"/>
        <v>164648.0106999999</v>
      </c>
      <c r="H187" s="11">
        <f t="shared" si="79"/>
        <v>70.630186194249916</v>
      </c>
      <c r="J187" s="48">
        <f t="shared" si="67"/>
        <v>0</v>
      </c>
      <c r="K187" s="48"/>
      <c r="L187" s="48"/>
      <c r="M187" s="48"/>
      <c r="N187" s="48"/>
      <c r="O187" s="48"/>
      <c r="P187" s="48"/>
      <c r="Q187" s="48"/>
      <c r="R187" s="48"/>
      <c r="U187" s="49" t="s">
        <v>201</v>
      </c>
      <c r="V187" s="50" t="s">
        <v>201</v>
      </c>
      <c r="W187" s="50" t="s">
        <v>201</v>
      </c>
    </row>
    <row r="188" spans="1:23" ht="11.25" customHeight="1" x14ac:dyDescent="0.25">
      <c r="A188" s="51" t="s">
        <v>171</v>
      </c>
      <c r="B188" s="12">
        <v>394155</v>
      </c>
      <c r="C188" s="12">
        <v>265178.35503000009</v>
      </c>
      <c r="D188" s="12">
        <v>12020.123720000003</v>
      </c>
      <c r="E188" s="12">
        <f t="shared" ref="E188:E193" si="88">C188+D188</f>
        <v>277198.47875000013</v>
      </c>
      <c r="F188" s="12">
        <f t="shared" ref="F188:F193" si="89">B188-E188</f>
        <v>116956.52124999987</v>
      </c>
      <c r="G188" s="12">
        <f t="shared" ref="G188:G193" si="90">B188-C188</f>
        <v>128976.64496999991</v>
      </c>
      <c r="H188" s="11">
        <f t="shared" si="79"/>
        <v>70.327277022998601</v>
      </c>
      <c r="J188" s="48">
        <f t="shared" si="67"/>
        <v>0</v>
      </c>
      <c r="K188" s="48"/>
      <c r="L188" s="48"/>
      <c r="M188" s="48"/>
      <c r="N188" s="48"/>
      <c r="O188" s="48"/>
      <c r="P188" s="48"/>
      <c r="Q188" s="48"/>
      <c r="R188" s="48"/>
      <c r="U188" s="52" t="s">
        <v>157</v>
      </c>
      <c r="V188" s="17" t="s">
        <v>157</v>
      </c>
      <c r="W188" s="17" t="s">
        <v>157</v>
      </c>
    </row>
    <row r="189" spans="1:23" ht="11.25" customHeight="1" x14ac:dyDescent="0.25">
      <c r="A189" s="51" t="s">
        <v>202</v>
      </c>
      <c r="B189" s="12">
        <v>16997.600999999999</v>
      </c>
      <c r="C189" s="12">
        <v>11537.598029999999</v>
      </c>
      <c r="D189" s="12">
        <v>855.32722999999999</v>
      </c>
      <c r="E189" s="12">
        <f t="shared" si="88"/>
        <v>12392.92526</v>
      </c>
      <c r="F189" s="12">
        <f t="shared" si="89"/>
        <v>4604.6757399999988</v>
      </c>
      <c r="G189" s="12">
        <f t="shared" si="90"/>
        <v>5460.0029699999996</v>
      </c>
      <c r="H189" s="11">
        <f t="shared" si="79"/>
        <v>72.909849219310431</v>
      </c>
      <c r="J189" s="48">
        <f t="shared" si="67"/>
        <v>0</v>
      </c>
      <c r="K189" s="48"/>
      <c r="L189" s="48"/>
      <c r="M189" s="48"/>
      <c r="N189" s="48"/>
      <c r="O189" s="48"/>
      <c r="P189" s="48"/>
      <c r="Q189" s="48"/>
      <c r="R189" s="48"/>
      <c r="U189" s="52" t="s">
        <v>404</v>
      </c>
      <c r="V189" s="17" t="s">
        <v>404</v>
      </c>
      <c r="W189" s="17" t="s">
        <v>404</v>
      </c>
    </row>
    <row r="190" spans="1:23" ht="11.25" customHeight="1" x14ac:dyDescent="0.25">
      <c r="A190" s="51" t="s">
        <v>203</v>
      </c>
      <c r="B190" s="12">
        <v>5920</v>
      </c>
      <c r="C190" s="12">
        <v>3995.7438399999996</v>
      </c>
      <c r="D190" s="12">
        <v>220.99295000000001</v>
      </c>
      <c r="E190" s="12">
        <f t="shared" si="88"/>
        <v>4216.7367899999999</v>
      </c>
      <c r="F190" s="12">
        <f t="shared" si="89"/>
        <v>1703.2632100000001</v>
      </c>
      <c r="G190" s="12">
        <f t="shared" si="90"/>
        <v>1924.2561600000004</v>
      </c>
      <c r="H190" s="11">
        <f t="shared" si="79"/>
        <v>71.22866199324325</v>
      </c>
      <c r="J190" s="48">
        <f t="shared" si="67"/>
        <v>0</v>
      </c>
      <c r="K190" s="48"/>
      <c r="L190" s="48"/>
      <c r="M190" s="48"/>
      <c r="N190" s="48"/>
      <c r="O190" s="48"/>
      <c r="P190" s="48"/>
      <c r="Q190" s="48"/>
      <c r="R190" s="48"/>
      <c r="U190" s="52" t="s">
        <v>405</v>
      </c>
      <c r="V190" s="17" t="s">
        <v>405</v>
      </c>
      <c r="W190" s="17" t="s">
        <v>405</v>
      </c>
    </row>
    <row r="191" spans="1:23" ht="11.25" customHeight="1" x14ac:dyDescent="0.25">
      <c r="A191" s="51" t="s">
        <v>204</v>
      </c>
      <c r="B191" s="12">
        <v>10373</v>
      </c>
      <c r="C191" s="12">
        <v>10365.789210000001</v>
      </c>
      <c r="D191" s="12">
        <v>0</v>
      </c>
      <c r="E191" s="12">
        <f t="shared" si="88"/>
        <v>10365.789210000001</v>
      </c>
      <c r="F191" s="12">
        <f t="shared" si="89"/>
        <v>7.2107899999991787</v>
      </c>
      <c r="G191" s="12">
        <f t="shared" si="90"/>
        <v>7.2107899999991787</v>
      </c>
      <c r="H191" s="11">
        <f t="shared" si="79"/>
        <v>99.930485009158403</v>
      </c>
      <c r="J191" s="48">
        <f t="shared" si="67"/>
        <v>0</v>
      </c>
      <c r="K191" s="48"/>
      <c r="L191" s="48"/>
      <c r="M191" s="48"/>
      <c r="N191" s="48"/>
      <c r="O191" s="48"/>
      <c r="P191" s="48"/>
      <c r="Q191" s="48"/>
      <c r="R191" s="48"/>
      <c r="U191" s="52" t="s">
        <v>406</v>
      </c>
      <c r="V191" s="17" t="s">
        <v>406</v>
      </c>
      <c r="W191" s="17" t="s">
        <v>406</v>
      </c>
    </row>
    <row r="192" spans="1:23" ht="11.25" customHeight="1" x14ac:dyDescent="0.25">
      <c r="A192" s="51" t="s">
        <v>205</v>
      </c>
      <c r="B192" s="12">
        <v>11776</v>
      </c>
      <c r="C192" s="12">
        <v>5414.5396900000005</v>
      </c>
      <c r="D192" s="12">
        <v>1418.0857599999999</v>
      </c>
      <c r="E192" s="12">
        <f t="shared" si="88"/>
        <v>6832.6254500000005</v>
      </c>
      <c r="F192" s="12">
        <f t="shared" si="89"/>
        <v>4943.3745499999995</v>
      </c>
      <c r="G192" s="12">
        <f t="shared" si="90"/>
        <v>6361.4603099999995</v>
      </c>
      <c r="H192" s="11">
        <f t="shared" si="79"/>
        <v>58.021615574048916</v>
      </c>
      <c r="J192" s="48">
        <f t="shared" si="67"/>
        <v>0</v>
      </c>
      <c r="K192" s="48"/>
      <c r="L192" s="48"/>
      <c r="M192" s="48"/>
      <c r="N192" s="48"/>
      <c r="O192" s="48"/>
      <c r="P192" s="48"/>
      <c r="Q192" s="48"/>
      <c r="R192" s="48"/>
      <c r="U192" s="52" t="s">
        <v>407</v>
      </c>
      <c r="V192" s="17" t="s">
        <v>407</v>
      </c>
      <c r="W192" s="17" t="s">
        <v>407</v>
      </c>
    </row>
    <row r="193" spans="1:23" ht="13.2" x14ac:dyDescent="0.25">
      <c r="A193" s="51" t="s">
        <v>206</v>
      </c>
      <c r="B193" s="12">
        <v>63884</v>
      </c>
      <c r="C193" s="12">
        <v>41965.5645</v>
      </c>
      <c r="D193" s="12">
        <v>2372.3027800000004</v>
      </c>
      <c r="E193" s="12">
        <f t="shared" si="88"/>
        <v>44337.867279999999</v>
      </c>
      <c r="F193" s="12">
        <f t="shared" si="89"/>
        <v>19546.132720000001</v>
      </c>
      <c r="G193" s="12">
        <f t="shared" si="90"/>
        <v>21918.4355</v>
      </c>
      <c r="H193" s="11">
        <f t="shared" si="79"/>
        <v>69.403711852733068</v>
      </c>
      <c r="J193" s="48">
        <f t="shared" si="67"/>
        <v>0</v>
      </c>
      <c r="K193" s="48"/>
      <c r="L193" s="48"/>
      <c r="M193" s="48"/>
      <c r="N193" s="48"/>
      <c r="O193" s="48"/>
      <c r="P193" s="48"/>
      <c r="Q193" s="48"/>
      <c r="R193" s="48"/>
      <c r="U193" s="52" t="s">
        <v>408</v>
      </c>
      <c r="V193" s="17" t="s">
        <v>408</v>
      </c>
      <c r="W193" s="17" t="s">
        <v>408</v>
      </c>
    </row>
    <row r="194" spans="1:23" ht="11.4" x14ac:dyDescent="0.2">
      <c r="A194" s="59"/>
      <c r="B194" s="13"/>
      <c r="C194" s="13"/>
      <c r="D194" s="13"/>
      <c r="E194" s="13"/>
      <c r="F194" s="13"/>
      <c r="G194" s="13"/>
      <c r="H194" s="11" t="str">
        <f t="shared" si="79"/>
        <v/>
      </c>
      <c r="J194" s="48">
        <f t="shared" si="67"/>
        <v>0</v>
      </c>
      <c r="K194" s="48"/>
      <c r="L194" s="48"/>
      <c r="M194" s="48"/>
      <c r="N194" s="48"/>
      <c r="O194" s="48"/>
      <c r="P194" s="48"/>
      <c r="Q194" s="48"/>
      <c r="R194" s="48"/>
      <c r="U194" s="57"/>
      <c r="V194" s="51"/>
      <c r="W194" s="51"/>
    </row>
    <row r="195" spans="1:23" ht="11.25" customHeight="1" x14ac:dyDescent="0.3">
      <c r="A195" s="47" t="s">
        <v>207</v>
      </c>
      <c r="B195" s="19">
        <f t="shared" ref="B195:C195" si="91">SUM(B196:B202)</f>
        <v>2859273.929</v>
      </c>
      <c r="C195" s="19">
        <f t="shared" si="91"/>
        <v>1832150.7212399999</v>
      </c>
      <c r="D195" s="19">
        <f t="shared" ref="D195:G195" si="92">SUM(D196:D202)</f>
        <v>126638.92461</v>
      </c>
      <c r="E195" s="23">
        <f t="shared" si="92"/>
        <v>1958789.64585</v>
      </c>
      <c r="F195" s="23">
        <f t="shared" si="92"/>
        <v>900484.28315000003</v>
      </c>
      <c r="G195" s="23">
        <f t="shared" si="92"/>
        <v>1027123.2077600001</v>
      </c>
      <c r="H195" s="11">
        <f t="shared" si="79"/>
        <v>68.506540278743614</v>
      </c>
      <c r="J195" s="48">
        <f t="shared" si="67"/>
        <v>0</v>
      </c>
      <c r="K195" s="48"/>
      <c r="L195" s="48"/>
      <c r="M195" s="48"/>
      <c r="N195" s="48"/>
      <c r="O195" s="48"/>
      <c r="P195" s="48"/>
      <c r="Q195" s="48"/>
      <c r="R195" s="48"/>
      <c r="U195" s="49" t="s">
        <v>207</v>
      </c>
      <c r="V195" s="50" t="s">
        <v>207</v>
      </c>
      <c r="W195" s="50" t="s">
        <v>207</v>
      </c>
    </row>
    <row r="196" spans="1:23" ht="11.25" customHeight="1" x14ac:dyDescent="0.25">
      <c r="A196" s="51" t="s">
        <v>171</v>
      </c>
      <c r="B196" s="12">
        <v>1230658.939</v>
      </c>
      <c r="C196" s="12">
        <v>565124.64169999992</v>
      </c>
      <c r="D196" s="12">
        <v>36664.038529999998</v>
      </c>
      <c r="E196" s="12">
        <f t="shared" ref="E196:E202" si="93">C196+D196</f>
        <v>601788.68022999994</v>
      </c>
      <c r="F196" s="12">
        <f t="shared" ref="F196:F202" si="94">B196-E196</f>
        <v>628870.25877000007</v>
      </c>
      <c r="G196" s="12">
        <f t="shared" ref="G196:G202" si="95">B196-C196</f>
        <v>665534.29730000009</v>
      </c>
      <c r="H196" s="11">
        <f t="shared" ref="H196:H227" si="96">IFERROR(E196/B196*100,"")</f>
        <v>48.899712272759913</v>
      </c>
      <c r="J196" s="48">
        <f t="shared" si="67"/>
        <v>0</v>
      </c>
      <c r="K196" s="48"/>
      <c r="L196" s="48"/>
      <c r="M196" s="48"/>
      <c r="N196" s="48"/>
      <c r="O196" s="48"/>
      <c r="P196" s="48"/>
      <c r="Q196" s="48"/>
      <c r="R196" s="48"/>
      <c r="U196" s="52" t="s">
        <v>157</v>
      </c>
      <c r="V196" s="17" t="s">
        <v>157</v>
      </c>
      <c r="W196" s="17" t="s">
        <v>157</v>
      </c>
    </row>
    <row r="197" spans="1:23" ht="11.25" customHeight="1" x14ac:dyDescent="0.25">
      <c r="A197" s="51" t="s">
        <v>208</v>
      </c>
      <c r="B197" s="12">
        <v>15613</v>
      </c>
      <c r="C197" s="12">
        <v>15566.738220000001</v>
      </c>
      <c r="D197" s="12">
        <v>41.739080000000001</v>
      </c>
      <c r="E197" s="12">
        <f t="shared" si="93"/>
        <v>15608.4773</v>
      </c>
      <c r="F197" s="12">
        <f t="shared" si="94"/>
        <v>4.5226999999995314</v>
      </c>
      <c r="G197" s="12">
        <f t="shared" si="95"/>
        <v>46.261779999998907</v>
      </c>
      <c r="H197" s="11">
        <f t="shared" si="96"/>
        <v>99.971032472939228</v>
      </c>
      <c r="J197" s="48">
        <f t="shared" si="67"/>
        <v>0</v>
      </c>
      <c r="K197" s="48"/>
      <c r="L197" s="48"/>
      <c r="M197" s="48"/>
      <c r="N197" s="48"/>
      <c r="O197" s="48"/>
      <c r="P197" s="48"/>
      <c r="Q197" s="48"/>
      <c r="R197" s="48"/>
      <c r="U197" s="52" t="s">
        <v>409</v>
      </c>
      <c r="V197" s="17" t="s">
        <v>409</v>
      </c>
      <c r="W197" s="17" t="s">
        <v>409</v>
      </c>
    </row>
    <row r="198" spans="1:23" ht="11.25" customHeight="1" x14ac:dyDescent="0.25">
      <c r="A198" s="51" t="s">
        <v>209</v>
      </c>
      <c r="B198" s="12">
        <v>75526.629000000001</v>
      </c>
      <c r="C198" s="12">
        <v>50908.391950000005</v>
      </c>
      <c r="D198" s="12">
        <v>12756.224489999999</v>
      </c>
      <c r="E198" s="12">
        <f t="shared" si="93"/>
        <v>63664.616440000005</v>
      </c>
      <c r="F198" s="12">
        <f t="shared" si="94"/>
        <v>11862.012559999996</v>
      </c>
      <c r="G198" s="12">
        <f t="shared" si="95"/>
        <v>24618.237049999996</v>
      </c>
      <c r="H198" s="11">
        <f t="shared" si="96"/>
        <v>84.294264530196372</v>
      </c>
      <c r="J198" s="48">
        <f t="shared" si="67"/>
        <v>0</v>
      </c>
      <c r="K198" s="48"/>
      <c r="L198" s="48"/>
      <c r="M198" s="48"/>
      <c r="N198" s="48"/>
      <c r="O198" s="48"/>
      <c r="P198" s="48"/>
      <c r="Q198" s="48"/>
      <c r="R198" s="48"/>
      <c r="U198" s="52" t="s">
        <v>410</v>
      </c>
      <c r="V198" s="17" t="s">
        <v>410</v>
      </c>
      <c r="W198" s="17" t="s">
        <v>410</v>
      </c>
    </row>
    <row r="199" spans="1:23" ht="11.25" customHeight="1" x14ac:dyDescent="0.25">
      <c r="A199" s="51" t="s">
        <v>210</v>
      </c>
      <c r="B199" s="12">
        <v>2672</v>
      </c>
      <c r="C199" s="12">
        <v>1780.6334199999999</v>
      </c>
      <c r="D199" s="12">
        <v>854.64748999999995</v>
      </c>
      <c r="E199" s="12">
        <f t="shared" si="93"/>
        <v>2635.2809099999999</v>
      </c>
      <c r="F199" s="12">
        <f t="shared" si="94"/>
        <v>36.719090000000051</v>
      </c>
      <c r="G199" s="12">
        <f t="shared" si="95"/>
        <v>891.36658000000011</v>
      </c>
      <c r="H199" s="11">
        <f t="shared" si="96"/>
        <v>98.625782559880236</v>
      </c>
      <c r="J199" s="48">
        <f t="shared" si="67"/>
        <v>0</v>
      </c>
      <c r="K199" s="48"/>
      <c r="L199" s="48"/>
      <c r="M199" s="48"/>
      <c r="N199" s="48"/>
      <c r="O199" s="48"/>
      <c r="P199" s="48"/>
      <c r="Q199" s="48"/>
      <c r="R199" s="48"/>
      <c r="U199" s="52" t="s">
        <v>411</v>
      </c>
      <c r="V199" s="17" t="s">
        <v>411</v>
      </c>
      <c r="W199" s="17" t="s">
        <v>411</v>
      </c>
    </row>
    <row r="200" spans="1:23" ht="11.25" customHeight="1" x14ac:dyDescent="0.25">
      <c r="A200" s="51" t="s">
        <v>211</v>
      </c>
      <c r="B200" s="12">
        <v>32635.401999999998</v>
      </c>
      <c r="C200" s="12">
        <v>20057.410760000002</v>
      </c>
      <c r="D200" s="12">
        <v>8750.0316800000001</v>
      </c>
      <c r="E200" s="12">
        <f t="shared" si="93"/>
        <v>28807.442440000003</v>
      </c>
      <c r="F200" s="12">
        <f t="shared" si="94"/>
        <v>3827.9595599999957</v>
      </c>
      <c r="G200" s="12">
        <f t="shared" si="95"/>
        <v>12577.991239999996</v>
      </c>
      <c r="H200" s="11">
        <f t="shared" si="96"/>
        <v>88.270530389054201</v>
      </c>
      <c r="J200" s="48">
        <f t="shared" si="67"/>
        <v>0</v>
      </c>
      <c r="K200" s="48"/>
      <c r="L200" s="48"/>
      <c r="M200" s="48"/>
      <c r="N200" s="48"/>
      <c r="O200" s="48"/>
      <c r="P200" s="48"/>
      <c r="Q200" s="48"/>
      <c r="R200" s="48"/>
      <c r="U200" s="52" t="s">
        <v>412</v>
      </c>
      <c r="V200" s="17" t="s">
        <v>412</v>
      </c>
      <c r="W200" s="17" t="s">
        <v>412</v>
      </c>
    </row>
    <row r="201" spans="1:23" ht="11.25" customHeight="1" x14ac:dyDescent="0.25">
      <c r="A201" s="51" t="s">
        <v>212</v>
      </c>
      <c r="B201" s="12">
        <v>1488710.959</v>
      </c>
      <c r="C201" s="12">
        <v>1176434.22251</v>
      </c>
      <c r="D201" s="12">
        <v>66737.545989999999</v>
      </c>
      <c r="E201" s="12">
        <f t="shared" si="93"/>
        <v>1243171.7685</v>
      </c>
      <c r="F201" s="12">
        <f t="shared" si="94"/>
        <v>245539.19050000003</v>
      </c>
      <c r="G201" s="12">
        <f t="shared" si="95"/>
        <v>312276.73649000004</v>
      </c>
      <c r="H201" s="11">
        <f t="shared" si="96"/>
        <v>83.506590784759581</v>
      </c>
      <c r="J201" s="48">
        <f t="shared" si="67"/>
        <v>0</v>
      </c>
      <c r="K201" s="48"/>
      <c r="L201" s="48"/>
      <c r="M201" s="48"/>
      <c r="N201" s="48"/>
      <c r="O201" s="48"/>
      <c r="P201" s="48"/>
      <c r="Q201" s="48"/>
      <c r="R201" s="48"/>
      <c r="U201" s="52" t="s">
        <v>413</v>
      </c>
      <c r="V201" s="17" t="s">
        <v>413</v>
      </c>
      <c r="W201" s="17" t="s">
        <v>413</v>
      </c>
    </row>
    <row r="202" spans="1:23" ht="11.25" customHeight="1" x14ac:dyDescent="0.25">
      <c r="A202" s="51" t="s">
        <v>213</v>
      </c>
      <c r="B202" s="12">
        <v>13457</v>
      </c>
      <c r="C202" s="12">
        <v>2278.6826800000003</v>
      </c>
      <c r="D202" s="12">
        <v>834.69735000000003</v>
      </c>
      <c r="E202" s="12">
        <f t="shared" si="93"/>
        <v>3113.3800300000003</v>
      </c>
      <c r="F202" s="12">
        <f t="shared" si="94"/>
        <v>10343.61997</v>
      </c>
      <c r="G202" s="12">
        <f t="shared" si="95"/>
        <v>11178.31732</v>
      </c>
      <c r="H202" s="11">
        <f t="shared" si="96"/>
        <v>23.135765995392735</v>
      </c>
      <c r="J202" s="48">
        <f t="shared" si="67"/>
        <v>0</v>
      </c>
      <c r="K202" s="48"/>
      <c r="L202" s="48"/>
      <c r="M202" s="48"/>
      <c r="N202" s="48"/>
      <c r="O202" s="48"/>
      <c r="P202" s="48"/>
      <c r="Q202" s="48"/>
      <c r="R202" s="48"/>
      <c r="U202" s="52" t="s">
        <v>414</v>
      </c>
      <c r="V202" s="17" t="s">
        <v>414</v>
      </c>
      <c r="W202" s="17" t="s">
        <v>414</v>
      </c>
    </row>
    <row r="203" spans="1:23" ht="11.25" customHeight="1" x14ac:dyDescent="0.2">
      <c r="A203" s="59"/>
      <c r="B203" s="13"/>
      <c r="C203" s="13"/>
      <c r="D203" s="13"/>
      <c r="E203" s="13"/>
      <c r="F203" s="13"/>
      <c r="G203" s="13"/>
      <c r="H203" s="11" t="str">
        <f t="shared" si="96"/>
        <v/>
      </c>
      <c r="J203" s="48">
        <f t="shared" ref="J203:J267" si="97">COUNTIF(K203,"&lt;0")</f>
        <v>0</v>
      </c>
      <c r="K203" s="48"/>
      <c r="L203" s="48"/>
      <c r="M203" s="48"/>
      <c r="N203" s="48"/>
      <c r="O203" s="48"/>
      <c r="P203" s="48"/>
      <c r="Q203" s="48"/>
      <c r="R203" s="48"/>
      <c r="U203" s="57"/>
      <c r="V203" s="51"/>
      <c r="W203" s="51"/>
    </row>
    <row r="204" spans="1:23" ht="11.25" customHeight="1" x14ac:dyDescent="0.3">
      <c r="A204" s="47" t="s">
        <v>214</v>
      </c>
      <c r="B204" s="20">
        <f>SUM(B205:B211)</f>
        <v>991206</v>
      </c>
      <c r="C204" s="20">
        <f>SUM(C205:C211)</f>
        <v>808731.88870000001</v>
      </c>
      <c r="D204" s="20">
        <f>SUM(D205:D211)</f>
        <v>34025.869489999997</v>
      </c>
      <c r="E204" s="20">
        <f t="shared" ref="E204:G204" si="98">SUM(E205:E211)</f>
        <v>842757.75818999996</v>
      </c>
      <c r="F204" s="20">
        <f t="shared" si="98"/>
        <v>148448.24180999992</v>
      </c>
      <c r="G204" s="20">
        <f t="shared" si="98"/>
        <v>182474.11129999996</v>
      </c>
      <c r="H204" s="11">
        <f t="shared" si="96"/>
        <v>85.023472233824251</v>
      </c>
      <c r="J204" s="48">
        <f t="shared" si="97"/>
        <v>0</v>
      </c>
      <c r="K204" s="48"/>
      <c r="L204" s="48"/>
      <c r="M204" s="48"/>
      <c r="N204" s="48"/>
      <c r="O204" s="48"/>
      <c r="P204" s="48"/>
      <c r="Q204" s="48"/>
      <c r="R204" s="48"/>
      <c r="U204" s="49" t="s">
        <v>214</v>
      </c>
      <c r="V204" s="50" t="s">
        <v>214</v>
      </c>
      <c r="W204" s="50" t="s">
        <v>214</v>
      </c>
    </row>
    <row r="205" spans="1:23" ht="11.25" customHeight="1" x14ac:dyDescent="0.25">
      <c r="A205" s="51" t="s">
        <v>171</v>
      </c>
      <c r="B205" s="12">
        <v>189349.00000000012</v>
      </c>
      <c r="C205" s="12">
        <v>78572.948450000025</v>
      </c>
      <c r="D205" s="12">
        <v>19346.947639999999</v>
      </c>
      <c r="E205" s="12">
        <f t="shared" ref="E205:E211" si="99">C205+D205</f>
        <v>97919.896090000024</v>
      </c>
      <c r="F205" s="12">
        <f t="shared" ref="F205:F211" si="100">B205-E205</f>
        <v>91429.103910000093</v>
      </c>
      <c r="G205" s="12">
        <f t="shared" ref="G205:G211" si="101">B205-C205</f>
        <v>110776.05155000009</v>
      </c>
      <c r="H205" s="11">
        <f t="shared" si="96"/>
        <v>51.713975827704381</v>
      </c>
      <c r="J205" s="48">
        <f t="shared" si="97"/>
        <v>0</v>
      </c>
      <c r="K205" s="48"/>
      <c r="L205" s="48"/>
      <c r="M205" s="48"/>
      <c r="N205" s="48"/>
      <c r="O205" s="48"/>
      <c r="P205" s="48"/>
      <c r="Q205" s="48"/>
      <c r="R205" s="48"/>
      <c r="U205" s="52" t="s">
        <v>157</v>
      </c>
      <c r="V205" s="17" t="s">
        <v>157</v>
      </c>
      <c r="W205" s="17" t="s">
        <v>157</v>
      </c>
    </row>
    <row r="206" spans="1:23" ht="11.25" customHeight="1" x14ac:dyDescent="0.25">
      <c r="A206" s="51" t="s">
        <v>215</v>
      </c>
      <c r="B206" s="12">
        <v>1771</v>
      </c>
      <c r="C206" s="12">
        <v>1341.29647</v>
      </c>
      <c r="D206" s="12">
        <v>428.00365000000005</v>
      </c>
      <c r="E206" s="12">
        <f t="shared" si="99"/>
        <v>1769.3001200000001</v>
      </c>
      <c r="F206" s="12">
        <f t="shared" si="100"/>
        <v>1.6998799999998937</v>
      </c>
      <c r="G206" s="12">
        <f t="shared" si="101"/>
        <v>429.70353</v>
      </c>
      <c r="H206" s="11">
        <f t="shared" si="96"/>
        <v>99.904015810276675</v>
      </c>
      <c r="J206" s="48">
        <f t="shared" si="97"/>
        <v>0</v>
      </c>
      <c r="K206" s="48"/>
      <c r="L206" s="48"/>
      <c r="M206" s="48"/>
      <c r="N206" s="48"/>
      <c r="O206" s="48"/>
      <c r="P206" s="48"/>
      <c r="Q206" s="48"/>
      <c r="R206" s="48"/>
      <c r="U206" s="52" t="s">
        <v>415</v>
      </c>
      <c r="V206" s="17" t="s">
        <v>415</v>
      </c>
      <c r="W206" s="17" t="s">
        <v>415</v>
      </c>
    </row>
    <row r="207" spans="1:23" ht="11.25" customHeight="1" x14ac:dyDescent="0.25">
      <c r="A207" s="51" t="s">
        <v>216</v>
      </c>
      <c r="B207" s="12">
        <v>12979</v>
      </c>
      <c r="C207" s="12">
        <v>12538.863720000001</v>
      </c>
      <c r="D207" s="12">
        <v>175.78126</v>
      </c>
      <c r="E207" s="12">
        <f t="shared" si="99"/>
        <v>12714.644980000001</v>
      </c>
      <c r="F207" s="12">
        <f t="shared" si="100"/>
        <v>264.35501999999906</v>
      </c>
      <c r="G207" s="12">
        <f t="shared" si="101"/>
        <v>440.13627999999881</v>
      </c>
      <c r="H207" s="11">
        <f t="shared" si="96"/>
        <v>97.9632096463518</v>
      </c>
      <c r="J207" s="48">
        <f t="shared" si="97"/>
        <v>0</v>
      </c>
      <c r="K207" s="48"/>
      <c r="L207" s="48"/>
      <c r="M207" s="48"/>
      <c r="N207" s="48"/>
      <c r="O207" s="48"/>
      <c r="P207" s="48"/>
      <c r="Q207" s="48"/>
      <c r="R207" s="48"/>
      <c r="U207" s="52" t="s">
        <v>416</v>
      </c>
      <c r="V207" s="17" t="s">
        <v>416</v>
      </c>
      <c r="W207" s="17" t="s">
        <v>416</v>
      </c>
    </row>
    <row r="208" spans="1:23" ht="11.25" customHeight="1" x14ac:dyDescent="0.25">
      <c r="A208" s="51" t="s">
        <v>217</v>
      </c>
      <c r="B208" s="12">
        <v>5974</v>
      </c>
      <c r="C208" s="12">
        <v>4820.28575</v>
      </c>
      <c r="D208" s="12">
        <v>542.5915</v>
      </c>
      <c r="E208" s="12">
        <f t="shared" si="99"/>
        <v>5362.8772499999995</v>
      </c>
      <c r="F208" s="12">
        <f t="shared" si="100"/>
        <v>611.12275000000045</v>
      </c>
      <c r="G208" s="12">
        <f t="shared" si="101"/>
        <v>1153.71425</v>
      </c>
      <c r="H208" s="11">
        <f t="shared" si="96"/>
        <v>89.770292099096068</v>
      </c>
      <c r="J208" s="48">
        <f t="shared" si="97"/>
        <v>0</v>
      </c>
      <c r="K208" s="48"/>
      <c r="L208" s="48"/>
      <c r="M208" s="48"/>
      <c r="N208" s="48"/>
      <c r="O208" s="48"/>
      <c r="P208" s="48"/>
      <c r="Q208" s="48"/>
      <c r="R208" s="48"/>
      <c r="U208" s="52" t="s">
        <v>417</v>
      </c>
      <c r="V208" s="17" t="s">
        <v>417</v>
      </c>
      <c r="W208" s="17" t="s">
        <v>417</v>
      </c>
    </row>
    <row r="209" spans="1:23" ht="11.25" customHeight="1" x14ac:dyDescent="0.25">
      <c r="A209" s="51" t="s">
        <v>218</v>
      </c>
      <c r="B209" s="12">
        <v>6477</v>
      </c>
      <c r="C209" s="12">
        <v>5798.1226299999998</v>
      </c>
      <c r="D209" s="12">
        <v>675.25714000000005</v>
      </c>
      <c r="E209" s="12">
        <f t="shared" si="99"/>
        <v>6473.3797699999996</v>
      </c>
      <c r="F209" s="12">
        <f t="shared" si="100"/>
        <v>3.620230000000447</v>
      </c>
      <c r="G209" s="12">
        <f t="shared" si="101"/>
        <v>678.87737000000016</v>
      </c>
      <c r="H209" s="11">
        <f t="shared" si="96"/>
        <v>99.944106376408826</v>
      </c>
      <c r="J209" s="48">
        <f t="shared" si="97"/>
        <v>0</v>
      </c>
      <c r="K209" s="48"/>
      <c r="L209" s="48"/>
      <c r="M209" s="48"/>
      <c r="N209" s="48"/>
      <c r="O209" s="48"/>
      <c r="P209" s="48"/>
      <c r="Q209" s="48"/>
      <c r="R209" s="48"/>
      <c r="U209" s="52" t="s">
        <v>418</v>
      </c>
      <c r="V209" s="17" t="s">
        <v>418</v>
      </c>
      <c r="W209" s="17" t="s">
        <v>418</v>
      </c>
    </row>
    <row r="210" spans="1:23" ht="11.25" customHeight="1" x14ac:dyDescent="0.25">
      <c r="A210" s="51" t="s">
        <v>219</v>
      </c>
      <c r="B210" s="12">
        <v>737559.99999999988</v>
      </c>
      <c r="C210" s="12">
        <v>683036.53393999999</v>
      </c>
      <c r="D210" s="12">
        <v>11567.84972</v>
      </c>
      <c r="E210" s="12">
        <f t="shared" si="99"/>
        <v>694604.38366000005</v>
      </c>
      <c r="F210" s="12">
        <f t="shared" si="100"/>
        <v>42955.616339999833</v>
      </c>
      <c r="G210" s="12">
        <f t="shared" si="101"/>
        <v>54523.46605999989</v>
      </c>
      <c r="H210" s="11">
        <f t="shared" si="96"/>
        <v>94.175983467107784</v>
      </c>
      <c r="J210" s="48">
        <f t="shared" si="97"/>
        <v>0</v>
      </c>
      <c r="K210" s="48"/>
      <c r="L210" s="48"/>
      <c r="M210" s="48"/>
      <c r="N210" s="48"/>
      <c r="O210" s="48"/>
      <c r="P210" s="48"/>
      <c r="Q210" s="48"/>
      <c r="R210" s="48"/>
      <c r="U210" s="52" t="s">
        <v>419</v>
      </c>
      <c r="V210" s="17" t="s">
        <v>419</v>
      </c>
      <c r="W210" s="17" t="s">
        <v>419</v>
      </c>
    </row>
    <row r="211" spans="1:23" ht="11.25" customHeight="1" x14ac:dyDescent="0.25">
      <c r="A211" s="51" t="s">
        <v>220</v>
      </c>
      <c r="B211" s="12">
        <v>37096</v>
      </c>
      <c r="C211" s="12">
        <v>22623.837740000006</v>
      </c>
      <c r="D211" s="12">
        <v>1289.4385799999998</v>
      </c>
      <c r="E211" s="12">
        <f t="shared" si="99"/>
        <v>23913.276320000004</v>
      </c>
      <c r="F211" s="12">
        <f t="shared" si="100"/>
        <v>13182.723679999996</v>
      </c>
      <c r="G211" s="12">
        <f t="shared" si="101"/>
        <v>14472.162259999994</v>
      </c>
      <c r="H211" s="11">
        <f t="shared" si="96"/>
        <v>64.463220616778102</v>
      </c>
      <c r="J211" s="48">
        <f t="shared" si="97"/>
        <v>0</v>
      </c>
      <c r="K211" s="48"/>
      <c r="L211" s="48"/>
      <c r="M211" s="48"/>
      <c r="N211" s="48"/>
      <c r="O211" s="48"/>
      <c r="P211" s="48"/>
      <c r="Q211" s="48"/>
      <c r="R211" s="48"/>
      <c r="U211" s="52" t="s">
        <v>420</v>
      </c>
      <c r="V211" s="17" t="s">
        <v>420</v>
      </c>
      <c r="W211" s="17" t="s">
        <v>420</v>
      </c>
    </row>
    <row r="212" spans="1:23" ht="11.25" customHeight="1" x14ac:dyDescent="0.2">
      <c r="A212" s="59"/>
      <c r="B212" s="13"/>
      <c r="C212" s="13"/>
      <c r="D212" s="13"/>
      <c r="E212" s="13"/>
      <c r="F212" s="13"/>
      <c r="G212" s="13"/>
      <c r="H212" s="11" t="str">
        <f t="shared" si="96"/>
        <v/>
      </c>
      <c r="J212" s="48">
        <f t="shared" si="97"/>
        <v>0</v>
      </c>
      <c r="K212" s="48"/>
      <c r="L212" s="48"/>
      <c r="M212" s="48"/>
      <c r="N212" s="48"/>
      <c r="O212" s="48"/>
      <c r="P212" s="48"/>
      <c r="Q212" s="48"/>
      <c r="R212" s="48"/>
      <c r="U212" s="57"/>
      <c r="V212" s="51"/>
      <c r="W212" s="51"/>
    </row>
    <row r="213" spans="1:23" ht="11.25" customHeight="1" x14ac:dyDescent="0.3">
      <c r="A213" s="47" t="s">
        <v>421</v>
      </c>
      <c r="B213" s="19">
        <f>SUM(B214:B220)</f>
        <v>136277</v>
      </c>
      <c r="C213" s="19">
        <f>SUM(C214:C220)</f>
        <v>86783.274040000018</v>
      </c>
      <c r="D213" s="19">
        <f t="shared" ref="D213:G213" si="102">SUM(D214:D220)</f>
        <v>8808.511849999999</v>
      </c>
      <c r="E213" s="19">
        <f t="shared" si="102"/>
        <v>95591.785890000014</v>
      </c>
      <c r="F213" s="19">
        <f t="shared" si="102"/>
        <v>40685.214109999986</v>
      </c>
      <c r="G213" s="19">
        <f t="shared" si="102"/>
        <v>49493.725959999982</v>
      </c>
      <c r="H213" s="11">
        <f t="shared" si="96"/>
        <v>70.145208575181442</v>
      </c>
      <c r="J213" s="48">
        <f t="shared" si="97"/>
        <v>0</v>
      </c>
      <c r="K213" s="48"/>
      <c r="L213" s="48"/>
      <c r="M213" s="48"/>
      <c r="N213" s="48"/>
      <c r="O213" s="48"/>
      <c r="P213" s="48"/>
      <c r="Q213" s="48"/>
      <c r="R213" s="48"/>
      <c r="U213" s="49" t="s">
        <v>421</v>
      </c>
      <c r="V213" s="50" t="s">
        <v>421</v>
      </c>
      <c r="W213" s="50" t="s">
        <v>421</v>
      </c>
    </row>
    <row r="214" spans="1:23" ht="11.25" customHeight="1" x14ac:dyDescent="0.25">
      <c r="A214" s="51" t="s">
        <v>422</v>
      </c>
      <c r="B214" s="12">
        <v>35480</v>
      </c>
      <c r="C214" s="12">
        <v>18246.449900000014</v>
      </c>
      <c r="D214" s="12">
        <v>1232.1843499999993</v>
      </c>
      <c r="E214" s="12">
        <f t="shared" ref="E214:E220" si="103">C214+D214</f>
        <v>19478.634250000014</v>
      </c>
      <c r="F214" s="12">
        <f t="shared" ref="F214:F220" si="104">B214-E214</f>
        <v>16001.365749999986</v>
      </c>
      <c r="G214" s="12">
        <f t="shared" ref="G214:G220" si="105">B214-C214</f>
        <v>17233.550099999986</v>
      </c>
      <c r="H214" s="11">
        <f t="shared" si="96"/>
        <v>54.900322012401389</v>
      </c>
      <c r="J214" s="48">
        <f t="shared" si="97"/>
        <v>0</v>
      </c>
      <c r="K214" s="48"/>
      <c r="L214" s="48"/>
      <c r="M214" s="48"/>
      <c r="N214" s="48"/>
      <c r="O214" s="48"/>
      <c r="P214" s="48"/>
      <c r="Q214" s="48"/>
      <c r="R214" s="48"/>
      <c r="U214" s="52" t="s">
        <v>423</v>
      </c>
      <c r="V214" s="17" t="s">
        <v>423</v>
      </c>
      <c r="W214" s="17" t="s">
        <v>423</v>
      </c>
    </row>
    <row r="215" spans="1:23" ht="11.25" customHeight="1" x14ac:dyDescent="0.25">
      <c r="A215" s="61" t="s">
        <v>424</v>
      </c>
      <c r="B215" s="12">
        <v>32691</v>
      </c>
      <c r="C215" s="12">
        <v>29972.637440000002</v>
      </c>
      <c r="D215" s="12">
        <v>2644.3033999999998</v>
      </c>
      <c r="E215" s="12">
        <f t="shared" si="103"/>
        <v>32616.940840000003</v>
      </c>
      <c r="F215" s="12">
        <f t="shared" si="104"/>
        <v>74.059159999997064</v>
      </c>
      <c r="G215" s="12">
        <f t="shared" si="105"/>
        <v>2718.3625599999978</v>
      </c>
      <c r="H215" s="11">
        <f t="shared" si="96"/>
        <v>99.773457037105018</v>
      </c>
      <c r="J215" s="48">
        <f t="shared" si="97"/>
        <v>0</v>
      </c>
      <c r="K215" s="48"/>
      <c r="L215" s="48"/>
      <c r="M215" s="48"/>
      <c r="N215" s="48"/>
      <c r="O215" s="48"/>
      <c r="P215" s="48"/>
      <c r="Q215" s="48"/>
      <c r="R215" s="48"/>
      <c r="U215" s="52" t="s">
        <v>425</v>
      </c>
      <c r="V215" s="17" t="s">
        <v>425</v>
      </c>
      <c r="W215" s="17" t="s">
        <v>425</v>
      </c>
    </row>
    <row r="216" spans="1:23" ht="11.25" customHeight="1" x14ac:dyDescent="0.25">
      <c r="A216" s="51" t="s">
        <v>221</v>
      </c>
      <c r="B216" s="12">
        <v>0</v>
      </c>
      <c r="C216" s="12">
        <v>0</v>
      </c>
      <c r="D216" s="12">
        <v>0</v>
      </c>
      <c r="E216" s="12">
        <f t="shared" si="103"/>
        <v>0</v>
      </c>
      <c r="F216" s="12">
        <f t="shared" si="104"/>
        <v>0</v>
      </c>
      <c r="G216" s="12">
        <f t="shared" si="105"/>
        <v>0</v>
      </c>
      <c r="H216" s="11" t="str">
        <f t="shared" si="96"/>
        <v/>
      </c>
      <c r="J216" s="48">
        <f t="shared" si="97"/>
        <v>0</v>
      </c>
      <c r="K216" s="48"/>
      <c r="L216" s="48"/>
      <c r="M216" s="48"/>
      <c r="N216" s="48"/>
      <c r="O216" s="48"/>
      <c r="P216" s="48"/>
      <c r="Q216" s="48"/>
      <c r="R216" s="48"/>
      <c r="U216" s="52" t="s">
        <v>426</v>
      </c>
      <c r="V216" s="17" t="s">
        <v>426</v>
      </c>
      <c r="W216" s="17" t="s">
        <v>426</v>
      </c>
    </row>
    <row r="217" spans="1:23" ht="11.25" customHeight="1" x14ac:dyDescent="0.25">
      <c r="A217" s="51" t="s">
        <v>222</v>
      </c>
      <c r="B217" s="12">
        <v>12563</v>
      </c>
      <c r="C217" s="12">
        <v>8697.8491199999989</v>
      </c>
      <c r="D217" s="12">
        <v>2179.6715099999997</v>
      </c>
      <c r="E217" s="12">
        <f t="shared" si="103"/>
        <v>10877.520629999999</v>
      </c>
      <c r="F217" s="12">
        <f t="shared" si="104"/>
        <v>1685.4793700000009</v>
      </c>
      <c r="G217" s="12">
        <f t="shared" si="105"/>
        <v>3865.1508800000011</v>
      </c>
      <c r="H217" s="11">
        <f t="shared" si="96"/>
        <v>86.583782774814921</v>
      </c>
      <c r="J217" s="48">
        <f t="shared" si="97"/>
        <v>0</v>
      </c>
      <c r="K217" s="48"/>
      <c r="L217" s="48"/>
      <c r="M217" s="48"/>
      <c r="N217" s="48"/>
      <c r="O217" s="48"/>
      <c r="P217" s="48"/>
      <c r="Q217" s="48"/>
      <c r="R217" s="48"/>
      <c r="U217" s="52" t="s">
        <v>427</v>
      </c>
      <c r="V217" s="17" t="s">
        <v>427</v>
      </c>
      <c r="W217" s="17" t="s">
        <v>427</v>
      </c>
    </row>
    <row r="218" spans="1:23" ht="11.25" customHeight="1" x14ac:dyDescent="0.25">
      <c r="A218" s="51" t="s">
        <v>223</v>
      </c>
      <c r="B218" s="12">
        <v>28096</v>
      </c>
      <c r="C218" s="12">
        <v>19733.66288</v>
      </c>
      <c r="D218" s="12">
        <v>579.67511000000002</v>
      </c>
      <c r="E218" s="12">
        <f t="shared" si="103"/>
        <v>20313.33799</v>
      </c>
      <c r="F218" s="12">
        <f t="shared" si="104"/>
        <v>7782.66201</v>
      </c>
      <c r="G218" s="12">
        <f t="shared" si="105"/>
        <v>8362.3371200000001</v>
      </c>
      <c r="H218" s="11">
        <f t="shared" si="96"/>
        <v>72.29975081862186</v>
      </c>
      <c r="J218" s="48">
        <f>COUNTIF(K218,"&lt;0")</f>
        <v>0</v>
      </c>
      <c r="K218" s="48"/>
      <c r="L218" s="48"/>
      <c r="M218" s="48"/>
      <c r="N218" s="48"/>
      <c r="O218" s="48"/>
      <c r="P218" s="48"/>
      <c r="Q218" s="48"/>
      <c r="R218" s="48"/>
      <c r="U218" s="69" t="s">
        <v>428</v>
      </c>
      <c r="V218" s="17" t="s">
        <v>428</v>
      </c>
      <c r="W218" s="17" t="s">
        <v>428</v>
      </c>
    </row>
    <row r="219" spans="1:23" ht="11.25" customHeight="1" x14ac:dyDescent="0.25">
      <c r="A219" s="51" t="s">
        <v>429</v>
      </c>
      <c r="B219" s="12">
        <v>3885</v>
      </c>
      <c r="C219" s="12">
        <v>2627.1859399999998</v>
      </c>
      <c r="D219" s="12">
        <v>373.0317</v>
      </c>
      <c r="E219" s="12">
        <f t="shared" si="103"/>
        <v>3000.2176399999998</v>
      </c>
      <c r="F219" s="12">
        <f t="shared" si="104"/>
        <v>884.78236000000015</v>
      </c>
      <c r="G219" s="12">
        <f t="shared" si="105"/>
        <v>1257.8140600000002</v>
      </c>
      <c r="H219" s="11">
        <f t="shared" si="96"/>
        <v>77.225679279279277</v>
      </c>
      <c r="J219" s="48">
        <f>COUNTIF(K219,"&lt;0")</f>
        <v>0</v>
      </c>
      <c r="K219" s="48"/>
      <c r="L219" s="48"/>
      <c r="M219" s="48"/>
      <c r="N219" s="48"/>
      <c r="O219" s="48"/>
      <c r="P219" s="48"/>
      <c r="Q219" s="48"/>
      <c r="R219" s="48"/>
      <c r="U219" s="69" t="s">
        <v>430</v>
      </c>
      <c r="V219" s="17" t="s">
        <v>430</v>
      </c>
      <c r="W219" s="17" t="s">
        <v>430</v>
      </c>
    </row>
    <row r="220" spans="1:23" ht="11.25" customHeight="1" x14ac:dyDescent="0.25">
      <c r="A220" s="61" t="s">
        <v>431</v>
      </c>
      <c r="B220" s="12">
        <v>23562</v>
      </c>
      <c r="C220" s="12">
        <v>7505.4887600000002</v>
      </c>
      <c r="D220" s="12">
        <v>1799.6457800000001</v>
      </c>
      <c r="E220" s="12">
        <f t="shared" si="103"/>
        <v>9305.1345400000009</v>
      </c>
      <c r="F220" s="12">
        <f t="shared" si="104"/>
        <v>14256.865459999999</v>
      </c>
      <c r="G220" s="12">
        <f t="shared" si="105"/>
        <v>16056.51124</v>
      </c>
      <c r="H220" s="11">
        <f t="shared" si="96"/>
        <v>39.492125201595798</v>
      </c>
      <c r="J220" s="48">
        <f>COUNTIF(K220,"&lt;0")</f>
        <v>0</v>
      </c>
      <c r="K220" s="48"/>
      <c r="L220" s="48"/>
      <c r="M220" s="48"/>
      <c r="N220" s="48"/>
      <c r="O220" s="48"/>
      <c r="P220" s="48"/>
      <c r="Q220" s="48"/>
      <c r="R220" s="48"/>
      <c r="U220" s="69" t="s">
        <v>432</v>
      </c>
      <c r="V220" s="17" t="s">
        <v>432</v>
      </c>
      <c r="W220" s="17" t="s">
        <v>432</v>
      </c>
    </row>
    <row r="221" spans="1:23" ht="11.25" customHeight="1" x14ac:dyDescent="0.2">
      <c r="A221" s="59"/>
      <c r="B221" s="12"/>
      <c r="C221" s="16"/>
      <c r="D221" s="12"/>
      <c r="E221" s="16"/>
      <c r="F221" s="16"/>
      <c r="G221" s="16"/>
      <c r="H221" s="11" t="str">
        <f t="shared" si="96"/>
        <v/>
      </c>
      <c r="J221" s="48">
        <f t="shared" si="97"/>
        <v>0</v>
      </c>
      <c r="K221" s="48"/>
      <c r="L221" s="48"/>
      <c r="M221" s="48"/>
      <c r="N221" s="48"/>
      <c r="O221" s="48"/>
      <c r="P221" s="48"/>
      <c r="Q221" s="48"/>
      <c r="R221" s="48"/>
      <c r="U221" s="57"/>
      <c r="V221" s="51"/>
      <c r="W221" s="51"/>
    </row>
    <row r="222" spans="1:23" ht="11.25" customHeight="1" x14ac:dyDescent="0.3">
      <c r="A222" s="47" t="s">
        <v>224</v>
      </c>
      <c r="B222" s="20">
        <f t="shared" ref="B222:G222" si="106">SUM(B223:B235)+SUM(B240:B253)</f>
        <v>1787716.0560000001</v>
      </c>
      <c r="C222" s="20">
        <f t="shared" si="106"/>
        <v>609345.34158000001</v>
      </c>
      <c r="D222" s="20">
        <f t="shared" si="106"/>
        <v>90125.16988999999</v>
      </c>
      <c r="E222" s="20">
        <f t="shared" si="106"/>
        <v>699470.51147000003</v>
      </c>
      <c r="F222" s="20">
        <f t="shared" si="106"/>
        <v>1088245.5445300001</v>
      </c>
      <c r="G222" s="20">
        <f t="shared" si="106"/>
        <v>1178370.7144199999</v>
      </c>
      <c r="H222" s="11">
        <f t="shared" si="96"/>
        <v>39.1264881871151</v>
      </c>
      <c r="J222" s="48">
        <f t="shared" si="97"/>
        <v>0</v>
      </c>
      <c r="K222" s="48"/>
      <c r="L222" s="48"/>
      <c r="M222" s="48"/>
      <c r="N222" s="48"/>
      <c r="O222" s="48"/>
      <c r="P222" s="48"/>
      <c r="Q222" s="48"/>
      <c r="R222" s="48"/>
      <c r="U222" s="49" t="s">
        <v>224</v>
      </c>
      <c r="V222" s="50" t="s">
        <v>224</v>
      </c>
      <c r="W222" s="50" t="s">
        <v>224</v>
      </c>
    </row>
    <row r="223" spans="1:23" ht="11.25" customHeight="1" x14ac:dyDescent="0.25">
      <c r="A223" s="51" t="s">
        <v>225</v>
      </c>
      <c r="B223" s="12">
        <v>18180</v>
      </c>
      <c r="C223" s="12">
        <v>3126.6581099999999</v>
      </c>
      <c r="D223" s="12">
        <v>1311.57222</v>
      </c>
      <c r="E223" s="12">
        <f t="shared" ref="E223:E234" si="107">C223+D223</f>
        <v>4438.2303300000003</v>
      </c>
      <c r="F223" s="12">
        <f t="shared" ref="F223:F234" si="108">B223-E223</f>
        <v>13741.76967</v>
      </c>
      <c r="G223" s="12">
        <f t="shared" ref="G223:G234" si="109">B223-C223</f>
        <v>15053.34189</v>
      </c>
      <c r="H223" s="11">
        <f t="shared" si="96"/>
        <v>24.412708085808582</v>
      </c>
      <c r="J223" s="48">
        <f t="shared" si="97"/>
        <v>0</v>
      </c>
      <c r="K223" s="48"/>
      <c r="L223" s="48"/>
      <c r="M223" s="48"/>
      <c r="N223" s="48"/>
      <c r="O223" s="48"/>
      <c r="P223" s="48"/>
      <c r="Q223" s="48"/>
      <c r="R223" s="48"/>
      <c r="U223" s="52" t="s">
        <v>433</v>
      </c>
      <c r="V223" s="17" t="s">
        <v>433</v>
      </c>
      <c r="W223" s="17" t="s">
        <v>433</v>
      </c>
    </row>
    <row r="224" spans="1:23" ht="11.25" customHeight="1" x14ac:dyDescent="0.25">
      <c r="A224" s="51" t="s">
        <v>226</v>
      </c>
      <c r="B224" s="12">
        <v>10593.555</v>
      </c>
      <c r="C224" s="12">
        <v>7713.4718000000003</v>
      </c>
      <c r="D224" s="12">
        <v>451.47377</v>
      </c>
      <c r="E224" s="12">
        <f t="shared" si="107"/>
        <v>8164.9455699999999</v>
      </c>
      <c r="F224" s="12">
        <f t="shared" si="108"/>
        <v>2428.6094300000004</v>
      </c>
      <c r="G224" s="12">
        <f t="shared" si="109"/>
        <v>2880.0832</v>
      </c>
      <c r="H224" s="11">
        <f t="shared" si="96"/>
        <v>77.07465123841807</v>
      </c>
      <c r="J224" s="48">
        <f t="shared" si="97"/>
        <v>0</v>
      </c>
      <c r="K224" s="48"/>
      <c r="L224" s="48"/>
      <c r="M224" s="48"/>
      <c r="N224" s="48"/>
      <c r="O224" s="48"/>
      <c r="P224" s="48"/>
      <c r="Q224" s="48"/>
      <c r="R224" s="48"/>
      <c r="U224" s="52" t="s">
        <v>434</v>
      </c>
      <c r="V224" s="17" t="s">
        <v>434</v>
      </c>
      <c r="W224" s="17" t="s">
        <v>434</v>
      </c>
    </row>
    <row r="225" spans="1:23" ht="11.25" customHeight="1" x14ac:dyDescent="0.25">
      <c r="A225" s="51" t="s">
        <v>227</v>
      </c>
      <c r="B225" s="12">
        <v>7885</v>
      </c>
      <c r="C225" s="12">
        <v>7601.9322300000003</v>
      </c>
      <c r="D225" s="12">
        <v>265.18259</v>
      </c>
      <c r="E225" s="12">
        <f t="shared" si="107"/>
        <v>7867.1148200000007</v>
      </c>
      <c r="F225" s="12">
        <f t="shared" si="108"/>
        <v>17.885179999999309</v>
      </c>
      <c r="G225" s="12">
        <f t="shared" si="109"/>
        <v>283.06776999999965</v>
      </c>
      <c r="H225" s="11">
        <f t="shared" si="96"/>
        <v>99.77317463538364</v>
      </c>
      <c r="J225" s="48">
        <f t="shared" si="97"/>
        <v>0</v>
      </c>
      <c r="K225" s="48"/>
      <c r="L225" s="48"/>
      <c r="M225" s="48"/>
      <c r="N225" s="48"/>
      <c r="O225" s="48"/>
      <c r="P225" s="48"/>
      <c r="Q225" s="48"/>
      <c r="R225" s="48"/>
      <c r="U225" s="52" t="s">
        <v>435</v>
      </c>
      <c r="V225" s="17" t="s">
        <v>435</v>
      </c>
      <c r="W225" s="17" t="s">
        <v>435</v>
      </c>
    </row>
    <row r="226" spans="1:23" ht="11.25" customHeight="1" x14ac:dyDescent="0.25">
      <c r="A226" s="51" t="s">
        <v>228</v>
      </c>
      <c r="B226" s="12">
        <v>864753</v>
      </c>
      <c r="C226" s="12">
        <v>71179.902370000098</v>
      </c>
      <c r="D226" s="12">
        <v>4006.1576700000069</v>
      </c>
      <c r="E226" s="12">
        <f t="shared" si="107"/>
        <v>75186.060040000099</v>
      </c>
      <c r="F226" s="12">
        <f t="shared" si="108"/>
        <v>789566.93995999987</v>
      </c>
      <c r="G226" s="12">
        <f t="shared" si="109"/>
        <v>793573.09762999986</v>
      </c>
      <c r="H226" s="11">
        <f t="shared" si="96"/>
        <v>8.6945127730114944</v>
      </c>
      <c r="J226" s="48">
        <f t="shared" si="97"/>
        <v>0</v>
      </c>
      <c r="K226" s="48"/>
      <c r="L226" s="48"/>
      <c r="M226" s="48"/>
      <c r="N226" s="48"/>
      <c r="O226" s="48"/>
      <c r="P226" s="48"/>
      <c r="Q226" s="48"/>
      <c r="R226" s="48"/>
      <c r="U226" s="52" t="s">
        <v>436</v>
      </c>
      <c r="V226" s="17" t="s">
        <v>436</v>
      </c>
      <c r="W226" s="17" t="s">
        <v>436</v>
      </c>
    </row>
    <row r="227" spans="1:23" ht="11.25" customHeight="1" x14ac:dyDescent="0.25">
      <c r="A227" s="51" t="s">
        <v>229</v>
      </c>
      <c r="B227" s="12">
        <v>4672</v>
      </c>
      <c r="C227" s="12">
        <v>2570.8275199999998</v>
      </c>
      <c r="D227" s="12">
        <v>961.08885999999995</v>
      </c>
      <c r="E227" s="12">
        <f t="shared" si="107"/>
        <v>3531.9163799999997</v>
      </c>
      <c r="F227" s="12">
        <f t="shared" si="108"/>
        <v>1140.0836200000003</v>
      </c>
      <c r="G227" s="12">
        <f t="shared" si="109"/>
        <v>2101.1724800000002</v>
      </c>
      <c r="H227" s="11">
        <f t="shared" si="96"/>
        <v>75.597525256849309</v>
      </c>
      <c r="J227" s="48">
        <f t="shared" si="97"/>
        <v>0</v>
      </c>
      <c r="K227" s="48"/>
      <c r="L227" s="48"/>
      <c r="M227" s="48"/>
      <c r="N227" s="48"/>
      <c r="O227" s="48"/>
      <c r="P227" s="48"/>
      <c r="Q227" s="48"/>
      <c r="R227" s="48"/>
      <c r="U227" s="52" t="s">
        <v>437</v>
      </c>
      <c r="V227" s="17" t="s">
        <v>437</v>
      </c>
      <c r="W227" s="17" t="s">
        <v>437</v>
      </c>
    </row>
    <row r="228" spans="1:23" ht="11.25" customHeight="1" x14ac:dyDescent="0.25">
      <c r="A228" s="51" t="s">
        <v>230</v>
      </c>
      <c r="B228" s="12">
        <v>11640</v>
      </c>
      <c r="C228" s="12">
        <v>7379.2617399999999</v>
      </c>
      <c r="D228" s="12">
        <v>150.05341000000001</v>
      </c>
      <c r="E228" s="12">
        <f t="shared" si="107"/>
        <v>7529.3151500000004</v>
      </c>
      <c r="F228" s="12">
        <f t="shared" si="108"/>
        <v>4110.6848499999996</v>
      </c>
      <c r="G228" s="12">
        <f t="shared" si="109"/>
        <v>4260.7382600000001</v>
      </c>
      <c r="H228" s="11">
        <f t="shared" ref="H228:H259" si="110">IFERROR(E228/B228*100,"")</f>
        <v>64.684838058419245</v>
      </c>
      <c r="J228" s="48">
        <f t="shared" si="97"/>
        <v>0</v>
      </c>
      <c r="K228" s="48"/>
      <c r="L228" s="48"/>
      <c r="M228" s="48"/>
      <c r="N228" s="48"/>
      <c r="O228" s="48"/>
      <c r="P228" s="48"/>
      <c r="Q228" s="48"/>
      <c r="R228" s="48"/>
      <c r="U228" s="52" t="s">
        <v>438</v>
      </c>
      <c r="V228" s="17" t="s">
        <v>438</v>
      </c>
      <c r="W228" s="17" t="s">
        <v>438</v>
      </c>
    </row>
    <row r="229" spans="1:23" ht="11.25" customHeight="1" x14ac:dyDescent="0.25">
      <c r="A229" s="51" t="s">
        <v>231</v>
      </c>
      <c r="B229" s="12">
        <v>39853</v>
      </c>
      <c r="C229" s="12">
        <v>22153.427500000002</v>
      </c>
      <c r="D229" s="12">
        <v>477.75066999999996</v>
      </c>
      <c r="E229" s="12">
        <f t="shared" si="107"/>
        <v>22631.178170000003</v>
      </c>
      <c r="F229" s="12">
        <f t="shared" si="108"/>
        <v>17221.821829999997</v>
      </c>
      <c r="G229" s="12">
        <f t="shared" si="109"/>
        <v>17699.572499999998</v>
      </c>
      <c r="H229" s="11">
        <f t="shared" si="110"/>
        <v>56.786636313451943</v>
      </c>
      <c r="J229" s="48">
        <f t="shared" si="97"/>
        <v>0</v>
      </c>
      <c r="K229" s="48"/>
      <c r="L229" s="48"/>
      <c r="M229" s="48"/>
      <c r="N229" s="48"/>
      <c r="O229" s="48"/>
      <c r="P229" s="48"/>
      <c r="Q229" s="48"/>
      <c r="R229" s="48"/>
      <c r="U229" s="52" t="s">
        <v>439</v>
      </c>
      <c r="V229" s="17" t="s">
        <v>439</v>
      </c>
      <c r="W229" s="17" t="s">
        <v>439</v>
      </c>
    </row>
    <row r="230" spans="1:23" ht="11.25" customHeight="1" x14ac:dyDescent="0.25">
      <c r="A230" s="51" t="s">
        <v>232</v>
      </c>
      <c r="B230" s="12">
        <v>15071</v>
      </c>
      <c r="C230" s="12">
        <v>10308.05797</v>
      </c>
      <c r="D230" s="12">
        <v>1877.6273200000001</v>
      </c>
      <c r="E230" s="12">
        <f t="shared" si="107"/>
        <v>12185.685289999999</v>
      </c>
      <c r="F230" s="12">
        <f t="shared" si="108"/>
        <v>2885.3147100000006</v>
      </c>
      <c r="G230" s="12">
        <f t="shared" si="109"/>
        <v>4762.9420300000002</v>
      </c>
      <c r="H230" s="11">
        <f t="shared" si="110"/>
        <v>80.855187379735909</v>
      </c>
      <c r="J230" s="48">
        <f t="shared" si="97"/>
        <v>0</v>
      </c>
      <c r="K230" s="48"/>
      <c r="L230" s="48"/>
      <c r="M230" s="48"/>
      <c r="N230" s="48"/>
      <c r="O230" s="48"/>
      <c r="P230" s="48"/>
      <c r="Q230" s="48"/>
      <c r="R230" s="48"/>
      <c r="U230" s="52" t="s">
        <v>440</v>
      </c>
      <c r="V230" s="17" t="s">
        <v>440</v>
      </c>
      <c r="W230" s="17" t="s">
        <v>440</v>
      </c>
    </row>
    <row r="231" spans="1:23" ht="11.25" customHeight="1" x14ac:dyDescent="0.25">
      <c r="A231" s="51" t="s">
        <v>233</v>
      </c>
      <c r="B231" s="12">
        <v>10190</v>
      </c>
      <c r="C231" s="12">
        <v>5220.7807000000003</v>
      </c>
      <c r="D231" s="12">
        <v>3164.6622200000002</v>
      </c>
      <c r="E231" s="12">
        <f t="shared" si="107"/>
        <v>8385.4429200000013</v>
      </c>
      <c r="F231" s="12">
        <f t="shared" si="108"/>
        <v>1804.5570799999987</v>
      </c>
      <c r="G231" s="12">
        <f t="shared" si="109"/>
        <v>4969.2192999999997</v>
      </c>
      <c r="H231" s="11">
        <f t="shared" si="110"/>
        <v>82.290902060843976</v>
      </c>
      <c r="J231" s="48">
        <f t="shared" si="97"/>
        <v>0</v>
      </c>
      <c r="K231" s="48"/>
      <c r="L231" s="48"/>
      <c r="M231" s="48"/>
      <c r="N231" s="48"/>
      <c r="O231" s="48"/>
      <c r="P231" s="48"/>
      <c r="Q231" s="48"/>
      <c r="R231" s="48"/>
      <c r="U231" s="52" t="s">
        <v>441</v>
      </c>
      <c r="V231" s="17" t="s">
        <v>441</v>
      </c>
      <c r="W231" s="17" t="s">
        <v>441</v>
      </c>
    </row>
    <row r="232" spans="1:23" ht="11.25" customHeight="1" x14ac:dyDescent="0.25">
      <c r="A232" s="51" t="s">
        <v>234</v>
      </c>
      <c r="B232" s="12">
        <v>15603</v>
      </c>
      <c r="C232" s="12">
        <v>15597.662679999999</v>
      </c>
      <c r="D232" s="12">
        <v>0</v>
      </c>
      <c r="E232" s="12">
        <f t="shared" si="107"/>
        <v>15597.662679999999</v>
      </c>
      <c r="F232" s="12">
        <f t="shared" si="108"/>
        <v>5.3373200000005454</v>
      </c>
      <c r="G232" s="12">
        <f t="shared" si="109"/>
        <v>5.3373200000005454</v>
      </c>
      <c r="H232" s="11">
        <f t="shared" si="110"/>
        <v>99.965792988527852</v>
      </c>
      <c r="J232" s="48">
        <f t="shared" si="97"/>
        <v>0</v>
      </c>
      <c r="K232" s="48"/>
      <c r="L232" s="48"/>
      <c r="M232" s="48"/>
      <c r="N232" s="48"/>
      <c r="O232" s="48"/>
      <c r="P232" s="48"/>
      <c r="Q232" s="48"/>
      <c r="R232" s="48"/>
      <c r="U232" s="52" t="s">
        <v>442</v>
      </c>
      <c r="V232" s="17" t="s">
        <v>442</v>
      </c>
      <c r="W232" s="17" t="s">
        <v>442</v>
      </c>
    </row>
    <row r="233" spans="1:23" ht="11.25" customHeight="1" x14ac:dyDescent="0.25">
      <c r="A233" s="51" t="s">
        <v>235</v>
      </c>
      <c r="B233" s="12">
        <v>15509</v>
      </c>
      <c r="C233" s="12">
        <v>9823.6479399999989</v>
      </c>
      <c r="D233" s="12">
        <v>150.63442999999998</v>
      </c>
      <c r="E233" s="12">
        <f t="shared" si="107"/>
        <v>9974.282369999999</v>
      </c>
      <c r="F233" s="12">
        <f t="shared" si="108"/>
        <v>5534.717630000001</v>
      </c>
      <c r="G233" s="12">
        <f t="shared" si="109"/>
        <v>5685.3520600000011</v>
      </c>
      <c r="H233" s="11">
        <f t="shared" si="110"/>
        <v>64.31286588432522</v>
      </c>
      <c r="J233" s="48">
        <f t="shared" si="97"/>
        <v>0</v>
      </c>
      <c r="K233" s="48"/>
      <c r="L233" s="48"/>
      <c r="M233" s="48"/>
      <c r="N233" s="48"/>
      <c r="O233" s="48"/>
      <c r="P233" s="48"/>
      <c r="Q233" s="48"/>
      <c r="R233" s="48"/>
      <c r="U233" s="52" t="s">
        <v>443</v>
      </c>
      <c r="V233" s="17" t="s">
        <v>443</v>
      </c>
      <c r="W233" s="17" t="s">
        <v>443</v>
      </c>
    </row>
    <row r="234" spans="1:23" ht="11.25" customHeight="1" x14ac:dyDescent="0.25">
      <c r="A234" s="51" t="s">
        <v>236</v>
      </c>
      <c r="B234" s="12">
        <v>3411</v>
      </c>
      <c r="C234" s="12">
        <v>2674.6792799999998</v>
      </c>
      <c r="D234" s="12">
        <v>137.73525000000001</v>
      </c>
      <c r="E234" s="12">
        <f t="shared" si="107"/>
        <v>2812.41453</v>
      </c>
      <c r="F234" s="12">
        <f t="shared" si="108"/>
        <v>598.58546999999999</v>
      </c>
      <c r="G234" s="12">
        <f t="shared" si="109"/>
        <v>736.32072000000016</v>
      </c>
      <c r="H234" s="11">
        <f t="shared" si="110"/>
        <v>82.451320140721194</v>
      </c>
      <c r="J234" s="48">
        <f t="shared" si="97"/>
        <v>0</v>
      </c>
      <c r="K234" s="48"/>
      <c r="L234" s="48"/>
      <c r="M234" s="48"/>
      <c r="N234" s="48"/>
      <c r="O234" s="48"/>
      <c r="P234" s="48"/>
      <c r="Q234" s="48"/>
      <c r="R234" s="48"/>
      <c r="U234" s="52" t="s">
        <v>444</v>
      </c>
      <c r="V234" s="17" t="s">
        <v>444</v>
      </c>
      <c r="W234" s="17" t="s">
        <v>444</v>
      </c>
    </row>
    <row r="235" spans="1:23" ht="11.25" customHeight="1" x14ac:dyDescent="0.25">
      <c r="A235" s="51" t="s">
        <v>237</v>
      </c>
      <c r="B235" s="18">
        <f t="shared" ref="B235:C235" si="111">SUM(B236:B239)</f>
        <v>109729</v>
      </c>
      <c r="C235" s="18">
        <f t="shared" si="111"/>
        <v>31524.233069999998</v>
      </c>
      <c r="D235" s="18">
        <f t="shared" ref="D235:G235" si="112">SUM(D236:D239)</f>
        <v>2008.1024</v>
      </c>
      <c r="E235" s="18">
        <f t="shared" si="112"/>
        <v>33532.335469999998</v>
      </c>
      <c r="F235" s="18">
        <f t="shared" si="112"/>
        <v>76196.664529999995</v>
      </c>
      <c r="G235" s="18">
        <f t="shared" si="112"/>
        <v>78204.766929999998</v>
      </c>
      <c r="H235" s="11">
        <f t="shared" si="110"/>
        <v>30.559228162108464</v>
      </c>
      <c r="J235" s="48">
        <f t="shared" si="97"/>
        <v>0</v>
      </c>
      <c r="K235" s="48"/>
      <c r="L235" s="48"/>
      <c r="M235" s="48"/>
      <c r="N235" s="48"/>
      <c r="O235" s="48"/>
      <c r="P235" s="48"/>
      <c r="Q235" s="48"/>
      <c r="R235" s="48"/>
      <c r="U235" s="52" t="s">
        <v>445</v>
      </c>
      <c r="V235" s="17" t="s">
        <v>445</v>
      </c>
      <c r="W235" s="17" t="s">
        <v>445</v>
      </c>
    </row>
    <row r="236" spans="1:23" ht="11.25" customHeight="1" x14ac:dyDescent="0.25">
      <c r="A236" s="51" t="s">
        <v>238</v>
      </c>
      <c r="B236" s="12">
        <v>2645</v>
      </c>
      <c r="C236" s="12">
        <v>1492.8872799999999</v>
      </c>
      <c r="D236" s="12">
        <v>0</v>
      </c>
      <c r="E236" s="12">
        <f t="shared" ref="E236:E253" si="113">C236+D236</f>
        <v>1492.8872799999999</v>
      </c>
      <c r="F236" s="12">
        <f t="shared" ref="F236:F253" si="114">B236-E236</f>
        <v>1152.1127200000001</v>
      </c>
      <c r="G236" s="12">
        <f t="shared" ref="G236:G253" si="115">B236-C236</f>
        <v>1152.1127200000001</v>
      </c>
      <c r="H236" s="11">
        <f t="shared" si="110"/>
        <v>56.441863137996215</v>
      </c>
      <c r="J236" s="48">
        <f t="shared" si="97"/>
        <v>0</v>
      </c>
      <c r="K236" s="48"/>
      <c r="L236" s="48"/>
      <c r="M236" s="48"/>
      <c r="N236" s="48"/>
      <c r="O236" s="48"/>
      <c r="P236" s="48"/>
      <c r="Q236" s="48"/>
      <c r="R236" s="48"/>
      <c r="U236" s="52" t="s">
        <v>446</v>
      </c>
      <c r="V236" s="55" t="s">
        <v>446</v>
      </c>
      <c r="W236" s="55" t="s">
        <v>446</v>
      </c>
    </row>
    <row r="237" spans="1:23" ht="11.25" customHeight="1" x14ac:dyDescent="0.25">
      <c r="A237" s="51" t="s">
        <v>276</v>
      </c>
      <c r="B237" s="12">
        <v>14210</v>
      </c>
      <c r="C237" s="12">
        <v>11079.247210000001</v>
      </c>
      <c r="D237" s="12">
        <v>428.68025</v>
      </c>
      <c r="E237" s="12">
        <f t="shared" si="113"/>
        <v>11507.927460000001</v>
      </c>
      <c r="F237" s="12">
        <f t="shared" si="114"/>
        <v>2702.0725399999992</v>
      </c>
      <c r="G237" s="12">
        <f t="shared" si="115"/>
        <v>3130.7527899999986</v>
      </c>
      <c r="H237" s="11">
        <f t="shared" si="110"/>
        <v>80.984711189303312</v>
      </c>
      <c r="J237" s="48">
        <f t="shared" si="97"/>
        <v>0</v>
      </c>
      <c r="K237" s="48"/>
      <c r="L237" s="48"/>
      <c r="M237" s="48"/>
      <c r="N237" s="48"/>
      <c r="O237" s="48"/>
      <c r="P237" s="48"/>
      <c r="Q237" s="48"/>
      <c r="R237" s="48"/>
      <c r="U237" s="52" t="s">
        <v>447</v>
      </c>
      <c r="V237" s="55" t="s">
        <v>448</v>
      </c>
      <c r="W237" s="55" t="s">
        <v>448</v>
      </c>
    </row>
    <row r="238" spans="1:23" ht="11.25" customHeight="1" x14ac:dyDescent="0.25">
      <c r="A238" s="51" t="s">
        <v>239</v>
      </c>
      <c r="B238" s="12">
        <v>11969</v>
      </c>
      <c r="C238" s="12">
        <v>10892.38631</v>
      </c>
      <c r="D238" s="12">
        <v>32.958080000000002</v>
      </c>
      <c r="E238" s="12">
        <f t="shared" si="113"/>
        <v>10925.34439</v>
      </c>
      <c r="F238" s="12">
        <f t="shared" si="114"/>
        <v>1043.6556099999998</v>
      </c>
      <c r="G238" s="12">
        <f t="shared" si="115"/>
        <v>1076.6136900000001</v>
      </c>
      <c r="H238" s="11">
        <f t="shared" si="110"/>
        <v>91.280344139025814</v>
      </c>
      <c r="J238" s="48">
        <f t="shared" si="97"/>
        <v>0</v>
      </c>
      <c r="K238" s="48"/>
      <c r="L238" s="48"/>
      <c r="M238" s="48"/>
      <c r="N238" s="48"/>
      <c r="O238" s="48"/>
      <c r="P238" s="48"/>
      <c r="Q238" s="48"/>
      <c r="R238" s="48"/>
      <c r="U238" s="52" t="s">
        <v>449</v>
      </c>
      <c r="V238" s="55" t="s">
        <v>449</v>
      </c>
      <c r="W238" s="55" t="s">
        <v>449</v>
      </c>
    </row>
    <row r="239" spans="1:23" ht="11.25" customHeight="1" x14ac:dyDescent="0.25">
      <c r="A239" s="51" t="s">
        <v>277</v>
      </c>
      <c r="B239" s="12">
        <v>80905</v>
      </c>
      <c r="C239" s="12">
        <v>8059.71227</v>
      </c>
      <c r="D239" s="12">
        <v>1546.46407</v>
      </c>
      <c r="E239" s="12">
        <f t="shared" si="113"/>
        <v>9606.17634</v>
      </c>
      <c r="F239" s="12">
        <f t="shared" si="114"/>
        <v>71298.823659999995</v>
      </c>
      <c r="G239" s="12">
        <f t="shared" si="115"/>
        <v>72845.287729999996</v>
      </c>
      <c r="H239" s="11">
        <f t="shared" si="110"/>
        <v>11.873402558556331</v>
      </c>
      <c r="J239" s="48">
        <f t="shared" si="97"/>
        <v>0</v>
      </c>
      <c r="K239" s="48"/>
      <c r="L239" s="48"/>
      <c r="M239" s="48"/>
      <c r="N239" s="48"/>
      <c r="O239" s="48"/>
      <c r="P239" s="48"/>
      <c r="Q239" s="48"/>
      <c r="R239" s="48"/>
      <c r="U239" s="52" t="s">
        <v>450</v>
      </c>
      <c r="V239" s="55" t="s">
        <v>451</v>
      </c>
      <c r="W239" s="55" t="s">
        <v>451</v>
      </c>
    </row>
    <row r="240" spans="1:23" ht="11.25" customHeight="1" x14ac:dyDescent="0.25">
      <c r="A240" s="51" t="s">
        <v>240</v>
      </c>
      <c r="B240" s="12">
        <v>5821</v>
      </c>
      <c r="C240" s="12">
        <v>4889.23506</v>
      </c>
      <c r="D240" s="12">
        <v>300.66737000000001</v>
      </c>
      <c r="E240" s="12">
        <f t="shared" si="113"/>
        <v>5189.9024300000001</v>
      </c>
      <c r="F240" s="12">
        <f t="shared" si="114"/>
        <v>631.09756999999991</v>
      </c>
      <c r="G240" s="12">
        <f t="shared" si="115"/>
        <v>931.76494000000002</v>
      </c>
      <c r="H240" s="11">
        <f t="shared" si="110"/>
        <v>89.158261982477242</v>
      </c>
      <c r="J240" s="48">
        <f t="shared" si="97"/>
        <v>0</v>
      </c>
      <c r="K240" s="48"/>
      <c r="L240" s="48"/>
      <c r="M240" s="48"/>
      <c r="N240" s="48"/>
      <c r="O240" s="48"/>
      <c r="P240" s="48"/>
      <c r="Q240" s="48"/>
      <c r="R240" s="48"/>
      <c r="U240" s="52" t="s">
        <v>452</v>
      </c>
      <c r="V240" s="17" t="s">
        <v>452</v>
      </c>
      <c r="W240" s="17" t="s">
        <v>452</v>
      </c>
    </row>
    <row r="241" spans="1:23" ht="11.25" customHeight="1" x14ac:dyDescent="0.25">
      <c r="A241" s="51" t="s">
        <v>241</v>
      </c>
      <c r="B241" s="12">
        <v>82892.501000000004</v>
      </c>
      <c r="C241" s="12">
        <v>55322.166130000005</v>
      </c>
      <c r="D241" s="12">
        <v>4183.8116300000002</v>
      </c>
      <c r="E241" s="12">
        <f t="shared" si="113"/>
        <v>59505.977760000009</v>
      </c>
      <c r="F241" s="12">
        <f t="shared" si="114"/>
        <v>23386.523239999995</v>
      </c>
      <c r="G241" s="12">
        <f t="shared" si="115"/>
        <v>27570.334869999999</v>
      </c>
      <c r="H241" s="11">
        <f t="shared" si="110"/>
        <v>71.786925285316229</v>
      </c>
      <c r="J241" s="48">
        <f t="shared" si="97"/>
        <v>0</v>
      </c>
      <c r="K241" s="48"/>
      <c r="L241" s="48"/>
      <c r="M241" s="48"/>
      <c r="N241" s="48"/>
      <c r="O241" s="48"/>
      <c r="P241" s="48"/>
      <c r="Q241" s="48"/>
      <c r="R241" s="48"/>
      <c r="U241" s="52" t="s">
        <v>453</v>
      </c>
      <c r="V241" s="17" t="s">
        <v>453</v>
      </c>
      <c r="W241" s="17" t="s">
        <v>453</v>
      </c>
    </row>
    <row r="242" spans="1:23" ht="11.25" customHeight="1" x14ac:dyDescent="0.25">
      <c r="A242" s="51" t="s">
        <v>242</v>
      </c>
      <c r="B242" s="12">
        <v>53091</v>
      </c>
      <c r="C242" s="12">
        <v>40318.92</v>
      </c>
      <c r="D242" s="12">
        <v>907.11331000000007</v>
      </c>
      <c r="E242" s="12">
        <f t="shared" si="113"/>
        <v>41226.033309999999</v>
      </c>
      <c r="F242" s="12">
        <f t="shared" si="114"/>
        <v>11864.966690000001</v>
      </c>
      <c r="G242" s="12">
        <f t="shared" si="115"/>
        <v>12772.080000000002</v>
      </c>
      <c r="H242" s="11">
        <f t="shared" si="110"/>
        <v>77.651642105064894</v>
      </c>
      <c r="J242" s="48">
        <f t="shared" si="97"/>
        <v>0</v>
      </c>
      <c r="K242" s="48"/>
      <c r="L242" s="48"/>
      <c r="M242" s="48"/>
      <c r="N242" s="48"/>
      <c r="O242" s="48"/>
      <c r="P242" s="48"/>
      <c r="Q242" s="48"/>
      <c r="R242" s="48"/>
      <c r="U242" s="52" t="s">
        <v>454</v>
      </c>
      <c r="V242" s="17" t="s">
        <v>454</v>
      </c>
      <c r="W242" s="17" t="s">
        <v>454</v>
      </c>
    </row>
    <row r="243" spans="1:23" ht="11.25" customHeight="1" x14ac:dyDescent="0.25">
      <c r="A243" s="51" t="s">
        <v>278</v>
      </c>
      <c r="B243" s="12">
        <v>107086</v>
      </c>
      <c r="C243" s="12">
        <v>40095.301770000005</v>
      </c>
      <c r="D243" s="12">
        <v>4080.1296200000002</v>
      </c>
      <c r="E243" s="12">
        <f t="shared" si="113"/>
        <v>44175.431390000005</v>
      </c>
      <c r="F243" s="12">
        <f t="shared" si="114"/>
        <v>62910.568609999995</v>
      </c>
      <c r="G243" s="12">
        <f t="shared" si="115"/>
        <v>66990.698229999995</v>
      </c>
      <c r="H243" s="11">
        <f t="shared" si="110"/>
        <v>41.252293847935313</v>
      </c>
      <c r="J243" s="48">
        <f t="shared" si="97"/>
        <v>0</v>
      </c>
      <c r="K243" s="48"/>
      <c r="L243" s="48"/>
      <c r="M243" s="48"/>
      <c r="N243" s="48"/>
      <c r="O243" s="48"/>
      <c r="P243" s="48"/>
      <c r="Q243" s="48"/>
      <c r="R243" s="48"/>
      <c r="U243" s="52" t="s">
        <v>455</v>
      </c>
      <c r="V243" s="17" t="s">
        <v>455</v>
      </c>
      <c r="W243" s="17" t="s">
        <v>455</v>
      </c>
    </row>
    <row r="244" spans="1:23" ht="11.25" customHeight="1" x14ac:dyDescent="0.25">
      <c r="A244" s="51" t="s">
        <v>279</v>
      </c>
      <c r="B244" s="12">
        <v>4837</v>
      </c>
      <c r="C244" s="12">
        <v>2035.8839699999999</v>
      </c>
      <c r="D244" s="12">
        <v>37.5</v>
      </c>
      <c r="E244" s="12">
        <f t="shared" si="113"/>
        <v>2073.3839699999999</v>
      </c>
      <c r="F244" s="12">
        <f t="shared" si="114"/>
        <v>2763.6160300000001</v>
      </c>
      <c r="G244" s="12">
        <f t="shared" si="115"/>
        <v>2801.1160300000001</v>
      </c>
      <c r="H244" s="11">
        <f t="shared" si="110"/>
        <v>42.86508104196816</v>
      </c>
      <c r="J244" s="48">
        <f t="shared" si="97"/>
        <v>0</v>
      </c>
      <c r="K244" s="48"/>
      <c r="L244" s="48"/>
      <c r="M244" s="48"/>
      <c r="N244" s="48"/>
      <c r="O244" s="48"/>
      <c r="P244" s="48"/>
      <c r="Q244" s="48"/>
      <c r="R244" s="48"/>
      <c r="U244" s="52" t="s">
        <v>456</v>
      </c>
      <c r="V244" s="17" t="s">
        <v>456</v>
      </c>
      <c r="W244" s="17" t="s">
        <v>456</v>
      </c>
    </row>
    <row r="245" spans="1:23" ht="11.25" customHeight="1" x14ac:dyDescent="0.25">
      <c r="A245" s="70" t="s">
        <v>78</v>
      </c>
      <c r="B245" s="12">
        <v>33261</v>
      </c>
      <c r="C245" s="12">
        <v>20004.458079999997</v>
      </c>
      <c r="D245" s="12">
        <v>1747.27999</v>
      </c>
      <c r="E245" s="12">
        <f t="shared" si="113"/>
        <v>21751.738069999996</v>
      </c>
      <c r="F245" s="12">
        <f t="shared" si="114"/>
        <v>11509.261930000004</v>
      </c>
      <c r="G245" s="12">
        <f t="shared" si="115"/>
        <v>13256.541920000003</v>
      </c>
      <c r="H245" s="11">
        <f t="shared" si="110"/>
        <v>65.397125973362179</v>
      </c>
      <c r="J245" s="48">
        <f t="shared" si="97"/>
        <v>0</v>
      </c>
      <c r="K245" s="48"/>
      <c r="L245" s="48"/>
      <c r="M245" s="48"/>
      <c r="N245" s="48"/>
      <c r="O245" s="48"/>
      <c r="P245" s="48"/>
      <c r="Q245" s="48"/>
      <c r="R245" s="48"/>
      <c r="U245" s="52" t="s">
        <v>457</v>
      </c>
      <c r="V245" s="17" t="s">
        <v>457</v>
      </c>
      <c r="W245" s="17" t="s">
        <v>457</v>
      </c>
    </row>
    <row r="246" spans="1:23" ht="11.25" customHeight="1" x14ac:dyDescent="0.25">
      <c r="A246" s="70" t="s">
        <v>243</v>
      </c>
      <c r="B246" s="12">
        <v>189526</v>
      </c>
      <c r="C246" s="12">
        <v>111540.88287999999</v>
      </c>
      <c r="D246" s="12">
        <v>55215.165059999999</v>
      </c>
      <c r="E246" s="12">
        <f t="shared" si="113"/>
        <v>166756.04793999999</v>
      </c>
      <c r="F246" s="12">
        <f t="shared" si="114"/>
        <v>22769.952060000011</v>
      </c>
      <c r="G246" s="12">
        <f t="shared" si="115"/>
        <v>77985.11712000001</v>
      </c>
      <c r="H246" s="11">
        <f t="shared" si="110"/>
        <v>87.985842544030888</v>
      </c>
      <c r="J246" s="48">
        <f t="shared" si="97"/>
        <v>0</v>
      </c>
      <c r="K246" s="48"/>
      <c r="L246" s="48"/>
      <c r="M246" s="48"/>
      <c r="N246" s="48"/>
      <c r="O246" s="48"/>
      <c r="P246" s="48"/>
      <c r="Q246" s="48"/>
      <c r="R246" s="48"/>
      <c r="U246" s="52" t="s">
        <v>458</v>
      </c>
      <c r="V246" s="17" t="s">
        <v>458</v>
      </c>
      <c r="W246" s="17" t="s">
        <v>458</v>
      </c>
    </row>
    <row r="247" spans="1:23" ht="11.25" customHeight="1" x14ac:dyDescent="0.25">
      <c r="A247" s="70" t="s">
        <v>244</v>
      </c>
      <c r="B247" s="12">
        <v>10849</v>
      </c>
      <c r="C247" s="12">
        <v>3536.4123500000001</v>
      </c>
      <c r="D247" s="12">
        <v>2111.88913</v>
      </c>
      <c r="E247" s="12">
        <f t="shared" si="113"/>
        <v>5648.3014800000001</v>
      </c>
      <c r="F247" s="12">
        <f t="shared" si="114"/>
        <v>5200.6985199999999</v>
      </c>
      <c r="G247" s="12">
        <f t="shared" si="115"/>
        <v>7312.5876499999995</v>
      </c>
      <c r="H247" s="11">
        <f t="shared" si="110"/>
        <v>52.062876578486495</v>
      </c>
      <c r="J247" s="48">
        <f t="shared" si="97"/>
        <v>0</v>
      </c>
      <c r="K247" s="48"/>
      <c r="L247" s="48"/>
      <c r="M247" s="48"/>
      <c r="N247" s="48"/>
      <c r="O247" s="48"/>
      <c r="P247" s="48"/>
      <c r="Q247" s="48"/>
      <c r="R247" s="48"/>
      <c r="U247" s="52" t="s">
        <v>459</v>
      </c>
      <c r="V247" s="17" t="s">
        <v>459</v>
      </c>
      <c r="W247" s="17" t="s">
        <v>459</v>
      </c>
    </row>
    <row r="248" spans="1:23" ht="11.25" customHeight="1" x14ac:dyDescent="0.25">
      <c r="A248" s="70" t="s">
        <v>245</v>
      </c>
      <c r="B248" s="12">
        <v>66108</v>
      </c>
      <c r="C248" s="12">
        <v>61280.21961</v>
      </c>
      <c r="D248" s="12">
        <v>1544.5008400000002</v>
      </c>
      <c r="E248" s="12">
        <f t="shared" si="113"/>
        <v>62824.720450000001</v>
      </c>
      <c r="F248" s="12">
        <f t="shared" si="114"/>
        <v>3283.2795499999993</v>
      </c>
      <c r="G248" s="12">
        <f t="shared" si="115"/>
        <v>4827.7803899999999</v>
      </c>
      <c r="H248" s="11">
        <f t="shared" si="110"/>
        <v>95.033461078840688</v>
      </c>
      <c r="J248" s="48">
        <f t="shared" si="97"/>
        <v>0</v>
      </c>
      <c r="K248" s="48"/>
      <c r="L248" s="48"/>
      <c r="M248" s="48"/>
      <c r="N248" s="48"/>
      <c r="O248" s="48"/>
      <c r="P248" s="48"/>
      <c r="Q248" s="48"/>
      <c r="R248" s="48"/>
      <c r="U248" s="52" t="s">
        <v>460</v>
      </c>
      <c r="V248" s="17" t="s">
        <v>460</v>
      </c>
      <c r="W248" s="17" t="s">
        <v>460</v>
      </c>
    </row>
    <row r="249" spans="1:23" ht="11.25" customHeight="1" x14ac:dyDescent="0.25">
      <c r="A249" s="70" t="s">
        <v>246</v>
      </c>
      <c r="B249" s="12">
        <v>13400</v>
      </c>
      <c r="C249" s="12">
        <v>12701.03854</v>
      </c>
      <c r="D249" s="12">
        <v>22.5</v>
      </c>
      <c r="E249" s="12">
        <f t="shared" si="113"/>
        <v>12723.53854</v>
      </c>
      <c r="F249" s="12">
        <f t="shared" si="114"/>
        <v>676.46146000000044</v>
      </c>
      <c r="G249" s="12">
        <f t="shared" si="115"/>
        <v>698.96146000000044</v>
      </c>
      <c r="H249" s="11">
        <f t="shared" si="110"/>
        <v>94.951780149253722</v>
      </c>
      <c r="J249" s="48">
        <f t="shared" si="97"/>
        <v>0</v>
      </c>
      <c r="K249" s="48"/>
      <c r="L249" s="48"/>
      <c r="M249" s="48"/>
      <c r="N249" s="48"/>
      <c r="O249" s="48"/>
      <c r="P249" s="48"/>
      <c r="Q249" s="48"/>
      <c r="R249" s="48"/>
      <c r="U249" s="52" t="s">
        <v>461</v>
      </c>
      <c r="V249" s="17" t="s">
        <v>461</v>
      </c>
      <c r="W249" s="17" t="s">
        <v>461</v>
      </c>
    </row>
    <row r="250" spans="1:23" ht="11.25" customHeight="1" x14ac:dyDescent="0.25">
      <c r="A250" s="70" t="s">
        <v>247</v>
      </c>
      <c r="B250" s="12">
        <v>5610</v>
      </c>
      <c r="C250" s="12">
        <v>3798.4428800000001</v>
      </c>
      <c r="D250" s="12">
        <v>352.71656999999999</v>
      </c>
      <c r="E250" s="12">
        <f t="shared" si="113"/>
        <v>4151.1594500000001</v>
      </c>
      <c r="F250" s="12">
        <f t="shared" si="114"/>
        <v>1458.8405499999999</v>
      </c>
      <c r="G250" s="12">
        <f t="shared" si="115"/>
        <v>1811.5571199999999</v>
      </c>
      <c r="H250" s="11">
        <f t="shared" si="110"/>
        <v>73.995712121212122</v>
      </c>
      <c r="J250" s="48">
        <f t="shared" si="97"/>
        <v>0</v>
      </c>
      <c r="K250" s="48"/>
      <c r="L250" s="48"/>
      <c r="M250" s="48"/>
      <c r="N250" s="48"/>
      <c r="O250" s="48"/>
      <c r="P250" s="48"/>
      <c r="Q250" s="48"/>
      <c r="R250" s="48"/>
      <c r="U250" s="52" t="s">
        <v>462</v>
      </c>
      <c r="V250" s="17" t="s">
        <v>462</v>
      </c>
      <c r="W250" s="17" t="s">
        <v>462</v>
      </c>
    </row>
    <row r="251" spans="1:23" ht="11.25" customHeight="1" x14ac:dyDescent="0.25">
      <c r="A251" s="70" t="s">
        <v>248</v>
      </c>
      <c r="B251" s="12">
        <v>59081</v>
      </c>
      <c r="C251" s="12">
        <v>33001.897669999998</v>
      </c>
      <c r="D251" s="12">
        <v>3918.8797300000001</v>
      </c>
      <c r="E251" s="12">
        <f t="shared" si="113"/>
        <v>36920.777399999999</v>
      </c>
      <c r="F251" s="12">
        <f t="shared" si="114"/>
        <v>22160.222600000001</v>
      </c>
      <c r="G251" s="12">
        <f t="shared" si="115"/>
        <v>26079.102330000002</v>
      </c>
      <c r="H251" s="11">
        <f t="shared" si="110"/>
        <v>62.491794993314265</v>
      </c>
      <c r="J251" s="48">
        <f t="shared" si="97"/>
        <v>0</v>
      </c>
      <c r="K251" s="48"/>
      <c r="L251" s="48"/>
      <c r="M251" s="48"/>
      <c r="N251" s="48"/>
      <c r="O251" s="48"/>
      <c r="P251" s="48"/>
      <c r="Q251" s="48"/>
      <c r="R251" s="48"/>
      <c r="U251" s="52" t="s">
        <v>463</v>
      </c>
      <c r="V251" s="17" t="s">
        <v>463</v>
      </c>
      <c r="W251" s="17" t="s">
        <v>463</v>
      </c>
    </row>
    <row r="252" spans="1:23" ht="11.25" customHeight="1" x14ac:dyDescent="0.25">
      <c r="A252" s="51" t="s">
        <v>249</v>
      </c>
      <c r="B252" s="12">
        <v>20511</v>
      </c>
      <c r="C252" s="12">
        <v>18156.581999999999</v>
      </c>
      <c r="D252" s="12">
        <v>740.97582999999997</v>
      </c>
      <c r="E252" s="12">
        <f t="shared" si="113"/>
        <v>18897.557829999998</v>
      </c>
      <c r="F252" s="12">
        <f t="shared" si="114"/>
        <v>1613.4421700000021</v>
      </c>
      <c r="G252" s="12">
        <f t="shared" si="115"/>
        <v>2354.4180000000015</v>
      </c>
      <c r="H252" s="11">
        <f t="shared" si="110"/>
        <v>92.133771293452284</v>
      </c>
      <c r="J252" s="48">
        <f t="shared" si="97"/>
        <v>0</v>
      </c>
      <c r="K252" s="48"/>
      <c r="L252" s="48"/>
      <c r="M252" s="48"/>
      <c r="N252" s="48"/>
      <c r="O252" s="48"/>
      <c r="P252" s="48"/>
      <c r="Q252" s="48"/>
      <c r="R252" s="48"/>
      <c r="U252" s="52" t="s">
        <v>464</v>
      </c>
      <c r="V252" s="17" t="s">
        <v>464</v>
      </c>
      <c r="W252" s="17" t="s">
        <v>464</v>
      </c>
    </row>
    <row r="253" spans="1:23" ht="11.25" customHeight="1" x14ac:dyDescent="0.25">
      <c r="A253" s="51" t="s">
        <v>465</v>
      </c>
      <c r="B253" s="12">
        <v>8553</v>
      </c>
      <c r="C253" s="12">
        <v>5789.3577300000006</v>
      </c>
      <c r="D253" s="12">
        <v>0</v>
      </c>
      <c r="E253" s="12">
        <f t="shared" si="113"/>
        <v>5789.3577300000006</v>
      </c>
      <c r="F253" s="12">
        <f t="shared" si="114"/>
        <v>2763.6422699999994</v>
      </c>
      <c r="G253" s="12">
        <f t="shared" si="115"/>
        <v>2763.6422699999994</v>
      </c>
      <c r="H253" s="11">
        <f t="shared" si="110"/>
        <v>67.688036127674508</v>
      </c>
      <c r="J253" s="48">
        <f t="shared" si="97"/>
        <v>0</v>
      </c>
      <c r="K253" s="48"/>
      <c r="L253" s="48"/>
      <c r="M253" s="48"/>
      <c r="N253" s="48"/>
      <c r="O253" s="48"/>
      <c r="P253" s="48"/>
      <c r="Q253" s="48"/>
      <c r="R253" s="48"/>
      <c r="U253" s="52" t="s">
        <v>466</v>
      </c>
      <c r="V253" s="17" t="s">
        <v>466</v>
      </c>
      <c r="W253" s="17" t="s">
        <v>466</v>
      </c>
    </row>
    <row r="254" spans="1:23" ht="11.25" customHeight="1" x14ac:dyDescent="0.2">
      <c r="A254" s="59"/>
      <c r="B254" s="12"/>
      <c r="C254" s="16"/>
      <c r="D254" s="12"/>
      <c r="E254" s="16"/>
      <c r="F254" s="16"/>
      <c r="G254" s="16"/>
      <c r="H254" s="11" t="str">
        <f t="shared" si="110"/>
        <v/>
      </c>
      <c r="J254" s="48">
        <f t="shared" si="97"/>
        <v>0</v>
      </c>
      <c r="K254" s="48"/>
      <c r="L254" s="48"/>
      <c r="M254" s="48"/>
      <c r="N254" s="48"/>
      <c r="O254" s="48"/>
      <c r="P254" s="48"/>
      <c r="Q254" s="48"/>
      <c r="R254" s="48"/>
      <c r="U254" s="57"/>
      <c r="V254" s="51"/>
      <c r="W254" s="51"/>
    </row>
    <row r="255" spans="1:23" ht="11.25" customHeight="1" x14ac:dyDescent="0.3">
      <c r="A255" s="47" t="s">
        <v>250</v>
      </c>
      <c r="B255" s="18">
        <f t="shared" ref="B255:C255" si="116">SUM(B256:B260)</f>
        <v>3871405</v>
      </c>
      <c r="C255" s="18">
        <f t="shared" si="116"/>
        <v>1777598.9226300002</v>
      </c>
      <c r="D255" s="18">
        <f t="shared" ref="D255:G255" si="117">SUM(D256:D260)</f>
        <v>391925.40928999986</v>
      </c>
      <c r="E255" s="18">
        <f t="shared" si="117"/>
        <v>2169524.3319199998</v>
      </c>
      <c r="F255" s="18">
        <f t="shared" si="117"/>
        <v>1701880.66808</v>
      </c>
      <c r="G255" s="18">
        <f t="shared" si="117"/>
        <v>2093806.0773699998</v>
      </c>
      <c r="H255" s="11">
        <f t="shared" si="110"/>
        <v>56.039715088449796</v>
      </c>
      <c r="J255" s="48">
        <f t="shared" si="97"/>
        <v>0</v>
      </c>
      <c r="K255" s="48"/>
      <c r="L255" s="48"/>
      <c r="M255" s="48"/>
      <c r="N255" s="48"/>
      <c r="O255" s="48"/>
      <c r="P255" s="48"/>
      <c r="Q255" s="48"/>
      <c r="R255" s="48"/>
      <c r="U255" s="49" t="s">
        <v>250</v>
      </c>
      <c r="V255" s="50" t="s">
        <v>250</v>
      </c>
      <c r="W255" s="50" t="s">
        <v>250</v>
      </c>
    </row>
    <row r="256" spans="1:23" ht="11.25" customHeight="1" x14ac:dyDescent="0.25">
      <c r="A256" s="70" t="s">
        <v>251</v>
      </c>
      <c r="B256" s="12">
        <v>3431875</v>
      </c>
      <c r="C256" s="12">
        <v>1620018.3361700003</v>
      </c>
      <c r="D256" s="12">
        <v>382474.28559999994</v>
      </c>
      <c r="E256" s="12">
        <f t="shared" ref="E256:E260" si="118">C256+D256</f>
        <v>2002492.6217700001</v>
      </c>
      <c r="F256" s="12">
        <f>B256-E256</f>
        <v>1429382.3782299999</v>
      </c>
      <c r="G256" s="12">
        <f>B256-C256</f>
        <v>1811856.6638299997</v>
      </c>
      <c r="H256" s="11">
        <f t="shared" si="110"/>
        <v>58.349812326206518</v>
      </c>
      <c r="J256" s="48">
        <f t="shared" si="97"/>
        <v>0</v>
      </c>
      <c r="K256" s="48"/>
      <c r="L256" s="48"/>
      <c r="M256" s="48"/>
      <c r="N256" s="48"/>
      <c r="O256" s="48"/>
      <c r="P256" s="48"/>
      <c r="Q256" s="48"/>
      <c r="R256" s="48"/>
      <c r="U256" s="52" t="s">
        <v>467</v>
      </c>
      <c r="V256" s="17" t="s">
        <v>467</v>
      </c>
      <c r="W256" s="17" t="s">
        <v>467</v>
      </c>
    </row>
    <row r="257" spans="1:23" ht="11.25" customHeight="1" x14ac:dyDescent="0.25">
      <c r="A257" s="70" t="s">
        <v>252</v>
      </c>
      <c r="B257" s="12">
        <v>11351</v>
      </c>
      <c r="C257" s="12">
        <v>4932.5124500000002</v>
      </c>
      <c r="D257" s="12">
        <v>752.33172999999999</v>
      </c>
      <c r="E257" s="12">
        <f t="shared" si="118"/>
        <v>5684.8441800000001</v>
      </c>
      <c r="F257" s="12">
        <f>B257-E257</f>
        <v>5666.1558199999999</v>
      </c>
      <c r="G257" s="12">
        <f>B257-C257</f>
        <v>6418.4875499999998</v>
      </c>
      <c r="H257" s="11">
        <f t="shared" si="110"/>
        <v>50.082320324200516</v>
      </c>
      <c r="J257" s="48">
        <f t="shared" si="97"/>
        <v>0</v>
      </c>
      <c r="K257" s="48"/>
      <c r="L257" s="48"/>
      <c r="M257" s="48"/>
      <c r="N257" s="48"/>
      <c r="O257" s="48"/>
      <c r="P257" s="48"/>
      <c r="Q257" s="48"/>
      <c r="R257" s="48"/>
      <c r="U257" s="52" t="s">
        <v>468</v>
      </c>
      <c r="V257" s="17" t="s">
        <v>468</v>
      </c>
      <c r="W257" s="17" t="s">
        <v>468</v>
      </c>
    </row>
    <row r="258" spans="1:23" ht="11.25" customHeight="1" x14ac:dyDescent="0.25">
      <c r="A258" s="70" t="s">
        <v>253</v>
      </c>
      <c r="B258" s="12">
        <v>132880</v>
      </c>
      <c r="C258" s="12">
        <v>30167.483539999997</v>
      </c>
      <c r="D258" s="12">
        <v>2851.3401699999999</v>
      </c>
      <c r="E258" s="12">
        <f t="shared" si="118"/>
        <v>33018.823709999997</v>
      </c>
      <c r="F258" s="12">
        <f>B258-E258</f>
        <v>99861.176290000003</v>
      </c>
      <c r="G258" s="12">
        <f>B258-C258</f>
        <v>102712.51646</v>
      </c>
      <c r="H258" s="11">
        <f t="shared" si="110"/>
        <v>24.848603032811557</v>
      </c>
      <c r="J258" s="48">
        <f t="shared" si="97"/>
        <v>0</v>
      </c>
      <c r="K258" s="48"/>
      <c r="L258" s="48"/>
      <c r="M258" s="48"/>
      <c r="N258" s="48"/>
      <c r="O258" s="48"/>
      <c r="P258" s="48"/>
      <c r="Q258" s="48"/>
      <c r="R258" s="48"/>
      <c r="U258" s="52" t="s">
        <v>469</v>
      </c>
      <c r="V258" s="17" t="s">
        <v>469</v>
      </c>
      <c r="W258" s="17" t="s">
        <v>469</v>
      </c>
    </row>
    <row r="259" spans="1:23" ht="11.25" customHeight="1" x14ac:dyDescent="0.25">
      <c r="A259" s="70" t="s">
        <v>254</v>
      </c>
      <c r="B259" s="12">
        <v>246876</v>
      </c>
      <c r="C259" s="12">
        <v>106040.94812999999</v>
      </c>
      <c r="D259" s="12">
        <v>5812.5634300000002</v>
      </c>
      <c r="E259" s="12">
        <f t="shared" si="118"/>
        <v>111853.51155999998</v>
      </c>
      <c r="F259" s="12">
        <f>B259-E259</f>
        <v>135022.48844000002</v>
      </c>
      <c r="G259" s="12">
        <f>B259-C259</f>
        <v>140835.05187000002</v>
      </c>
      <c r="H259" s="11">
        <f t="shared" si="110"/>
        <v>45.307567993648625</v>
      </c>
      <c r="J259" s="48">
        <f t="shared" si="97"/>
        <v>0</v>
      </c>
      <c r="K259" s="48"/>
      <c r="L259" s="48"/>
      <c r="M259" s="48"/>
      <c r="N259" s="48"/>
      <c r="O259" s="48"/>
      <c r="P259" s="48"/>
      <c r="Q259" s="48"/>
      <c r="R259" s="48"/>
      <c r="U259" s="52" t="s">
        <v>470</v>
      </c>
      <c r="V259" s="17" t="s">
        <v>470</v>
      </c>
      <c r="W259" s="17" t="s">
        <v>470</v>
      </c>
    </row>
    <row r="260" spans="1:23" ht="11.25" customHeight="1" x14ac:dyDescent="0.25">
      <c r="A260" s="70" t="s">
        <v>255</v>
      </c>
      <c r="B260" s="12">
        <v>48423</v>
      </c>
      <c r="C260" s="12">
        <v>16439.642339999999</v>
      </c>
      <c r="D260" s="12">
        <v>34.888359999999999</v>
      </c>
      <c r="E260" s="12">
        <f t="shared" si="118"/>
        <v>16474.530699999999</v>
      </c>
      <c r="F260" s="12">
        <f>B260-E260</f>
        <v>31948.469300000001</v>
      </c>
      <c r="G260" s="12">
        <f>B260-C260</f>
        <v>31983.357660000001</v>
      </c>
      <c r="H260" s="11">
        <f t="shared" ref="H260:H274" si="119">IFERROR(E260/B260*100,"")</f>
        <v>34.022119034343184</v>
      </c>
      <c r="J260" s="48">
        <f t="shared" si="97"/>
        <v>0</v>
      </c>
      <c r="K260" s="48"/>
      <c r="L260" s="48"/>
      <c r="M260" s="48"/>
      <c r="N260" s="48"/>
      <c r="O260" s="48"/>
      <c r="P260" s="48"/>
      <c r="Q260" s="48"/>
      <c r="R260" s="48"/>
      <c r="U260" s="52" t="s">
        <v>471</v>
      </c>
      <c r="V260" s="17" t="s">
        <v>471</v>
      </c>
      <c r="W260" s="17" t="s">
        <v>471</v>
      </c>
    </row>
    <row r="261" spans="1:23" ht="11.25" customHeight="1" x14ac:dyDescent="0.2">
      <c r="A261" s="59"/>
      <c r="B261" s="12"/>
      <c r="C261" s="16"/>
      <c r="D261" s="12"/>
      <c r="E261" s="16"/>
      <c r="F261" s="16"/>
      <c r="G261" s="16"/>
      <c r="H261" s="11" t="str">
        <f t="shared" si="119"/>
        <v/>
      </c>
      <c r="J261" s="48">
        <f t="shared" si="97"/>
        <v>0</v>
      </c>
      <c r="K261" s="48"/>
      <c r="L261" s="48"/>
      <c r="M261" s="48"/>
      <c r="N261" s="48"/>
      <c r="O261" s="48"/>
      <c r="P261" s="48"/>
      <c r="Q261" s="48"/>
      <c r="R261" s="48"/>
      <c r="U261" s="57"/>
      <c r="V261" s="51"/>
      <c r="W261" s="51"/>
    </row>
    <row r="262" spans="1:23" ht="11.25" customHeight="1" x14ac:dyDescent="0.3">
      <c r="A262" s="47" t="s">
        <v>256</v>
      </c>
      <c r="B262" s="15">
        <f t="shared" ref="B262:G262" si="120">+B263+B264</f>
        <v>123595</v>
      </c>
      <c r="C262" s="15">
        <f t="shared" si="120"/>
        <v>74349.179349999991</v>
      </c>
      <c r="D262" s="15">
        <f t="shared" si="120"/>
        <v>5557.9978099999998</v>
      </c>
      <c r="E262" s="18">
        <f t="shared" si="120"/>
        <v>79907.177159999992</v>
      </c>
      <c r="F262" s="18">
        <f t="shared" si="120"/>
        <v>43687.822840000008</v>
      </c>
      <c r="G262" s="18">
        <f t="shared" si="120"/>
        <v>49245.820650000009</v>
      </c>
      <c r="H262" s="11">
        <f t="shared" si="119"/>
        <v>64.652435098507212</v>
      </c>
      <c r="J262" s="48">
        <f t="shared" si="97"/>
        <v>0</v>
      </c>
      <c r="K262" s="48"/>
      <c r="L262" s="48"/>
      <c r="M262" s="48"/>
      <c r="N262" s="48"/>
      <c r="O262" s="48"/>
      <c r="P262" s="48"/>
      <c r="Q262" s="48"/>
      <c r="R262" s="48"/>
      <c r="U262" s="49" t="s">
        <v>256</v>
      </c>
      <c r="V262" s="50" t="s">
        <v>256</v>
      </c>
      <c r="W262" s="50" t="s">
        <v>256</v>
      </c>
    </row>
    <row r="263" spans="1:23" ht="11.25" customHeight="1" x14ac:dyDescent="0.25">
      <c r="A263" s="70" t="s">
        <v>257</v>
      </c>
      <c r="B263" s="12">
        <v>118134</v>
      </c>
      <c r="C263" s="12">
        <v>70219.14164999999</v>
      </c>
      <c r="D263" s="12">
        <v>4952.8677399999997</v>
      </c>
      <c r="E263" s="12">
        <f t="shared" ref="E263:E264" si="121">C263+D263</f>
        <v>75172.009389999992</v>
      </c>
      <c r="F263" s="12">
        <f>B263-E263</f>
        <v>42961.990610000008</v>
      </c>
      <c r="G263" s="12">
        <f>B263-C263</f>
        <v>47914.85835000001</v>
      </c>
      <c r="H263" s="11">
        <f t="shared" si="119"/>
        <v>63.632831691130406</v>
      </c>
      <c r="J263" s="48">
        <f t="shared" si="97"/>
        <v>0</v>
      </c>
      <c r="K263" s="48"/>
      <c r="L263" s="48"/>
      <c r="M263" s="48"/>
      <c r="N263" s="48"/>
      <c r="O263" s="48"/>
      <c r="P263" s="48"/>
      <c r="Q263" s="48"/>
      <c r="R263" s="48"/>
      <c r="U263" s="52" t="s">
        <v>256</v>
      </c>
      <c r="V263" s="17" t="s">
        <v>256</v>
      </c>
      <c r="W263" s="17" t="s">
        <v>256</v>
      </c>
    </row>
    <row r="264" spans="1:23" ht="11.25" customHeight="1" x14ac:dyDescent="0.25">
      <c r="A264" s="70" t="s">
        <v>258</v>
      </c>
      <c r="B264" s="12">
        <v>5461</v>
      </c>
      <c r="C264" s="12">
        <v>4130.0376999999999</v>
      </c>
      <c r="D264" s="12">
        <v>605.13006999999993</v>
      </c>
      <c r="E264" s="12">
        <f t="shared" si="121"/>
        <v>4735.16777</v>
      </c>
      <c r="F264" s="12">
        <f>B264-E264</f>
        <v>725.83222999999998</v>
      </c>
      <c r="G264" s="12">
        <f>B264-C264</f>
        <v>1330.9623000000001</v>
      </c>
      <c r="H264" s="11">
        <f t="shared" si="119"/>
        <v>86.708803698956245</v>
      </c>
      <c r="J264" s="48">
        <f t="shared" si="97"/>
        <v>0</v>
      </c>
      <c r="K264" s="48"/>
      <c r="L264" s="48"/>
      <c r="M264" s="48"/>
      <c r="N264" s="48"/>
      <c r="O264" s="48"/>
      <c r="P264" s="48"/>
      <c r="Q264" s="48"/>
      <c r="R264" s="48"/>
      <c r="U264" s="52" t="s">
        <v>472</v>
      </c>
      <c r="V264" s="17" t="s">
        <v>472</v>
      </c>
      <c r="W264" s="17" t="s">
        <v>472</v>
      </c>
    </row>
    <row r="265" spans="1:23" ht="11.4" x14ac:dyDescent="0.2">
      <c r="A265" s="59"/>
      <c r="B265" s="13"/>
      <c r="C265" s="13"/>
      <c r="D265" s="13"/>
      <c r="E265" s="13"/>
      <c r="F265" s="13"/>
      <c r="G265" s="13"/>
      <c r="H265" s="11" t="str">
        <f t="shared" si="119"/>
        <v/>
      </c>
      <c r="J265" s="48">
        <f t="shared" si="97"/>
        <v>0</v>
      </c>
      <c r="K265" s="48"/>
      <c r="L265" s="48"/>
      <c r="M265" s="48"/>
      <c r="N265" s="48"/>
      <c r="O265" s="48"/>
      <c r="P265" s="48"/>
      <c r="Q265" s="48"/>
      <c r="R265" s="48"/>
      <c r="U265" s="57"/>
      <c r="V265" s="51"/>
      <c r="W265" s="51"/>
    </row>
    <row r="266" spans="1:23" ht="11.25" customHeight="1" x14ac:dyDescent="0.3">
      <c r="A266" s="71" t="s">
        <v>259</v>
      </c>
      <c r="B266" s="12">
        <v>947096</v>
      </c>
      <c r="C266" s="12">
        <v>901848.91208000004</v>
      </c>
      <c r="D266" s="12">
        <v>15317.601419999999</v>
      </c>
      <c r="E266" s="12">
        <f t="shared" ref="E266" si="122">C266+D266</f>
        <v>917166.5135</v>
      </c>
      <c r="F266" s="12">
        <f>B266-E266</f>
        <v>29929.486499999999</v>
      </c>
      <c r="G266" s="12">
        <f>B266-C266</f>
        <v>45247.087919999962</v>
      </c>
      <c r="H266" s="11">
        <f t="shared" si="119"/>
        <v>96.839867711404125</v>
      </c>
      <c r="J266" s="48">
        <f t="shared" si="97"/>
        <v>0</v>
      </c>
      <c r="K266" s="48"/>
      <c r="L266" s="48"/>
      <c r="M266" s="48"/>
      <c r="N266" s="48"/>
      <c r="O266" s="48"/>
      <c r="P266" s="48"/>
      <c r="Q266" s="48"/>
      <c r="R266" s="48"/>
      <c r="U266" s="49" t="s">
        <v>259</v>
      </c>
      <c r="V266" s="50" t="s">
        <v>259</v>
      </c>
      <c r="W266" s="50" t="s">
        <v>259</v>
      </c>
    </row>
    <row r="267" spans="1:23" ht="11.25" customHeight="1" x14ac:dyDescent="0.2">
      <c r="A267" s="59"/>
      <c r="B267" s="13"/>
      <c r="C267" s="13"/>
      <c r="D267" s="13"/>
      <c r="E267" s="13"/>
      <c r="F267" s="13"/>
      <c r="G267" s="13"/>
      <c r="H267" s="11" t="str">
        <f t="shared" si="119"/>
        <v/>
      </c>
      <c r="J267" s="48">
        <f t="shared" si="97"/>
        <v>0</v>
      </c>
      <c r="K267" s="48"/>
      <c r="L267" s="48"/>
      <c r="M267" s="48"/>
      <c r="N267" s="48"/>
      <c r="O267" s="48"/>
      <c r="P267" s="48"/>
      <c r="Q267" s="48"/>
      <c r="R267" s="48"/>
      <c r="U267" s="57"/>
      <c r="V267" s="51"/>
      <c r="W267" s="51"/>
    </row>
    <row r="268" spans="1:23" ht="11.25" customHeight="1" x14ac:dyDescent="0.3">
      <c r="A268" s="47" t="s">
        <v>260</v>
      </c>
      <c r="B268" s="12">
        <v>561744</v>
      </c>
      <c r="C268" s="12">
        <v>231886.62151</v>
      </c>
      <c r="D268" s="12">
        <v>7626.41068</v>
      </c>
      <c r="E268" s="12">
        <f t="shared" ref="E268" si="123">C268+D268</f>
        <v>239513.03219</v>
      </c>
      <c r="F268" s="12">
        <f>B268-E268</f>
        <v>322230.96781</v>
      </c>
      <c r="G268" s="12">
        <f>B268-C268</f>
        <v>329857.37849000003</v>
      </c>
      <c r="H268" s="11">
        <f t="shared" si="119"/>
        <v>42.637399276182748</v>
      </c>
      <c r="J268" s="48">
        <f t="shared" ref="J268:J283" si="124">COUNTIF(K268,"&lt;0")</f>
        <v>0</v>
      </c>
      <c r="K268" s="48"/>
      <c r="L268" s="48"/>
      <c r="M268" s="48"/>
      <c r="N268" s="48"/>
      <c r="O268" s="48"/>
      <c r="P268" s="48"/>
      <c r="Q268" s="48"/>
      <c r="R268" s="48"/>
      <c r="U268" s="49" t="s">
        <v>260</v>
      </c>
      <c r="V268" s="50" t="s">
        <v>260</v>
      </c>
      <c r="W268" s="50" t="s">
        <v>260</v>
      </c>
    </row>
    <row r="269" spans="1:23" ht="11.25" customHeight="1" x14ac:dyDescent="0.2">
      <c r="A269" s="59"/>
      <c r="B269" s="13"/>
      <c r="C269" s="13"/>
      <c r="D269" s="13"/>
      <c r="E269" s="13"/>
      <c r="F269" s="13"/>
      <c r="G269" s="13"/>
      <c r="H269" s="11" t="str">
        <f t="shared" si="119"/>
        <v/>
      </c>
      <c r="J269" s="48">
        <f t="shared" si="124"/>
        <v>0</v>
      </c>
      <c r="K269" s="48"/>
      <c r="L269" s="48"/>
      <c r="M269" s="48"/>
      <c r="N269" s="48"/>
      <c r="O269" s="48"/>
      <c r="P269" s="48"/>
      <c r="Q269" s="48"/>
      <c r="R269" s="48"/>
      <c r="U269" s="57"/>
      <c r="V269" s="51"/>
      <c r="W269" s="51"/>
    </row>
    <row r="270" spans="1:23" ht="11.25" customHeight="1" x14ac:dyDescent="0.3">
      <c r="A270" s="47" t="s">
        <v>261</v>
      </c>
      <c r="B270" s="12">
        <v>397814</v>
      </c>
      <c r="C270" s="12">
        <v>102424.38837999999</v>
      </c>
      <c r="D270" s="12">
        <v>5843.3782599999995</v>
      </c>
      <c r="E270" s="12">
        <f t="shared" ref="E270" si="125">C270+D270</f>
        <v>108267.76663999999</v>
      </c>
      <c r="F270" s="12">
        <f>B270-E270</f>
        <v>289546.23336000001</v>
      </c>
      <c r="G270" s="12">
        <f>B270-C270</f>
        <v>295389.61161999998</v>
      </c>
      <c r="H270" s="11">
        <f t="shared" si="119"/>
        <v>27.215675325654697</v>
      </c>
      <c r="J270" s="48">
        <f t="shared" si="124"/>
        <v>0</v>
      </c>
      <c r="K270" s="48"/>
      <c r="L270" s="48"/>
      <c r="M270" s="48"/>
      <c r="N270" s="48"/>
      <c r="O270" s="48"/>
      <c r="P270" s="48"/>
      <c r="Q270" s="48"/>
      <c r="R270" s="48"/>
      <c r="U270" s="49" t="s">
        <v>261</v>
      </c>
      <c r="V270" s="50" t="s">
        <v>261</v>
      </c>
      <c r="W270" s="50" t="s">
        <v>261</v>
      </c>
    </row>
    <row r="271" spans="1:23" ht="11.25" customHeight="1" x14ac:dyDescent="0.2">
      <c r="A271" s="59"/>
      <c r="B271" s="12"/>
      <c r="C271" s="12"/>
      <c r="D271" s="12"/>
      <c r="E271" s="12"/>
      <c r="F271" s="12"/>
      <c r="G271" s="12"/>
      <c r="H271" s="11" t="str">
        <f t="shared" si="119"/>
        <v/>
      </c>
      <c r="I271" s="48"/>
      <c r="J271" s="48">
        <f t="shared" si="124"/>
        <v>0</v>
      </c>
      <c r="K271" s="48"/>
      <c r="L271" s="48"/>
      <c r="M271" s="48"/>
      <c r="N271" s="48"/>
      <c r="O271" s="48"/>
      <c r="P271" s="48"/>
      <c r="Q271" s="48"/>
      <c r="R271" s="48"/>
      <c r="U271" s="57"/>
      <c r="V271" s="51"/>
      <c r="W271" s="51"/>
    </row>
    <row r="272" spans="1:23" ht="11.25" customHeight="1" x14ac:dyDescent="0.3">
      <c r="A272" s="47" t="s">
        <v>262</v>
      </c>
      <c r="B272" s="18">
        <f t="shared" ref="B272:G272" si="126">+B273+B274</f>
        <v>67067.09599999999</v>
      </c>
      <c r="C272" s="18">
        <f t="shared" si="126"/>
        <v>65976.323210000002</v>
      </c>
      <c r="D272" s="18">
        <f t="shared" si="126"/>
        <v>871.27439000000004</v>
      </c>
      <c r="E272" s="18">
        <f t="shared" si="126"/>
        <v>66847.597599999994</v>
      </c>
      <c r="F272" s="18">
        <f t="shared" si="126"/>
        <v>219.49839999999813</v>
      </c>
      <c r="G272" s="18">
        <f t="shared" si="126"/>
        <v>1090.7727899999968</v>
      </c>
      <c r="H272" s="11">
        <f t="shared" si="119"/>
        <v>99.672718198503787</v>
      </c>
      <c r="J272" s="48">
        <f t="shared" si="124"/>
        <v>0</v>
      </c>
      <c r="K272" s="48"/>
      <c r="L272" s="48"/>
      <c r="M272" s="48"/>
      <c r="N272" s="48"/>
      <c r="O272" s="48"/>
      <c r="P272" s="48"/>
      <c r="Q272" s="48"/>
      <c r="R272" s="48"/>
      <c r="U272" s="49" t="s">
        <v>262</v>
      </c>
      <c r="V272" s="50" t="s">
        <v>262</v>
      </c>
      <c r="W272" s="50" t="s">
        <v>262</v>
      </c>
    </row>
    <row r="273" spans="1:23" ht="11.25" customHeight="1" x14ac:dyDescent="0.25">
      <c r="A273" s="51" t="s">
        <v>263</v>
      </c>
      <c r="B273" s="12">
        <v>64345.095999999998</v>
      </c>
      <c r="C273" s="12">
        <v>63681.618490000001</v>
      </c>
      <c r="D273" s="12">
        <v>661.35</v>
      </c>
      <c r="E273" s="12">
        <f t="shared" ref="E273:E274" si="127">C273+D273</f>
        <v>64342.968489999999</v>
      </c>
      <c r="F273" s="12">
        <f>B273-E273</f>
        <v>2.1275099999984377</v>
      </c>
      <c r="G273" s="12">
        <f>B273-C273</f>
        <v>663.47750999999698</v>
      </c>
      <c r="H273" s="11">
        <f t="shared" si="119"/>
        <v>99.996693594178481</v>
      </c>
      <c r="J273" s="48">
        <f t="shared" si="124"/>
        <v>0</v>
      </c>
      <c r="K273" s="48"/>
      <c r="L273" s="48"/>
      <c r="M273" s="48"/>
      <c r="N273" s="48"/>
      <c r="O273" s="48"/>
      <c r="P273" s="48"/>
      <c r="Q273" s="48"/>
      <c r="R273" s="48"/>
      <c r="U273" s="52" t="s">
        <v>262</v>
      </c>
      <c r="V273" s="17" t="s">
        <v>262</v>
      </c>
      <c r="W273" s="17" t="s">
        <v>262</v>
      </c>
    </row>
    <row r="274" spans="1:23" ht="11.25" customHeight="1" x14ac:dyDescent="0.25">
      <c r="A274" s="51" t="s">
        <v>264</v>
      </c>
      <c r="B274" s="12">
        <v>2722</v>
      </c>
      <c r="C274" s="12">
        <v>2294.7047200000002</v>
      </c>
      <c r="D274" s="12">
        <v>209.92439000000002</v>
      </c>
      <c r="E274" s="12">
        <f t="shared" si="127"/>
        <v>2504.6291100000003</v>
      </c>
      <c r="F274" s="12">
        <f>B274-E274</f>
        <v>217.37088999999969</v>
      </c>
      <c r="G274" s="12">
        <f>B274-C274</f>
        <v>427.29527999999982</v>
      </c>
      <c r="H274" s="11">
        <f t="shared" si="119"/>
        <v>92.01429500367378</v>
      </c>
      <c r="J274" s="48">
        <f t="shared" si="124"/>
        <v>0</v>
      </c>
      <c r="K274" s="48"/>
      <c r="L274" s="48"/>
      <c r="M274" s="48"/>
      <c r="N274" s="48"/>
      <c r="O274" s="48"/>
      <c r="P274" s="48"/>
      <c r="Q274" s="48"/>
      <c r="R274" s="48"/>
      <c r="U274" s="52" t="s">
        <v>473</v>
      </c>
      <c r="V274" s="17" t="s">
        <v>473</v>
      </c>
      <c r="W274" s="17" t="s">
        <v>473</v>
      </c>
    </row>
    <row r="275" spans="1:23" ht="12" customHeight="1" x14ac:dyDescent="0.2">
      <c r="B275" s="12"/>
      <c r="C275" s="12"/>
      <c r="D275" s="12"/>
      <c r="E275" s="12"/>
      <c r="F275" s="12"/>
      <c r="G275" s="12"/>
      <c r="H275" s="11"/>
      <c r="J275" s="48">
        <f t="shared" si="124"/>
        <v>0</v>
      </c>
      <c r="K275" s="48"/>
      <c r="L275" s="48"/>
      <c r="M275" s="48"/>
      <c r="N275" s="48"/>
      <c r="O275" s="48"/>
      <c r="P275" s="48"/>
      <c r="Q275" s="48"/>
      <c r="R275" s="48"/>
      <c r="U275" s="56"/>
    </row>
    <row r="276" spans="1:23" ht="11.25" customHeight="1" x14ac:dyDescent="0.3">
      <c r="A276" s="76" t="s">
        <v>265</v>
      </c>
      <c r="B276" s="81">
        <f t="shared" ref="B276:G276" si="128">B277+B279</f>
        <v>78862877.554000005</v>
      </c>
      <c r="C276" s="81">
        <f t="shared" si="128"/>
        <v>78663148.406059995</v>
      </c>
      <c r="D276" s="81">
        <f t="shared" si="128"/>
        <v>8231.8024600000008</v>
      </c>
      <c r="E276" s="81">
        <f t="shared" si="128"/>
        <v>78671380.208519995</v>
      </c>
      <c r="F276" s="81">
        <f t="shared" si="128"/>
        <v>191497.34548000619</v>
      </c>
      <c r="G276" s="81">
        <f t="shared" si="128"/>
        <v>199729.14794000619</v>
      </c>
      <c r="H276" s="82">
        <f>IFERROR(E276/B276*100,"")</f>
        <v>99.757176822074626</v>
      </c>
      <c r="J276" s="48">
        <f t="shared" si="124"/>
        <v>0</v>
      </c>
      <c r="K276" s="48"/>
      <c r="L276" s="48"/>
      <c r="M276" s="48"/>
      <c r="N276" s="48"/>
      <c r="O276" s="48"/>
      <c r="P276" s="48"/>
      <c r="Q276" s="48"/>
      <c r="R276" s="48"/>
      <c r="U276" s="49" t="s">
        <v>474</v>
      </c>
      <c r="V276" s="72" t="s">
        <v>474</v>
      </c>
      <c r="W276" s="72" t="s">
        <v>474</v>
      </c>
    </row>
    <row r="277" spans="1:23" ht="11.4" x14ac:dyDescent="0.2">
      <c r="A277" s="51" t="s">
        <v>266</v>
      </c>
      <c r="B277" s="12">
        <v>92465</v>
      </c>
      <c r="C277" s="12">
        <v>0</v>
      </c>
      <c r="D277" s="12">
        <v>0</v>
      </c>
      <c r="E277" s="12">
        <f t="shared" ref="E277" si="129">C277+D277</f>
        <v>0</v>
      </c>
      <c r="F277" s="12">
        <f>B277-E277</f>
        <v>92465</v>
      </c>
      <c r="G277" s="12">
        <f>B277-C277</f>
        <v>92465</v>
      </c>
      <c r="H277" s="11">
        <f t="shared" ref="H277:H282" si="130">IFERROR(E277/B277*100,"")</f>
        <v>0</v>
      </c>
      <c r="J277" s="48">
        <f t="shared" si="124"/>
        <v>0</v>
      </c>
      <c r="K277" s="48"/>
      <c r="L277" s="48"/>
      <c r="M277" s="48"/>
      <c r="N277" s="48"/>
      <c r="O277" s="48"/>
      <c r="P277" s="48"/>
      <c r="Q277" s="48"/>
      <c r="R277" s="48"/>
      <c r="U277" s="56"/>
    </row>
    <row r="278" spans="1:23" ht="15.6" x14ac:dyDescent="0.3">
      <c r="A278" s="73"/>
      <c r="B278" s="16"/>
      <c r="C278" s="16"/>
      <c r="D278" s="16"/>
      <c r="E278" s="16"/>
      <c r="F278" s="16"/>
      <c r="G278" s="16"/>
      <c r="H278" s="11" t="str">
        <f t="shared" si="130"/>
        <v/>
      </c>
      <c r="J278" s="48">
        <f t="shared" si="124"/>
        <v>0</v>
      </c>
      <c r="K278" s="48"/>
      <c r="L278" s="48"/>
      <c r="M278" s="48"/>
      <c r="N278" s="48"/>
      <c r="O278" s="48"/>
      <c r="P278" s="48"/>
      <c r="Q278" s="48"/>
      <c r="R278" s="48"/>
      <c r="U278" s="49" t="s">
        <v>475</v>
      </c>
      <c r="V278" s="72" t="s">
        <v>475</v>
      </c>
      <c r="W278" s="72" t="s">
        <v>475</v>
      </c>
    </row>
    <row r="279" spans="1:23" ht="11.25" customHeight="1" x14ac:dyDescent="0.2">
      <c r="A279" s="51" t="s">
        <v>267</v>
      </c>
      <c r="B279" s="18">
        <f t="shared" ref="B279:G279" si="131">SUM(B280:B281)</f>
        <v>78770412.554000005</v>
      </c>
      <c r="C279" s="18">
        <f t="shared" si="131"/>
        <v>78663148.406059995</v>
      </c>
      <c r="D279" s="18">
        <f t="shared" ref="D279" si="132">SUM(D280:D281)</f>
        <v>8231.8024600000008</v>
      </c>
      <c r="E279" s="18">
        <f t="shared" si="131"/>
        <v>78671380.208519995</v>
      </c>
      <c r="F279" s="18">
        <f t="shared" si="131"/>
        <v>99032.345480006188</v>
      </c>
      <c r="G279" s="18">
        <f t="shared" si="131"/>
        <v>107264.14794000619</v>
      </c>
      <c r="H279" s="11">
        <f t="shared" si="130"/>
        <v>99.874277228887038</v>
      </c>
      <c r="J279" s="48">
        <f t="shared" si="124"/>
        <v>0</v>
      </c>
      <c r="K279" s="48"/>
      <c r="L279" s="48"/>
      <c r="M279" s="48"/>
      <c r="N279" s="48"/>
      <c r="O279" s="48"/>
      <c r="P279" s="48"/>
      <c r="Q279" s="48"/>
      <c r="R279" s="48"/>
      <c r="U279" s="56"/>
    </row>
    <row r="280" spans="1:23" ht="12.6" customHeight="1" x14ac:dyDescent="0.3">
      <c r="A280" s="51" t="s">
        <v>268</v>
      </c>
      <c r="B280" s="12">
        <v>78553132.554000005</v>
      </c>
      <c r="C280" s="12">
        <v>78488674.447999999</v>
      </c>
      <c r="D280" s="12">
        <v>0</v>
      </c>
      <c r="E280" s="12">
        <f t="shared" ref="E280:E281" si="133">C280+D280</f>
        <v>78488674.447999999</v>
      </c>
      <c r="F280" s="12">
        <f>B280-E280</f>
        <v>64458.106000006199</v>
      </c>
      <c r="G280" s="12">
        <f>B280-C280</f>
        <v>64458.106000006199</v>
      </c>
      <c r="H280" s="11">
        <f t="shared" si="130"/>
        <v>99.917943302953958</v>
      </c>
      <c r="J280" s="48">
        <f t="shared" si="124"/>
        <v>0</v>
      </c>
      <c r="K280" s="48"/>
      <c r="L280" s="48"/>
      <c r="M280" s="48"/>
      <c r="N280" s="48"/>
      <c r="O280" s="48"/>
      <c r="P280" s="48"/>
      <c r="Q280" s="48"/>
      <c r="R280" s="48"/>
      <c r="U280" s="49" t="s">
        <v>476</v>
      </c>
      <c r="V280" s="72" t="s">
        <v>476</v>
      </c>
      <c r="W280" s="72" t="s">
        <v>476</v>
      </c>
    </row>
    <row r="281" spans="1:23" ht="11.4" customHeight="1" x14ac:dyDescent="0.2">
      <c r="A281" s="74" t="s">
        <v>477</v>
      </c>
      <c r="B281" s="12">
        <v>217280</v>
      </c>
      <c r="C281" s="12">
        <v>174473.95806</v>
      </c>
      <c r="D281" s="12">
        <v>8231.8024600000008</v>
      </c>
      <c r="E281" s="12">
        <f t="shared" si="133"/>
        <v>182705.76052000001</v>
      </c>
      <c r="F281" s="12">
        <f>B281-E281</f>
        <v>34574.239479999989</v>
      </c>
      <c r="G281" s="12">
        <f>B281-C281</f>
        <v>42806.041939999996</v>
      </c>
      <c r="H281" s="11">
        <f t="shared" si="130"/>
        <v>84.087702743004428</v>
      </c>
      <c r="J281" s="48">
        <f t="shared" si="124"/>
        <v>0</v>
      </c>
      <c r="K281" s="48"/>
      <c r="L281" s="48"/>
      <c r="M281" s="48"/>
      <c r="N281" s="48"/>
      <c r="O281" s="48"/>
      <c r="P281" s="48"/>
      <c r="Q281" s="48"/>
      <c r="R281" s="48"/>
      <c r="U281" s="56"/>
    </row>
    <row r="282" spans="1:23" ht="11.25" customHeight="1" x14ac:dyDescent="0.3">
      <c r="A282" s="74"/>
      <c r="B282" s="16"/>
      <c r="C282" s="16"/>
      <c r="D282" s="16"/>
      <c r="E282" s="16"/>
      <c r="F282" s="16"/>
      <c r="G282" s="16"/>
      <c r="H282" s="11" t="str">
        <f t="shared" si="130"/>
        <v/>
      </c>
      <c r="J282" s="48">
        <f t="shared" si="124"/>
        <v>0</v>
      </c>
      <c r="K282" s="48"/>
      <c r="L282" s="48"/>
      <c r="M282" s="48"/>
      <c r="N282" s="48"/>
      <c r="O282" s="48"/>
      <c r="P282" s="48"/>
      <c r="Q282" s="48"/>
      <c r="R282" s="48"/>
      <c r="U282" s="49" t="s">
        <v>478</v>
      </c>
      <c r="V282" s="75" t="s">
        <v>478</v>
      </c>
      <c r="W282" s="72" t="s">
        <v>478</v>
      </c>
    </row>
    <row r="283" spans="1:23" s="79" customFormat="1" ht="16.5" customHeight="1" thickBot="1" x14ac:dyDescent="0.25">
      <c r="A283" s="76" t="s">
        <v>269</v>
      </c>
      <c r="B283" s="77">
        <f t="shared" ref="B283:G283" si="134">+B276+B9</f>
        <v>293560948.20976001</v>
      </c>
      <c r="C283" s="77">
        <f t="shared" si="134"/>
        <v>191031749.01805001</v>
      </c>
      <c r="D283" s="77">
        <f t="shared" si="134"/>
        <v>13991570.471470002</v>
      </c>
      <c r="E283" s="78">
        <f t="shared" si="134"/>
        <v>205023319.48952001</v>
      </c>
      <c r="F283" s="77">
        <f t="shared" si="134"/>
        <v>88537628.720240042</v>
      </c>
      <c r="G283" s="77">
        <f t="shared" si="134"/>
        <v>102529199.19171003</v>
      </c>
      <c r="H283" s="11">
        <f>IFERROR(E283/B283*100,"")</f>
        <v>69.840120336109351</v>
      </c>
      <c r="J283" s="48">
        <f t="shared" si="124"/>
        <v>0</v>
      </c>
      <c r="K283" s="48"/>
      <c r="L283" s="48"/>
      <c r="M283" s="48"/>
      <c r="N283" s="48"/>
      <c r="O283" s="48"/>
      <c r="P283" s="48"/>
      <c r="Q283" s="48"/>
      <c r="R283" s="48"/>
      <c r="U283" s="46"/>
      <c r="V283" s="46"/>
      <c r="W283" s="46"/>
    </row>
    <row r="284" spans="1:23" ht="12" customHeight="1" thickTop="1" x14ac:dyDescent="0.2">
      <c r="A284" s="51"/>
      <c r="B284" s="16"/>
      <c r="C284" s="13"/>
      <c r="D284" s="16"/>
      <c r="E284" s="13"/>
      <c r="F284" s="13"/>
      <c r="G284" s="13"/>
      <c r="H284" s="11"/>
    </row>
    <row r="285" spans="1:23" ht="24" customHeight="1" x14ac:dyDescent="0.2">
      <c r="A285" s="106" t="s">
        <v>483</v>
      </c>
      <c r="B285" s="106"/>
      <c r="C285" s="106"/>
      <c r="D285" s="106"/>
      <c r="E285" s="106"/>
      <c r="F285" s="106"/>
      <c r="G285" s="106"/>
      <c r="H285" s="106"/>
    </row>
    <row r="286" spans="1:23" ht="11.4" x14ac:dyDescent="0.2">
      <c r="A286" s="46" t="s">
        <v>270</v>
      </c>
    </row>
    <row r="287" spans="1:23" ht="22.2" customHeight="1" x14ac:dyDescent="0.2">
      <c r="A287" s="106" t="s">
        <v>484</v>
      </c>
      <c r="B287" s="106"/>
      <c r="C287" s="106"/>
      <c r="D287" s="106"/>
      <c r="E287" s="106"/>
      <c r="F287" s="106"/>
      <c r="G287" s="106"/>
      <c r="H287" s="106"/>
    </row>
    <row r="288" spans="1:23" ht="11.4" x14ac:dyDescent="0.2">
      <c r="A288" s="46" t="s">
        <v>271</v>
      </c>
    </row>
    <row r="289" spans="1:7" ht="11.4" x14ac:dyDescent="0.2">
      <c r="A289" s="46" t="s">
        <v>479</v>
      </c>
    </row>
    <row r="290" spans="1:7" ht="11.4" x14ac:dyDescent="0.2">
      <c r="A290" s="46" t="s">
        <v>480</v>
      </c>
    </row>
    <row r="291" spans="1:7" ht="11.4" x14ac:dyDescent="0.2">
      <c r="A291" s="46" t="s">
        <v>481</v>
      </c>
    </row>
    <row r="292" spans="1:7" x14ac:dyDescent="0.2">
      <c r="E292" s="46"/>
      <c r="G292" s="80"/>
    </row>
    <row r="293" spans="1:7" x14ac:dyDescent="0.2">
      <c r="E293" s="46"/>
      <c r="G293" s="80"/>
    </row>
    <row r="294" spans="1:7" x14ac:dyDescent="0.2">
      <c r="E294" s="46"/>
      <c r="G294" s="80"/>
    </row>
    <row r="295" spans="1:7" x14ac:dyDescent="0.2">
      <c r="E295" s="46"/>
      <c r="G295" s="80"/>
    </row>
    <row r="296" spans="1:7" x14ac:dyDescent="0.2">
      <c r="E296" s="46"/>
      <c r="G296" s="80"/>
    </row>
    <row r="297" spans="1:7" x14ac:dyDescent="0.2">
      <c r="E297" s="46"/>
      <c r="G297" s="80"/>
    </row>
    <row r="298" spans="1:7" x14ac:dyDescent="0.2">
      <c r="E298" s="46"/>
      <c r="G298" s="80"/>
    </row>
    <row r="299" spans="1:7" x14ac:dyDescent="0.2">
      <c r="E299" s="46"/>
      <c r="G299" s="80"/>
    </row>
    <row r="300" spans="1:7" x14ac:dyDescent="0.2">
      <c r="E300" s="46"/>
      <c r="G300" s="80"/>
    </row>
    <row r="301" spans="1:7" x14ac:dyDescent="0.2">
      <c r="E301" s="46"/>
      <c r="G301" s="80"/>
    </row>
    <row r="302" spans="1:7" x14ac:dyDescent="0.2">
      <c r="E302" s="46"/>
      <c r="G302" s="80"/>
    </row>
    <row r="303" spans="1:7" x14ac:dyDescent="0.2">
      <c r="E303" s="46"/>
      <c r="G303" s="80"/>
    </row>
    <row r="304" spans="1:7" x14ac:dyDescent="0.2">
      <c r="E304" s="46"/>
      <c r="G304" s="80"/>
    </row>
    <row r="305" spans="5:7" x14ac:dyDescent="0.2">
      <c r="E305" s="46"/>
      <c r="G305" s="80"/>
    </row>
    <row r="306" spans="5:7" x14ac:dyDescent="0.2">
      <c r="E306" s="46"/>
      <c r="G306" s="80"/>
    </row>
    <row r="307" spans="5:7" x14ac:dyDescent="0.2">
      <c r="E307" s="46"/>
      <c r="G307" s="80"/>
    </row>
    <row r="308" spans="5:7" x14ac:dyDescent="0.2">
      <c r="E308" s="46"/>
      <c r="G308" s="80"/>
    </row>
    <row r="309" spans="5:7" x14ac:dyDescent="0.2">
      <c r="E309" s="46"/>
      <c r="G309" s="80"/>
    </row>
    <row r="310" spans="5:7" x14ac:dyDescent="0.2">
      <c r="E310" s="46"/>
      <c r="G310" s="80"/>
    </row>
    <row r="311" spans="5:7" x14ac:dyDescent="0.2">
      <c r="E311" s="46"/>
      <c r="G311" s="80"/>
    </row>
    <row r="312" spans="5:7" x14ac:dyDescent="0.2">
      <c r="E312" s="46"/>
      <c r="G312" s="80"/>
    </row>
    <row r="313" spans="5:7" x14ac:dyDescent="0.2">
      <c r="E313" s="46"/>
      <c r="G313" s="80"/>
    </row>
    <row r="314" spans="5:7" x14ac:dyDescent="0.2">
      <c r="E314" s="46"/>
      <c r="G314" s="80"/>
    </row>
    <row r="315" spans="5:7" x14ac:dyDescent="0.2">
      <c r="E315" s="46"/>
      <c r="G315" s="80"/>
    </row>
    <row r="316" spans="5:7" x14ac:dyDescent="0.2">
      <c r="E316" s="46"/>
      <c r="G316" s="80"/>
    </row>
    <row r="317" spans="5:7" x14ac:dyDescent="0.2">
      <c r="E317" s="46"/>
      <c r="G317" s="80"/>
    </row>
    <row r="318" spans="5:7" x14ac:dyDescent="0.2">
      <c r="E318" s="46"/>
      <c r="G318" s="80"/>
    </row>
    <row r="319" spans="5:7" x14ac:dyDescent="0.2">
      <c r="E319" s="46"/>
      <c r="G319" s="80"/>
    </row>
    <row r="320" spans="5:7" x14ac:dyDescent="0.2">
      <c r="E320" s="46"/>
      <c r="G320" s="80"/>
    </row>
    <row r="321" spans="5:7" x14ac:dyDescent="0.2">
      <c r="E321" s="46"/>
      <c r="G321" s="80"/>
    </row>
    <row r="322" spans="5:7" x14ac:dyDescent="0.2">
      <c r="E322" s="46"/>
      <c r="G322" s="80"/>
    </row>
    <row r="323" spans="5:7" x14ac:dyDescent="0.2">
      <c r="E323" s="46"/>
      <c r="G323" s="80"/>
    </row>
    <row r="324" spans="5:7" x14ac:dyDescent="0.2">
      <c r="E324" s="46"/>
      <c r="G324" s="80"/>
    </row>
    <row r="325" spans="5:7" x14ac:dyDescent="0.2">
      <c r="E325" s="46"/>
      <c r="G325" s="80"/>
    </row>
    <row r="326" spans="5:7" x14ac:dyDescent="0.2">
      <c r="E326" s="46"/>
      <c r="G326" s="80"/>
    </row>
    <row r="327" spans="5:7" x14ac:dyDescent="0.2">
      <c r="E327" s="46"/>
      <c r="G327" s="80"/>
    </row>
  </sheetData>
  <mergeCells count="12">
    <mergeCell ref="A285:H285"/>
    <mergeCell ref="A287:H287"/>
    <mergeCell ref="A5:A7"/>
    <mergeCell ref="K5:K7"/>
    <mergeCell ref="L5:P6"/>
    <mergeCell ref="Q5:Q7"/>
    <mergeCell ref="R5:R7"/>
    <mergeCell ref="B6:B7"/>
    <mergeCell ref="F6:F7"/>
    <mergeCell ref="G6:G7"/>
    <mergeCell ref="H6:H7"/>
    <mergeCell ref="C5:E6"/>
  </mergeCells>
  <conditionalFormatting sqref="K10:R283">
    <cfRule type="cellIs" dxfId="0" priority="1" operator="lessThan">
      <formula>0</formula>
    </cfRule>
  </conditionalFormatting>
  <printOptions horizontalCentered="1"/>
  <pageMargins left="0.35433070866141736" right="0.35433070866141736" top="0.31496062992125984" bottom="0.23622047244094491" header="0.19685039370078741" footer="0.19685039370078741"/>
  <pageSetup paperSize="9" scale="86" orientation="portrait" r:id="rId1"/>
  <headerFooter alignWithMargins="0">
    <oddFooter>Page &amp;P of &amp;N</oddFooter>
  </headerFooter>
  <rowBreaks count="3" manualBreakCount="3">
    <brk id="82" max="9" man="1"/>
    <brk id="153" max="7" man="1"/>
    <brk id="22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By Department</vt:lpstr>
      <vt:lpstr>By Agency</vt:lpstr>
      <vt:lpstr>'By Agency'!Print_Area</vt:lpstr>
      <vt:lpstr>'By Department'!Print_Area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Mary Dianne M. Cruz</cp:lastModifiedBy>
  <cp:lastPrinted>2024-02-22T01:20:46Z</cp:lastPrinted>
  <dcterms:created xsi:type="dcterms:W3CDTF">2022-02-16T01:48:30Z</dcterms:created>
  <dcterms:modified xsi:type="dcterms:W3CDTF">2024-02-22T07:58:17Z</dcterms:modified>
</cp:coreProperties>
</file>