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dcruz\Documents\CPD\ACTUAL DISBURSEMENT (BANK)\bank reports\2024\WEBSITE\For website\February 2024\"/>
    </mc:Choice>
  </mc:AlternateContent>
  <xr:revisionPtr revIDLastSave="0" documentId="13_ncr:1_{97586E28-847F-4A51-B25C-94E54DBFCBAA}" xr6:coauthVersionLast="47" xr6:coauthVersionMax="47" xr10:uidLastSave="{00000000-0000-0000-0000-000000000000}"/>
  <bookViews>
    <workbookView xWindow="-108" yWindow="-108" windowWidth="23256" windowHeight="12576" xr2:uid="{00000000-000D-0000-FFFF-FFFF00000000}"/>
  </bookViews>
  <sheets>
    <sheet name="By Department" sheetId="18" r:id="rId1"/>
    <sheet name="By Agency" sheetId="19" r:id="rId2"/>
    <sheet name="Graph" sheetId="17" r:id="rId3"/>
  </sheets>
  <definedNames>
    <definedName name="_xlnm._FilterDatabase" localSheetId="1" hidden="1">'By Agency'!#REF!</definedName>
    <definedName name="_xlnm.Print_Area" localSheetId="1">'By Agency'!$A$1:$H$291</definedName>
    <definedName name="_xlnm.Print_Area" localSheetId="0">'By Department'!$A$1:$N$64</definedName>
    <definedName name="_xlnm.Print_Area" localSheetId="2">Graph!$A$11:$I$51</definedName>
    <definedName name="_xlnm.Print_Titles" localSheetId="1">'By Agency'!$1:$8</definedName>
    <definedName name="Z_081E09AD_AB62_433B_A53E_F457872E493D_.wvu.PrintArea" localSheetId="1" hidden="1">'By Agency'!$A$1:$F$285</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Agency'!$A$1:$F$285</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Agency'!$A$1:$F$285</definedName>
    <definedName name="Z_149BABA1_3CBB_4AB5_8307_CDFFE2416884_.wvu.PrintTitles" localSheetId="1" hidden="1">'By Agency'!$1:$8</definedName>
    <definedName name="Z_149BABA1_3CBB_4AB5_8307_CDFFE2416884_.wvu.Rows" localSheetId="1" hidden="1">'By Agency'!$134:$134,'By Agency'!$191:$192,'By Agency'!$276:$277,'By Agency'!$278:$279,'By Agency'!$280:$282</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Agency'!$A$1:$H$288</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Agency'!$A$1:$H$285</definedName>
    <definedName name="Z_97AE4AC2_2269_476F_89AE_42BE1A190109_.wvu.PrintTitles" localSheetId="1" hidden="1">'By Agency'!$1:$8</definedName>
    <definedName name="Z_97AE4AC2_2269_476F_89AE_42BE1A190109_.wvu.Rows" localSheetId="1" hidden="1">'By Agency'!$134:$134,'By Agency'!$191:$192,'By Agency'!$275:$277,'By Agency'!$278:$279,'By Agency'!$280:$282</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Agency'!$A$1:$H$288</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Agency'!$A$1:$F$285</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9" i="19" l="1"/>
  <c r="C276" i="19"/>
  <c r="C272" i="19"/>
  <c r="C262" i="19"/>
  <c r="C255" i="19"/>
  <c r="C235" i="19"/>
  <c r="C222" i="19" s="1"/>
  <c r="D235" i="19"/>
  <c r="C213" i="19"/>
  <c r="C204" i="19"/>
  <c r="C195" i="19"/>
  <c r="C187" i="19"/>
  <c r="C181" i="19"/>
  <c r="C171" i="19"/>
  <c r="C150" i="19"/>
  <c r="C145" i="19"/>
  <c r="C141" i="19" s="1"/>
  <c r="C138" i="19"/>
  <c r="C133" i="19"/>
  <c r="C128" i="19"/>
  <c r="C119" i="19"/>
  <c r="C106" i="19"/>
  <c r="C94" i="19"/>
  <c r="C88" i="19"/>
  <c r="C84" i="19"/>
  <c r="C79" i="19"/>
  <c r="C72" i="19"/>
  <c r="C60" i="19"/>
  <c r="C52" i="19"/>
  <c r="C39" i="19"/>
  <c r="C35" i="19"/>
  <c r="C23" i="19"/>
  <c r="C10" i="19"/>
  <c r="H282" i="19"/>
  <c r="G281" i="19"/>
  <c r="D279" i="19"/>
  <c r="D276" i="19" s="1"/>
  <c r="H278" i="19"/>
  <c r="G277" i="19"/>
  <c r="G274" i="19"/>
  <c r="G273" i="19"/>
  <c r="B272" i="19"/>
  <c r="H271" i="19"/>
  <c r="G270" i="19"/>
  <c r="H269" i="19"/>
  <c r="H267" i="19"/>
  <c r="G266" i="19"/>
  <c r="H265" i="19"/>
  <c r="D262" i="19"/>
  <c r="H261" i="19"/>
  <c r="G258" i="19"/>
  <c r="H254" i="19"/>
  <c r="G250" i="19"/>
  <c r="G230" i="19"/>
  <c r="G226" i="19"/>
  <c r="H221" i="19"/>
  <c r="G214" i="19"/>
  <c r="H212" i="19"/>
  <c r="G206" i="19"/>
  <c r="H203" i="19"/>
  <c r="B195" i="19"/>
  <c r="H194" i="19"/>
  <c r="G190" i="19"/>
  <c r="H186" i="19"/>
  <c r="G184" i="19"/>
  <c r="D181" i="19"/>
  <c r="G182" i="19"/>
  <c r="H180" i="19"/>
  <c r="D171" i="19"/>
  <c r="G178" i="19"/>
  <c r="G174" i="19"/>
  <c r="G172" i="19"/>
  <c r="H170" i="19"/>
  <c r="G166" i="19"/>
  <c r="G164" i="19"/>
  <c r="G162" i="19"/>
  <c r="G158" i="19"/>
  <c r="G156" i="19"/>
  <c r="G154" i="19"/>
  <c r="G152" i="19"/>
  <c r="H149" i="19"/>
  <c r="G148" i="19"/>
  <c r="H147" i="19"/>
  <c r="B145" i="19"/>
  <c r="B141" i="19"/>
  <c r="G129" i="19"/>
  <c r="B128" i="19"/>
  <c r="G121" i="19"/>
  <c r="H118" i="19"/>
  <c r="H105" i="19"/>
  <c r="D94" i="19"/>
  <c r="H87" i="19"/>
  <c r="D84" i="19"/>
  <c r="H83" i="19"/>
  <c r="B79" i="19"/>
  <c r="D79" i="19"/>
  <c r="H78" i="19"/>
  <c r="H71" i="19"/>
  <c r="H59" i="19"/>
  <c r="H51" i="19"/>
  <c r="H49" i="19"/>
  <c r="H47" i="19"/>
  <c r="H38" i="19"/>
  <c r="B35" i="19"/>
  <c r="H34" i="19"/>
  <c r="G24" i="19"/>
  <c r="B23" i="19"/>
  <c r="H22" i="19"/>
  <c r="H20" i="19"/>
  <c r="H18" i="19"/>
  <c r="H16" i="19"/>
  <c r="G12" i="19"/>
  <c r="D10" i="19"/>
  <c r="C132" i="19" l="1"/>
  <c r="C9" i="19"/>
  <c r="C283" i="19" s="1"/>
  <c r="E277" i="19"/>
  <c r="E281" i="19"/>
  <c r="H281" i="19" s="1"/>
  <c r="G57" i="19"/>
  <c r="D72" i="19"/>
  <c r="G53" i="19"/>
  <c r="G45" i="19"/>
  <c r="G41" i="19"/>
  <c r="B10" i="19"/>
  <c r="E24" i="19"/>
  <c r="G28" i="19"/>
  <c r="D52" i="19"/>
  <c r="G54" i="19"/>
  <c r="B52" i="19"/>
  <c r="G65" i="19"/>
  <c r="D106" i="19"/>
  <c r="E12" i="19"/>
  <c r="F12" i="19" s="1"/>
  <c r="G58" i="19"/>
  <c r="D35" i="19"/>
  <c r="D23" i="19"/>
  <c r="E28" i="19"/>
  <c r="G66" i="19"/>
  <c r="G112" i="19"/>
  <c r="D39" i="19"/>
  <c r="B39" i="19"/>
  <c r="D60" i="19"/>
  <c r="G62" i="19"/>
  <c r="B60" i="19"/>
  <c r="G68" i="19"/>
  <c r="E68" i="19"/>
  <c r="F68" i="19" s="1"/>
  <c r="D128" i="19"/>
  <c r="G33" i="19"/>
  <c r="G82" i="19"/>
  <c r="E82" i="19"/>
  <c r="G104" i="19"/>
  <c r="G77" i="19"/>
  <c r="G96" i="19"/>
  <c r="B94" i="19"/>
  <c r="G42" i="19"/>
  <c r="G46" i="19"/>
  <c r="G50" i="19"/>
  <c r="E76" i="19"/>
  <c r="G91" i="19"/>
  <c r="E196" i="19"/>
  <c r="G86" i="19"/>
  <c r="E86" i="19"/>
  <c r="G108" i="19"/>
  <c r="B106" i="19"/>
  <c r="G116" i="19"/>
  <c r="G135" i="19"/>
  <c r="G27" i="19"/>
  <c r="G43" i="19"/>
  <c r="E54" i="19"/>
  <c r="F54" i="19" s="1"/>
  <c r="E58" i="19"/>
  <c r="E62" i="19"/>
  <c r="E66" i="19"/>
  <c r="F66" i="19" s="1"/>
  <c r="B72" i="19"/>
  <c r="G76" i="19"/>
  <c r="G100" i="19"/>
  <c r="E125" i="19"/>
  <c r="G73" i="19"/>
  <c r="G90" i="19"/>
  <c r="E90" i="19"/>
  <c r="D145" i="19"/>
  <c r="D141" i="19" s="1"/>
  <c r="B133" i="19"/>
  <c r="B84" i="19"/>
  <c r="B88" i="19"/>
  <c r="D119" i="19"/>
  <c r="E134" i="19"/>
  <c r="G191" i="19"/>
  <c r="G143" i="19"/>
  <c r="E216" i="19"/>
  <c r="F216" i="19" s="1"/>
  <c r="G142" i="19"/>
  <c r="E142" i="19"/>
  <c r="G176" i="19"/>
  <c r="D88" i="19"/>
  <c r="E96" i="19"/>
  <c r="E100" i="19"/>
  <c r="F100" i="19" s="1"/>
  <c r="E104" i="19"/>
  <c r="F104" i="19" s="1"/>
  <c r="E108" i="19"/>
  <c r="F108" i="19" s="1"/>
  <c r="E112" i="19"/>
  <c r="F112" i="19" s="1"/>
  <c r="G113" i="19"/>
  <c r="E116" i="19"/>
  <c r="G125" i="19"/>
  <c r="G139" i="19"/>
  <c r="G157" i="19"/>
  <c r="D187" i="19"/>
  <c r="G85" i="19"/>
  <c r="B119" i="19"/>
  <c r="G122" i="19"/>
  <c r="G134" i="19"/>
  <c r="G98" i="19"/>
  <c r="E121" i="19"/>
  <c r="G126" i="19"/>
  <c r="D138" i="19"/>
  <c r="D133" i="19" s="1"/>
  <c r="B150" i="19"/>
  <c r="E188" i="19"/>
  <c r="G188" i="19"/>
  <c r="G208" i="19"/>
  <c r="B204" i="19"/>
  <c r="E129" i="19"/>
  <c r="G130" i="19"/>
  <c r="E158" i="19"/>
  <c r="E166" i="19"/>
  <c r="E210" i="19"/>
  <c r="F210" i="19" s="1"/>
  <c r="G210" i="19"/>
  <c r="G272" i="19"/>
  <c r="E146" i="19"/>
  <c r="D150" i="19"/>
  <c r="G151" i="19"/>
  <c r="E156" i="19"/>
  <c r="E164" i="19"/>
  <c r="F164" i="19" s="1"/>
  <c r="G165" i="19"/>
  <c r="E178" i="19"/>
  <c r="E182" i="19"/>
  <c r="E192" i="19"/>
  <c r="G200" i="19"/>
  <c r="D213" i="19"/>
  <c r="E176" i="19"/>
  <c r="G179" i="19"/>
  <c r="E208" i="19"/>
  <c r="B171" i="19"/>
  <c r="E232" i="19"/>
  <c r="F232" i="19" s="1"/>
  <c r="B138" i="19"/>
  <c r="G146" i="19"/>
  <c r="E154" i="19"/>
  <c r="E162" i="19"/>
  <c r="B181" i="19"/>
  <c r="B187" i="19"/>
  <c r="E200" i="19"/>
  <c r="F200" i="19" s="1"/>
  <c r="D204" i="19"/>
  <c r="G216" i="19"/>
  <c r="E228" i="19"/>
  <c r="F228" i="19" s="1"/>
  <c r="E152" i="19"/>
  <c r="F152" i="19" s="1"/>
  <c r="G160" i="19"/>
  <c r="G163" i="19"/>
  <c r="G168" i="19"/>
  <c r="E174" i="19"/>
  <c r="E218" i="19"/>
  <c r="G218" i="19"/>
  <c r="E224" i="19"/>
  <c r="F224" i="19" s="1"/>
  <c r="E148" i="19"/>
  <c r="F148" i="19" s="1"/>
  <c r="F156" i="19"/>
  <c r="G169" i="19"/>
  <c r="E172" i="19"/>
  <c r="G173" i="19"/>
  <c r="E184" i="19"/>
  <c r="F184" i="19" s="1"/>
  <c r="G185" i="19"/>
  <c r="E190" i="19"/>
  <c r="D195" i="19"/>
  <c r="G201" i="19"/>
  <c r="E206" i="19"/>
  <c r="E214" i="19"/>
  <c r="F214" i="19" s="1"/>
  <c r="G217" i="19"/>
  <c r="F218" i="19"/>
  <c r="D222" i="19"/>
  <c r="G192" i="19"/>
  <c r="G196" i="19"/>
  <c r="E220" i="19"/>
  <c r="F220" i="19" s="1"/>
  <c r="E233" i="19"/>
  <c r="G243" i="19"/>
  <c r="G205" i="19"/>
  <c r="E238" i="19"/>
  <c r="F238" i="19" s="1"/>
  <c r="G246" i="19"/>
  <c r="E242" i="19"/>
  <c r="D255" i="19"/>
  <c r="E273" i="19"/>
  <c r="E258" i="19"/>
  <c r="D272" i="19"/>
  <c r="G220" i="19"/>
  <c r="G224" i="19"/>
  <c r="G228" i="19"/>
  <c r="G232" i="19"/>
  <c r="B235" i="19"/>
  <c r="E246" i="19"/>
  <c r="F246" i="19" s="1"/>
  <c r="G199" i="19"/>
  <c r="G211" i="19"/>
  <c r="G219" i="19"/>
  <c r="E226" i="19"/>
  <c r="E230" i="19"/>
  <c r="G238" i="19"/>
  <c r="B255" i="19"/>
  <c r="B213" i="19"/>
  <c r="G242" i="19"/>
  <c r="E250" i="19"/>
  <c r="F277" i="19"/>
  <c r="G233" i="19"/>
  <c r="E266" i="19"/>
  <c r="E270" i="19"/>
  <c r="E274" i="19"/>
  <c r="F274" i="19" s="1"/>
  <c r="H277" i="19"/>
  <c r="F250" i="19"/>
  <c r="F258" i="19"/>
  <c r="G240" i="19"/>
  <c r="G268" i="19"/>
  <c r="B262" i="19"/>
  <c r="G241" i="19"/>
  <c r="G249" i="19"/>
  <c r="G253" i="19"/>
  <c r="B279" i="19"/>
  <c r="F281" i="19" l="1"/>
  <c r="G84" i="19"/>
  <c r="E227" i="19"/>
  <c r="E231" i="19"/>
  <c r="E207" i="19"/>
  <c r="H246" i="19"/>
  <c r="H242" i="19"/>
  <c r="E237" i="19"/>
  <c r="E268" i="19"/>
  <c r="E236" i="19"/>
  <c r="G236" i="19"/>
  <c r="F242" i="19"/>
  <c r="G237" i="19"/>
  <c r="H230" i="19"/>
  <c r="E199" i="19"/>
  <c r="E202" i="19"/>
  <c r="G202" i="19"/>
  <c r="E272" i="19"/>
  <c r="H273" i="19"/>
  <c r="F273" i="19"/>
  <c r="H238" i="19"/>
  <c r="E229" i="19"/>
  <c r="E197" i="19"/>
  <c r="H224" i="19"/>
  <c r="H174" i="19"/>
  <c r="F174" i="19"/>
  <c r="E137" i="19"/>
  <c r="H176" i="19"/>
  <c r="E189" i="19"/>
  <c r="E130" i="19"/>
  <c r="E128" i="19" s="1"/>
  <c r="G137" i="19"/>
  <c r="E89" i="19"/>
  <c r="E143" i="19"/>
  <c r="G89" i="19"/>
  <c r="G128" i="19"/>
  <c r="G95" i="19"/>
  <c r="E95" i="19"/>
  <c r="E40" i="19"/>
  <c r="H90" i="19"/>
  <c r="F90" i="19"/>
  <c r="E63" i="19"/>
  <c r="G63" i="19"/>
  <c r="E30" i="19"/>
  <c r="E17" i="19"/>
  <c r="E53" i="19"/>
  <c r="E234" i="19"/>
  <c r="E159" i="19"/>
  <c r="H62" i="19"/>
  <c r="F196" i="19"/>
  <c r="H196" i="19"/>
  <c r="E21" i="19"/>
  <c r="E260" i="19"/>
  <c r="G260" i="19"/>
  <c r="H266" i="19"/>
  <c r="E239" i="19"/>
  <c r="H226" i="19"/>
  <c r="B222" i="19"/>
  <c r="G227" i="19"/>
  <c r="E209" i="19"/>
  <c r="E155" i="19"/>
  <c r="E120" i="19"/>
  <c r="H200" i="19"/>
  <c r="E183" i="19"/>
  <c r="F226" i="19"/>
  <c r="F192" i="19"/>
  <c r="H192" i="19"/>
  <c r="F230" i="19"/>
  <c r="H129" i="19"/>
  <c r="G110" i="19"/>
  <c r="E110" i="19"/>
  <c r="E81" i="19"/>
  <c r="E117" i="19"/>
  <c r="E101" i="19"/>
  <c r="G189" i="19"/>
  <c r="G120" i="19"/>
  <c r="E75" i="19"/>
  <c r="E32" i="19"/>
  <c r="H58" i="19"/>
  <c r="H86" i="19"/>
  <c r="F86" i="19"/>
  <c r="E136" i="19"/>
  <c r="G136" i="19"/>
  <c r="E25" i="19"/>
  <c r="F62" i="19"/>
  <c r="H12" i="19"/>
  <c r="E61" i="19"/>
  <c r="G25" i="19"/>
  <c r="E264" i="19"/>
  <c r="H270" i="19"/>
  <c r="G280" i="19"/>
  <c r="E280" i="19"/>
  <c r="E198" i="19"/>
  <c r="G198" i="19"/>
  <c r="E193" i="19"/>
  <c r="E161" i="19"/>
  <c r="E124" i="19"/>
  <c r="G145" i="19"/>
  <c r="E123" i="19"/>
  <c r="G123" i="19"/>
  <c r="H178" i="19"/>
  <c r="F178" i="19"/>
  <c r="G114" i="19"/>
  <c r="E114" i="19"/>
  <c r="E140" i="19"/>
  <c r="G140" i="19"/>
  <c r="H104" i="19"/>
  <c r="E36" i="19"/>
  <c r="E135" i="19"/>
  <c r="E257" i="19"/>
  <c r="E256" i="19"/>
  <c r="G256" i="19"/>
  <c r="F270" i="19"/>
  <c r="E223" i="19"/>
  <c r="G264" i="19"/>
  <c r="E225" i="19"/>
  <c r="H218" i="19"/>
  <c r="H228" i="19"/>
  <c r="E177" i="19"/>
  <c r="G225" i="19"/>
  <c r="E167" i="19"/>
  <c r="H146" i="19"/>
  <c r="E145" i="19"/>
  <c r="F146" i="19"/>
  <c r="G229" i="19"/>
  <c r="G167" i="19"/>
  <c r="H188" i="19"/>
  <c r="G102" i="19"/>
  <c r="E102" i="19"/>
  <c r="H116" i="19"/>
  <c r="H100" i="19"/>
  <c r="G124" i="19"/>
  <c r="G115" i="19"/>
  <c r="E115" i="19"/>
  <c r="H125" i="19"/>
  <c r="F125" i="19"/>
  <c r="E55" i="19"/>
  <c r="E50" i="19"/>
  <c r="G55" i="19"/>
  <c r="H28" i="19"/>
  <c r="F28" i="19"/>
  <c r="G21" i="19"/>
  <c r="G19" i="19"/>
  <c r="E19" i="19"/>
  <c r="E217" i="19"/>
  <c r="H190" i="19"/>
  <c r="F190" i="19"/>
  <c r="E160" i="19"/>
  <c r="B132" i="19"/>
  <c r="E13" i="19"/>
  <c r="E37" i="19"/>
  <c r="E253" i="19"/>
  <c r="E252" i="19"/>
  <c r="G252" i="19"/>
  <c r="F266" i="19"/>
  <c r="G234" i="19"/>
  <c r="E219" i="19"/>
  <c r="E251" i="19"/>
  <c r="E259" i="19"/>
  <c r="H206" i="19"/>
  <c r="G209" i="19"/>
  <c r="G193" i="19"/>
  <c r="H172" i="19"/>
  <c r="E153" i="19"/>
  <c r="E168" i="19"/>
  <c r="G153" i="19"/>
  <c r="G197" i="19"/>
  <c r="H162" i="19"/>
  <c r="F162" i="19"/>
  <c r="H208" i="19"/>
  <c r="E179" i="19"/>
  <c r="G183" i="19"/>
  <c r="H166" i="19"/>
  <c r="F166" i="19"/>
  <c r="E98" i="19"/>
  <c r="E139" i="19"/>
  <c r="G138" i="19"/>
  <c r="E113" i="19"/>
  <c r="E97" i="19"/>
  <c r="F176" i="19"/>
  <c r="G81" i="19"/>
  <c r="G111" i="19"/>
  <c r="E111" i="19"/>
  <c r="G64" i="19"/>
  <c r="E64" i="19"/>
  <c r="H54" i="19"/>
  <c r="F116" i="19"/>
  <c r="G97" i="19"/>
  <c r="E46" i="19"/>
  <c r="H82" i="19"/>
  <c r="F82" i="19"/>
  <c r="H24" i="19"/>
  <c r="F24" i="19"/>
  <c r="E45" i="19"/>
  <c r="G17" i="19"/>
  <c r="H232" i="19"/>
  <c r="D132" i="19"/>
  <c r="E249" i="19"/>
  <c r="E248" i="19"/>
  <c r="G257" i="19"/>
  <c r="G239" i="19"/>
  <c r="E215" i="19"/>
  <c r="E247" i="19"/>
  <c r="G223" i="19"/>
  <c r="G248" i="19"/>
  <c r="H184" i="19"/>
  <c r="G215" i="19"/>
  <c r="E163" i="19"/>
  <c r="H182" i="19"/>
  <c r="F182" i="19"/>
  <c r="H156" i="19"/>
  <c r="H210" i="19"/>
  <c r="E173" i="19"/>
  <c r="E126" i="19"/>
  <c r="E185" i="19"/>
  <c r="E122" i="19"/>
  <c r="E157" i="19"/>
  <c r="H112" i="19"/>
  <c r="H96" i="19"/>
  <c r="H142" i="19"/>
  <c r="F142" i="19"/>
  <c r="E92" i="19"/>
  <c r="G92" i="19"/>
  <c r="H134" i="19"/>
  <c r="F134" i="19"/>
  <c r="G107" i="19"/>
  <c r="E107" i="19"/>
  <c r="G56" i="19"/>
  <c r="E56" i="19"/>
  <c r="G101" i="19"/>
  <c r="G75" i="19"/>
  <c r="G117" i="19"/>
  <c r="E43" i="19"/>
  <c r="E74" i="19"/>
  <c r="E91" i="19"/>
  <c r="E42" i="19"/>
  <c r="E33" i="19"/>
  <c r="H68" i="19"/>
  <c r="F58" i="19"/>
  <c r="E41" i="19"/>
  <c r="G15" i="19"/>
  <c r="E15" i="19"/>
  <c r="H233" i="19"/>
  <c r="F233" i="19"/>
  <c r="E85" i="19"/>
  <c r="E26" i="19"/>
  <c r="E77" i="19"/>
  <c r="B276" i="19"/>
  <c r="E263" i="19"/>
  <c r="E245" i="19"/>
  <c r="E244" i="19"/>
  <c r="G244" i="19"/>
  <c r="G245" i="19"/>
  <c r="H250" i="19"/>
  <c r="G263" i="19"/>
  <c r="E211" i="19"/>
  <c r="G251" i="19"/>
  <c r="H258" i="19"/>
  <c r="G247" i="19"/>
  <c r="G259" i="19"/>
  <c r="H220" i="19"/>
  <c r="H214" i="19"/>
  <c r="E169" i="19"/>
  <c r="H148" i="19"/>
  <c r="H152" i="19"/>
  <c r="F188" i="19"/>
  <c r="G155" i="19"/>
  <c r="F172" i="19"/>
  <c r="E205" i="19"/>
  <c r="G177" i="19"/>
  <c r="F206" i="19"/>
  <c r="F129" i="19"/>
  <c r="G159" i="19"/>
  <c r="F208" i="19"/>
  <c r="E109" i="19"/>
  <c r="E80" i="19"/>
  <c r="G80" i="19"/>
  <c r="E144" i="19"/>
  <c r="G144" i="19"/>
  <c r="G141" i="19" s="1"/>
  <c r="E191" i="19"/>
  <c r="G103" i="19"/>
  <c r="E103" i="19"/>
  <c r="G48" i="19"/>
  <c r="E48" i="19"/>
  <c r="G109" i="19"/>
  <c r="E67" i="19"/>
  <c r="G67" i="19"/>
  <c r="E31" i="19"/>
  <c r="E70" i="19"/>
  <c r="G70" i="19"/>
  <c r="G40" i="19"/>
  <c r="F96" i="19"/>
  <c r="E165" i="19"/>
  <c r="G31" i="19"/>
  <c r="G30" i="19"/>
  <c r="G74" i="19"/>
  <c r="G37" i="19"/>
  <c r="G61" i="19"/>
  <c r="G13" i="19"/>
  <c r="E241" i="19"/>
  <c r="E240" i="19"/>
  <c r="H274" i="19"/>
  <c r="E243" i="19"/>
  <c r="G231" i="19"/>
  <c r="E201" i="19"/>
  <c r="E175" i="19"/>
  <c r="G175" i="19"/>
  <c r="G161" i="19"/>
  <c r="H154" i="19"/>
  <c r="F154" i="19"/>
  <c r="H164" i="19"/>
  <c r="E151" i="19"/>
  <c r="G207" i="19"/>
  <c r="H158" i="19"/>
  <c r="F158" i="19"/>
  <c r="H121" i="19"/>
  <c r="F121" i="19"/>
  <c r="H108" i="19"/>
  <c r="H216" i="19"/>
  <c r="G99" i="19"/>
  <c r="E99" i="19"/>
  <c r="G44" i="19"/>
  <c r="E44" i="19"/>
  <c r="E73" i="19"/>
  <c r="H66" i="19"/>
  <c r="E27" i="19"/>
  <c r="E69" i="19"/>
  <c r="G69" i="19"/>
  <c r="F76" i="19"/>
  <c r="H76" i="19"/>
  <c r="G36" i="19"/>
  <c r="E29" i="19"/>
  <c r="G14" i="19"/>
  <c r="E14" i="19"/>
  <c r="G52" i="19"/>
  <c r="G26" i="19"/>
  <c r="G32" i="19"/>
  <c r="E65" i="19"/>
  <c r="G29" i="19"/>
  <c r="E57" i="19"/>
  <c r="G11" i="19"/>
  <c r="E11" i="19"/>
  <c r="E213" i="19" l="1"/>
  <c r="B9" i="19"/>
  <c r="E195" i="19"/>
  <c r="E181" i="19"/>
  <c r="H181" i="19" s="1"/>
  <c r="E187" i="19"/>
  <c r="G133" i="19"/>
  <c r="H187" i="19"/>
  <c r="H195" i="19"/>
  <c r="H175" i="19"/>
  <c r="F175" i="19"/>
  <c r="H45" i="19"/>
  <c r="F45" i="19"/>
  <c r="H19" i="19"/>
  <c r="F19" i="19"/>
  <c r="H257" i="19"/>
  <c r="F257" i="19"/>
  <c r="H237" i="19"/>
  <c r="F237" i="19"/>
  <c r="H240" i="19"/>
  <c r="F240" i="19"/>
  <c r="H48" i="19"/>
  <c r="F48" i="19"/>
  <c r="H169" i="19"/>
  <c r="F169" i="19"/>
  <c r="H26" i="19"/>
  <c r="F26" i="19"/>
  <c r="H185" i="19"/>
  <c r="F185" i="19"/>
  <c r="G213" i="19"/>
  <c r="H215" i="19"/>
  <c r="F215" i="19"/>
  <c r="H46" i="19"/>
  <c r="F46" i="19"/>
  <c r="H113" i="19"/>
  <c r="F113" i="19"/>
  <c r="H168" i="19"/>
  <c r="F168" i="19"/>
  <c r="H253" i="19"/>
  <c r="F253" i="19"/>
  <c r="H160" i="19"/>
  <c r="F160" i="19"/>
  <c r="H167" i="19"/>
  <c r="F167" i="19"/>
  <c r="H225" i="19"/>
  <c r="F225" i="19"/>
  <c r="H124" i="19"/>
  <c r="F124" i="19"/>
  <c r="G119" i="19"/>
  <c r="H128" i="19"/>
  <c r="H53" i="19"/>
  <c r="F53" i="19"/>
  <c r="E52" i="19"/>
  <c r="H63" i="19"/>
  <c r="F63" i="19"/>
  <c r="H95" i="19"/>
  <c r="F95" i="19"/>
  <c r="E94" i="19"/>
  <c r="E88" i="19"/>
  <c r="H89" i="19"/>
  <c r="F89" i="19"/>
  <c r="H189" i="19"/>
  <c r="F189" i="19"/>
  <c r="H229" i="19"/>
  <c r="F229" i="19"/>
  <c r="H231" i="19"/>
  <c r="F231" i="19"/>
  <c r="H109" i="19"/>
  <c r="F109" i="19"/>
  <c r="H245" i="19"/>
  <c r="F245" i="19"/>
  <c r="H249" i="19"/>
  <c r="F249" i="19"/>
  <c r="H251" i="19"/>
  <c r="F251" i="19"/>
  <c r="H198" i="19"/>
  <c r="F198" i="19"/>
  <c r="H65" i="19"/>
  <c r="F65" i="19"/>
  <c r="G10" i="19"/>
  <c r="H29" i="19"/>
  <c r="F29" i="19"/>
  <c r="H69" i="19"/>
  <c r="F69" i="19"/>
  <c r="H44" i="19"/>
  <c r="F44" i="19"/>
  <c r="H201" i="19"/>
  <c r="F201" i="19"/>
  <c r="H70" i="19"/>
  <c r="F70" i="19"/>
  <c r="H144" i="19"/>
  <c r="F144" i="19"/>
  <c r="H15" i="19"/>
  <c r="F15" i="19"/>
  <c r="H33" i="19"/>
  <c r="F33" i="19"/>
  <c r="H43" i="19"/>
  <c r="F43" i="19"/>
  <c r="H107" i="19"/>
  <c r="F107" i="19"/>
  <c r="E106" i="19"/>
  <c r="H111" i="19"/>
  <c r="F111" i="19"/>
  <c r="H50" i="19"/>
  <c r="F50" i="19"/>
  <c r="H115" i="19"/>
  <c r="F115" i="19"/>
  <c r="H102" i="19"/>
  <c r="F102" i="19"/>
  <c r="H135" i="19"/>
  <c r="F135" i="19"/>
  <c r="F140" i="19"/>
  <c r="H140" i="19"/>
  <c r="D9" i="19"/>
  <c r="D283" i="19" s="1"/>
  <c r="H25" i="19"/>
  <c r="F25" i="19"/>
  <c r="H202" i="19"/>
  <c r="F202" i="19"/>
  <c r="G235" i="19"/>
  <c r="G222" i="19" s="1"/>
  <c r="F92" i="19"/>
  <c r="H92" i="19"/>
  <c r="H126" i="19"/>
  <c r="F126" i="19"/>
  <c r="E138" i="19"/>
  <c r="H153" i="19"/>
  <c r="F153" i="19"/>
  <c r="H219" i="19"/>
  <c r="F219" i="19"/>
  <c r="H37" i="19"/>
  <c r="F37" i="19"/>
  <c r="H161" i="19"/>
  <c r="F161" i="19"/>
  <c r="E279" i="19"/>
  <c r="H280" i="19"/>
  <c r="F280" i="19"/>
  <c r="G23" i="19"/>
  <c r="H101" i="19"/>
  <c r="F101" i="19"/>
  <c r="H110" i="19"/>
  <c r="F110" i="19"/>
  <c r="H260" i="19"/>
  <c r="F260" i="19"/>
  <c r="G94" i="19"/>
  <c r="H227" i="19"/>
  <c r="F227" i="19"/>
  <c r="H11" i="19"/>
  <c r="E10" i="19"/>
  <c r="F11" i="19"/>
  <c r="H272" i="19"/>
  <c r="H57" i="19"/>
  <c r="F57" i="19"/>
  <c r="G35" i="19"/>
  <c r="H103" i="19"/>
  <c r="F103" i="19"/>
  <c r="G79" i="19"/>
  <c r="E84" i="19"/>
  <c r="H85" i="19"/>
  <c r="F85" i="19"/>
  <c r="H42" i="19"/>
  <c r="F42" i="19"/>
  <c r="G106" i="19"/>
  <c r="G150" i="19"/>
  <c r="H139" i="19"/>
  <c r="F139" i="19"/>
  <c r="G181" i="19"/>
  <c r="H177" i="19"/>
  <c r="F177" i="19"/>
  <c r="G255" i="19"/>
  <c r="E35" i="19"/>
  <c r="H36" i="19"/>
  <c r="F36" i="19"/>
  <c r="H114" i="19"/>
  <c r="F114" i="19"/>
  <c r="H61" i="19"/>
  <c r="E60" i="19"/>
  <c r="F61" i="19"/>
  <c r="H17" i="19"/>
  <c r="F17" i="19"/>
  <c r="H137" i="19"/>
  <c r="F137" i="19"/>
  <c r="H199" i="19"/>
  <c r="F199" i="19"/>
  <c r="E235" i="19"/>
  <c r="E222" i="19" s="1"/>
  <c r="H236" i="19"/>
  <c r="F236" i="19"/>
  <c r="H205" i="19"/>
  <c r="E204" i="19"/>
  <c r="F205" i="19"/>
  <c r="H264" i="19"/>
  <c r="F264" i="19"/>
  <c r="H209" i="19"/>
  <c r="F209" i="19"/>
  <c r="H31" i="19"/>
  <c r="F31" i="19"/>
  <c r="H99" i="19"/>
  <c r="F99" i="19"/>
  <c r="H243" i="19"/>
  <c r="F243" i="19"/>
  <c r="F165" i="19"/>
  <c r="H165" i="19"/>
  <c r="H213" i="19"/>
  <c r="B283" i="19"/>
  <c r="H41" i="19"/>
  <c r="F41" i="19"/>
  <c r="E141" i="19"/>
  <c r="H173" i="19"/>
  <c r="F173" i="19"/>
  <c r="H248" i="19"/>
  <c r="F248" i="19"/>
  <c r="E23" i="19"/>
  <c r="G204" i="19"/>
  <c r="F13" i="19"/>
  <c r="H13" i="19"/>
  <c r="H55" i="19"/>
  <c r="F55" i="19"/>
  <c r="F145" i="19"/>
  <c r="F123" i="19"/>
  <c r="H123" i="19"/>
  <c r="H193" i="19"/>
  <c r="F193" i="19"/>
  <c r="G279" i="19"/>
  <c r="F136" i="19"/>
  <c r="H136" i="19"/>
  <c r="H32" i="19"/>
  <c r="F32" i="19"/>
  <c r="H117" i="19"/>
  <c r="F117" i="19"/>
  <c r="E119" i="19"/>
  <c r="F120" i="19"/>
  <c r="H120" i="19"/>
  <c r="H21" i="19"/>
  <c r="F21" i="19"/>
  <c r="G171" i="19"/>
  <c r="H197" i="19"/>
  <c r="F197" i="19"/>
  <c r="F272" i="19"/>
  <c r="G72" i="19"/>
  <c r="H151" i="19"/>
  <c r="F151" i="19"/>
  <c r="E150" i="19"/>
  <c r="G187" i="19"/>
  <c r="H183" i="19"/>
  <c r="F183" i="19"/>
  <c r="H27" i="19"/>
  <c r="F27" i="19"/>
  <c r="G60" i="19"/>
  <c r="H67" i="19"/>
  <c r="F67" i="19"/>
  <c r="F80" i="19"/>
  <c r="E79" i="19"/>
  <c r="H80" i="19"/>
  <c r="H211" i="19"/>
  <c r="F211" i="19"/>
  <c r="H244" i="19"/>
  <c r="F244" i="19"/>
  <c r="H91" i="19"/>
  <c r="F91" i="19"/>
  <c r="F157" i="19"/>
  <c r="H157" i="19"/>
  <c r="H98" i="19"/>
  <c r="F98" i="19"/>
  <c r="H179" i="19"/>
  <c r="F179" i="19"/>
  <c r="H259" i="19"/>
  <c r="F259" i="19"/>
  <c r="H217" i="19"/>
  <c r="F217" i="19"/>
  <c r="H145" i="19"/>
  <c r="E255" i="19"/>
  <c r="H256" i="19"/>
  <c r="F256" i="19"/>
  <c r="H155" i="19"/>
  <c r="F155" i="19"/>
  <c r="H239" i="19"/>
  <c r="F239" i="19"/>
  <c r="H159" i="19"/>
  <c r="F159" i="19"/>
  <c r="H30" i="19"/>
  <c r="F30" i="19"/>
  <c r="E39" i="19"/>
  <c r="H40" i="19"/>
  <c r="F40" i="19"/>
  <c r="G88" i="19"/>
  <c r="H130" i="19"/>
  <c r="F130" i="19"/>
  <c r="H268" i="19"/>
  <c r="F268" i="19"/>
  <c r="H207" i="19"/>
  <c r="F207" i="19"/>
  <c r="H74" i="19"/>
  <c r="F74" i="19"/>
  <c r="H241" i="19"/>
  <c r="F241" i="19"/>
  <c r="H263" i="19"/>
  <c r="E262" i="19"/>
  <c r="F263" i="19"/>
  <c r="H14" i="19"/>
  <c r="F14" i="19"/>
  <c r="E72" i="19"/>
  <c r="H73" i="19"/>
  <c r="F73" i="19"/>
  <c r="G39" i="19"/>
  <c r="H191" i="19"/>
  <c r="F191" i="19"/>
  <c r="G262" i="19"/>
  <c r="H77" i="19"/>
  <c r="F77" i="19"/>
  <c r="H56" i="19"/>
  <c r="F56" i="19"/>
  <c r="H122" i="19"/>
  <c r="F122" i="19"/>
  <c r="H163" i="19"/>
  <c r="F163" i="19"/>
  <c r="H247" i="19"/>
  <c r="F247" i="19"/>
  <c r="H64" i="19"/>
  <c r="F64" i="19"/>
  <c r="H97" i="19"/>
  <c r="F97" i="19"/>
  <c r="E171" i="19"/>
  <c r="H252" i="19"/>
  <c r="F252" i="19"/>
  <c r="H223" i="19"/>
  <c r="F223" i="19"/>
  <c r="H75" i="19"/>
  <c r="F75" i="19"/>
  <c r="H81" i="19"/>
  <c r="F81" i="19"/>
  <c r="H234" i="19"/>
  <c r="F234" i="19"/>
  <c r="H143" i="19"/>
  <c r="F143" i="19"/>
  <c r="G195" i="19"/>
  <c r="F23" i="19" l="1"/>
  <c r="H171" i="19"/>
  <c r="F79" i="19"/>
  <c r="F60" i="19"/>
  <c r="F84" i="19"/>
  <c r="F279" i="19"/>
  <c r="H138" i="19"/>
  <c r="E133" i="19"/>
  <c r="F138" i="19"/>
  <c r="F72" i="19"/>
  <c r="H141" i="19"/>
  <c r="F235" i="19"/>
  <c r="F222" i="19" s="1"/>
  <c r="H60" i="19"/>
  <c r="F181" i="19"/>
  <c r="H106" i="19"/>
  <c r="F88" i="19"/>
  <c r="H79" i="19"/>
  <c r="H72" i="19"/>
  <c r="F141" i="19"/>
  <c r="G276" i="19"/>
  <c r="H23" i="19"/>
  <c r="H35" i="19"/>
  <c r="H279" i="19"/>
  <c r="E276" i="19"/>
  <c r="F106" i="19"/>
  <c r="F39" i="19"/>
  <c r="F255" i="19"/>
  <c r="H84" i="19"/>
  <c r="H222" i="19"/>
  <c r="H235" i="19"/>
  <c r="F10" i="19"/>
  <c r="H88" i="19"/>
  <c r="H52" i="19"/>
  <c r="F213" i="19"/>
  <c r="H119" i="19"/>
  <c r="F35" i="19"/>
  <c r="F171" i="19"/>
  <c r="H150" i="19"/>
  <c r="F119" i="19"/>
  <c r="F195" i="19"/>
  <c r="F204" i="19"/>
  <c r="F187" i="19"/>
  <c r="H10" i="19"/>
  <c r="H94" i="19"/>
  <c r="F52" i="19"/>
  <c r="G132" i="19"/>
  <c r="G9" i="19" s="1"/>
  <c r="H262" i="19"/>
  <c r="F262" i="19"/>
  <c r="H39" i="19"/>
  <c r="H255" i="19"/>
  <c r="F150" i="19"/>
  <c r="H204" i="19"/>
  <c r="F128" i="19"/>
  <c r="F94" i="19"/>
  <c r="F133" i="19" l="1"/>
  <c r="E132" i="19"/>
  <c r="H133" i="19"/>
  <c r="G283" i="19"/>
  <c r="H276" i="19"/>
  <c r="F276" i="19"/>
  <c r="H132" i="19" l="1"/>
  <c r="E9" i="19"/>
  <c r="F132" i="19"/>
  <c r="H9" i="19" l="1"/>
  <c r="E283" i="19"/>
  <c r="F9" i="19"/>
  <c r="F283" i="19" s="1"/>
  <c r="H283" i="19" l="1"/>
  <c r="M53" i="18" l="1"/>
  <c r="L53" i="18"/>
  <c r="E53" i="18"/>
  <c r="J53" i="18"/>
  <c r="I53" i="18"/>
  <c r="K53" i="18" s="1"/>
  <c r="M52" i="18"/>
  <c r="L52" i="18"/>
  <c r="E52" i="18"/>
  <c r="J52" i="18"/>
  <c r="J50" i="18"/>
  <c r="I50" i="18"/>
  <c r="H50" i="18"/>
  <c r="L50" i="18"/>
  <c r="F48" i="18"/>
  <c r="D48" i="18"/>
  <c r="D8" i="18" s="1"/>
  <c r="C48" i="18"/>
  <c r="M46" i="18"/>
  <c r="L46" i="18"/>
  <c r="J46" i="18"/>
  <c r="E46" i="18"/>
  <c r="J45" i="18"/>
  <c r="I45" i="18"/>
  <c r="M45" i="18"/>
  <c r="H45" i="18"/>
  <c r="M44" i="18"/>
  <c r="J44" i="18"/>
  <c r="I44" i="18"/>
  <c r="M43" i="18"/>
  <c r="L43" i="18"/>
  <c r="E43" i="18"/>
  <c r="J43" i="18"/>
  <c r="I43" i="18"/>
  <c r="M42" i="18"/>
  <c r="L42" i="18"/>
  <c r="J42" i="18"/>
  <c r="E42" i="18"/>
  <c r="J41" i="18"/>
  <c r="I41" i="18"/>
  <c r="M41" i="18"/>
  <c r="H41" i="18"/>
  <c r="M40" i="18"/>
  <c r="L40" i="18"/>
  <c r="E40" i="18"/>
  <c r="J40" i="18"/>
  <c r="I40" i="18"/>
  <c r="K40" i="18" s="1"/>
  <c r="M39" i="18"/>
  <c r="L39" i="18"/>
  <c r="J39" i="18"/>
  <c r="E39" i="18"/>
  <c r="I38" i="18"/>
  <c r="M38" i="18"/>
  <c r="H38" i="18"/>
  <c r="M37" i="18"/>
  <c r="J37" i="18"/>
  <c r="I37" i="18"/>
  <c r="M36" i="18"/>
  <c r="L36" i="18"/>
  <c r="E36" i="18"/>
  <c r="J36" i="18"/>
  <c r="I36" i="18"/>
  <c r="M35" i="18"/>
  <c r="L35" i="18"/>
  <c r="J35" i="18"/>
  <c r="E35" i="18"/>
  <c r="I34" i="18"/>
  <c r="M34" i="18"/>
  <c r="H34" i="18"/>
  <c r="H33" i="18"/>
  <c r="M33" i="18"/>
  <c r="J33" i="18"/>
  <c r="I33" i="18"/>
  <c r="K33" i="18" s="1"/>
  <c r="M32" i="18"/>
  <c r="L32" i="18"/>
  <c r="E32" i="18"/>
  <c r="J32" i="18"/>
  <c r="I32" i="18"/>
  <c r="M31" i="18"/>
  <c r="L31" i="18"/>
  <c r="J31" i="18"/>
  <c r="E31" i="18"/>
  <c r="I30" i="18"/>
  <c r="H30" i="18"/>
  <c r="M30" i="18"/>
  <c r="L30" i="18"/>
  <c r="M29" i="18"/>
  <c r="J29" i="18"/>
  <c r="I29" i="18"/>
  <c r="K29" i="18" s="1"/>
  <c r="M28" i="18"/>
  <c r="L28" i="18"/>
  <c r="E28" i="18"/>
  <c r="J28" i="18"/>
  <c r="I28" i="18"/>
  <c r="M27" i="18"/>
  <c r="L27" i="18"/>
  <c r="J27" i="18"/>
  <c r="E27" i="18"/>
  <c r="I26" i="18"/>
  <c r="M26" i="18"/>
  <c r="H26" i="18"/>
  <c r="M25" i="18"/>
  <c r="J25" i="18"/>
  <c r="I25" i="18"/>
  <c r="M24" i="18"/>
  <c r="L24" i="18"/>
  <c r="E24" i="18"/>
  <c r="J24" i="18"/>
  <c r="I24" i="18"/>
  <c r="K24" i="18" s="1"/>
  <c r="M23" i="18"/>
  <c r="L23" i="18"/>
  <c r="J23" i="18"/>
  <c r="E23" i="18"/>
  <c r="I22" i="18"/>
  <c r="H22" i="18"/>
  <c r="M22" i="18"/>
  <c r="L22" i="18"/>
  <c r="M21" i="18"/>
  <c r="J21" i="18"/>
  <c r="I21" i="18"/>
  <c r="M20" i="18"/>
  <c r="L20" i="18"/>
  <c r="E20" i="18"/>
  <c r="J20" i="18"/>
  <c r="I20" i="18"/>
  <c r="I19" i="18"/>
  <c r="M19" i="18"/>
  <c r="L19" i="18"/>
  <c r="E19" i="18"/>
  <c r="I18" i="18"/>
  <c r="M18" i="18"/>
  <c r="H18" i="18"/>
  <c r="M17" i="18"/>
  <c r="J17" i="18"/>
  <c r="I17" i="18"/>
  <c r="K17" i="18" s="1"/>
  <c r="M16" i="18"/>
  <c r="L16" i="18"/>
  <c r="E16" i="18"/>
  <c r="J16" i="18"/>
  <c r="I16" i="18"/>
  <c r="I15" i="18"/>
  <c r="M15" i="18"/>
  <c r="L15" i="18"/>
  <c r="J15" i="18"/>
  <c r="E15" i="18"/>
  <c r="I14" i="18"/>
  <c r="M14" i="18"/>
  <c r="H14" i="18"/>
  <c r="M13" i="18"/>
  <c r="J13" i="18"/>
  <c r="I13" i="18"/>
  <c r="K13" i="18" s="1"/>
  <c r="M12" i="18"/>
  <c r="L12" i="18"/>
  <c r="E12" i="18"/>
  <c r="J12" i="18"/>
  <c r="I12" i="18"/>
  <c r="F10" i="18"/>
  <c r="F8" i="18" s="1"/>
  <c r="D10" i="18"/>
  <c r="C7" i="17"/>
  <c r="B7" i="17"/>
  <c r="F6" i="17"/>
  <c r="D6" i="17"/>
  <c r="F5" i="17"/>
  <c r="G5" i="17" s="1"/>
  <c r="D5" i="17"/>
  <c r="K43" i="18" l="1"/>
  <c r="K32" i="18"/>
  <c r="K36" i="18"/>
  <c r="K15" i="18"/>
  <c r="J48" i="18"/>
  <c r="K21" i="18"/>
  <c r="K25" i="18"/>
  <c r="K41" i="18"/>
  <c r="K45" i="18"/>
  <c r="L48" i="18"/>
  <c r="K16" i="18"/>
  <c r="K28" i="18"/>
  <c r="K20" i="18"/>
  <c r="K37" i="18"/>
  <c r="K12" i="18"/>
  <c r="K44" i="18"/>
  <c r="L13" i="18"/>
  <c r="J14" i="18"/>
  <c r="H15" i="18"/>
  <c r="L17" i="18"/>
  <c r="J18" i="18"/>
  <c r="K18" i="18" s="1"/>
  <c r="H19" i="18"/>
  <c r="L21" i="18"/>
  <c r="J22" i="18"/>
  <c r="K22" i="18" s="1"/>
  <c r="H23" i="18"/>
  <c r="L25" i="18"/>
  <c r="J26" i="18"/>
  <c r="K26" i="18" s="1"/>
  <c r="H27" i="18"/>
  <c r="L29" i="18"/>
  <c r="J30" i="18"/>
  <c r="K30" i="18" s="1"/>
  <c r="H31" i="18"/>
  <c r="L33" i="18"/>
  <c r="J34" i="18"/>
  <c r="K34" i="18" s="1"/>
  <c r="H35" i="18"/>
  <c r="L37" i="18"/>
  <c r="J38" i="18"/>
  <c r="K38" i="18" s="1"/>
  <c r="H39" i="18"/>
  <c r="H42" i="18"/>
  <c r="L44" i="18"/>
  <c r="H46" i="18"/>
  <c r="H52" i="18"/>
  <c r="C10" i="18"/>
  <c r="C8" i="18" s="1"/>
  <c r="E17" i="18"/>
  <c r="E21" i="18"/>
  <c r="I23" i="18"/>
  <c r="K23" i="18" s="1"/>
  <c r="E25" i="18"/>
  <c r="I27" i="18"/>
  <c r="K27" i="18" s="1"/>
  <c r="E29" i="18"/>
  <c r="I31" i="18"/>
  <c r="K31" i="18" s="1"/>
  <c r="E33" i="18"/>
  <c r="I35" i="18"/>
  <c r="K35" i="18" s="1"/>
  <c r="E37" i="18"/>
  <c r="I39" i="18"/>
  <c r="K39" i="18" s="1"/>
  <c r="I42" i="18"/>
  <c r="K42" i="18" s="1"/>
  <c r="E44" i="18"/>
  <c r="I46" i="18"/>
  <c r="K46" i="18" s="1"/>
  <c r="G48" i="18"/>
  <c r="M48" i="18" s="1"/>
  <c r="K50" i="18"/>
  <c r="I52" i="18"/>
  <c r="K52" i="18" s="1"/>
  <c r="H12" i="18"/>
  <c r="L14" i="18"/>
  <c r="H16" i="18"/>
  <c r="L18" i="18"/>
  <c r="J19" i="18"/>
  <c r="K19" i="18" s="1"/>
  <c r="H20" i="18"/>
  <c r="H24" i="18"/>
  <c r="L26" i="18"/>
  <c r="H28" i="18"/>
  <c r="H32" i="18"/>
  <c r="L34" i="18"/>
  <c r="H36" i="18"/>
  <c r="L38" i="18"/>
  <c r="H40" i="18"/>
  <c r="L41" i="18"/>
  <c r="H43" i="18"/>
  <c r="L45" i="18"/>
  <c r="H53" i="18"/>
  <c r="E13" i="18"/>
  <c r="E14" i="18"/>
  <c r="E18" i="18"/>
  <c r="E22" i="18"/>
  <c r="E26" i="18"/>
  <c r="E30" i="18"/>
  <c r="E34" i="18"/>
  <c r="E38" i="18"/>
  <c r="E41" i="18"/>
  <c r="E45" i="18"/>
  <c r="E50" i="18"/>
  <c r="M50" i="18"/>
  <c r="H13" i="18"/>
  <c r="H17" i="18"/>
  <c r="H21" i="18"/>
  <c r="H25" i="18"/>
  <c r="H29" i="18"/>
  <c r="H37" i="18"/>
  <c r="H44" i="18"/>
  <c r="G10" i="18"/>
  <c r="D7" i="17"/>
  <c r="F8" i="17"/>
  <c r="B8" i="17" s="1"/>
  <c r="G6" i="17"/>
  <c r="J10" i="18" l="1"/>
  <c r="J8" i="18" s="1"/>
  <c r="I48" i="18"/>
  <c r="K14" i="18"/>
  <c r="H10" i="18"/>
  <c r="L8" i="18"/>
  <c r="E48" i="18"/>
  <c r="K10" i="18"/>
  <c r="K8" i="18" s="1"/>
  <c r="E10" i="18"/>
  <c r="I10" i="18"/>
  <c r="K48" i="18"/>
  <c r="H48" i="18"/>
  <c r="M10" i="18"/>
  <c r="G8" i="18"/>
  <c r="L10" i="18"/>
  <c r="G8" i="17"/>
  <c r="C8" i="17" s="1"/>
  <c r="I8" i="18" l="1"/>
  <c r="E8" i="18"/>
  <c r="H8" i="18"/>
  <c r="M8" i="18"/>
</calcChain>
</file>

<file path=xl/sharedStrings.xml><?xml version="1.0" encoding="utf-8"?>
<sst xmlns="http://schemas.openxmlformats.org/spreadsheetml/2006/main" count="347" uniqueCount="331">
  <si>
    <t>All Departments</t>
  </si>
  <si>
    <t>in millions</t>
  </si>
  <si>
    <t>CUMULATIVE</t>
  </si>
  <si>
    <t>JAN</t>
  </si>
  <si>
    <t>FEB</t>
  </si>
  <si>
    <t>Monthly NCA Credited</t>
  </si>
  <si>
    <t>Monthly NCA Utilized</t>
  </si>
  <si>
    <t>AS OF FEB</t>
  </si>
  <si>
    <t>(in thousand pesos)</t>
  </si>
  <si>
    <r>
      <t>NCA RELEASES</t>
    </r>
    <r>
      <rPr>
        <vertAlign val="superscript"/>
        <sz val="10"/>
        <rFont val="Arial"/>
        <family val="2"/>
      </rPr>
      <t>/3</t>
    </r>
  </si>
  <si>
    <r>
      <t>NCAs UTILIZED</t>
    </r>
    <r>
      <rPr>
        <vertAlign val="superscript"/>
        <sz val="10"/>
        <rFont val="Arial"/>
        <family val="2"/>
      </rPr>
      <t>/4</t>
    </r>
  </si>
  <si>
    <t xml:space="preserve">UNUSED NCAs </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</si>
  <si>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</si>
  <si>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</si>
  <si>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</si>
  <si>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</si>
  <si>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</si>
  <si>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</si>
  <si>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</si>
  <si>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</si>
  <si>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</si>
  <si>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</si>
  <si>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</si>
  <si>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</si>
  <si>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</si>
  <si>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</si>
  <si>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</si>
  <si>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</si>
  <si>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</si>
  <si>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</si>
  <si>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</si>
  <si>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</si>
  <si>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</si>
  <si>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</si>
  <si>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National Economic and Development Authority</t>
  </si>
  <si>
    <t>Other Executive Offices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</si>
  <si>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</si>
  <si>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</si>
  <si>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</si>
  <si>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</si>
  <si>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</si>
  <si>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</si>
  <si>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</si>
  <si>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</si>
  <si>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</si>
  <si>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</si>
  <si>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</si>
  <si>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</si>
  <si>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</si>
  <si>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</si>
  <si>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</si>
  <si>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</si>
  <si>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</si>
  <si>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</si>
  <si>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</si>
  <si>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</si>
  <si>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</si>
  <si>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JANUARY
</t>
    </r>
    <r>
      <rPr>
        <sz val="8"/>
        <rFont val="Arial"/>
        <family val="2"/>
      </rPr>
      <t>(2)</t>
    </r>
  </si>
  <si>
    <r>
      <t xml:space="preserve">FEBRUARY
</t>
    </r>
    <r>
      <rPr>
        <sz val="8"/>
        <rFont val="Arial"/>
        <family val="2"/>
      </rPr>
      <t>(3)</t>
    </r>
  </si>
  <si>
    <r>
      <t xml:space="preserve">As of end        FEBRUARY
</t>
    </r>
    <r>
      <rPr>
        <sz val="8"/>
        <rFont val="Arial"/>
        <family val="2"/>
      </rPr>
      <t>(4) = (2) + (3)</t>
    </r>
  </si>
  <si>
    <r>
      <t xml:space="preserve">JANUARY
</t>
    </r>
    <r>
      <rPr>
        <sz val="8"/>
        <rFont val="Arial"/>
        <family val="2"/>
      </rPr>
      <t>(5)</t>
    </r>
  </si>
  <si>
    <r>
      <t xml:space="preserve">FEBRUARY
</t>
    </r>
    <r>
      <rPr>
        <sz val="8"/>
        <rFont val="Arial"/>
        <family val="2"/>
      </rPr>
      <t>(6)</t>
    </r>
  </si>
  <si>
    <r>
      <t xml:space="preserve">As of end        FEBRUARY
</t>
    </r>
    <r>
      <rPr>
        <sz val="8"/>
        <rFont val="Arial"/>
        <family val="2"/>
      </rPr>
      <t>(7) = (5) + (6)</t>
    </r>
  </si>
  <si>
    <r>
      <t xml:space="preserve">JANUARY
</t>
    </r>
    <r>
      <rPr>
        <sz val="8"/>
        <rFont val="Arial"/>
        <family val="2"/>
      </rPr>
      <t>(8) = (2) - (5)</t>
    </r>
  </si>
  <si>
    <r>
      <t xml:space="preserve">FEBRUARY
</t>
    </r>
    <r>
      <rPr>
        <sz val="8"/>
        <rFont val="Arial"/>
        <family val="2"/>
      </rPr>
      <t>(9) = (3) - (6)</t>
    </r>
  </si>
  <si>
    <r>
      <t xml:space="preserve">As of end        FEBRUARY
</t>
    </r>
    <r>
      <rPr>
        <sz val="8"/>
        <rFont val="Arial"/>
        <family val="2"/>
      </rPr>
      <t>(10) = (8) + (9)</t>
    </r>
  </si>
  <si>
    <r>
      <t xml:space="preserve">JANUARY
</t>
    </r>
    <r>
      <rPr>
        <sz val="8"/>
        <rFont val="Arial"/>
        <family val="2"/>
      </rPr>
      <t>(11) = (5) / (2)</t>
    </r>
  </si>
  <si>
    <t>Department of Human Settlements and Urban Development</t>
  </si>
  <si>
    <t>Based on Report of MDS-Government Servicing Banks</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</si>
  <si>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</si>
  <si>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</si>
  <si>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</si>
  <si>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</si>
  <si>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</si>
  <si>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</si>
  <si>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</si>
  <si>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</si>
  <si>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</si>
  <si>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</si>
  <si>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</si>
  <si>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</si>
  <si>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</si>
  <si>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</si>
  <si>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</si>
  <si>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</si>
  <si>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</si>
  <si>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</si>
  <si>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</si>
  <si>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</si>
  <si>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</si>
  <si>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</si>
  <si>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</si>
  <si>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</si>
  <si>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</si>
  <si>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</si>
  <si>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</si>
  <si>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</si>
  <si>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</si>
  <si>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</si>
  <si>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</si>
  <si>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</si>
  <si>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</si>
  <si>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</si>
  <si>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</si>
  <si>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</si>
  <si>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</si>
  <si>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</si>
  <si>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</si>
  <si>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</si>
  <si>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</si>
  <si>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</si>
  <si>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</si>
  <si>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</si>
  <si>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</si>
  <si>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</si>
  <si>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</si>
  <si>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</si>
  <si>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</si>
  <si>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</si>
  <si>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</si>
  <si>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</si>
  <si>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</si>
  <si>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</si>
  <si>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</si>
  <si>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</si>
  <si>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</si>
  <si>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</si>
  <si>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</si>
  <si>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</si>
  <si>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</si>
  <si>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</si>
  <si>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</si>
  <si>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</si>
  <si>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</si>
  <si>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</si>
  <si>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</si>
  <si>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</si>
  <si>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</si>
  <si>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</si>
  <si>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</si>
  <si>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</si>
  <si>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</si>
  <si>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</si>
  <si>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</si>
  <si>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</si>
  <si>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</si>
  <si>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</si>
  <si>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</si>
  <si>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</si>
  <si>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</si>
  <si>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</si>
  <si>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</si>
  <si>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</si>
  <si>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</si>
  <si>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</si>
  <si>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</si>
  <si>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</si>
  <si>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</si>
  <si>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</si>
  <si>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</si>
  <si>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</si>
  <si>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</si>
  <si>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</si>
  <si>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</si>
  <si>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</si>
  <si>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</si>
  <si>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</si>
  <si>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</si>
  <si>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</si>
  <si>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</si>
  <si>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</si>
  <si>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</si>
  <si>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</si>
  <si>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</si>
  <si>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</si>
  <si>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</si>
  <si>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</si>
  <si>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</si>
  <si>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</si>
  <si>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</si>
  <si>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</si>
  <si>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</si>
  <si>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</si>
  <si>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</si>
  <si>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</si>
  <si>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</si>
  <si>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</si>
  <si>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</si>
  <si>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</si>
  <si>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</si>
  <si>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</si>
  <si>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</si>
  <si>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</si>
  <si>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</si>
  <si>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</si>
  <si>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</si>
  <si>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</si>
  <si>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</si>
  <si>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</si>
  <si>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</si>
  <si>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</si>
  <si>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</si>
  <si>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</si>
  <si>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</si>
  <si>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</si>
  <si>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</si>
  <si>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</si>
  <si>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</si>
  <si>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</si>
  <si>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</si>
  <si>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</si>
  <si>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</si>
  <si>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</si>
  <si>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</si>
  <si>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</si>
  <si>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</si>
  <si>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</si>
  <si>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</si>
  <si>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</si>
  <si>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</si>
  <si>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</si>
  <si>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</si>
  <si>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</si>
  <si>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</si>
  <si>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</si>
  <si>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</si>
  <si>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</si>
  <si>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</si>
  <si>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</si>
  <si>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</si>
  <si>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</si>
  <si>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</si>
  <si>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</si>
  <si>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</si>
  <si>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</si>
  <si>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</si>
  <si>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</si>
  <si>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</si>
  <si>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</si>
  <si>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</si>
  <si>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</si>
  <si>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</si>
  <si>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</si>
  <si>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</si>
  <si>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</si>
  <si>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</si>
  <si>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NICA</t>
  </si>
  <si>
    <t xml:space="preserve">   NSC  </t>
  </si>
  <si>
    <t xml:space="preserve">   PDEA</t>
  </si>
  <si>
    <t xml:space="preserve">   PHILRACOM</t>
  </si>
  <si>
    <t xml:space="preserve">   PSC  </t>
  </si>
  <si>
    <t xml:space="preserve">   PLLO</t>
  </si>
  <si>
    <t xml:space="preserve">   PMS</t>
  </si>
  <si>
    <t xml:space="preserve">   ARTA</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</si>
  <si>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</si>
  <si>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</si>
  <si>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</si>
  <si>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</si>
  <si>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</si>
  <si>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</si>
  <si>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</si>
  <si>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</si>
  <si>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</si>
  <si>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</si>
  <si>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</si>
  <si>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</si>
  <si>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</si>
  <si>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</si>
  <si>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</si>
  <si>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Special Purpose Funds (SPFs)</t>
  </si>
  <si>
    <t xml:space="preserve">BSGC   </t>
  </si>
  <si>
    <t>ALGU</t>
  </si>
  <si>
    <t xml:space="preserve">    LGUs</t>
  </si>
  <si>
    <t>TOTAL (Departments &amp; SPFs)</t>
  </si>
  <si>
    <t>Department of Budget and Management</t>
  </si>
  <si>
    <t xml:space="preserve">Department of Transportation </t>
  </si>
  <si>
    <r>
      <t xml:space="preserve">     Owned and Controlled Corporations </t>
    </r>
    <r>
      <rPr>
        <vertAlign val="superscript"/>
        <sz val="10"/>
        <rFont val="Arial"/>
        <family val="2"/>
      </rPr>
      <t>/6</t>
    </r>
  </si>
  <si>
    <r>
      <t xml:space="preserve">NCAs UTILIZED </t>
    </r>
    <r>
      <rPr>
        <b/>
        <vertAlign val="superscript"/>
        <sz val="8"/>
        <rFont val="Arial"/>
        <family val="2"/>
      </rPr>
      <t>/2</t>
    </r>
  </si>
  <si>
    <t xml:space="preserve">   NFRDI</t>
  </si>
  <si>
    <t xml:space="preserve">   PCVF</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</si>
  <si>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</si>
  <si>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</si>
  <si>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</si>
  <si>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</si>
  <si>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</si>
  <si>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</si>
  <si>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 xml:space="preserve">   PFIDA</t>
  </si>
  <si>
    <t xml:space="preserve">  NAS</t>
  </si>
  <si>
    <t xml:space="preserve">  PNAC</t>
  </si>
  <si>
    <t xml:space="preserve">   OADR</t>
  </si>
  <si>
    <t xml:space="preserve">    PCIEERD </t>
  </si>
  <si>
    <r>
      <rPr>
        <sz val="9"/>
        <rFont val="Arial"/>
        <family val="2"/>
      </rPr>
      <t>FEBRUARY</t>
    </r>
    <r>
      <rPr>
        <sz val="10"/>
        <rFont val="Arial"/>
        <family val="2"/>
      </rPr>
      <t xml:space="preserve">
</t>
    </r>
    <r>
      <rPr>
        <sz val="8"/>
        <rFont val="Arial"/>
        <family val="2"/>
      </rPr>
      <t>(12) = (6) / (3)</t>
    </r>
  </si>
  <si>
    <r>
      <t xml:space="preserve">As of end </t>
    </r>
    <r>
      <rPr>
        <sz val="9"/>
        <rFont val="Arial"/>
        <family val="2"/>
      </rPr>
      <t>FEBRUARY</t>
    </r>
    <r>
      <rPr>
        <sz val="10"/>
        <rFont val="Arial"/>
        <family val="2"/>
      </rPr>
      <t xml:space="preserve">
</t>
    </r>
    <r>
      <rPr>
        <sz val="8"/>
        <rFont val="Arial"/>
        <family val="2"/>
      </rPr>
      <t>(13) = (7) / (4)</t>
    </r>
  </si>
  <si>
    <t>Department of Migrant Workers</t>
  </si>
  <si>
    <r>
      <t xml:space="preserve">UNUSED NCAs
</t>
    </r>
    <r>
      <rPr>
        <b/>
        <vertAlign val="superscript"/>
        <sz val="8"/>
        <rFont val="Arial"/>
        <family val="2"/>
      </rPr>
      <t xml:space="preserve">/5 </t>
    </r>
  </si>
  <si>
    <t>% of NCA UTILIZATION</t>
  </si>
  <si>
    <t>DMW</t>
  </si>
  <si>
    <t>OWWA</t>
  </si>
  <si>
    <t xml:space="preserve">   NACC</t>
  </si>
  <si>
    <t>PCSSD</t>
  </si>
  <si>
    <t xml:space="preserve">     NHCP</t>
  </si>
  <si>
    <t xml:space="preserve">     NAP</t>
  </si>
  <si>
    <t xml:space="preserve">   OPAPRU</t>
  </si>
  <si>
    <t xml:space="preserve">   OMB</t>
  </si>
  <si>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</si>
  <si>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</si>
  <si>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</si>
  <si>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JANUARY</t>
  </si>
  <si>
    <t>FEBRUARY</t>
  </si>
  <si>
    <t>NCA Utilized / NCAs Credited - Flow</t>
  </si>
  <si>
    <t>NCA Utilized / NCAs Credited - Cumulative</t>
  </si>
  <si>
    <t>NCAs CREDITED VS NCA UTILIZATION, JANUARY-FEBRUARY 2024</t>
  </si>
  <si>
    <t>AS OF FEBRUARY 29, 2024</t>
  </si>
  <si>
    <t>Department of Information and Communications Technology</t>
  </si>
  <si>
    <t>Department of Social Welfare and Development</t>
  </si>
  <si>
    <t>Presidential Communications Office</t>
  </si>
  <si>
    <r>
      <t xml:space="preserve">Allocations to Local Government Units </t>
    </r>
    <r>
      <rPr>
        <vertAlign val="superscript"/>
        <sz val="10"/>
        <rFont val="Arial"/>
        <family val="2"/>
      </rPr>
      <t>/7</t>
    </r>
  </si>
  <si>
    <t>Source: Report of MDS-Government Servicing Banks as of February 29, 2024</t>
  </si>
  <si>
    <t>ALGU: inclusive of NTA, special shares for LGUs, MMDA, BARMM and other transfers to LGUs</t>
  </si>
  <si>
    <t xml:space="preserve">   TESDA</t>
  </si>
  <si>
    <t>PCO</t>
  </si>
  <si>
    <t xml:space="preserve">    PCO-Proper</t>
  </si>
  <si>
    <t>PBS - BBS</t>
  </si>
  <si>
    <t xml:space="preserve">    BCS</t>
  </si>
  <si>
    <t>PVS (RTVM)</t>
  </si>
  <si>
    <t xml:space="preserve">   MCB</t>
  </si>
  <si>
    <t xml:space="preserve">        MMDA (Fund 101)</t>
  </si>
  <si>
    <r>
      <t xml:space="preserve">% of NCA UTILIZATION </t>
    </r>
    <r>
      <rPr>
        <vertAlign val="superscript"/>
        <sz val="9"/>
        <rFont val="Arial"/>
        <family val="2"/>
      </rPr>
      <t>/5</t>
    </r>
  </si>
  <si>
    <t>DEPARTMENT</t>
  </si>
  <si>
    <t>REPORT ON NCA UTILIZATION (Net of Trust and Working Fund), as of February 29, 2024</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</si>
  <si>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(Net of Trust and Working Fund)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</si>
</sst>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41"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sz val="12"/>
      <name val="Arial"/>
      <family val="2"/>
    </font>
    <font>
      <b/>
      <sz val="10"/>
      <name val="Arial"/>
      <family val="2"/>
    </font>
    <font>
      <b/>
      <i/>
      <sz val="10"/>
      <name val="Arial"/>
      <family val="2"/>
    </font>
    <font>
      <i/>
      <sz val="10"/>
      <name val="Arial"/>
      <family val="2"/>
    </font>
    <font>
      <u val="singleAccounting"/>
      <sz val="10"/>
      <name val="Arial"/>
      <family val="2"/>
    </font>
    <font>
      <sz val="9"/>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165" fontId="14" fillId="0" borderId="0" applyFont="0" applyFill="0" applyBorder="0" applyAlignment="0" applyProtection="0"/>
    <xf numFmtId="0" fontId="14" fillId="0" borderId="0"/>
  </cellStyleXfs>
  <cellXfs count="111">
    <xf numFmtId="0" fontId="0" fillId="0" borderId="0" xfId="0"/>
    <xf numFmtId="164" fontId="0" fillId="0" borderId="0" xfId="0" applyNumberFormat="1"/>
    <xf numFmtId="166" fontId="0" fillId="0" borderId="0" xfId="0" applyNumberFormat="1"/>
    <xf numFmtId="0" fontId="0" fillId="0" borderId="0" xfId="0" applyAlignment="1">
      <alignment horizontal="center"/>
    </xf>
    <xf numFmtId="0" fontId="14" fillId="0" borderId="0" xfId="0" applyFont="1"/>
    <xf numFmtId="166" fontId="14" fillId="0" borderId="0" xfId="43" applyNumberFormat="1" applyFont="1"/>
    <xf numFmtId="166" fontId="23" fillId="0" borderId="0" xfId="43" applyNumberFormat="1" applyFont="1"/>
    <xf numFmtId="166" fontId="24" fillId="0" borderId="0" xfId="43" applyNumberFormat="1" applyFont="1"/>
    <xf numFmtId="0" fontId="14" fillId="0" borderId="0" xfId="43" applyNumberFormat="1" applyFont="1"/>
    <xf numFmtId="166" fontId="14" fillId="0" borderId="11" xfId="43" applyNumberFormat="1" applyFont="1" applyBorder="1"/>
    <xf numFmtId="166" fontId="14" fillId="0" borderId="0" xfId="43" applyNumberFormat="1" applyFont="1" applyBorder="1"/>
    <xf numFmtId="166" fontId="19" fillId="25" borderId="0" xfId="43" applyNumberFormat="1" applyFont="1" applyFill="1" applyBorder="1"/>
    <xf numFmtId="0" fontId="19" fillId="0" borderId="0" xfId="0" applyFont="1"/>
    <xf numFmtId="166" fontId="19" fillId="0" borderId="0" xfId="43" applyNumberFormat="1" applyFont="1" applyBorder="1"/>
    <xf numFmtId="166" fontId="26" fillId="0" borderId="11" xfId="43" applyNumberFormat="1" applyFont="1" applyBorder="1" applyAlignment="1">
      <alignment horizontal="right"/>
    </xf>
    <xf numFmtId="166" fontId="36" fillId="0" borderId="0" xfId="43" applyNumberFormat="1" applyFont="1" applyBorder="1" applyAlignment="1"/>
    <xf numFmtId="166" fontId="26" fillId="0" borderId="0" xfId="43" applyNumberFormat="1" applyFont="1" applyFill="1"/>
    <xf numFmtId="166" fontId="26" fillId="0" borderId="0" xfId="43" applyNumberFormat="1" applyFont="1"/>
    <xf numFmtId="166" fontId="26" fillId="0" borderId="0" xfId="43" applyNumberFormat="1" applyFont="1" applyBorder="1"/>
    <xf numFmtId="166" fontId="26" fillId="0" borderId="0" xfId="43" applyNumberFormat="1" applyFont="1" applyFill="1" applyBorder="1"/>
    <xf numFmtId="166" fontId="26" fillId="0" borderId="11" xfId="43" applyNumberFormat="1" applyFont="1" applyBorder="1"/>
    <xf numFmtId="0" fontId="14" fillId="0" borderId="0" xfId="44" applyAlignment="1">
      <alignment horizontal="left" indent="2"/>
    </xf>
    <xf numFmtId="166" fontId="26" fillId="0" borderId="11" xfId="43" applyNumberFormat="1" applyFont="1" applyFill="1" applyBorder="1"/>
    <xf numFmtId="166" fontId="26" fillId="0" borderId="11" xfId="43" applyNumberFormat="1" applyFont="1" applyBorder="1" applyAlignment="1"/>
    <xf numFmtId="166" fontId="26" fillId="0" borderId="11" xfId="43" applyNumberFormat="1" applyFont="1" applyFill="1" applyBorder="1" applyAlignment="1">
      <alignment horizontal="right" vertical="top"/>
    </xf>
    <xf numFmtId="0" fontId="37" fillId="0" borderId="0" xfId="0" applyFont="1"/>
    <xf numFmtId="166" fontId="29" fillId="26" borderId="12" xfId="43" applyNumberFormat="1" applyFont="1" applyFill="1" applyBorder="1" applyAlignment="1">
      <alignment horizontal="center" vertical="center"/>
    </xf>
    <xf numFmtId="166" fontId="29" fillId="26" borderId="14" xfId="43" applyNumberFormat="1" applyFont="1" applyFill="1" applyBorder="1" applyAlignment="1">
      <alignment horizontal="center" vertical="center"/>
    </xf>
    <xf numFmtId="0" fontId="14" fillId="0" borderId="0" xfId="37"/>
    <xf numFmtId="0" fontId="14" fillId="0" borderId="0" xfId="37" applyAlignment="1">
      <alignment horizontal="center" vertical="center" wrapText="1"/>
    </xf>
    <xf numFmtId="0" fontId="14" fillId="0" borderId="10" xfId="37" applyBorder="1" applyAlignment="1">
      <alignment horizontal="center" vertical="center" wrapText="1"/>
    </xf>
    <xf numFmtId="0" fontId="14" fillId="0" borderId="0" xfId="37" applyAlignment="1">
      <alignment horizontal="center"/>
    </xf>
    <xf numFmtId="164" fontId="14" fillId="0" borderId="0" xfId="37" applyNumberFormat="1"/>
    <xf numFmtId="0" fontId="22" fillId="0" borderId="0" xfId="37" applyFont="1"/>
    <xf numFmtId="164" fontId="22" fillId="0" borderId="0" xfId="37" applyNumberFormat="1" applyFont="1"/>
    <xf numFmtId="164" fontId="25" fillId="0" borderId="0" xfId="37" applyNumberFormat="1" applyFont="1"/>
    <xf numFmtId="0" fontId="14" fillId="0" borderId="0" xfId="37" applyAlignment="1">
      <alignment wrapText="1"/>
    </xf>
    <xf numFmtId="0" fontId="14" fillId="0" borderId="11" xfId="37" applyBorder="1"/>
    <xf numFmtId="164" fontId="14" fillId="0" borderId="11" xfId="37" applyNumberFormat="1" applyBorder="1"/>
    <xf numFmtId="0" fontId="20" fillId="0" borderId="0" xfId="37" applyFont="1" applyAlignment="1">
      <alignment vertical="center"/>
    </xf>
    <xf numFmtId="0" fontId="20" fillId="0" borderId="0" xfId="37" applyFont="1"/>
    <xf numFmtId="0" fontId="14" fillId="0" borderId="0" xfId="37" applyAlignment="1">
      <alignment vertical="center"/>
    </xf>
    <xf numFmtId="166" fontId="26" fillId="0" borderId="11" xfId="43" applyNumberFormat="1" applyFont="1" applyFill="1" applyBorder="1" applyAlignment="1">
      <alignment horizontal="right"/>
    </xf>
    <xf numFmtId="166" fontId="26" fillId="0" borderId="11" xfId="43" applyNumberFormat="1" applyFont="1" applyFill="1" applyBorder="1" applyAlignment="1"/>
    <xf numFmtId="0" fontId="14" fillId="0" borderId="0" xfId="0" applyFont="1" applyAlignment="1">
      <alignment horizontal="center"/>
    </xf>
    <xf numFmtId="167" fontId="0" fillId="0" borderId="0" xfId="0" applyNumberFormat="1"/>
    <xf numFmtId="0" fontId="27" fillId="25" borderId="0" xfId="37" applyFont="1" applyFill="1"/>
    <xf numFmtId="0" fontId="19" fillId="25" borderId="0" xfId="37" applyFont="1" applyFill="1"/>
    <xf numFmtId="0" fontId="28" fillId="24" borderId="0" xfId="37" applyFont="1" applyFill="1" applyAlignment="1">
      <alignment horizontal="left"/>
    </xf>
    <xf numFmtId="164" fontId="19" fillId="25" borderId="0" xfId="37" applyNumberFormat="1" applyFont="1" applyFill="1" applyAlignment="1">
      <alignment horizontal="left"/>
    </xf>
    <xf numFmtId="0" fontId="29" fillId="25" borderId="0" xfId="37" applyFont="1" applyFill="1" applyAlignment="1">
      <alignment horizontal="left"/>
    </xf>
    <xf numFmtId="164" fontId="19" fillId="25" borderId="0" xfId="37" applyNumberFormat="1" applyFont="1" applyFill="1"/>
    <xf numFmtId="0" fontId="29" fillId="25" borderId="0" xfId="37" applyFont="1" applyFill="1"/>
    <xf numFmtId="0" fontId="19" fillId="0" borderId="0" xfId="37" applyFont="1" applyAlignment="1">
      <alignment horizontal="center" vertical="center"/>
    </xf>
    <xf numFmtId="0" fontId="29" fillId="26" borderId="10" xfId="37" applyFont="1" applyFill="1" applyBorder="1" applyAlignment="1">
      <alignment horizontal="center" vertical="center" wrapText="1"/>
    </xf>
    <xf numFmtId="0" fontId="29" fillId="0" borderId="0" xfId="37" applyFont="1" applyAlignment="1">
      <alignment horizontal="center"/>
    </xf>
    <xf numFmtId="166" fontId="19" fillId="0" borderId="13" xfId="43" applyNumberFormat="1" applyFont="1" applyBorder="1"/>
    <xf numFmtId="0" fontId="19" fillId="0" borderId="0" xfId="37" applyFont="1"/>
    <xf numFmtId="0" fontId="29" fillId="0" borderId="0" xfId="37" applyFont="1" applyAlignment="1">
      <alignment horizontal="left"/>
    </xf>
    <xf numFmtId="0" fontId="35" fillId="0" borderId="0" xfId="37" applyFont="1" applyAlignment="1">
      <alignment horizontal="left" indent="1"/>
    </xf>
    <xf numFmtId="166" fontId="19" fillId="0" borderId="0" xfId="37" applyNumberFormat="1" applyFont="1"/>
    <xf numFmtId="0" fontId="19" fillId="0" borderId="0" xfId="37" applyFont="1" applyAlignment="1">
      <alignment horizontal="left" indent="1"/>
    </xf>
    <xf numFmtId="0" fontId="19" fillId="0" borderId="0" xfId="37" applyFont="1" applyAlignment="1" applyProtection="1">
      <alignment horizontal="left" indent="1"/>
      <protection locked="0"/>
    </xf>
    <xf numFmtId="0" fontId="19" fillId="0" borderId="0" xfId="37" quotePrefix="1" applyFont="1" applyAlignment="1">
      <alignment horizontal="left" indent="1"/>
    </xf>
    <xf numFmtId="0" fontId="37" fillId="0" borderId="0" xfId="37" applyFont="1" applyAlignment="1">
      <alignment horizontal="left" indent="1"/>
    </xf>
    <xf numFmtId="0" fontId="19" fillId="0" borderId="0" xfId="37" applyFont="1" applyAlignment="1">
      <alignment horizontal="left" indent="2"/>
    </xf>
    <xf numFmtId="0" fontId="19" fillId="0" borderId="0" xfId="37" applyFont="1" applyAlignment="1">
      <alignment horizontal="left" wrapText="1" indent="2"/>
    </xf>
    <xf numFmtId="0" fontId="19" fillId="0" borderId="0" xfId="37" applyFont="1" applyAlignment="1">
      <alignment horizontal="left" indent="3"/>
    </xf>
    <xf numFmtId="0" fontId="19" fillId="0" borderId="0" xfId="37" applyFont="1" applyAlignment="1">
      <alignment horizontal="left" wrapText="1" indent="3"/>
    </xf>
    <xf numFmtId="0" fontId="38" fillId="0" borderId="0" xfId="37" applyFont="1" applyAlignment="1">
      <alignment horizontal="left" indent="1"/>
    </xf>
    <xf numFmtId="0" fontId="35" fillId="0" borderId="0" xfId="37" applyFont="1" applyAlignment="1">
      <alignment horizontal="left" vertical="top" indent="1"/>
    </xf>
    <xf numFmtId="166" fontId="26" fillId="0" borderId="11" xfId="43" applyNumberFormat="1" applyFont="1" applyBorder="1" applyAlignment="1">
      <alignment horizontal="right" vertical="top"/>
    </xf>
    <xf numFmtId="0" fontId="29" fillId="0" borderId="0" xfId="37" applyFont="1" applyAlignment="1">
      <alignment horizontal="left" indent="1"/>
    </xf>
    <xf numFmtId="0" fontId="19" fillId="0" borderId="0" xfId="37" applyFont="1" applyAlignment="1">
      <alignment horizontal="left"/>
    </xf>
    <xf numFmtId="0" fontId="29" fillId="0" borderId="0" xfId="37" applyFont="1" applyAlignment="1">
      <alignment horizontal="left" vertical="center"/>
    </xf>
    <xf numFmtId="166" fontId="27" fillId="0" borderId="22" xfId="37" applyNumberFormat="1" applyFont="1" applyBorder="1" applyAlignment="1">
      <alignment vertical="center"/>
    </xf>
    <xf numFmtId="166" fontId="39" fillId="0" borderId="22" xfId="37" applyNumberFormat="1" applyFont="1" applyBorder="1" applyAlignment="1">
      <alignment vertical="center"/>
    </xf>
    <xf numFmtId="0" fontId="19" fillId="0" borderId="0" xfId="37" applyFont="1" applyAlignment="1">
      <alignment vertical="center"/>
    </xf>
    <xf numFmtId="0" fontId="37" fillId="0" borderId="0" xfId="37" applyFont="1"/>
    <xf numFmtId="166" fontId="14" fillId="0" borderId="0" xfId="43" applyNumberFormat="1" applyFont="1" applyAlignment="1">
      <alignment horizontal="center"/>
    </xf>
    <xf numFmtId="166" fontId="14" fillId="0" borderId="11" xfId="43" applyNumberFormat="1" applyFont="1" applyBorder="1" applyAlignment="1">
      <alignment horizontal="center"/>
    </xf>
    <xf numFmtId="166" fontId="14" fillId="0" borderId="0" xfId="43" applyNumberFormat="1" applyFont="1" applyBorder="1" applyAlignment="1">
      <alignment horizontal="center"/>
    </xf>
    <xf numFmtId="1" fontId="23" fillId="0" borderId="0" xfId="43" applyNumberFormat="1" applyFont="1" applyAlignment="1">
      <alignment horizontal="center"/>
    </xf>
    <xf numFmtId="1" fontId="24" fillId="0" borderId="0" xfId="43" applyNumberFormat="1" applyFont="1" applyAlignment="1">
      <alignment horizontal="center"/>
    </xf>
    <xf numFmtId="1" fontId="36" fillId="0" borderId="0" xfId="43" applyNumberFormat="1" applyFont="1" applyBorder="1" applyAlignment="1">
      <alignment horizontal="center"/>
    </xf>
    <xf numFmtId="0" fontId="14" fillId="0" borderId="0" xfId="37" applyAlignment="1">
      <alignment horizontal="justify" wrapText="1"/>
    </xf>
    <xf numFmtId="0" fontId="14" fillId="0" borderId="0" xfId="37" applyAlignment="1">
      <alignment horizontal="left" wrapText="1"/>
    </xf>
    <xf numFmtId="0" fontId="14" fillId="0" borderId="0" xfId="37" applyAlignment="1">
      <alignment horizontal="left" vertical="top" wrapText="1"/>
    </xf>
    <xf numFmtId="0" fontId="14" fillId="0" borderId="10" xfId="37" applyBorder="1" applyAlignment="1">
      <alignment horizontal="center" vertical="center" wrapText="1"/>
    </xf>
    <xf numFmtId="0" fontId="26" fillId="0" borderId="10" xfId="37" applyFont="1" applyBorder="1" applyAlignment="1">
      <alignment horizontal="center" vertical="center" wrapText="1"/>
    </xf>
    <xf numFmtId="166" fontId="29" fillId="26" borderId="21" xfId="43" applyNumberFormat="1" applyFont="1" applyFill="1" applyBorder="1" applyAlignment="1">
      <alignment horizontal="center" vertical="center"/>
    </xf>
    <xf numFmtId="166" fontId="29" fillId="26" borderId="13" xfId="43" applyNumberFormat="1" applyFont="1" applyFill="1" applyBorder="1" applyAlignment="1">
      <alignment horizontal="center" vertical="center"/>
    </xf>
    <xf numFmtId="166" fontId="29" fillId="26" borderId="14" xfId="43" applyNumberFormat="1" applyFont="1" applyFill="1" applyBorder="1" applyAlignment="1">
      <alignment horizontal="center" vertical="center"/>
    </xf>
    <xf numFmtId="166" fontId="29" fillId="26" borderId="16" xfId="43" applyNumberFormat="1" applyFont="1" applyFill="1" applyBorder="1" applyAlignment="1">
      <alignment horizontal="center" vertical="center"/>
    </xf>
    <xf numFmtId="166" fontId="29" fillId="26" borderId="11" xfId="43" applyNumberFormat="1" applyFont="1" applyFill="1" applyBorder="1" applyAlignment="1">
      <alignment horizontal="center" vertical="center"/>
    </xf>
    <xf numFmtId="166" fontId="29" fillId="26" borderId="17" xfId="43" applyNumberFormat="1" applyFont="1" applyFill="1" applyBorder="1" applyAlignment="1">
      <alignment horizontal="center" vertical="center"/>
    </xf>
    <xf numFmtId="0" fontId="19" fillId="0" borderId="0" xfId="0" applyFont="1" applyAlignment="1">
      <alignment horizontal="left" vertical="top" wrapText="1"/>
    </xf>
    <xf numFmtId="0" fontId="29" fillId="26" borderId="12" xfId="37" applyFont="1" applyFill="1" applyBorder="1" applyAlignment="1">
      <alignment horizontal="center" vertical="center"/>
    </xf>
    <xf numFmtId="0" fontId="29" fillId="26" borderId="15" xfId="37" applyFont="1" applyFill="1" applyBorder="1" applyAlignment="1">
      <alignment horizontal="center" vertical="center"/>
    </xf>
    <xf numFmtId="0" fontId="29" fillId="26" borderId="19" xfId="37" applyFont="1" applyFill="1" applyBorder="1" applyAlignment="1">
      <alignment horizontal="center" vertical="center"/>
    </xf>
    <xf numFmtId="0" fontId="30" fillId="26" borderId="15" xfId="37" applyFont="1" applyFill="1" applyBorder="1" applyAlignment="1">
      <alignment horizontal="center" vertical="center" wrapText="1"/>
    </xf>
    <xf numFmtId="0" fontId="14" fillId="0" borderId="20" xfId="37" applyBorder="1" applyAlignment="1">
      <alignment horizontal="center" vertical="center"/>
    </xf>
    <xf numFmtId="0" fontId="29" fillId="26" borderId="15" xfId="37" applyFont="1" applyFill="1" applyBorder="1" applyAlignment="1">
      <alignment horizontal="center" vertical="center" wrapText="1"/>
    </xf>
    <xf numFmtId="0" fontId="29" fillId="26" borderId="20" xfId="37" applyFont="1" applyFill="1" applyBorder="1" applyAlignment="1">
      <alignment horizontal="center" vertical="center" wrapText="1"/>
    </xf>
    <xf numFmtId="0" fontId="29" fillId="26" borderId="18" xfId="37" applyFont="1" applyFill="1" applyBorder="1" applyAlignment="1">
      <alignment horizontal="center" vertical="center" wrapText="1"/>
    </xf>
    <xf numFmtId="0" fontId="29" fillId="26" borderId="17" xfId="37" applyFont="1" applyFill="1" applyBorder="1" applyAlignment="1">
      <alignment horizontal="center" vertical="center" wrapText="1"/>
    </xf>
    <xf numFmtId="166" fontId="33" fillId="26" borderId="18" xfId="43" applyNumberFormat="1" applyFont="1" applyFill="1" applyBorder="1" applyAlignment="1">
      <alignment horizontal="center" vertical="center" wrapText="1"/>
    </xf>
    <xf numFmtId="166" fontId="33" fillId="26" borderId="17" xfId="43" applyNumberFormat="1" applyFont="1" applyFill="1" applyBorder="1" applyAlignment="1">
      <alignment horizontal="center" vertical="center" wrapText="1"/>
    </xf>
    <xf numFmtId="0" fontId="14" fillId="0" borderId="10" xfId="37" applyBorder="1" applyAlignment="1">
      <alignment vertical="center" wrapText="1"/>
    </xf>
    <xf numFmtId="0" fontId="21" fillId="0" borderId="23" xfId="37" applyFont="1" applyBorder="1" applyAlignment="1">
      <alignment horizontal="center" vertical="center" wrapText="1"/>
    </xf>
    <xf numFmtId="0" fontId="21" fillId="0" borderId="24" xfId="37" applyFont="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4" xr:uid="{00000000-0005-0000-0000-000027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JANUARY-FEBRUARY 2024</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32879294664298464"/>
          <c:y val="3.3457593320540553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7026409245185573"/>
          <c:y val="0.1597544639173866"/>
          <c:w val="0.64435678100655291"/>
          <c:h val="0.61166077727212964"/>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Graph!$B$4:$C$4</c:f>
              <c:strCache>
                <c:ptCount val="2"/>
                <c:pt idx="0">
                  <c:v>JANUARY</c:v>
                </c:pt>
                <c:pt idx="1">
                  <c:v>FEBRUARY</c:v>
                </c:pt>
              </c:strCache>
            </c:strRef>
          </c:cat>
          <c:val>
            <c:numRef>
              <c:f>Graph!$B$5:$C$5</c:f>
              <c:numCache>
                <c:formatCode>_(* #,##0_);_(* \(#,##0\);_(* "-"_);_(@_)</c:formatCode>
                <c:ptCount val="2"/>
                <c:pt idx="0">
                  <c:v>293580.61320975999</c:v>
                </c:pt>
                <c:pt idx="1">
                  <c:v>316382.30033131997</c:v>
                </c:pt>
              </c:numCache>
            </c:numRef>
          </c:val>
          <c:extLst>
            <c:ext xmlns:c16="http://schemas.microsoft.com/office/drawing/2014/chart" uri="{C3380CC4-5D6E-409C-BE32-E72D297353CC}">
              <c16:uniqueId val="{00000000-4A74-41E2-A2A1-F2B0E202F3F1}"/>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Graph!$B$4:$C$4</c:f>
              <c:strCache>
                <c:ptCount val="2"/>
                <c:pt idx="0">
                  <c:v>JANUARY</c:v>
                </c:pt>
                <c:pt idx="1">
                  <c:v>FEBRUARY</c:v>
                </c:pt>
              </c:strCache>
            </c:strRef>
          </c:cat>
          <c:val>
            <c:numRef>
              <c:f>Graph!$B$6:$C$6</c:f>
              <c:numCache>
                <c:formatCode>_(* #,##0_);_(* \(#,##0\);_(* "-"_);_(@_)</c:formatCode>
                <c:ptCount val="2"/>
                <c:pt idx="0">
                  <c:v>205027.27659585001</c:v>
                </c:pt>
                <c:pt idx="1">
                  <c:v>328770.03557215002</c:v>
                </c:pt>
              </c:numCache>
            </c:numRef>
          </c:val>
          <c:extLst>
            <c:ext xmlns:c16="http://schemas.microsoft.com/office/drawing/2014/chart" uri="{C3380CC4-5D6E-409C-BE32-E72D297353CC}">
              <c16:uniqueId val="{00000001-4A74-41E2-A2A1-F2B0E202F3F1}"/>
            </c:ext>
          </c:extLst>
        </c:ser>
        <c:dLbls>
          <c:showLegendKey val="0"/>
          <c:showVal val="0"/>
          <c:showCatName val="0"/>
          <c:showSerName val="0"/>
          <c:showPercent val="0"/>
          <c:showBubbleSize val="0"/>
        </c:dLbls>
        <c:gapWidth val="150"/>
        <c:axId val="487020064"/>
        <c:axId val="487020624"/>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Graph!$B$4:$C$4</c:f>
              <c:strCache>
                <c:ptCount val="2"/>
                <c:pt idx="0">
                  <c:v>JANUARY</c:v>
                </c:pt>
                <c:pt idx="1">
                  <c:v>FEBRUARY</c:v>
                </c:pt>
              </c:strCache>
            </c:strRef>
          </c:cat>
          <c:val>
            <c:numRef>
              <c:f>Graph!$B$8:$C$8</c:f>
              <c:numCache>
                <c:formatCode>_(* #,##0_);_(* \(#,##0\);_(* "-"??_);_(@_)</c:formatCode>
                <c:ptCount val="2"/>
                <c:pt idx="0">
                  <c:v>69.836790091231379</c:v>
                </c:pt>
                <c:pt idx="1">
                  <c:v>87.513076667086537</c:v>
                </c:pt>
              </c:numCache>
            </c:numRef>
          </c:val>
          <c:smooth val="0"/>
          <c:extLst>
            <c:ext xmlns:c16="http://schemas.microsoft.com/office/drawing/2014/chart" uri="{C3380CC4-5D6E-409C-BE32-E72D297353CC}">
              <c16:uniqueId val="{00000002-4A74-41E2-A2A1-F2B0E202F3F1}"/>
            </c:ext>
          </c:extLst>
        </c:ser>
        <c:dLbls>
          <c:showLegendKey val="0"/>
          <c:showVal val="0"/>
          <c:showCatName val="0"/>
          <c:showSerName val="0"/>
          <c:showPercent val="0"/>
          <c:showBubbleSize val="0"/>
        </c:dLbls>
        <c:marker val="1"/>
        <c:smooth val="0"/>
        <c:axId val="487021184"/>
        <c:axId val="487021744"/>
      </c:lineChart>
      <c:catAx>
        <c:axId val="487020064"/>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2698545864789714"/>
              <c:y val="0.9412260603069309"/>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0624"/>
        <c:crossesAt val="0"/>
        <c:auto val="0"/>
        <c:lblAlgn val="ctr"/>
        <c:lblOffset val="100"/>
        <c:tickLblSkip val="1"/>
        <c:tickMarkSkip val="1"/>
        <c:noMultiLvlLbl val="0"/>
      </c:catAx>
      <c:valAx>
        <c:axId val="487020624"/>
        <c:scaling>
          <c:orientation val="minMax"/>
          <c:max val="4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0064"/>
        <c:crosses val="autoZero"/>
        <c:crossBetween val="between"/>
        <c:majorUnit val="50000"/>
        <c:minorUnit val="10000"/>
      </c:valAx>
      <c:catAx>
        <c:axId val="487021184"/>
        <c:scaling>
          <c:orientation val="minMax"/>
        </c:scaling>
        <c:delete val="1"/>
        <c:axPos val="b"/>
        <c:numFmt formatCode="General" sourceLinked="1"/>
        <c:majorTickMark val="out"/>
        <c:minorTickMark val="none"/>
        <c:tickLblPos val="nextTo"/>
        <c:crossAx val="487021744"/>
        <c:crossesAt val="85"/>
        <c:auto val="0"/>
        <c:lblAlgn val="ctr"/>
        <c:lblOffset val="100"/>
        <c:noMultiLvlLbl val="0"/>
      </c:catAx>
      <c:valAx>
        <c:axId val="487021744"/>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566640433405772"/>
              <c:y val="0.3441495713222365"/>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1184"/>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221954</xdr:colOff>
      <xdr:row>11</xdr:row>
      <xdr:rowOff>128873</xdr:rowOff>
    </xdr:from>
    <xdr:to>
      <xdr:col>8</xdr:col>
      <xdr:colOff>511629</xdr:colOff>
      <xdr:row>50</xdr:row>
      <xdr:rowOff>13212</xdr:rowOff>
    </xdr:to>
    <xdr:graphicFrame macro="">
      <xdr:nvGraphicFramePr>
        <xdr:cNvPr id="2" name="Chart 1">
          <a:extLst>
            <a:ext uri="{FF2B5EF4-FFF2-40B4-BE49-F238E27FC236}">
              <a16:creationId xmlns:a16="http://schemas.microsoft.com/office/drawing/2014/main" id="{8A5E8DB6-75E6-41A1-B214-7AFD896A0D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B3DA8-8B1F-400C-955E-82010C16AE51}">
  <sheetPr>
    <pageSetUpPr fitToPage="1"/>
  </sheetPr>
  <dimension ref="A1:O76"/>
  <sheetViews>
    <sheetView tabSelected="1" view="pageBreakPreview" zoomScale="115" zoomScaleNormal="70" zoomScaleSheetLayoutView="115" workbookViewId="0">
      <pane xSplit="2" ySplit="6" topLeftCell="C7" activePane="bottomRight" state="frozen"/>
      <selection pane="topRight" activeCell="C1" sqref="C1"/>
      <selection pane="bottomLeft" activeCell="A7" sqref="A7"/>
      <selection pane="bottomRight" activeCell="U7" sqref="U7"/>
    </sheetView>
  </sheetViews>
  <sheetFormatPr defaultColWidth="9.109375" defaultRowHeight="13.2" x14ac:dyDescent="0.25"/>
  <cols>
    <col min="1" max="1" width="2.109375" style="28" customWidth="1"/>
    <col min="2" max="2" width="53.44140625" style="28" customWidth="1"/>
    <col min="3" max="4" width="14.33203125" style="28" hidden="1" customWidth="1"/>
    <col min="5" max="5" width="14.33203125" style="28" customWidth="1"/>
    <col min="6" max="7" width="14.33203125" style="28" hidden="1" customWidth="1"/>
    <col min="8" max="8" width="14.33203125" style="28" customWidth="1"/>
    <col min="9" max="10" width="14.33203125" style="28" hidden="1" customWidth="1"/>
    <col min="11" max="11" width="14.33203125" style="28" customWidth="1"/>
    <col min="12" max="13" width="10.5546875" style="5" hidden="1" customWidth="1"/>
    <col min="14" max="14" width="12.5546875" style="79" customWidth="1"/>
    <col min="15" max="16384" width="9.109375" style="28"/>
  </cols>
  <sheetData>
    <row r="1" spans="1:14" ht="16.2" customHeight="1" x14ac:dyDescent="0.25">
      <c r="A1" s="87" t="s">
        <v>330</v>
      </c>
      <c r="B1" s="87"/>
      <c r="C1" s="87"/>
      <c r="D1" s="87"/>
      <c r="E1" s="87"/>
      <c r="F1" s="87"/>
      <c r="G1" s="87"/>
      <c r="H1" s="87"/>
      <c r="I1" s="87"/>
      <c r="J1" s="87"/>
      <c r="K1" s="87"/>
      <c r="L1" s="87"/>
      <c r="M1" s="87"/>
      <c r="N1" s="87"/>
    </row>
    <row r="2" spans="1:14" x14ac:dyDescent="0.25">
      <c r="A2" s="28" t="s">
        <v>312</v>
      </c>
    </row>
    <row r="3" spans="1:14" x14ac:dyDescent="0.25">
      <c r="A3" s="28" t="s">
        <v>8</v>
      </c>
    </row>
    <row r="5" spans="1:14" s="29" customFormat="1" ht="34.200000000000003" customHeight="1" x14ac:dyDescent="0.25">
      <c r="A5" s="109" t="s">
        <v>328</v>
      </c>
      <c r="B5" s="110"/>
      <c r="C5" s="88" t="s">
        <v>9</v>
      </c>
      <c r="D5" s="88"/>
      <c r="E5" s="88"/>
      <c r="F5" s="88" t="s">
        <v>10</v>
      </c>
      <c r="G5" s="88"/>
      <c r="H5" s="88"/>
      <c r="I5" s="88" t="s">
        <v>11</v>
      </c>
      <c r="J5" s="88"/>
      <c r="K5" s="88"/>
      <c r="L5" s="89" t="s">
        <v>327</v>
      </c>
      <c r="M5" s="89"/>
      <c r="N5" s="89"/>
    </row>
    <row r="6" spans="1:14" s="29" customFormat="1" ht="41.25" hidden="1" customHeight="1" x14ac:dyDescent="0.25">
      <c r="A6" s="108"/>
      <c r="B6" s="108"/>
      <c r="C6" s="30" t="s">
        <v>57</v>
      </c>
      <c r="D6" s="30" t="s">
        <v>58</v>
      </c>
      <c r="E6" s="30" t="s">
        <v>59</v>
      </c>
      <c r="F6" s="30" t="s">
        <v>60</v>
      </c>
      <c r="G6" s="30" t="s">
        <v>61</v>
      </c>
      <c r="H6" s="30" t="s">
        <v>62</v>
      </c>
      <c r="I6" s="30" t="s">
        <v>63</v>
      </c>
      <c r="J6" s="30" t="s">
        <v>64</v>
      </c>
      <c r="K6" s="30" t="s">
        <v>65</v>
      </c>
      <c r="L6" s="30" t="s">
        <v>66</v>
      </c>
      <c r="M6" s="30" t="s">
        <v>291</v>
      </c>
      <c r="N6" s="30" t="s">
        <v>292</v>
      </c>
    </row>
    <row r="7" spans="1:14" x14ac:dyDescent="0.25">
      <c r="A7" s="31"/>
      <c r="B7" s="31"/>
      <c r="C7" s="32"/>
      <c r="D7" s="32"/>
      <c r="E7" s="32"/>
      <c r="F7" s="32"/>
      <c r="G7" s="32"/>
      <c r="H7" s="32"/>
      <c r="I7" s="32"/>
      <c r="J7" s="32"/>
      <c r="K7" s="32"/>
    </row>
    <row r="8" spans="1:14" s="33" customFormat="1" x14ac:dyDescent="0.25">
      <c r="A8" s="33" t="s">
        <v>12</v>
      </c>
      <c r="C8" s="34">
        <f t="shared" ref="C8:K8" si="0">+C10+C48</f>
        <v>293580613.20975995</v>
      </c>
      <c r="D8" s="34">
        <f t="shared" si="0"/>
        <v>316382300.33131993</v>
      </c>
      <c r="E8" s="34">
        <f t="shared" si="0"/>
        <v>609962913.54108</v>
      </c>
      <c r="F8" s="34">
        <f t="shared" si="0"/>
        <v>205027276.59584999</v>
      </c>
      <c r="G8" s="34">
        <f t="shared" si="0"/>
        <v>328770035.57214999</v>
      </c>
      <c r="H8" s="34">
        <f t="shared" si="0"/>
        <v>533797312.16799998</v>
      </c>
      <c r="I8" s="34">
        <f t="shared" si="0"/>
        <v>88553336.613910004</v>
      </c>
      <c r="J8" s="34">
        <f t="shared" si="0"/>
        <v>-12387735.240830045</v>
      </c>
      <c r="K8" s="34">
        <f t="shared" si="0"/>
        <v>76165601.37307997</v>
      </c>
      <c r="L8" s="6">
        <f>+F8/C8*100</f>
        <v>69.836790091231393</v>
      </c>
      <c r="M8" s="6">
        <f>+G8/D8*100</f>
        <v>103.91543244608104</v>
      </c>
      <c r="N8" s="82">
        <v>87.513076667086523</v>
      </c>
    </row>
    <row r="9" spans="1:14" x14ac:dyDescent="0.25">
      <c r="C9" s="32"/>
      <c r="D9" s="32"/>
      <c r="E9" s="32"/>
      <c r="F9" s="32"/>
      <c r="G9" s="32"/>
      <c r="H9" s="32"/>
      <c r="I9" s="32"/>
      <c r="J9" s="32"/>
      <c r="K9" s="32"/>
      <c r="L9" s="7"/>
      <c r="M9" s="7"/>
      <c r="N9" s="83"/>
    </row>
    <row r="10" spans="1:14" ht="15" x14ac:dyDescent="0.4">
      <c r="A10" s="28" t="s">
        <v>13</v>
      </c>
      <c r="C10" s="35">
        <f t="shared" ref="C10:K10" si="1">SUM(C12:C46)</f>
        <v>214717735.65575996</v>
      </c>
      <c r="D10" s="35">
        <f t="shared" si="1"/>
        <v>193356936.70331994</v>
      </c>
      <c r="E10" s="35">
        <f t="shared" si="1"/>
        <v>408074672.35907996</v>
      </c>
      <c r="F10" s="35">
        <f t="shared" si="1"/>
        <v>126355896.38733001</v>
      </c>
      <c r="G10" s="35">
        <f t="shared" si="1"/>
        <v>205890082.55581999</v>
      </c>
      <c r="H10" s="35">
        <f t="shared" si="1"/>
        <v>332245978.94314992</v>
      </c>
      <c r="I10" s="35">
        <f t="shared" si="1"/>
        <v>88361839.268429995</v>
      </c>
      <c r="J10" s="35">
        <f t="shared" si="1"/>
        <v>-12533145.852499999</v>
      </c>
      <c r="K10" s="35">
        <f t="shared" si="1"/>
        <v>75828693.415930003</v>
      </c>
      <c r="L10" s="7">
        <f>+F10/C10*100</f>
        <v>58.847442667664154</v>
      </c>
      <c r="M10" s="7">
        <f>+G10/D10*100</f>
        <v>106.4818702996575</v>
      </c>
      <c r="N10" s="83">
        <v>81.417936825737229</v>
      </c>
    </row>
    <row r="11" spans="1:14" x14ac:dyDescent="0.25">
      <c r="C11" s="32"/>
      <c r="D11" s="32"/>
      <c r="E11" s="32"/>
      <c r="F11" s="32"/>
      <c r="G11" s="32"/>
      <c r="H11" s="32"/>
      <c r="I11" s="32"/>
      <c r="J11" s="32"/>
      <c r="K11" s="32"/>
      <c r="L11" s="7"/>
      <c r="M11" s="7"/>
      <c r="N11" s="83"/>
    </row>
    <row r="12" spans="1:14" x14ac:dyDescent="0.25">
      <c r="B12" s="8" t="s">
        <v>14</v>
      </c>
      <c r="C12" s="32">
        <v>1886870</v>
      </c>
      <c r="D12" s="32">
        <v>1867199</v>
      </c>
      <c r="E12" s="32">
        <f t="shared" ref="E12:E22" si="2">SUM(C12:D12)</f>
        <v>3754069</v>
      </c>
      <c r="F12" s="32">
        <v>1445501.41551</v>
      </c>
      <c r="G12" s="32">
        <v>1887918.2417400002</v>
      </c>
      <c r="H12" s="32">
        <f t="shared" ref="H12:H22" si="3">SUM(F12:G12)</f>
        <v>3333419.6572500002</v>
      </c>
      <c r="I12" s="32">
        <f t="shared" ref="I12:J27" si="4">+C12-F12</f>
        <v>441368.58449000004</v>
      </c>
      <c r="J12" s="32">
        <f t="shared" si="4"/>
        <v>-20719.241740000201</v>
      </c>
      <c r="K12" s="32">
        <f t="shared" ref="K12:K22" si="5">SUM(I12:J12)</f>
        <v>420649.34274999984</v>
      </c>
      <c r="L12" s="7">
        <f>+F12/C12*100</f>
        <v>76.608426415704315</v>
      </c>
      <c r="M12" s="7">
        <f>+G12/D12*100</f>
        <v>101.10964293254227</v>
      </c>
      <c r="N12" s="83">
        <v>88.794842536192064</v>
      </c>
    </row>
    <row r="13" spans="1:14" x14ac:dyDescent="0.25">
      <c r="B13" s="8" t="s">
        <v>15</v>
      </c>
      <c r="C13" s="32">
        <v>800230</v>
      </c>
      <c r="D13" s="32">
        <v>800160</v>
      </c>
      <c r="E13" s="32">
        <f t="shared" si="2"/>
        <v>1600390</v>
      </c>
      <c r="F13" s="32">
        <v>542798.91931000003</v>
      </c>
      <c r="G13" s="32">
        <v>737677.5867300001</v>
      </c>
      <c r="H13" s="32">
        <f t="shared" si="3"/>
        <v>1280476.5060400001</v>
      </c>
      <c r="I13" s="32">
        <f t="shared" si="4"/>
        <v>257431.08068999997</v>
      </c>
      <c r="J13" s="32">
        <f t="shared" si="4"/>
        <v>62482.413269999903</v>
      </c>
      <c r="K13" s="32">
        <f t="shared" si="5"/>
        <v>319913.49395999988</v>
      </c>
      <c r="L13" s="7">
        <f>+F13/C13*100</f>
        <v>67.8303636841908</v>
      </c>
      <c r="M13" s="7">
        <f t="shared" ref="M13:M21" si="6">+G13/D13*100</f>
        <v>92.191260089232159</v>
      </c>
      <c r="N13" s="83">
        <v>80.010279121964032</v>
      </c>
    </row>
    <row r="14" spans="1:14" x14ac:dyDescent="0.25">
      <c r="B14" s="8" t="s">
        <v>16</v>
      </c>
      <c r="C14" s="32">
        <v>105937</v>
      </c>
      <c r="D14" s="32">
        <v>136971</v>
      </c>
      <c r="E14" s="32">
        <f t="shared" si="2"/>
        <v>242908</v>
      </c>
      <c r="F14" s="32">
        <v>37673.096660000003</v>
      </c>
      <c r="G14" s="32">
        <v>84629.359009999986</v>
      </c>
      <c r="H14" s="32">
        <f t="shared" si="3"/>
        <v>122302.45567</v>
      </c>
      <c r="I14" s="32">
        <f t="shared" si="4"/>
        <v>68263.90333999999</v>
      </c>
      <c r="J14" s="32">
        <f t="shared" si="4"/>
        <v>52341.640990000014</v>
      </c>
      <c r="K14" s="32">
        <f t="shared" si="5"/>
        <v>120605.54433</v>
      </c>
      <c r="L14" s="7">
        <f>+F14/C14*100</f>
        <v>35.56179300905255</v>
      </c>
      <c r="M14" s="7">
        <f t="shared" si="6"/>
        <v>61.786333610764309</v>
      </c>
      <c r="N14" s="83">
        <v>50.349290953776737</v>
      </c>
    </row>
    <row r="15" spans="1:14" x14ac:dyDescent="0.25">
      <c r="B15" s="8" t="s">
        <v>17</v>
      </c>
      <c r="C15" s="32">
        <v>489944</v>
      </c>
      <c r="D15" s="32">
        <v>515610.98100000003</v>
      </c>
      <c r="E15" s="32">
        <f t="shared" si="2"/>
        <v>1005554.981</v>
      </c>
      <c r="F15" s="32">
        <v>397645.61758999998</v>
      </c>
      <c r="G15" s="32">
        <v>533946.58324000007</v>
      </c>
      <c r="H15" s="32">
        <f t="shared" si="3"/>
        <v>931592.20082999999</v>
      </c>
      <c r="I15" s="32">
        <f t="shared" si="4"/>
        <v>92298.38241000002</v>
      </c>
      <c r="J15" s="32">
        <f t="shared" si="4"/>
        <v>-18335.602240000037</v>
      </c>
      <c r="K15" s="32">
        <f t="shared" si="5"/>
        <v>73962.780169999984</v>
      </c>
      <c r="L15" s="7">
        <f t="shared" ref="L15:M30" si="7">+F15/C15*100</f>
        <v>81.161442448524724</v>
      </c>
      <c r="M15" s="7">
        <f t="shared" si="6"/>
        <v>103.55609227026916</v>
      </c>
      <c r="N15" s="83">
        <v>92.644581194710412</v>
      </c>
    </row>
    <row r="16" spans="1:14" x14ac:dyDescent="0.25">
      <c r="B16" s="8" t="s">
        <v>18</v>
      </c>
      <c r="C16" s="32">
        <v>1145410</v>
      </c>
      <c r="D16" s="32">
        <v>1598591.8760000002</v>
      </c>
      <c r="E16" s="32">
        <f t="shared" si="2"/>
        <v>2744001.8760000002</v>
      </c>
      <c r="F16" s="32">
        <v>764728.65890999988</v>
      </c>
      <c r="G16" s="32">
        <v>1193417.7927900003</v>
      </c>
      <c r="H16" s="32">
        <f t="shared" si="3"/>
        <v>1958146.4517000001</v>
      </c>
      <c r="I16" s="32">
        <f t="shared" si="4"/>
        <v>380681.34109000012</v>
      </c>
      <c r="J16" s="32">
        <f t="shared" si="4"/>
        <v>405174.08320999984</v>
      </c>
      <c r="K16" s="32">
        <f t="shared" si="5"/>
        <v>785855.42429999996</v>
      </c>
      <c r="L16" s="7">
        <f t="shared" si="7"/>
        <v>66.764622179830795</v>
      </c>
      <c r="M16" s="7">
        <f t="shared" si="6"/>
        <v>74.654313631079674</v>
      </c>
      <c r="N16" s="83">
        <v>71.360973504669715</v>
      </c>
    </row>
    <row r="17" spans="2:14" x14ac:dyDescent="0.25">
      <c r="B17" s="8" t="s">
        <v>274</v>
      </c>
      <c r="C17" s="32">
        <v>247143.03099999999</v>
      </c>
      <c r="D17" s="32">
        <v>149970.93700000001</v>
      </c>
      <c r="E17" s="32">
        <f t="shared" si="2"/>
        <v>397113.96799999999</v>
      </c>
      <c r="F17" s="32">
        <v>221495.30972000002</v>
      </c>
      <c r="G17" s="32">
        <v>157150.08903999993</v>
      </c>
      <c r="H17" s="32">
        <f t="shared" si="3"/>
        <v>378645.39875999995</v>
      </c>
      <c r="I17" s="32">
        <f t="shared" si="4"/>
        <v>25647.721279999969</v>
      </c>
      <c r="J17" s="32">
        <f t="shared" si="4"/>
        <v>-7179.1520399999281</v>
      </c>
      <c r="K17" s="32">
        <f t="shared" si="5"/>
        <v>18468.569240000041</v>
      </c>
      <c r="L17" s="7">
        <f t="shared" si="7"/>
        <v>89.62231660904088</v>
      </c>
      <c r="M17" s="7">
        <f t="shared" si="6"/>
        <v>104.78702886279889</v>
      </c>
      <c r="N17" s="83">
        <v>95.349302535739554</v>
      </c>
    </row>
    <row r="18" spans="2:14" x14ac:dyDescent="0.25">
      <c r="B18" s="8" t="s">
        <v>19</v>
      </c>
      <c r="C18" s="32">
        <v>56431143.913999997</v>
      </c>
      <c r="D18" s="32">
        <v>40240349.044000007</v>
      </c>
      <c r="E18" s="32">
        <f t="shared" si="2"/>
        <v>96671492.958000004</v>
      </c>
      <c r="F18" s="32">
        <v>34267217.787709996</v>
      </c>
      <c r="G18" s="32">
        <v>52152732.221210003</v>
      </c>
      <c r="H18" s="32">
        <f t="shared" si="3"/>
        <v>86419950.008919999</v>
      </c>
      <c r="I18" s="32">
        <f t="shared" si="4"/>
        <v>22163926.126290001</v>
      </c>
      <c r="J18" s="32">
        <f>+D18-G18</f>
        <v>-11912383.177209996</v>
      </c>
      <c r="K18" s="32">
        <f t="shared" si="5"/>
        <v>10251542.949080005</v>
      </c>
      <c r="L18" s="7">
        <f t="shared" si="7"/>
        <v>60.723946762327898</v>
      </c>
      <c r="M18" s="7">
        <f t="shared" si="6"/>
        <v>129.60308113675814</v>
      </c>
      <c r="N18" s="83">
        <v>89.395485023145454</v>
      </c>
    </row>
    <row r="19" spans="2:14" x14ac:dyDescent="0.25">
      <c r="B19" s="8" t="s">
        <v>20</v>
      </c>
      <c r="C19" s="32">
        <v>5979871.7709999997</v>
      </c>
      <c r="D19" s="32">
        <v>7431803.2469999995</v>
      </c>
      <c r="E19" s="32">
        <f t="shared" si="2"/>
        <v>13411675.017999999</v>
      </c>
      <c r="F19" s="32">
        <v>4628588.4634799995</v>
      </c>
      <c r="G19" s="32">
        <v>7681340.9849100001</v>
      </c>
      <c r="H19" s="32">
        <f t="shared" si="3"/>
        <v>12309929.44839</v>
      </c>
      <c r="I19" s="32">
        <f t="shared" si="4"/>
        <v>1351283.3075200003</v>
      </c>
      <c r="J19" s="32">
        <f t="shared" si="4"/>
        <v>-249537.73791000061</v>
      </c>
      <c r="K19" s="32">
        <f t="shared" si="5"/>
        <v>1101745.5696099997</v>
      </c>
      <c r="L19" s="7">
        <f t="shared" si="7"/>
        <v>77.402804620774873</v>
      </c>
      <c r="M19" s="7">
        <f t="shared" si="6"/>
        <v>103.35770108029611</v>
      </c>
      <c r="N19" s="83">
        <v>91.785175467409317</v>
      </c>
    </row>
    <row r="20" spans="2:14" x14ac:dyDescent="0.25">
      <c r="B20" s="8" t="s">
        <v>21</v>
      </c>
      <c r="C20" s="32">
        <v>104082</v>
      </c>
      <c r="D20" s="32">
        <v>113011.003</v>
      </c>
      <c r="E20" s="32">
        <f t="shared" si="2"/>
        <v>217093.003</v>
      </c>
      <c r="F20" s="32">
        <v>96887.078489999985</v>
      </c>
      <c r="G20" s="32">
        <v>97513.122399999993</v>
      </c>
      <c r="H20" s="32">
        <f t="shared" si="3"/>
        <v>194400.20088999998</v>
      </c>
      <c r="I20" s="32">
        <f t="shared" si="4"/>
        <v>7194.9215100000147</v>
      </c>
      <c r="J20" s="32">
        <f t="shared" si="4"/>
        <v>15497.880600000004</v>
      </c>
      <c r="K20" s="32">
        <f t="shared" si="5"/>
        <v>22692.802110000019</v>
      </c>
      <c r="L20" s="7">
        <f t="shared" si="7"/>
        <v>93.087256672623496</v>
      </c>
      <c r="M20" s="7">
        <f t="shared" si="6"/>
        <v>86.286396732537611</v>
      </c>
      <c r="N20" s="83">
        <v>89.546967522486199</v>
      </c>
    </row>
    <row r="21" spans="2:14" x14ac:dyDescent="0.25">
      <c r="B21" s="8" t="s">
        <v>22</v>
      </c>
      <c r="C21" s="32">
        <v>1486184.3149999999</v>
      </c>
      <c r="D21" s="32">
        <v>1508313.9939999999</v>
      </c>
      <c r="E21" s="32">
        <f t="shared" si="2"/>
        <v>2994498.3089999999</v>
      </c>
      <c r="F21" s="32">
        <v>986026.69803000009</v>
      </c>
      <c r="G21" s="32">
        <v>1475125.2488500001</v>
      </c>
      <c r="H21" s="32">
        <f t="shared" si="3"/>
        <v>2461151.9468800002</v>
      </c>
      <c r="I21" s="32">
        <f t="shared" si="4"/>
        <v>500157.61696999986</v>
      </c>
      <c r="J21" s="32">
        <f t="shared" si="4"/>
        <v>33188.745149999857</v>
      </c>
      <c r="K21" s="32">
        <f t="shared" si="5"/>
        <v>533346.36211999971</v>
      </c>
      <c r="L21" s="7">
        <f t="shared" si="7"/>
        <v>66.34619192774889</v>
      </c>
      <c r="M21" s="7">
        <f t="shared" si="6"/>
        <v>97.79961299291638</v>
      </c>
      <c r="N21" s="83">
        <v>82.189124618403667</v>
      </c>
    </row>
    <row r="22" spans="2:14" x14ac:dyDescent="0.25">
      <c r="B22" s="8" t="s">
        <v>23</v>
      </c>
      <c r="C22" s="32">
        <v>1596842.2919999999</v>
      </c>
      <c r="D22" s="32">
        <v>2546261.7860000003</v>
      </c>
      <c r="E22" s="32">
        <f t="shared" si="2"/>
        <v>4143104.0780000002</v>
      </c>
      <c r="F22" s="32">
        <v>973424.32423000282</v>
      </c>
      <c r="G22" s="32">
        <v>2366927.1458400129</v>
      </c>
      <c r="H22" s="32">
        <f t="shared" si="3"/>
        <v>3340351.4700700156</v>
      </c>
      <c r="I22" s="32">
        <f t="shared" si="4"/>
        <v>623417.96776999708</v>
      </c>
      <c r="J22" s="32">
        <f t="shared" si="4"/>
        <v>179334.64015998738</v>
      </c>
      <c r="K22" s="32">
        <f t="shared" si="5"/>
        <v>802752.60792998446</v>
      </c>
      <c r="L22" s="7">
        <f t="shared" si="7"/>
        <v>60.959327612172423</v>
      </c>
      <c r="M22" s="7">
        <f>+G22/D22*100</f>
        <v>92.956944130960323</v>
      </c>
      <c r="N22" s="83">
        <v>80.624367797260419</v>
      </c>
    </row>
    <row r="23" spans="2:14" x14ac:dyDescent="0.25">
      <c r="B23" s="8" t="s">
        <v>24</v>
      </c>
      <c r="C23" s="32">
        <v>601518</v>
      </c>
      <c r="D23" s="32">
        <v>1014413</v>
      </c>
      <c r="E23" s="32">
        <f t="shared" ref="E23:E46" si="8">SUM(C23:D23)</f>
        <v>1615931</v>
      </c>
      <c r="F23" s="32">
        <v>427473.96726</v>
      </c>
      <c r="G23" s="32">
        <v>918757.70317999995</v>
      </c>
      <c r="H23" s="32">
        <f t="shared" ref="H23:H46" si="9">SUM(F23:G23)</f>
        <v>1346231.67044</v>
      </c>
      <c r="I23" s="32">
        <f t="shared" si="4"/>
        <v>174044.03274</v>
      </c>
      <c r="J23" s="32">
        <f t="shared" si="4"/>
        <v>95655.296820000047</v>
      </c>
      <c r="K23" s="32">
        <f t="shared" ref="K23:K46" si="10">SUM(I23:J23)</f>
        <v>269699.32956000004</v>
      </c>
      <c r="L23" s="7">
        <f t="shared" si="7"/>
        <v>71.065864572631241</v>
      </c>
      <c r="M23" s="7">
        <f t="shared" si="7"/>
        <v>90.570379439143622</v>
      </c>
      <c r="N23" s="83">
        <v>83.309972420852134</v>
      </c>
    </row>
    <row r="24" spans="2:14" x14ac:dyDescent="0.25">
      <c r="B24" s="8" t="s">
        <v>25</v>
      </c>
      <c r="C24" s="32">
        <v>10285660.425000001</v>
      </c>
      <c r="D24" s="32">
        <v>18205150.466819998</v>
      </c>
      <c r="E24" s="32">
        <f t="shared" si="8"/>
        <v>28490810.891819999</v>
      </c>
      <c r="F24" s="32">
        <v>6088493.3509100005</v>
      </c>
      <c r="G24" s="32">
        <v>13781530.072299998</v>
      </c>
      <c r="H24" s="32">
        <f t="shared" si="9"/>
        <v>19870023.423209999</v>
      </c>
      <c r="I24" s="32">
        <f t="shared" si="4"/>
        <v>4197167.0740900002</v>
      </c>
      <c r="J24" s="32">
        <f t="shared" si="4"/>
        <v>4423620.3945199996</v>
      </c>
      <c r="K24" s="32">
        <f t="shared" si="10"/>
        <v>8620787.4686099999</v>
      </c>
      <c r="L24" s="7">
        <f t="shared" si="7"/>
        <v>59.193995322959537</v>
      </c>
      <c r="M24" s="7">
        <f t="shared" si="7"/>
        <v>75.701269799542061</v>
      </c>
      <c r="N24" s="83">
        <v>69.741866943193557</v>
      </c>
    </row>
    <row r="25" spans="2:14" x14ac:dyDescent="0.25">
      <c r="B25" s="8" t="s">
        <v>67</v>
      </c>
      <c r="C25" s="32">
        <v>114502.942</v>
      </c>
      <c r="D25" s="32">
        <v>104631.8</v>
      </c>
      <c r="E25" s="32">
        <f t="shared" si="8"/>
        <v>219134.742</v>
      </c>
      <c r="F25" s="32">
        <v>86615.783650000012</v>
      </c>
      <c r="G25" s="32">
        <v>107460.86700000001</v>
      </c>
      <c r="H25" s="32">
        <f t="shared" si="9"/>
        <v>194076.65065000003</v>
      </c>
      <c r="I25" s="32">
        <f t="shared" si="4"/>
        <v>27887.158349999983</v>
      </c>
      <c r="J25" s="32">
        <f t="shared" si="4"/>
        <v>-2829.06700000001</v>
      </c>
      <c r="K25" s="32">
        <f t="shared" si="10"/>
        <v>25058.091349999973</v>
      </c>
      <c r="L25" s="7">
        <f t="shared" si="7"/>
        <v>75.64502897226869</v>
      </c>
      <c r="M25" s="7">
        <f t="shared" si="7"/>
        <v>102.70383095770121</v>
      </c>
      <c r="N25" s="83">
        <v>88.564984665918473</v>
      </c>
    </row>
    <row r="26" spans="2:14" x14ac:dyDescent="0.25">
      <c r="B26" s="8" t="s">
        <v>313</v>
      </c>
      <c r="C26" s="32">
        <v>344766.33399999997</v>
      </c>
      <c r="D26" s="32">
        <v>615372.08080000011</v>
      </c>
      <c r="E26" s="32">
        <f t="shared" si="8"/>
        <v>960138.41480000014</v>
      </c>
      <c r="F26" s="32">
        <v>148126.53146</v>
      </c>
      <c r="G26" s="32">
        <v>493308.82465000008</v>
      </c>
      <c r="H26" s="32">
        <f t="shared" si="9"/>
        <v>641435.35611000005</v>
      </c>
      <c r="I26" s="32">
        <f t="shared" si="4"/>
        <v>196639.80253999998</v>
      </c>
      <c r="J26" s="32">
        <f t="shared" si="4"/>
        <v>122063.25615000003</v>
      </c>
      <c r="K26" s="32">
        <f t="shared" si="10"/>
        <v>318703.05868999998</v>
      </c>
      <c r="L26" s="7">
        <f t="shared" si="7"/>
        <v>42.964325936766208</v>
      </c>
      <c r="M26" s="7">
        <f t="shared" si="7"/>
        <v>80.164316848545596</v>
      </c>
      <c r="N26" s="83">
        <v>66.80655062047623</v>
      </c>
    </row>
    <row r="27" spans="2:14" x14ac:dyDescent="0.25">
      <c r="B27" s="8" t="s">
        <v>26</v>
      </c>
      <c r="C27" s="32">
        <v>22715795.107999999</v>
      </c>
      <c r="D27" s="32">
        <v>23939598.715</v>
      </c>
      <c r="E27" s="32">
        <f t="shared" si="8"/>
        <v>46655393.822999999</v>
      </c>
      <c r="F27" s="32">
        <v>16336323.677100001</v>
      </c>
      <c r="G27" s="32">
        <v>22632969.20646999</v>
      </c>
      <c r="H27" s="32">
        <f t="shared" si="9"/>
        <v>38969292.883569993</v>
      </c>
      <c r="I27" s="32">
        <f t="shared" si="4"/>
        <v>6379471.4308999982</v>
      </c>
      <c r="J27" s="32">
        <f t="shared" si="4"/>
        <v>1306629.5085300095</v>
      </c>
      <c r="K27" s="32">
        <f t="shared" si="10"/>
        <v>7686100.9394300077</v>
      </c>
      <c r="L27" s="7">
        <f t="shared" si="7"/>
        <v>71.916142927995992</v>
      </c>
      <c r="M27" s="7">
        <f t="shared" si="7"/>
        <v>94.541974056936439</v>
      </c>
      <c r="N27" s="83">
        <v>83.525804179063769</v>
      </c>
    </row>
    <row r="28" spans="2:14" x14ac:dyDescent="0.25">
      <c r="B28" s="8" t="s">
        <v>27</v>
      </c>
      <c r="C28" s="32">
        <v>2116820.9849999999</v>
      </c>
      <c r="D28" s="32">
        <v>2493875.4710000004</v>
      </c>
      <c r="E28" s="32">
        <f t="shared" si="8"/>
        <v>4610696.4560000002</v>
      </c>
      <c r="F28" s="32">
        <v>1609495.9938400001</v>
      </c>
      <c r="G28" s="32">
        <v>2109461.0998300002</v>
      </c>
      <c r="H28" s="32">
        <f t="shared" si="9"/>
        <v>3718957.0936700003</v>
      </c>
      <c r="I28" s="32">
        <f t="shared" ref="I28:J46" si="11">+C28-F28</f>
        <v>507324.99115999974</v>
      </c>
      <c r="J28" s="32">
        <f t="shared" si="11"/>
        <v>384414.37117000017</v>
      </c>
      <c r="K28" s="32">
        <f t="shared" si="10"/>
        <v>891739.36232999992</v>
      </c>
      <c r="L28" s="7">
        <f t="shared" si="7"/>
        <v>76.033637480214239</v>
      </c>
      <c r="M28" s="7">
        <f t="shared" si="7"/>
        <v>84.585662931443139</v>
      </c>
      <c r="N28" s="83">
        <v>80.659334856677461</v>
      </c>
    </row>
    <row r="29" spans="2:14" x14ac:dyDescent="0.25">
      <c r="B29" s="28" t="s">
        <v>28</v>
      </c>
      <c r="C29" s="32">
        <v>2914339.9679999999</v>
      </c>
      <c r="D29" s="32">
        <v>2949620.7480000001</v>
      </c>
      <c r="E29" s="32">
        <f t="shared" si="8"/>
        <v>5863960.716</v>
      </c>
      <c r="F29" s="32">
        <v>1108922.4709699999</v>
      </c>
      <c r="G29" s="32">
        <v>1954455.9870699996</v>
      </c>
      <c r="H29" s="32">
        <f t="shared" si="9"/>
        <v>3063378.4580399995</v>
      </c>
      <c r="I29" s="32">
        <f t="shared" si="11"/>
        <v>1805417.49703</v>
      </c>
      <c r="J29" s="32">
        <f t="shared" si="11"/>
        <v>995164.76093000057</v>
      </c>
      <c r="K29" s="32">
        <f t="shared" si="10"/>
        <v>2800582.2579600005</v>
      </c>
      <c r="L29" s="7">
        <f t="shared" si="7"/>
        <v>38.05055289177573</v>
      </c>
      <c r="M29" s="7">
        <f t="shared" si="7"/>
        <v>66.261263872490204</v>
      </c>
      <c r="N29" s="83">
        <v>52.240773879700043</v>
      </c>
    </row>
    <row r="30" spans="2:14" x14ac:dyDescent="0.25">
      <c r="B30" s="28" t="s">
        <v>293</v>
      </c>
      <c r="C30" s="32">
        <v>1206856</v>
      </c>
      <c r="D30" s="32">
        <v>1206707</v>
      </c>
      <c r="E30" s="32">
        <f t="shared" si="8"/>
        <v>2413563</v>
      </c>
      <c r="F30" s="32">
        <v>472099.96157999994</v>
      </c>
      <c r="G30" s="32">
        <v>587782.19069000008</v>
      </c>
      <c r="H30" s="32">
        <f t="shared" si="9"/>
        <v>1059882.15227</v>
      </c>
      <c r="I30" s="32">
        <f t="shared" si="11"/>
        <v>734756.03842000011</v>
      </c>
      <c r="J30" s="32">
        <f t="shared" si="11"/>
        <v>618924.80930999992</v>
      </c>
      <c r="K30" s="32">
        <f t="shared" si="10"/>
        <v>1353680.84773</v>
      </c>
      <c r="L30" s="7">
        <f t="shared" si="7"/>
        <v>39.118168329941597</v>
      </c>
      <c r="M30" s="7">
        <f t="shared" si="7"/>
        <v>48.709603133983649</v>
      </c>
      <c r="N30" s="83">
        <v>43.913589670955346</v>
      </c>
    </row>
    <row r="31" spans="2:14" x14ac:dyDescent="0.25">
      <c r="B31" s="28" t="s">
        <v>29</v>
      </c>
      <c r="C31" s="32">
        <v>19429328.036759999</v>
      </c>
      <c r="D31" s="32">
        <v>31478611.303189997</v>
      </c>
      <c r="E31" s="32">
        <f t="shared" si="8"/>
        <v>50907939.339949995</v>
      </c>
      <c r="F31" s="32">
        <v>16952806.51024</v>
      </c>
      <c r="G31" s="32">
        <v>25266991.990459997</v>
      </c>
      <c r="H31" s="32">
        <f t="shared" si="9"/>
        <v>42219798.500699997</v>
      </c>
      <c r="I31" s="32">
        <f t="shared" si="11"/>
        <v>2476521.5265199989</v>
      </c>
      <c r="J31" s="32">
        <f t="shared" si="11"/>
        <v>6211619.3127299994</v>
      </c>
      <c r="K31" s="32">
        <f t="shared" si="10"/>
        <v>8688140.8392499983</v>
      </c>
      <c r="L31" s="7">
        <f t="shared" ref="L31:M46" si="12">+F31/C31*100</f>
        <v>87.253694405516967</v>
      </c>
      <c r="M31" s="7">
        <f t="shared" si="12"/>
        <v>80.267174898847827</v>
      </c>
      <c r="N31" s="83">
        <v>82.933623022466392</v>
      </c>
    </row>
    <row r="32" spans="2:14" x14ac:dyDescent="0.25">
      <c r="B32" s="28" t="s">
        <v>30</v>
      </c>
      <c r="C32" s="32">
        <v>56171492.986000001</v>
      </c>
      <c r="D32" s="32">
        <v>25800997.589000002</v>
      </c>
      <c r="E32" s="32">
        <f t="shared" si="8"/>
        <v>81972490.575000003</v>
      </c>
      <c r="F32" s="32">
        <v>17867327.405960001</v>
      </c>
      <c r="G32" s="32">
        <v>46655975.586369999</v>
      </c>
      <c r="H32" s="32">
        <f t="shared" si="9"/>
        <v>64523302.99233</v>
      </c>
      <c r="I32" s="32">
        <f t="shared" si="11"/>
        <v>38304165.58004</v>
      </c>
      <c r="J32" s="32">
        <f t="shared" si="11"/>
        <v>-20854977.997369997</v>
      </c>
      <c r="K32" s="32">
        <f t="shared" si="10"/>
        <v>17449187.582670003</v>
      </c>
      <c r="L32" s="7">
        <f t="shared" si="12"/>
        <v>31.808532150664387</v>
      </c>
      <c r="M32" s="7">
        <f t="shared" si="12"/>
        <v>180.83012265487483</v>
      </c>
      <c r="N32" s="83">
        <v>78.713361689669497</v>
      </c>
    </row>
    <row r="33" spans="1:14" x14ac:dyDescent="0.25">
      <c r="B33" s="28" t="s">
        <v>31</v>
      </c>
      <c r="C33" s="32">
        <v>1820571</v>
      </c>
      <c r="D33" s="32">
        <v>2460091.1629999997</v>
      </c>
      <c r="E33" s="32">
        <f t="shared" si="8"/>
        <v>4280662.1629999997</v>
      </c>
      <c r="F33" s="32">
        <v>1690429.61051</v>
      </c>
      <c r="G33" s="32">
        <v>1947210.5039299997</v>
      </c>
      <c r="H33" s="32">
        <f t="shared" si="9"/>
        <v>3637640.1144399997</v>
      </c>
      <c r="I33" s="32">
        <f t="shared" si="11"/>
        <v>130141.38948999997</v>
      </c>
      <c r="J33" s="32">
        <f t="shared" si="11"/>
        <v>512880.65907000005</v>
      </c>
      <c r="K33" s="32">
        <f t="shared" si="10"/>
        <v>643022.04856000002</v>
      </c>
      <c r="L33" s="7">
        <f t="shared" si="12"/>
        <v>92.851616910848307</v>
      </c>
      <c r="M33" s="7">
        <f t="shared" si="12"/>
        <v>79.15196530991318</v>
      </c>
      <c r="N33" s="83">
        <v>84.978444360361451</v>
      </c>
    </row>
    <row r="34" spans="1:14" x14ac:dyDescent="0.25">
      <c r="B34" s="28" t="s">
        <v>314</v>
      </c>
      <c r="C34" s="32">
        <v>14271102</v>
      </c>
      <c r="D34" s="32">
        <v>12190925.600000001</v>
      </c>
      <c r="E34" s="32">
        <f t="shared" si="8"/>
        <v>26462027.600000001</v>
      </c>
      <c r="F34" s="32">
        <v>11575587.717710001</v>
      </c>
      <c r="G34" s="32">
        <v>10011991.642310003</v>
      </c>
      <c r="H34" s="32">
        <f t="shared" si="9"/>
        <v>21587579.360020004</v>
      </c>
      <c r="I34" s="32">
        <f t="shared" si="11"/>
        <v>2695514.2822899986</v>
      </c>
      <c r="J34" s="32">
        <f t="shared" si="11"/>
        <v>2178933.9576899987</v>
      </c>
      <c r="K34" s="32">
        <f t="shared" si="10"/>
        <v>4874448.2399799973</v>
      </c>
      <c r="L34" s="7">
        <f t="shared" si="12"/>
        <v>81.112080326452727</v>
      </c>
      <c r="M34" s="7">
        <f t="shared" si="12"/>
        <v>82.126591292707104</v>
      </c>
      <c r="N34" s="83">
        <v>81.579460524861673</v>
      </c>
    </row>
    <row r="35" spans="1:14" x14ac:dyDescent="0.25">
      <c r="B35" s="28" t="s">
        <v>32</v>
      </c>
      <c r="C35" s="32">
        <v>205023.86600000001</v>
      </c>
      <c r="D35" s="32">
        <v>215765.78299999997</v>
      </c>
      <c r="E35" s="32">
        <f t="shared" si="8"/>
        <v>420789.64899999998</v>
      </c>
      <c r="F35" s="32">
        <v>97025.493350000004</v>
      </c>
      <c r="G35" s="32">
        <v>243636.73479000002</v>
      </c>
      <c r="H35" s="32">
        <f t="shared" si="9"/>
        <v>340662.22814000002</v>
      </c>
      <c r="I35" s="32">
        <f t="shared" si="11"/>
        <v>107998.37265</v>
      </c>
      <c r="J35" s="32">
        <f t="shared" si="11"/>
        <v>-27870.95179000005</v>
      </c>
      <c r="K35" s="32">
        <f t="shared" si="10"/>
        <v>80127.420859999955</v>
      </c>
      <c r="L35" s="7">
        <f t="shared" si="12"/>
        <v>47.323999514280942</v>
      </c>
      <c r="M35" s="7">
        <f t="shared" si="12"/>
        <v>112.91722505880372</v>
      </c>
      <c r="N35" s="83">
        <v>80.957844127007036</v>
      </c>
    </row>
    <row r="36" spans="1:14" x14ac:dyDescent="0.25">
      <c r="B36" s="28" t="s">
        <v>33</v>
      </c>
      <c r="C36" s="32">
        <v>503105.60100000002</v>
      </c>
      <c r="D36" s="32">
        <v>551867.80599999987</v>
      </c>
      <c r="E36" s="32">
        <f t="shared" si="8"/>
        <v>1054973.4069999999</v>
      </c>
      <c r="F36" s="32">
        <v>355344.42274000007</v>
      </c>
      <c r="G36" s="32">
        <v>465165.95438999985</v>
      </c>
      <c r="H36" s="32">
        <f t="shared" si="9"/>
        <v>820510.37712999992</v>
      </c>
      <c r="I36" s="32">
        <f t="shared" si="11"/>
        <v>147761.17825999996</v>
      </c>
      <c r="J36" s="32">
        <f t="shared" si="11"/>
        <v>86701.851610000012</v>
      </c>
      <c r="K36" s="32">
        <f t="shared" si="10"/>
        <v>234463.02986999997</v>
      </c>
      <c r="L36" s="7">
        <f t="shared" si="12"/>
        <v>70.630186194249916</v>
      </c>
      <c r="M36" s="7">
        <f t="shared" si="12"/>
        <v>84.289380415497533</v>
      </c>
      <c r="N36" s="83">
        <v>77.775455920094103</v>
      </c>
    </row>
    <row r="37" spans="1:14" x14ac:dyDescent="0.25">
      <c r="B37" s="28" t="s">
        <v>275</v>
      </c>
      <c r="C37" s="32">
        <v>2859273.929</v>
      </c>
      <c r="D37" s="32">
        <v>3143390.4659999995</v>
      </c>
      <c r="E37" s="32">
        <f t="shared" si="8"/>
        <v>6002664.3949999996</v>
      </c>
      <c r="F37" s="32">
        <v>1958789.6458500002</v>
      </c>
      <c r="G37" s="32">
        <v>3461624.2411900014</v>
      </c>
      <c r="H37" s="32">
        <f t="shared" si="9"/>
        <v>5420413.8870400013</v>
      </c>
      <c r="I37" s="32">
        <f t="shared" si="11"/>
        <v>900484.2831499998</v>
      </c>
      <c r="J37" s="32">
        <f t="shared" si="11"/>
        <v>-318233.77519000182</v>
      </c>
      <c r="K37" s="32">
        <f t="shared" si="10"/>
        <v>582250.50795999798</v>
      </c>
      <c r="L37" s="7">
        <f t="shared" si="12"/>
        <v>68.506540278743628</v>
      </c>
      <c r="M37" s="7">
        <f t="shared" si="12"/>
        <v>110.12390215699031</v>
      </c>
      <c r="N37" s="83">
        <v>90.300132247190234</v>
      </c>
    </row>
    <row r="38" spans="1:14" x14ac:dyDescent="0.25">
      <c r="B38" s="28" t="s">
        <v>34</v>
      </c>
      <c r="C38" s="32">
        <v>991206</v>
      </c>
      <c r="D38" s="32">
        <v>956941.01900000009</v>
      </c>
      <c r="E38" s="32">
        <f t="shared" si="8"/>
        <v>1948147.0190000001</v>
      </c>
      <c r="F38" s="32">
        <v>842757.75818999996</v>
      </c>
      <c r="G38" s="32">
        <v>912151.33586000022</v>
      </c>
      <c r="H38" s="32">
        <f t="shared" si="9"/>
        <v>1754909.0940500002</v>
      </c>
      <c r="I38" s="32">
        <f t="shared" si="11"/>
        <v>148448.24181000004</v>
      </c>
      <c r="J38" s="32">
        <f t="shared" si="11"/>
        <v>44789.683139999863</v>
      </c>
      <c r="K38" s="32">
        <f t="shared" si="10"/>
        <v>193237.9249499999</v>
      </c>
      <c r="L38" s="7">
        <f t="shared" si="12"/>
        <v>85.023472233824251</v>
      </c>
      <c r="M38" s="7">
        <f t="shared" si="12"/>
        <v>95.3194938610945</v>
      </c>
      <c r="N38" s="83">
        <v>90.080937266778221</v>
      </c>
    </row>
    <row r="39" spans="1:14" x14ac:dyDescent="0.25">
      <c r="B39" s="28" t="s">
        <v>315</v>
      </c>
      <c r="C39" s="32">
        <v>136277</v>
      </c>
      <c r="D39" s="32">
        <v>131773.40999999997</v>
      </c>
      <c r="E39" s="32">
        <f t="shared" si="8"/>
        <v>268050.40999999997</v>
      </c>
      <c r="F39" s="32">
        <v>95591.785889999999</v>
      </c>
      <c r="G39" s="32">
        <v>146096.93350000001</v>
      </c>
      <c r="H39" s="32">
        <f t="shared" si="9"/>
        <v>241688.71939000001</v>
      </c>
      <c r="I39" s="32">
        <f t="shared" si="11"/>
        <v>40685.214110000001</v>
      </c>
      <c r="J39" s="32">
        <f t="shared" si="11"/>
        <v>-14323.523500000039</v>
      </c>
      <c r="K39" s="32">
        <f t="shared" si="10"/>
        <v>26361.690609999961</v>
      </c>
      <c r="L39" s="7">
        <f t="shared" si="12"/>
        <v>70.145208575181428</v>
      </c>
      <c r="M39" s="7">
        <f t="shared" si="12"/>
        <v>110.86981318917076</v>
      </c>
      <c r="N39" s="83">
        <v>90.165398139103772</v>
      </c>
    </row>
    <row r="40" spans="1:14" x14ac:dyDescent="0.25">
      <c r="B40" s="28" t="s">
        <v>35</v>
      </c>
      <c r="C40" s="32">
        <v>1787716.0560000001</v>
      </c>
      <c r="D40" s="32">
        <v>2902573.7855100008</v>
      </c>
      <c r="E40" s="32">
        <f t="shared" si="8"/>
        <v>4690289.8415100006</v>
      </c>
      <c r="F40" s="32">
        <v>699470.51147000003</v>
      </c>
      <c r="G40" s="32">
        <v>1755209.3941399998</v>
      </c>
      <c r="H40" s="32">
        <f t="shared" si="9"/>
        <v>2454679.9056099998</v>
      </c>
      <c r="I40" s="32">
        <f t="shared" si="11"/>
        <v>1088245.5445300001</v>
      </c>
      <c r="J40" s="32">
        <f t="shared" si="11"/>
        <v>1147364.391370001</v>
      </c>
      <c r="K40" s="32">
        <f t="shared" si="10"/>
        <v>2235609.9359000009</v>
      </c>
      <c r="L40" s="7">
        <f t="shared" si="12"/>
        <v>39.1264881871151</v>
      </c>
      <c r="M40" s="7">
        <f t="shared" si="12"/>
        <v>60.470793297390657</v>
      </c>
      <c r="N40" s="83">
        <v>52.335356418394298</v>
      </c>
    </row>
    <row r="41" spans="1:14" x14ac:dyDescent="0.25">
      <c r="B41" s="28" t="s">
        <v>36</v>
      </c>
      <c r="C41" s="32">
        <v>3871405</v>
      </c>
      <c r="D41" s="32">
        <v>3796426</v>
      </c>
      <c r="E41" s="32">
        <f t="shared" si="8"/>
        <v>7667831</v>
      </c>
      <c r="F41" s="32">
        <v>2169524.3319200003</v>
      </c>
      <c r="G41" s="32">
        <v>1994661.69997</v>
      </c>
      <c r="H41" s="32">
        <f t="shared" si="9"/>
        <v>4164186.0318900002</v>
      </c>
      <c r="I41" s="32">
        <f t="shared" si="11"/>
        <v>1701880.6680799997</v>
      </c>
      <c r="J41" s="32">
        <f t="shared" si="11"/>
        <v>1801764.30003</v>
      </c>
      <c r="K41" s="32">
        <f t="shared" si="10"/>
        <v>3503644.9681099998</v>
      </c>
      <c r="L41" s="7">
        <f t="shared" si="12"/>
        <v>56.039715088449803</v>
      </c>
      <c r="M41" s="7">
        <f t="shared" si="12"/>
        <v>52.540513102849893</v>
      </c>
      <c r="N41" s="83">
        <v>54.30722236692489</v>
      </c>
    </row>
    <row r="42" spans="1:14" x14ac:dyDescent="0.25">
      <c r="B42" s="28" t="s">
        <v>37</v>
      </c>
      <c r="C42" s="32">
        <v>123595</v>
      </c>
      <c r="D42" s="32">
        <v>123179.95699999999</v>
      </c>
      <c r="E42" s="32">
        <f t="shared" si="8"/>
        <v>246774.95699999999</v>
      </c>
      <c r="F42" s="32">
        <v>79907.177159999992</v>
      </c>
      <c r="G42" s="32">
        <v>102439.41694000002</v>
      </c>
      <c r="H42" s="32">
        <f t="shared" si="9"/>
        <v>182346.59410000002</v>
      </c>
      <c r="I42" s="32">
        <f t="shared" si="11"/>
        <v>43687.822840000008</v>
      </c>
      <c r="J42" s="32">
        <f t="shared" si="11"/>
        <v>20740.54005999997</v>
      </c>
      <c r="K42" s="32">
        <f t="shared" si="10"/>
        <v>64428.362899999978</v>
      </c>
      <c r="L42" s="7">
        <f t="shared" si="12"/>
        <v>64.652435098507212</v>
      </c>
      <c r="M42" s="7">
        <f t="shared" si="12"/>
        <v>83.162406802918454</v>
      </c>
      <c r="N42" s="83">
        <v>73.891855282543943</v>
      </c>
    </row>
    <row r="43" spans="1:14" x14ac:dyDescent="0.25">
      <c r="B43" s="28" t="s">
        <v>38</v>
      </c>
      <c r="C43" s="32">
        <v>947096</v>
      </c>
      <c r="D43" s="32">
        <v>956766</v>
      </c>
      <c r="E43" s="32">
        <f t="shared" si="8"/>
        <v>1903862</v>
      </c>
      <c r="F43" s="32">
        <v>917166.5135</v>
      </c>
      <c r="G43" s="32">
        <v>968252.39014999976</v>
      </c>
      <c r="H43" s="32">
        <f t="shared" si="9"/>
        <v>1885418.9036499998</v>
      </c>
      <c r="I43" s="32">
        <f t="shared" si="11"/>
        <v>29929.486499999999</v>
      </c>
      <c r="J43" s="32">
        <f t="shared" si="11"/>
        <v>-11486.390149999759</v>
      </c>
      <c r="K43" s="32">
        <f t="shared" si="10"/>
        <v>18443.09635000024</v>
      </c>
      <c r="L43" s="7">
        <f t="shared" si="12"/>
        <v>96.839867711404125</v>
      </c>
      <c r="M43" s="7">
        <f t="shared" si="12"/>
        <v>101.20054330421438</v>
      </c>
      <c r="N43" s="83">
        <v>99.031279769752217</v>
      </c>
    </row>
    <row r="44" spans="1:14" x14ac:dyDescent="0.25">
      <c r="B44" s="28" t="s">
        <v>39</v>
      </c>
      <c r="C44" s="32">
        <v>561744</v>
      </c>
      <c r="D44" s="32">
        <v>787847.96200000006</v>
      </c>
      <c r="E44" s="32">
        <f t="shared" si="8"/>
        <v>1349591.9620000001</v>
      </c>
      <c r="F44" s="32">
        <v>239513.03219</v>
      </c>
      <c r="G44" s="32">
        <v>564344.25367000001</v>
      </c>
      <c r="H44" s="32">
        <f t="shared" si="9"/>
        <v>803857.28585999995</v>
      </c>
      <c r="I44" s="32">
        <f t="shared" si="11"/>
        <v>322230.96781</v>
      </c>
      <c r="J44" s="32">
        <f t="shared" si="11"/>
        <v>223503.70833000005</v>
      </c>
      <c r="K44" s="32">
        <f t="shared" si="10"/>
        <v>545734.67614000011</v>
      </c>
      <c r="L44" s="7">
        <f t="shared" si="12"/>
        <v>42.637399276182748</v>
      </c>
      <c r="M44" s="7">
        <f t="shared" si="12"/>
        <v>71.631111697919195</v>
      </c>
      <c r="N44" s="83">
        <v>59.562987072680848</v>
      </c>
    </row>
    <row r="45" spans="1:14" x14ac:dyDescent="0.25">
      <c r="B45" s="28" t="s">
        <v>40</v>
      </c>
      <c r="C45" s="32">
        <v>397814</v>
      </c>
      <c r="D45" s="32">
        <v>349366</v>
      </c>
      <c r="E45" s="32">
        <f t="shared" si="8"/>
        <v>747180</v>
      </c>
      <c r="F45" s="32">
        <v>108267.76663999999</v>
      </c>
      <c r="G45" s="32">
        <v>385061.83851000003</v>
      </c>
      <c r="H45" s="32">
        <f t="shared" si="9"/>
        <v>493329.60515000002</v>
      </c>
      <c r="I45" s="32">
        <f t="shared" si="11"/>
        <v>289546.23336000001</v>
      </c>
      <c r="J45" s="32">
        <f t="shared" si="11"/>
        <v>-35695.838510000031</v>
      </c>
      <c r="K45" s="32">
        <f t="shared" si="10"/>
        <v>253850.39484999998</v>
      </c>
      <c r="L45" s="7">
        <f t="shared" si="12"/>
        <v>27.215675325654697</v>
      </c>
      <c r="M45" s="7">
        <f t="shared" si="12"/>
        <v>110.21731894631992</v>
      </c>
      <c r="N45" s="83">
        <v>66.025536704676242</v>
      </c>
    </row>
    <row r="46" spans="1:14" x14ac:dyDescent="0.25">
      <c r="B46" s="28" t="s">
        <v>41</v>
      </c>
      <c r="C46" s="32">
        <v>67067.096000000005</v>
      </c>
      <c r="D46" s="32">
        <v>72800.710000000006</v>
      </c>
      <c r="E46" s="32">
        <f t="shared" si="8"/>
        <v>139867.80600000001</v>
      </c>
      <c r="F46" s="32">
        <v>66847.597600000008</v>
      </c>
      <c r="G46" s="32">
        <v>55164.312689999992</v>
      </c>
      <c r="H46" s="32">
        <f t="shared" si="9"/>
        <v>122011.91029</v>
      </c>
      <c r="I46" s="32">
        <f t="shared" si="11"/>
        <v>219.49839999999676</v>
      </c>
      <c r="J46" s="32">
        <f t="shared" si="11"/>
        <v>17636.397310000015</v>
      </c>
      <c r="K46" s="32">
        <f t="shared" si="10"/>
        <v>17855.895710000012</v>
      </c>
      <c r="L46" s="7">
        <f t="shared" si="12"/>
        <v>99.672718198503787</v>
      </c>
      <c r="M46" s="7">
        <f t="shared" si="12"/>
        <v>75.774415785230659</v>
      </c>
      <c r="N46" s="83">
        <v>87.23373432339389</v>
      </c>
    </row>
    <row r="47" spans="1:14" x14ac:dyDescent="0.25">
      <c r="C47" s="32"/>
      <c r="D47" s="32"/>
      <c r="E47" s="32"/>
      <c r="F47" s="32"/>
      <c r="G47" s="32"/>
      <c r="H47" s="32"/>
      <c r="I47" s="32"/>
      <c r="J47" s="32"/>
      <c r="K47" s="32"/>
      <c r="L47" s="7"/>
      <c r="M47" s="7"/>
      <c r="N47" s="83"/>
    </row>
    <row r="48" spans="1:14" ht="15" x14ac:dyDescent="0.4">
      <c r="A48" s="28" t="s">
        <v>42</v>
      </c>
      <c r="C48" s="35">
        <f t="shared" ref="C48:K48" si="13">SUM(C50:C52)</f>
        <v>78862877.554000005</v>
      </c>
      <c r="D48" s="35">
        <f>SUM(D50:D52)</f>
        <v>123025363.62799999</v>
      </c>
      <c r="E48" s="35">
        <f t="shared" si="13"/>
        <v>201888241.18199998</v>
      </c>
      <c r="F48" s="35">
        <f t="shared" si="13"/>
        <v>78671380.208519995</v>
      </c>
      <c r="G48" s="35">
        <f>SUM(G50:G52)</f>
        <v>122879953.01633003</v>
      </c>
      <c r="H48" s="35">
        <f t="shared" si="13"/>
        <v>201551333.22485003</v>
      </c>
      <c r="I48" s="35">
        <f t="shared" si="13"/>
        <v>191497.34548000991</v>
      </c>
      <c r="J48" s="35">
        <f t="shared" si="13"/>
        <v>145410.61166995391</v>
      </c>
      <c r="K48" s="35">
        <f t="shared" si="13"/>
        <v>336907.95714996383</v>
      </c>
      <c r="L48" s="7">
        <f>+F48/C48*100</f>
        <v>99.757176822074626</v>
      </c>
      <c r="M48" s="7">
        <f>+G48/D48*100</f>
        <v>99.881804363440324</v>
      </c>
      <c r="N48" s="83">
        <v>99.833121555184462</v>
      </c>
    </row>
    <row r="49" spans="1:15" x14ac:dyDescent="0.25">
      <c r="C49" s="32"/>
      <c r="D49" s="32"/>
      <c r="E49" s="32"/>
      <c r="F49" s="32"/>
      <c r="G49" s="32"/>
      <c r="H49" s="32"/>
      <c r="I49" s="32"/>
      <c r="J49" s="32"/>
      <c r="K49" s="32"/>
      <c r="L49" s="7"/>
      <c r="M49" s="7"/>
      <c r="N49" s="83"/>
    </row>
    <row r="50" spans="1:15" x14ac:dyDescent="0.25">
      <c r="B50" s="28" t="s">
        <v>43</v>
      </c>
      <c r="C50" s="32">
        <v>92465</v>
      </c>
      <c r="D50" s="32">
        <v>21153499.590999998</v>
      </c>
      <c r="E50" s="32">
        <f>SUM(C50:D50)</f>
        <v>21245964.590999998</v>
      </c>
      <c r="F50" s="32">
        <v>0</v>
      </c>
      <c r="G50" s="32">
        <v>21088875.724810001</v>
      </c>
      <c r="H50" s="32">
        <f>SUM(F50:G50)</f>
        <v>21088875.724810001</v>
      </c>
      <c r="I50" s="32">
        <f>+C50-F50</f>
        <v>92465</v>
      </c>
      <c r="J50" s="32">
        <f>+D50-G50</f>
        <v>64623.866189997643</v>
      </c>
      <c r="K50" s="32">
        <f>SUM(I50:J50)</f>
        <v>157088.86618999764</v>
      </c>
      <c r="L50" s="7">
        <f>+F50/C50*100</f>
        <v>0</v>
      </c>
      <c r="M50" s="7">
        <f>+G50/D50*100</f>
        <v>99.694500354837302</v>
      </c>
      <c r="N50" s="83">
        <v>99.260617866902862</v>
      </c>
    </row>
    <row r="51" spans="1:15" ht="15.6" x14ac:dyDescent="0.25">
      <c r="B51" s="28" t="s">
        <v>276</v>
      </c>
      <c r="C51" s="32"/>
      <c r="D51" s="32"/>
      <c r="E51" s="32"/>
      <c r="F51" s="32"/>
      <c r="G51" s="32"/>
      <c r="H51" s="32"/>
      <c r="I51" s="32"/>
      <c r="J51" s="32"/>
      <c r="K51" s="32"/>
      <c r="L51" s="7"/>
      <c r="M51" s="7"/>
      <c r="N51" s="83"/>
    </row>
    <row r="52" spans="1:15" ht="15.6" x14ac:dyDescent="0.25">
      <c r="B52" s="28" t="s">
        <v>316</v>
      </c>
      <c r="C52" s="32">
        <v>78770412.554000005</v>
      </c>
      <c r="D52" s="32">
        <v>101871864.03699999</v>
      </c>
      <c r="E52" s="32">
        <f>SUM(C52:D52)</f>
        <v>180642276.59099999</v>
      </c>
      <c r="F52" s="32">
        <v>78671380.208519995</v>
      </c>
      <c r="G52" s="32">
        <v>101791077.29152003</v>
      </c>
      <c r="H52" s="32">
        <f>SUM(F52:G52)</f>
        <v>180462457.50004002</v>
      </c>
      <c r="I52" s="32">
        <f>+C52-F52</f>
        <v>99032.345480009913</v>
      </c>
      <c r="J52" s="32">
        <f>+D52-G52</f>
        <v>80786.745479956269</v>
      </c>
      <c r="K52" s="32">
        <f>SUM(I52:J52)</f>
        <v>179819.09095996618</v>
      </c>
      <c r="L52" s="7">
        <f t="shared" ref="L52:M53" si="14">+F52/C52*100</f>
        <v>99.874277228887038</v>
      </c>
      <c r="M52" s="7">
        <f t="shared" si="14"/>
        <v>99.920697686016013</v>
      </c>
      <c r="N52" s="83">
        <v>99.900455699322748</v>
      </c>
    </row>
    <row r="53" spans="1:15" ht="26.4" x14ac:dyDescent="0.25">
      <c r="B53" s="36" t="s">
        <v>44</v>
      </c>
      <c r="C53" s="32">
        <v>217280</v>
      </c>
      <c r="D53" s="32">
        <v>217838.52100000001</v>
      </c>
      <c r="E53" s="32">
        <f>SUM(C53:D53)</f>
        <v>435118.52100000001</v>
      </c>
      <c r="F53" s="32">
        <v>182705.76052000001</v>
      </c>
      <c r="G53" s="32">
        <v>232094.58582000004</v>
      </c>
      <c r="H53" s="32">
        <f>SUM(F53:G53)</f>
        <v>414800.34634000005</v>
      </c>
      <c r="I53" s="32">
        <f>+C53-F53</f>
        <v>34574.239479999989</v>
      </c>
      <c r="J53" s="32">
        <f>+D53-G53</f>
        <v>-14256.064820000029</v>
      </c>
      <c r="K53" s="32">
        <f>SUM(I53:J53)</f>
        <v>20318.174659999961</v>
      </c>
      <c r="L53" s="7">
        <f t="shared" si="14"/>
        <v>84.087702743004428</v>
      </c>
      <c r="M53" s="7">
        <f t="shared" si="14"/>
        <v>106.54432685025439</v>
      </c>
      <c r="N53" s="83">
        <v>95.330427531950548</v>
      </c>
    </row>
    <row r="54" spans="1:15" x14ac:dyDescent="0.25">
      <c r="C54" s="32"/>
      <c r="D54" s="32"/>
      <c r="E54" s="32"/>
      <c r="F54" s="32"/>
      <c r="G54" s="32"/>
      <c r="H54" s="32"/>
      <c r="I54" s="32"/>
      <c r="J54" s="32"/>
      <c r="K54" s="32"/>
    </row>
    <row r="55" spans="1:15" x14ac:dyDescent="0.25">
      <c r="C55" s="32"/>
      <c r="D55" s="32"/>
      <c r="E55" s="32"/>
      <c r="F55" s="32"/>
      <c r="G55" s="32"/>
      <c r="H55" s="32"/>
      <c r="I55" s="32"/>
      <c r="J55" s="32"/>
      <c r="K55" s="32"/>
    </row>
    <row r="56" spans="1:15" x14ac:dyDescent="0.25">
      <c r="A56" s="37"/>
      <c r="B56" s="37"/>
      <c r="C56" s="38"/>
      <c r="D56" s="38"/>
      <c r="E56" s="38"/>
      <c r="F56" s="38"/>
      <c r="G56" s="38"/>
      <c r="H56" s="38"/>
      <c r="I56" s="38"/>
      <c r="J56" s="38"/>
      <c r="K56" s="38"/>
      <c r="L56" s="9"/>
      <c r="M56" s="9"/>
      <c r="N56" s="80"/>
    </row>
    <row r="57" spans="1:15" x14ac:dyDescent="0.25">
      <c r="C57" s="32"/>
      <c r="D57" s="32"/>
      <c r="E57" s="32"/>
      <c r="F57" s="32"/>
      <c r="G57" s="32"/>
      <c r="H57" s="32"/>
      <c r="I57" s="32"/>
      <c r="J57" s="32"/>
      <c r="K57" s="32"/>
      <c r="L57" s="10"/>
      <c r="M57" s="10"/>
      <c r="N57" s="81"/>
    </row>
    <row r="58" spans="1:15" ht="15.6" x14ac:dyDescent="0.25">
      <c r="A58" s="39" t="s">
        <v>45</v>
      </c>
      <c r="B58" s="85" t="s">
        <v>317</v>
      </c>
      <c r="C58" s="85"/>
      <c r="D58" s="85"/>
      <c r="E58" s="85"/>
      <c r="F58" s="85"/>
      <c r="G58" s="32"/>
      <c r="H58" s="32"/>
      <c r="I58" s="32"/>
      <c r="J58" s="32"/>
      <c r="K58" s="32"/>
      <c r="L58" s="10"/>
      <c r="M58" s="10"/>
      <c r="N58" s="81"/>
    </row>
    <row r="59" spans="1:15" ht="26.4" customHeight="1" x14ac:dyDescent="0.25">
      <c r="A59" s="39" t="s">
        <v>46</v>
      </c>
      <c r="B59" s="86" t="s">
        <v>47</v>
      </c>
      <c r="C59" s="86"/>
      <c r="D59" s="86"/>
      <c r="E59" s="86"/>
      <c r="F59" s="86"/>
      <c r="G59" s="86"/>
      <c r="H59" s="86"/>
      <c r="I59" s="86"/>
      <c r="J59" s="86"/>
      <c r="K59" s="86"/>
      <c r="L59" s="86"/>
      <c r="M59" s="86"/>
      <c r="N59" s="86"/>
    </row>
    <row r="60" spans="1:15" ht="15.6" x14ac:dyDescent="0.25">
      <c r="A60" s="40" t="s">
        <v>48</v>
      </c>
      <c r="B60" s="28" t="s">
        <v>49</v>
      </c>
      <c r="C60" s="32"/>
      <c r="D60" s="32"/>
      <c r="E60" s="32"/>
      <c r="F60" s="32"/>
      <c r="G60" s="32"/>
      <c r="H60" s="32"/>
      <c r="I60" s="32"/>
      <c r="J60" s="32"/>
      <c r="K60" s="32"/>
      <c r="L60" s="10"/>
      <c r="M60" s="10"/>
      <c r="N60" s="81"/>
    </row>
    <row r="61" spans="1:15" ht="15.6" x14ac:dyDescent="0.25">
      <c r="A61" s="40" t="s">
        <v>50</v>
      </c>
      <c r="B61" s="28" t="s">
        <v>51</v>
      </c>
      <c r="C61" s="32"/>
      <c r="D61" s="32"/>
      <c r="E61" s="32"/>
      <c r="F61" s="32"/>
      <c r="G61" s="32"/>
      <c r="H61" s="32"/>
      <c r="I61" s="32"/>
      <c r="J61" s="32"/>
      <c r="K61" s="32"/>
      <c r="L61" s="10"/>
      <c r="M61" s="10"/>
      <c r="N61" s="81"/>
    </row>
    <row r="62" spans="1:15" ht="15.6" x14ac:dyDescent="0.25">
      <c r="A62" s="40" t="s">
        <v>52</v>
      </c>
      <c r="B62" s="28" t="s">
        <v>53</v>
      </c>
      <c r="C62" s="32"/>
      <c r="D62" s="32"/>
      <c r="E62" s="32"/>
      <c r="F62" s="32"/>
      <c r="G62" s="32"/>
      <c r="H62" s="32"/>
      <c r="I62" s="32"/>
      <c r="J62" s="32"/>
      <c r="K62" s="32"/>
      <c r="L62" s="10"/>
      <c r="M62" s="10"/>
      <c r="N62" s="81"/>
    </row>
    <row r="63" spans="1:15" ht="15.6" x14ac:dyDescent="0.25">
      <c r="A63" s="40" t="s">
        <v>54</v>
      </c>
      <c r="B63" s="28" t="s">
        <v>56</v>
      </c>
      <c r="C63" s="32"/>
      <c r="D63" s="32"/>
      <c r="E63" s="32"/>
      <c r="F63" s="32"/>
      <c r="G63" s="32"/>
      <c r="H63" s="32"/>
      <c r="I63" s="32"/>
      <c r="J63" s="32"/>
      <c r="K63" s="32"/>
      <c r="L63" s="10"/>
      <c r="M63" s="10"/>
      <c r="N63" s="81"/>
    </row>
    <row r="64" spans="1:15" s="5" customFormat="1" ht="15.6" x14ac:dyDescent="0.25">
      <c r="A64" s="40" t="s">
        <v>55</v>
      </c>
      <c r="B64" s="28" t="s">
        <v>318</v>
      </c>
      <c r="C64" s="32"/>
      <c r="D64" s="32"/>
      <c r="E64" s="32"/>
      <c r="F64" s="32"/>
      <c r="G64" s="32"/>
      <c r="H64" s="32"/>
      <c r="I64" s="32"/>
      <c r="J64" s="32"/>
      <c r="K64" s="32"/>
      <c r="N64" s="79"/>
      <c r="O64" s="28"/>
    </row>
    <row r="65" spans="1:15" s="5" customFormat="1" x14ac:dyDescent="0.25">
      <c r="A65" s="28"/>
      <c r="B65" s="28"/>
      <c r="C65" s="32"/>
      <c r="D65" s="32"/>
      <c r="E65" s="32"/>
      <c r="F65" s="32"/>
      <c r="G65" s="32"/>
      <c r="H65" s="32"/>
      <c r="I65" s="32"/>
      <c r="J65" s="32"/>
      <c r="K65" s="32"/>
      <c r="N65" s="79"/>
      <c r="O65" s="28"/>
    </row>
    <row r="66" spans="1:15" s="5" customFormat="1" x14ac:dyDescent="0.25">
      <c r="A66" s="28"/>
      <c r="B66" s="28"/>
      <c r="C66" s="32"/>
      <c r="D66" s="32"/>
      <c r="E66" s="32"/>
      <c r="F66" s="32"/>
      <c r="G66" s="32"/>
      <c r="H66" s="32"/>
      <c r="I66" s="32"/>
      <c r="J66" s="32"/>
      <c r="K66" s="32"/>
      <c r="N66" s="79"/>
      <c r="O66" s="28"/>
    </row>
    <row r="67" spans="1:15" s="5" customFormat="1" x14ac:dyDescent="0.25">
      <c r="A67" s="28"/>
      <c r="B67" s="28"/>
      <c r="C67" s="32"/>
      <c r="D67" s="32"/>
      <c r="E67" s="32"/>
      <c r="F67" s="32"/>
      <c r="G67" s="32"/>
      <c r="H67" s="32"/>
      <c r="I67" s="32"/>
      <c r="J67" s="32"/>
      <c r="K67" s="32"/>
      <c r="N67" s="79"/>
      <c r="O67" s="28"/>
    </row>
    <row r="68" spans="1:15" s="5" customFormat="1" x14ac:dyDescent="0.25">
      <c r="A68" s="28"/>
      <c r="B68" s="28"/>
      <c r="C68" s="32"/>
      <c r="D68" s="32"/>
      <c r="E68" s="32"/>
      <c r="F68" s="32"/>
      <c r="G68" s="32"/>
      <c r="H68" s="32"/>
      <c r="I68" s="32"/>
      <c r="J68" s="32"/>
      <c r="K68" s="32"/>
      <c r="N68" s="79"/>
      <c r="O68" s="28"/>
    </row>
    <row r="69" spans="1:15" s="5" customFormat="1" x14ac:dyDescent="0.25">
      <c r="A69" s="28"/>
      <c r="B69" s="28"/>
      <c r="C69" s="85"/>
      <c r="D69" s="85"/>
      <c r="E69" s="85"/>
      <c r="F69" s="85"/>
      <c r="G69" s="85"/>
      <c r="H69" s="32"/>
      <c r="I69" s="32"/>
      <c r="J69" s="32"/>
      <c r="K69" s="32"/>
      <c r="N69" s="79"/>
      <c r="O69" s="28"/>
    </row>
    <row r="70" spans="1:15" s="5" customFormat="1" x14ac:dyDescent="0.25">
      <c r="A70" s="28"/>
      <c r="B70" s="41"/>
      <c r="C70" s="85"/>
      <c r="D70" s="85"/>
      <c r="E70" s="85"/>
      <c r="F70" s="85"/>
      <c r="G70" s="85"/>
      <c r="H70" s="32"/>
      <c r="I70" s="32"/>
      <c r="J70" s="32"/>
      <c r="K70" s="32"/>
      <c r="N70" s="79"/>
      <c r="O70" s="28"/>
    </row>
    <row r="71" spans="1:15" s="5" customFormat="1" x14ac:dyDescent="0.25">
      <c r="A71" s="28"/>
      <c r="B71" s="28"/>
      <c r="C71" s="28"/>
      <c r="D71" s="32"/>
      <c r="E71" s="32"/>
      <c r="F71" s="32"/>
      <c r="G71" s="10"/>
      <c r="H71" s="32"/>
      <c r="I71" s="32"/>
      <c r="J71" s="32"/>
      <c r="K71" s="32"/>
      <c r="N71" s="79"/>
      <c r="O71" s="28"/>
    </row>
    <row r="72" spans="1:15" s="5" customFormat="1" x14ac:dyDescent="0.25">
      <c r="A72" s="28"/>
      <c r="B72" s="28"/>
      <c r="C72" s="28"/>
      <c r="D72" s="32"/>
      <c r="E72" s="32"/>
      <c r="F72" s="32"/>
      <c r="G72" s="10"/>
      <c r="H72" s="32"/>
      <c r="I72" s="32"/>
      <c r="J72" s="32"/>
      <c r="K72" s="32"/>
      <c r="N72" s="79"/>
      <c r="O72" s="28"/>
    </row>
    <row r="73" spans="1:15" s="5" customFormat="1" x14ac:dyDescent="0.25">
      <c r="A73" s="28"/>
      <c r="B73" s="28"/>
      <c r="C73" s="28"/>
      <c r="D73" s="32"/>
      <c r="E73" s="32"/>
      <c r="F73" s="32"/>
      <c r="G73" s="10"/>
      <c r="H73" s="32"/>
      <c r="I73" s="32"/>
      <c r="J73" s="32"/>
      <c r="K73" s="32"/>
      <c r="N73" s="79"/>
      <c r="O73" s="28"/>
    </row>
    <row r="74" spans="1:15" s="5" customFormat="1" x14ac:dyDescent="0.25">
      <c r="A74" s="28"/>
      <c r="B74" s="28"/>
      <c r="C74" s="28"/>
      <c r="D74" s="32"/>
      <c r="E74" s="32"/>
      <c r="F74" s="32"/>
      <c r="G74" s="10"/>
      <c r="H74" s="32"/>
      <c r="I74" s="32"/>
      <c r="J74" s="32"/>
      <c r="K74" s="32"/>
      <c r="N74" s="79"/>
      <c r="O74" s="28"/>
    </row>
    <row r="75" spans="1:15" s="5" customFormat="1" x14ac:dyDescent="0.25">
      <c r="A75" s="28"/>
      <c r="B75" s="28"/>
      <c r="C75" s="28"/>
      <c r="D75" s="32"/>
      <c r="E75" s="32"/>
      <c r="F75" s="32"/>
      <c r="G75" s="10"/>
      <c r="H75" s="32"/>
      <c r="I75" s="32"/>
      <c r="J75" s="32"/>
      <c r="K75" s="32"/>
      <c r="N75" s="79"/>
      <c r="O75" s="28"/>
    </row>
    <row r="76" spans="1:15" s="5" customFormat="1" x14ac:dyDescent="0.25">
      <c r="A76" s="28"/>
      <c r="B76" s="28"/>
      <c r="C76" s="28"/>
      <c r="D76" s="32"/>
      <c r="E76" s="32"/>
      <c r="F76" s="32"/>
      <c r="G76" s="10"/>
      <c r="H76" s="28"/>
      <c r="I76" s="28"/>
      <c r="J76" s="28"/>
      <c r="K76" s="28"/>
      <c r="N76" s="79"/>
      <c r="O76" s="28"/>
    </row>
  </sheetData>
  <mergeCells count="10">
    <mergeCell ref="C69:G69"/>
    <mergeCell ref="C70:G70"/>
    <mergeCell ref="B59:N59"/>
    <mergeCell ref="A1:N1"/>
    <mergeCell ref="C5:E5"/>
    <mergeCell ref="F5:H5"/>
    <mergeCell ref="I5:K5"/>
    <mergeCell ref="L5:N5"/>
    <mergeCell ref="B58:F58"/>
    <mergeCell ref="A5:B5"/>
  </mergeCells>
  <pageMargins left="0.39370078740157483" right="0.19685039370078741" top="0.27559055118110237" bottom="0.23622047244094491" header="0.15748031496062992" footer="0.1574803149606299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5337A-F4ED-4124-9207-F5632F762B0E}">
  <dimension ref="A1:J327"/>
  <sheetViews>
    <sheetView view="pageBreakPreview" zoomScaleNormal="100" zoomScaleSheetLayoutView="100" workbookViewId="0">
      <pane ySplit="7" topLeftCell="A8" activePane="bottomLeft" state="frozen"/>
      <selection pane="bottomLeft" activeCell="N15" sqref="N15"/>
    </sheetView>
  </sheetViews>
  <sheetFormatPr defaultColWidth="9.109375" defaultRowHeight="10.199999999999999" x14ac:dyDescent="0.2"/>
  <cols>
    <col min="1" max="1" width="25" style="57" customWidth="1"/>
    <col min="2" max="3" width="13.6640625" style="57" customWidth="1"/>
    <col min="4" max="4" width="12.44140625" style="57" customWidth="1"/>
    <col min="5" max="5" width="13" style="78" customWidth="1"/>
    <col min="6" max="7" width="12" style="57" customWidth="1"/>
    <col min="8" max="8" width="9.6640625" style="57" customWidth="1"/>
    <col min="9" max="9" width="9.109375" style="57" customWidth="1"/>
    <col min="10" max="10" width="5.77734375" style="57" customWidth="1"/>
    <col min="11" max="16384" width="9.109375" style="57"/>
  </cols>
  <sheetData>
    <row r="1" spans="1:10" s="47" customFormat="1" ht="9" customHeight="1" x14ac:dyDescent="0.25">
      <c r="A1" s="46"/>
      <c r="F1" s="11"/>
      <c r="G1" s="11"/>
    </row>
    <row r="2" spans="1:10" s="47" customFormat="1" ht="15" x14ac:dyDescent="0.4">
      <c r="A2" s="48" t="s">
        <v>329</v>
      </c>
      <c r="B2" s="49"/>
      <c r="C2" s="49"/>
      <c r="D2" s="49"/>
      <c r="E2" s="49"/>
      <c r="F2" s="49"/>
      <c r="G2" s="49"/>
    </row>
    <row r="3" spans="1:10" s="47" customFormat="1" x14ac:dyDescent="0.2">
      <c r="A3" s="50" t="s">
        <v>68</v>
      </c>
      <c r="B3" s="49"/>
      <c r="C3" s="49"/>
      <c r="D3" s="49"/>
      <c r="E3" s="49"/>
      <c r="F3" s="49"/>
      <c r="G3" s="51"/>
    </row>
    <row r="4" spans="1:10" s="47" customFormat="1" x14ac:dyDescent="0.2">
      <c r="A4" s="52" t="s">
        <v>69</v>
      </c>
      <c r="B4" s="51"/>
      <c r="C4" s="51"/>
      <c r="D4" s="51"/>
      <c r="E4" s="51"/>
      <c r="F4" s="51"/>
      <c r="G4" s="51"/>
    </row>
    <row r="5" spans="1:10" s="53" customFormat="1" ht="6" customHeight="1" x14ac:dyDescent="0.25">
      <c r="A5" s="97" t="s">
        <v>70</v>
      </c>
      <c r="B5" s="26"/>
      <c r="C5" s="90" t="s">
        <v>277</v>
      </c>
      <c r="D5" s="91"/>
      <c r="E5" s="92"/>
      <c r="F5" s="26"/>
      <c r="G5" s="27"/>
      <c r="H5" s="27"/>
    </row>
    <row r="6" spans="1:10" s="53" customFormat="1" ht="12" customHeight="1" x14ac:dyDescent="0.25">
      <c r="A6" s="98"/>
      <c r="B6" s="100" t="s">
        <v>71</v>
      </c>
      <c r="C6" s="93"/>
      <c r="D6" s="94"/>
      <c r="E6" s="95"/>
      <c r="F6" s="102" t="s">
        <v>294</v>
      </c>
      <c r="G6" s="104" t="s">
        <v>72</v>
      </c>
      <c r="H6" s="106" t="s">
        <v>295</v>
      </c>
    </row>
    <row r="7" spans="1:10" s="53" customFormat="1" ht="42.75" customHeight="1" x14ac:dyDescent="0.25">
      <c r="A7" s="99"/>
      <c r="B7" s="101"/>
      <c r="C7" s="54" t="s">
        <v>73</v>
      </c>
      <c r="D7" s="54" t="s">
        <v>74</v>
      </c>
      <c r="E7" s="54" t="s">
        <v>12</v>
      </c>
      <c r="F7" s="103"/>
      <c r="G7" s="105"/>
      <c r="H7" s="107"/>
    </row>
    <row r="8" spans="1:10" x14ac:dyDescent="0.2">
      <c r="A8" s="55"/>
      <c r="B8" s="56"/>
      <c r="C8" s="56"/>
      <c r="D8" s="56"/>
      <c r="E8" s="56"/>
      <c r="F8" s="56"/>
      <c r="G8" s="56"/>
      <c r="H8" s="13"/>
    </row>
    <row r="9" spans="1:10" ht="16.8" customHeight="1" x14ac:dyDescent="0.25">
      <c r="A9" s="58" t="s">
        <v>75</v>
      </c>
      <c r="B9" s="22">
        <f t="shared" ref="B9:G9" si="0">B10+B17+B19+B21+B23+B35+B39+B48+B50+B52+B60+B72+B79+B84+B88+B94+B106+B119+B132+B148+B150+B171+B181+B187+B195+B204+B213+B222+B255+B262+B266+B268+B270+B272+B128</f>
        <v>408074672.35908002</v>
      </c>
      <c r="C9" s="22">
        <f t="shared" ref="C9" si="1">C10+C17+C19+C21+C23+C35+C39+C48+C50+C52+C60+C72+C79+C84+C88+C94+C106+C119+C132+C148+C150+C171+C181+C187+C195+C204+C213+C222+C255+C262+C266+C268+C270+C272+C128</f>
        <v>306212832.39256012</v>
      </c>
      <c r="D9" s="22">
        <f t="shared" si="0"/>
        <v>26033146.550589997</v>
      </c>
      <c r="E9" s="22">
        <f t="shared" si="0"/>
        <v>332245978.94314998</v>
      </c>
      <c r="F9" s="22">
        <f t="shared" si="0"/>
        <v>75828693.415929973</v>
      </c>
      <c r="G9" s="22">
        <f t="shared" si="0"/>
        <v>101861839.96651997</v>
      </c>
      <c r="H9" s="84">
        <f t="shared" ref="H9:H40" si="2">IFERROR(E9/B9*100,"")</f>
        <v>81.417936825737229</v>
      </c>
    </row>
    <row r="10" spans="1:10" ht="11.4" x14ac:dyDescent="0.2">
      <c r="A10" s="59" t="s">
        <v>76</v>
      </c>
      <c r="B10" s="14">
        <f t="shared" ref="B10:G10" si="3">SUM(B11:B15)</f>
        <v>3754069</v>
      </c>
      <c r="C10" s="14">
        <f t="shared" ref="C10" si="4">SUM(C11:C15)</f>
        <v>2858036.5086900005</v>
      </c>
      <c r="D10" s="14">
        <f t="shared" si="3"/>
        <v>475383.14856</v>
      </c>
      <c r="E10" s="42">
        <f t="shared" si="3"/>
        <v>3333419.6572500006</v>
      </c>
      <c r="F10" s="42">
        <f t="shared" si="3"/>
        <v>420649.3427499992</v>
      </c>
      <c r="G10" s="42">
        <f t="shared" si="3"/>
        <v>896032.49130999949</v>
      </c>
      <c r="H10" s="84">
        <f t="shared" si="2"/>
        <v>88.794842536192078</v>
      </c>
      <c r="I10" s="60"/>
      <c r="J10" s="60"/>
    </row>
    <row r="11" spans="1:10" ht="11.25" customHeight="1" x14ac:dyDescent="0.2">
      <c r="A11" s="61" t="s">
        <v>77</v>
      </c>
      <c r="B11" s="16">
        <v>1008472</v>
      </c>
      <c r="C11" s="16">
        <v>750006.56528000056</v>
      </c>
      <c r="D11" s="16">
        <v>108285.89008999996</v>
      </c>
      <c r="E11" s="16">
        <f>C11+D11</f>
        <v>858292.45537000056</v>
      </c>
      <c r="F11" s="16">
        <f>B11-E11</f>
        <v>150179.54462999944</v>
      </c>
      <c r="G11" s="16">
        <f>B11-C11</f>
        <v>258465.43471999944</v>
      </c>
      <c r="H11" s="84">
        <f t="shared" si="2"/>
        <v>85.108208792113274</v>
      </c>
    </row>
    <row r="12" spans="1:10" ht="11.25" customHeight="1" x14ac:dyDescent="0.2">
      <c r="A12" s="62" t="s">
        <v>78</v>
      </c>
      <c r="B12" s="16">
        <v>46560</v>
      </c>
      <c r="C12" s="16">
        <v>30586.378699999997</v>
      </c>
      <c r="D12" s="16">
        <v>1670.98055</v>
      </c>
      <c r="E12" s="16">
        <f t="shared" ref="E12:E15" si="5">C12+D12</f>
        <v>32257.359249999998</v>
      </c>
      <c r="F12" s="16">
        <f>B12-E12</f>
        <v>14302.640750000002</v>
      </c>
      <c r="G12" s="16">
        <f>B12-C12</f>
        <v>15973.621300000003</v>
      </c>
      <c r="H12" s="84">
        <f t="shared" si="2"/>
        <v>69.281269866838485</v>
      </c>
    </row>
    <row r="13" spans="1:10" ht="11.25" customHeight="1" x14ac:dyDescent="0.2">
      <c r="A13" s="61" t="s">
        <v>79</v>
      </c>
      <c r="B13" s="16">
        <v>135760</v>
      </c>
      <c r="C13" s="16">
        <v>96160.194489999994</v>
      </c>
      <c r="D13" s="16">
        <v>37104.499100000001</v>
      </c>
      <c r="E13" s="16">
        <f t="shared" si="5"/>
        <v>133264.69358999998</v>
      </c>
      <c r="F13" s="16">
        <f>B13-E13</f>
        <v>2495.3064100000192</v>
      </c>
      <c r="G13" s="16">
        <f>B13-C13</f>
        <v>39599.805510000006</v>
      </c>
      <c r="H13" s="84">
        <f t="shared" si="2"/>
        <v>98.161972296700043</v>
      </c>
    </row>
    <row r="14" spans="1:10" ht="11.25" customHeight="1" x14ac:dyDescent="0.2">
      <c r="A14" s="61" t="s">
        <v>80</v>
      </c>
      <c r="B14" s="16">
        <v>2528379</v>
      </c>
      <c r="C14" s="16">
        <v>1950910.75281</v>
      </c>
      <c r="D14" s="16">
        <v>328154.97380000004</v>
      </c>
      <c r="E14" s="16">
        <f t="shared" si="5"/>
        <v>2279065.7266100002</v>
      </c>
      <c r="F14" s="16">
        <f>B14-E14</f>
        <v>249313.27338999975</v>
      </c>
      <c r="G14" s="16">
        <f>B14-C14</f>
        <v>577468.24719000002</v>
      </c>
      <c r="H14" s="84">
        <f t="shared" si="2"/>
        <v>90.139402621600652</v>
      </c>
    </row>
    <row r="15" spans="1:10" ht="11.25" customHeight="1" x14ac:dyDescent="0.2">
      <c r="A15" s="61" t="s">
        <v>81</v>
      </c>
      <c r="B15" s="16">
        <v>34898</v>
      </c>
      <c r="C15" s="16">
        <v>30372.617409999999</v>
      </c>
      <c r="D15" s="16">
        <v>166.80501999999998</v>
      </c>
      <c r="E15" s="16">
        <f t="shared" si="5"/>
        <v>30539.422429999999</v>
      </c>
      <c r="F15" s="16">
        <f>B15-E15</f>
        <v>4358.5775700000013</v>
      </c>
      <c r="G15" s="16">
        <f>B15-C15</f>
        <v>4525.3825900000011</v>
      </c>
      <c r="H15" s="84">
        <f t="shared" si="2"/>
        <v>87.510523325118911</v>
      </c>
    </row>
    <row r="16" spans="1:10" ht="11.25" customHeight="1" x14ac:dyDescent="0.2">
      <c r="B16" s="18"/>
      <c r="C16" s="18"/>
      <c r="D16" s="18"/>
      <c r="E16" s="18"/>
      <c r="F16" s="18"/>
      <c r="G16" s="18"/>
      <c r="H16" s="84" t="str">
        <f t="shared" si="2"/>
        <v/>
      </c>
    </row>
    <row r="17" spans="1:8" ht="11.25" customHeight="1" x14ac:dyDescent="0.2">
      <c r="A17" s="59" t="s">
        <v>82</v>
      </c>
      <c r="B17" s="16">
        <v>1600390</v>
      </c>
      <c r="C17" s="16">
        <v>1182529.93203</v>
      </c>
      <c r="D17" s="16">
        <v>97946.574010000011</v>
      </c>
      <c r="E17" s="16">
        <f t="shared" ref="E17" si="6">C17+D17</f>
        <v>1280476.5060400001</v>
      </c>
      <c r="F17" s="16">
        <f>B17-E17</f>
        <v>319913.49395999988</v>
      </c>
      <c r="G17" s="16">
        <f>B17-C17</f>
        <v>417860.06796999997</v>
      </c>
      <c r="H17" s="84">
        <f t="shared" si="2"/>
        <v>80.010279121964032</v>
      </c>
    </row>
    <row r="18" spans="1:8" ht="11.25" customHeight="1" x14ac:dyDescent="0.2">
      <c r="A18" s="61"/>
      <c r="B18" s="19"/>
      <c r="C18" s="18"/>
      <c r="D18" s="19"/>
      <c r="E18" s="18"/>
      <c r="F18" s="18"/>
      <c r="G18" s="18"/>
      <c r="H18" s="84" t="str">
        <f t="shared" si="2"/>
        <v/>
      </c>
    </row>
    <row r="19" spans="1:8" ht="11.25" customHeight="1" x14ac:dyDescent="0.2">
      <c r="A19" s="59" t="s">
        <v>83</v>
      </c>
      <c r="B19" s="16">
        <v>242908</v>
      </c>
      <c r="C19" s="16">
        <v>113418.13227</v>
      </c>
      <c r="D19" s="16">
        <v>8884.3234000000011</v>
      </c>
      <c r="E19" s="16">
        <f t="shared" ref="E19:E21" si="7">C19+D19</f>
        <v>122302.45567</v>
      </c>
      <c r="F19" s="16">
        <f>B19-E19</f>
        <v>120605.54433</v>
      </c>
      <c r="G19" s="16">
        <f>B19-C19</f>
        <v>129489.86773</v>
      </c>
      <c r="H19" s="84">
        <f t="shared" si="2"/>
        <v>50.349290953776737</v>
      </c>
    </row>
    <row r="20" spans="1:8" ht="11.25" customHeight="1" x14ac:dyDescent="0.2">
      <c r="A20" s="61"/>
      <c r="B20" s="19"/>
      <c r="C20" s="18"/>
      <c r="D20" s="19"/>
      <c r="E20" s="18"/>
      <c r="F20" s="18"/>
      <c r="G20" s="18"/>
      <c r="H20" s="84" t="str">
        <f t="shared" si="2"/>
        <v/>
      </c>
    </row>
    <row r="21" spans="1:8" ht="11.25" customHeight="1" x14ac:dyDescent="0.2">
      <c r="A21" s="59" t="s">
        <v>84</v>
      </c>
      <c r="B21" s="16">
        <v>1005554.981</v>
      </c>
      <c r="C21" s="16">
        <v>897436.59131000016</v>
      </c>
      <c r="D21" s="16">
        <v>34155.609519999998</v>
      </c>
      <c r="E21" s="16">
        <f t="shared" si="7"/>
        <v>931592.20083000022</v>
      </c>
      <c r="F21" s="16">
        <f>B21-E21</f>
        <v>73962.780169999809</v>
      </c>
      <c r="G21" s="16">
        <f>B21-C21</f>
        <v>108118.38968999987</v>
      </c>
      <c r="H21" s="84">
        <f t="shared" si="2"/>
        <v>92.64458119471044</v>
      </c>
    </row>
    <row r="22" spans="1:8" ht="11.25" customHeight="1" x14ac:dyDescent="0.2">
      <c r="A22" s="61"/>
      <c r="B22" s="18"/>
      <c r="C22" s="18"/>
      <c r="D22" s="18"/>
      <c r="E22" s="18"/>
      <c r="F22" s="18"/>
      <c r="G22" s="18"/>
      <c r="H22" s="84" t="str">
        <f t="shared" si="2"/>
        <v/>
      </c>
    </row>
    <row r="23" spans="1:8" ht="11.25" customHeight="1" x14ac:dyDescent="0.2">
      <c r="A23" s="59" t="s">
        <v>85</v>
      </c>
      <c r="B23" s="14">
        <f>SUM(B24:B33)</f>
        <v>2744001.8760000002</v>
      </c>
      <c r="C23" s="14">
        <f>SUM(C24:C33)</f>
        <v>1864378.6900700002</v>
      </c>
      <c r="D23" s="14">
        <f>SUM(D24:D33)</f>
        <v>93767.761630000023</v>
      </c>
      <c r="E23" s="42">
        <f t="shared" ref="E23:G23" si="8">SUM(E24:E33)</f>
        <v>1958146.4517000003</v>
      </c>
      <c r="F23" s="42">
        <f t="shared" si="8"/>
        <v>785855.42429999984</v>
      </c>
      <c r="G23" s="42">
        <f t="shared" si="8"/>
        <v>879623.18592999992</v>
      </c>
      <c r="H23" s="84">
        <f t="shared" si="2"/>
        <v>71.360973504669715</v>
      </c>
    </row>
    <row r="24" spans="1:8" ht="11.25" customHeight="1" x14ac:dyDescent="0.2">
      <c r="A24" s="61" t="s">
        <v>86</v>
      </c>
      <c r="B24" s="16">
        <v>1703204.0020000001</v>
      </c>
      <c r="C24" s="16">
        <v>1065866.5206900002</v>
      </c>
      <c r="D24" s="16">
        <v>67834.114859999987</v>
      </c>
      <c r="E24" s="16">
        <f t="shared" ref="E24:E33" si="9">C24+D24</f>
        <v>1133700.6355500002</v>
      </c>
      <c r="F24" s="16">
        <f t="shared" ref="F24:F33" si="10">B24-E24</f>
        <v>569503.36644999986</v>
      </c>
      <c r="G24" s="16">
        <f t="shared" ref="G24:G33" si="11">B24-C24</f>
        <v>637337.48130999994</v>
      </c>
      <c r="H24" s="84">
        <f t="shared" si="2"/>
        <v>66.562821260327226</v>
      </c>
    </row>
    <row r="25" spans="1:8" ht="11.25" customHeight="1" x14ac:dyDescent="0.2">
      <c r="A25" s="61" t="s">
        <v>87</v>
      </c>
      <c r="B25" s="16">
        <v>161526</v>
      </c>
      <c r="C25" s="16">
        <v>11851.196019999999</v>
      </c>
      <c r="D25" s="16">
        <v>327.65174999999999</v>
      </c>
      <c r="E25" s="16">
        <f t="shared" si="9"/>
        <v>12178.84777</v>
      </c>
      <c r="F25" s="16">
        <f t="shared" si="10"/>
        <v>149347.15223000001</v>
      </c>
      <c r="G25" s="16">
        <f t="shared" si="11"/>
        <v>149674.80398</v>
      </c>
      <c r="H25" s="84">
        <f t="shared" si="2"/>
        <v>7.5398683617498117</v>
      </c>
    </row>
    <row r="26" spans="1:8" ht="11.25" customHeight="1" x14ac:dyDescent="0.2">
      <c r="A26" s="61" t="s">
        <v>88</v>
      </c>
      <c r="B26" s="16">
        <v>508660.4</v>
      </c>
      <c r="C26" s="16">
        <v>466561.03555000003</v>
      </c>
      <c r="D26" s="16">
        <v>13214.58973</v>
      </c>
      <c r="E26" s="16">
        <f t="shared" si="9"/>
        <v>479775.62528000004</v>
      </c>
      <c r="F26" s="16">
        <f t="shared" si="10"/>
        <v>28884.774719999987</v>
      </c>
      <c r="G26" s="16">
        <f t="shared" si="11"/>
        <v>42099.364449999994</v>
      </c>
      <c r="H26" s="84">
        <f t="shared" si="2"/>
        <v>94.321402900638617</v>
      </c>
    </row>
    <row r="27" spans="1:8" ht="11.25" customHeight="1" x14ac:dyDescent="0.2">
      <c r="A27" s="61" t="s">
        <v>89</v>
      </c>
      <c r="B27" s="16">
        <v>23066.367999999999</v>
      </c>
      <c r="C27" s="16">
        <v>17609.189140000002</v>
      </c>
      <c r="D27" s="16">
        <v>783.20998999999995</v>
      </c>
      <c r="E27" s="16">
        <f t="shared" si="9"/>
        <v>18392.399130000002</v>
      </c>
      <c r="F27" s="16">
        <f t="shared" si="10"/>
        <v>4673.968869999997</v>
      </c>
      <c r="G27" s="16">
        <f t="shared" si="11"/>
        <v>5457.1788599999963</v>
      </c>
      <c r="H27" s="84">
        <f t="shared" si="2"/>
        <v>79.736866809720553</v>
      </c>
    </row>
    <row r="28" spans="1:8" ht="11.25" customHeight="1" x14ac:dyDescent="0.2">
      <c r="A28" s="61" t="s">
        <v>90</v>
      </c>
      <c r="B28" s="16">
        <v>70269.717000000004</v>
      </c>
      <c r="C28" s="16">
        <v>48343.68922</v>
      </c>
      <c r="D28" s="16">
        <v>2477.2672499999999</v>
      </c>
      <c r="E28" s="16">
        <f t="shared" si="9"/>
        <v>50820.956469999997</v>
      </c>
      <c r="F28" s="16">
        <f t="shared" si="10"/>
        <v>19448.760530000007</v>
      </c>
      <c r="G28" s="16">
        <f t="shared" si="11"/>
        <v>21926.027780000004</v>
      </c>
      <c r="H28" s="84">
        <f t="shared" si="2"/>
        <v>72.322699791149006</v>
      </c>
    </row>
    <row r="29" spans="1:8" ht="11.25" customHeight="1" x14ac:dyDescent="0.2">
      <c r="A29" s="61" t="s">
        <v>91</v>
      </c>
      <c r="B29" s="16">
        <v>77214.388999999996</v>
      </c>
      <c r="C29" s="16">
        <v>70153.93845999999</v>
      </c>
      <c r="D29" s="16">
        <v>7060.4505399999998</v>
      </c>
      <c r="E29" s="16">
        <f t="shared" si="9"/>
        <v>77214.388999999996</v>
      </c>
      <c r="F29" s="16">
        <f t="shared" si="10"/>
        <v>0</v>
      </c>
      <c r="G29" s="16">
        <f t="shared" si="11"/>
        <v>7060.4505400000053</v>
      </c>
      <c r="H29" s="84">
        <f t="shared" si="2"/>
        <v>100</v>
      </c>
    </row>
    <row r="30" spans="1:8" ht="11.25" customHeight="1" x14ac:dyDescent="0.2">
      <c r="A30" s="61" t="s">
        <v>92</v>
      </c>
      <c r="B30" s="16">
        <v>53419</v>
      </c>
      <c r="C30" s="16">
        <v>52317.971829999995</v>
      </c>
      <c r="D30" s="16">
        <v>926.66120000000001</v>
      </c>
      <c r="E30" s="16">
        <f t="shared" si="9"/>
        <v>53244.633029999997</v>
      </c>
      <c r="F30" s="16">
        <f t="shared" si="10"/>
        <v>174.36697000000277</v>
      </c>
      <c r="G30" s="16">
        <f t="shared" si="11"/>
        <v>1101.028170000005</v>
      </c>
      <c r="H30" s="84">
        <f t="shared" si="2"/>
        <v>99.673586233362656</v>
      </c>
    </row>
    <row r="31" spans="1:8" ht="11.25" customHeight="1" x14ac:dyDescent="0.2">
      <c r="A31" s="61" t="s">
        <v>286</v>
      </c>
      <c r="B31" s="16">
        <v>44925</v>
      </c>
      <c r="C31" s="16">
        <v>43464.090950000005</v>
      </c>
      <c r="D31" s="16">
        <v>987.60056000000009</v>
      </c>
      <c r="E31" s="16">
        <f t="shared" si="9"/>
        <v>44451.691510000004</v>
      </c>
      <c r="F31" s="16">
        <f t="shared" si="10"/>
        <v>473.3084899999958</v>
      </c>
      <c r="G31" s="16">
        <f t="shared" si="11"/>
        <v>1460.9090499999947</v>
      </c>
      <c r="H31" s="84">
        <f t="shared" si="2"/>
        <v>98.946447434613248</v>
      </c>
    </row>
    <row r="32" spans="1:8" ht="11.25" customHeight="1" x14ac:dyDescent="0.2">
      <c r="A32" s="61" t="s">
        <v>93</v>
      </c>
      <c r="B32" s="16">
        <v>16467</v>
      </c>
      <c r="C32" s="16">
        <v>15812.92195</v>
      </c>
      <c r="D32" s="16">
        <v>103.857</v>
      </c>
      <c r="E32" s="16">
        <f t="shared" si="9"/>
        <v>15916.77895</v>
      </c>
      <c r="F32" s="16">
        <f t="shared" si="10"/>
        <v>550.2210500000001</v>
      </c>
      <c r="G32" s="16">
        <f t="shared" si="11"/>
        <v>654.07805000000008</v>
      </c>
      <c r="H32" s="84">
        <f t="shared" si="2"/>
        <v>96.6586442582134</v>
      </c>
    </row>
    <row r="33" spans="1:8" ht="11.25" customHeight="1" x14ac:dyDescent="0.2">
      <c r="A33" s="61" t="s">
        <v>278</v>
      </c>
      <c r="B33" s="16">
        <v>85250</v>
      </c>
      <c r="C33" s="16">
        <v>72398.136259999999</v>
      </c>
      <c r="D33" s="16">
        <v>52.358750000000001</v>
      </c>
      <c r="E33" s="16">
        <f t="shared" si="9"/>
        <v>72450.495009999999</v>
      </c>
      <c r="F33" s="16">
        <f t="shared" si="10"/>
        <v>12799.504990000001</v>
      </c>
      <c r="G33" s="16">
        <f t="shared" si="11"/>
        <v>12851.863740000001</v>
      </c>
      <c r="H33" s="84">
        <f t="shared" si="2"/>
        <v>84.985917900293245</v>
      </c>
    </row>
    <row r="34" spans="1:8" ht="11.25" customHeight="1" x14ac:dyDescent="0.2">
      <c r="A34" s="61"/>
      <c r="B34" s="18"/>
      <c r="C34" s="18"/>
      <c r="D34" s="18"/>
      <c r="E34" s="18"/>
      <c r="F34" s="18"/>
      <c r="G34" s="18"/>
      <c r="H34" s="84" t="str">
        <f t="shared" si="2"/>
        <v/>
      </c>
    </row>
    <row r="35" spans="1:8" ht="11.25" customHeight="1" x14ac:dyDescent="0.2">
      <c r="A35" s="59" t="s">
        <v>94</v>
      </c>
      <c r="B35" s="20">
        <f t="shared" ref="B35:G35" si="12">+B36+B37</f>
        <v>397113.96799999999</v>
      </c>
      <c r="C35" s="20">
        <f t="shared" si="12"/>
        <v>363589.79180000001</v>
      </c>
      <c r="D35" s="20">
        <f t="shared" si="12"/>
        <v>15055.606960000001</v>
      </c>
      <c r="E35" s="22">
        <f t="shared" si="12"/>
        <v>378645.39876000001</v>
      </c>
      <c r="F35" s="22">
        <f t="shared" si="12"/>
        <v>18468.569239999997</v>
      </c>
      <c r="G35" s="22">
        <f t="shared" si="12"/>
        <v>33524.176199999994</v>
      </c>
      <c r="H35" s="84">
        <f t="shared" si="2"/>
        <v>95.349302535739568</v>
      </c>
    </row>
    <row r="36" spans="1:8" ht="11.25" customHeight="1" x14ac:dyDescent="0.2">
      <c r="A36" s="61" t="s">
        <v>95</v>
      </c>
      <c r="B36" s="16">
        <v>383946.9</v>
      </c>
      <c r="C36" s="16">
        <v>355186.83004000003</v>
      </c>
      <c r="D36" s="16">
        <v>14613.837160000001</v>
      </c>
      <c r="E36" s="16">
        <f t="shared" ref="E36:E37" si="13">C36+D36</f>
        <v>369800.66720000003</v>
      </c>
      <c r="F36" s="16">
        <f>B36-E36</f>
        <v>14146.232799999998</v>
      </c>
      <c r="G36" s="16">
        <f>B36-C36</f>
        <v>28760.069959999993</v>
      </c>
      <c r="H36" s="84">
        <f t="shared" si="2"/>
        <v>96.315575721538579</v>
      </c>
    </row>
    <row r="37" spans="1:8" ht="11.25" customHeight="1" x14ac:dyDescent="0.2">
      <c r="A37" s="61" t="s">
        <v>96</v>
      </c>
      <c r="B37" s="16">
        <v>13167.067999999999</v>
      </c>
      <c r="C37" s="16">
        <v>8402.9617600000001</v>
      </c>
      <c r="D37" s="16">
        <v>441.76979999999998</v>
      </c>
      <c r="E37" s="16">
        <f t="shared" si="13"/>
        <v>8844.7315600000002</v>
      </c>
      <c r="F37" s="16">
        <f>B37-E37</f>
        <v>4322.3364399999991</v>
      </c>
      <c r="G37" s="16">
        <f>B37-C37</f>
        <v>4764.1062399999992</v>
      </c>
      <c r="H37" s="84">
        <f t="shared" si="2"/>
        <v>67.173128900071006</v>
      </c>
    </row>
    <row r="38" spans="1:8" ht="11.25" customHeight="1" x14ac:dyDescent="0.2">
      <c r="A38" s="61"/>
      <c r="B38" s="18"/>
      <c r="C38" s="18"/>
      <c r="D38" s="18"/>
      <c r="E38" s="18"/>
      <c r="F38" s="18"/>
      <c r="G38" s="18"/>
      <c r="H38" s="84" t="str">
        <f t="shared" si="2"/>
        <v/>
      </c>
    </row>
    <row r="39" spans="1:8" ht="11.25" customHeight="1" x14ac:dyDescent="0.2">
      <c r="A39" s="59" t="s">
        <v>97</v>
      </c>
      <c r="B39" s="20">
        <f>SUM(B40:B46)</f>
        <v>96671492.958000004</v>
      </c>
      <c r="C39" s="20">
        <f>SUM(C40:C46)</f>
        <v>82551511.424070016</v>
      </c>
      <c r="D39" s="20">
        <f>SUM(D40:D46)</f>
        <v>3868438.5848499998</v>
      </c>
      <c r="E39" s="22">
        <f t="shared" ref="E39:G39" si="14">SUM(E40:E46)</f>
        <v>86419950.008920014</v>
      </c>
      <c r="F39" s="22">
        <f t="shared" si="14"/>
        <v>10251542.949079985</v>
      </c>
      <c r="G39" s="22">
        <f t="shared" si="14"/>
        <v>14119981.533929989</v>
      </c>
      <c r="H39" s="84">
        <f t="shared" si="2"/>
        <v>89.395485023145454</v>
      </c>
    </row>
    <row r="40" spans="1:8" ht="11.25" customHeight="1" x14ac:dyDescent="0.2">
      <c r="A40" s="61" t="s">
        <v>98</v>
      </c>
      <c r="B40" s="16">
        <v>96292077.893000007</v>
      </c>
      <c r="C40" s="16">
        <v>82350374.788020015</v>
      </c>
      <c r="D40" s="16">
        <v>3858266.6805699999</v>
      </c>
      <c r="E40" s="16">
        <f t="shared" ref="E40:E46" si="15">C40+D40</f>
        <v>86208641.468590021</v>
      </c>
      <c r="F40" s="16">
        <f t="shared" ref="F40:F46" si="16">B40-E40</f>
        <v>10083436.424409986</v>
      </c>
      <c r="G40" s="16">
        <f t="shared" ref="G40:G46" si="17">B40-C40</f>
        <v>13941703.104979992</v>
      </c>
      <c r="H40" s="84">
        <f t="shared" si="2"/>
        <v>89.528280368386362</v>
      </c>
    </row>
    <row r="41" spans="1:8" ht="11.25" customHeight="1" x14ac:dyDescent="0.2">
      <c r="A41" s="63" t="s">
        <v>99</v>
      </c>
      <c r="B41" s="16">
        <v>38961</v>
      </c>
      <c r="C41" s="16">
        <v>26975.579559999998</v>
      </c>
      <c r="D41" s="16">
        <v>2628.3230199999998</v>
      </c>
      <c r="E41" s="16">
        <f t="shared" si="15"/>
        <v>29603.902579999998</v>
      </c>
      <c r="F41" s="16">
        <f t="shared" si="16"/>
        <v>9357.0974200000019</v>
      </c>
      <c r="G41" s="16">
        <f t="shared" si="17"/>
        <v>11985.420440000002</v>
      </c>
      <c r="H41" s="84">
        <f t="shared" ref="H41:H72" si="18">IFERROR(E41/B41*100,"")</f>
        <v>75.983425938759268</v>
      </c>
    </row>
    <row r="42" spans="1:8" ht="11.25" customHeight="1" x14ac:dyDescent="0.2">
      <c r="A42" s="63" t="s">
        <v>100</v>
      </c>
      <c r="B42" s="16">
        <v>8791</v>
      </c>
      <c r="C42" s="16">
        <v>7418.5075800000004</v>
      </c>
      <c r="D42" s="16">
        <v>135.86281</v>
      </c>
      <c r="E42" s="16">
        <f t="shared" si="15"/>
        <v>7554.37039</v>
      </c>
      <c r="F42" s="16">
        <f t="shared" si="16"/>
        <v>1236.62961</v>
      </c>
      <c r="G42" s="16">
        <f t="shared" si="17"/>
        <v>1372.4924199999996</v>
      </c>
      <c r="H42" s="84">
        <f t="shared" si="18"/>
        <v>85.93300409509726</v>
      </c>
    </row>
    <row r="43" spans="1:8" ht="11.25" customHeight="1" x14ac:dyDescent="0.2">
      <c r="A43" s="61" t="s">
        <v>101</v>
      </c>
      <c r="B43" s="16">
        <v>249181.065</v>
      </c>
      <c r="C43" s="16">
        <v>110449.55004999999</v>
      </c>
      <c r="D43" s="16">
        <v>62.814699999999995</v>
      </c>
      <c r="E43" s="16">
        <f t="shared" si="15"/>
        <v>110512.36474999999</v>
      </c>
      <c r="F43" s="16">
        <f t="shared" si="16"/>
        <v>138668.70024999999</v>
      </c>
      <c r="G43" s="16">
        <f t="shared" si="17"/>
        <v>138731.51495000001</v>
      </c>
      <c r="H43" s="84">
        <f t="shared" si="18"/>
        <v>44.350225708361904</v>
      </c>
    </row>
    <row r="44" spans="1:8" ht="11.25" customHeight="1" x14ac:dyDescent="0.2">
      <c r="A44" s="61" t="s">
        <v>102</v>
      </c>
      <c r="B44" s="16">
        <v>14007</v>
      </c>
      <c r="C44" s="16">
        <v>13772.26614</v>
      </c>
      <c r="D44" s="16">
        <v>228.07754</v>
      </c>
      <c r="E44" s="16">
        <f t="shared" si="15"/>
        <v>14000.34368</v>
      </c>
      <c r="F44" s="16">
        <f t="shared" si="16"/>
        <v>6.6563200000000506</v>
      </c>
      <c r="G44" s="16">
        <f t="shared" si="17"/>
        <v>234.73386000000028</v>
      </c>
      <c r="H44" s="84">
        <f t="shared" si="18"/>
        <v>99.952478617833947</v>
      </c>
    </row>
    <row r="45" spans="1:8" ht="11.25" customHeight="1" x14ac:dyDescent="0.2">
      <c r="A45" s="61" t="s">
        <v>103</v>
      </c>
      <c r="B45" s="16">
        <v>39618</v>
      </c>
      <c r="C45" s="16">
        <v>26365.924719999999</v>
      </c>
      <c r="D45" s="16">
        <v>5201.4277999999995</v>
      </c>
      <c r="E45" s="16">
        <f t="shared" si="15"/>
        <v>31567.35252</v>
      </c>
      <c r="F45" s="16">
        <f t="shared" si="16"/>
        <v>8050.6474799999996</v>
      </c>
      <c r="G45" s="16">
        <f t="shared" si="17"/>
        <v>13252.075280000001</v>
      </c>
      <c r="H45" s="84">
        <f t="shared" si="18"/>
        <v>79.679318794487358</v>
      </c>
    </row>
    <row r="46" spans="1:8" ht="11.25" customHeight="1" x14ac:dyDescent="0.2">
      <c r="A46" s="61" t="s">
        <v>287</v>
      </c>
      <c r="B46" s="16">
        <v>28857</v>
      </c>
      <c r="C46" s="16">
        <v>16154.808000000001</v>
      </c>
      <c r="D46" s="16">
        <v>1915.39841</v>
      </c>
      <c r="E46" s="16">
        <f t="shared" si="15"/>
        <v>18070.206410000003</v>
      </c>
      <c r="F46" s="16">
        <f t="shared" si="16"/>
        <v>10786.793589999997</v>
      </c>
      <c r="G46" s="16">
        <f t="shared" si="17"/>
        <v>12702.191999999999</v>
      </c>
      <c r="H46" s="84">
        <f t="shared" si="18"/>
        <v>62.619837162560223</v>
      </c>
    </row>
    <row r="47" spans="1:8" ht="11.25" customHeight="1" x14ac:dyDescent="0.2">
      <c r="A47" s="61"/>
      <c r="B47" s="17"/>
      <c r="C47" s="17"/>
      <c r="D47" s="17"/>
      <c r="E47" s="17"/>
      <c r="F47" s="17"/>
      <c r="G47" s="17"/>
      <c r="H47" s="84" t="str">
        <f t="shared" si="18"/>
        <v/>
      </c>
    </row>
    <row r="48" spans="1:8" ht="11.25" customHeight="1" x14ac:dyDescent="0.2">
      <c r="A48" s="59" t="s">
        <v>104</v>
      </c>
      <c r="B48" s="16">
        <v>13411675.017999999</v>
      </c>
      <c r="C48" s="16">
        <v>11990275.917360002</v>
      </c>
      <c r="D48" s="16">
        <v>319653.53103000001</v>
      </c>
      <c r="E48" s="16">
        <f t="shared" ref="E48" si="19">C48+D48</f>
        <v>12309929.448390001</v>
      </c>
      <c r="F48" s="16">
        <f>B48-E48</f>
        <v>1101745.5696099978</v>
      </c>
      <c r="G48" s="16">
        <f>B48-C48</f>
        <v>1421399.1006399971</v>
      </c>
      <c r="H48" s="84">
        <f t="shared" si="18"/>
        <v>91.785175467409331</v>
      </c>
    </row>
    <row r="49" spans="1:8" ht="11.25" customHeight="1" x14ac:dyDescent="0.2">
      <c r="A49" s="64"/>
      <c r="B49" s="18"/>
      <c r="C49" s="18"/>
      <c r="D49" s="18"/>
      <c r="E49" s="18"/>
      <c r="F49" s="18"/>
      <c r="G49" s="18"/>
      <c r="H49" s="84" t="str">
        <f t="shared" si="18"/>
        <v/>
      </c>
    </row>
    <row r="50" spans="1:8" ht="11.25" customHeight="1" x14ac:dyDescent="0.2">
      <c r="A50" s="59" t="s">
        <v>105</v>
      </c>
      <c r="B50" s="16">
        <v>217093.003</v>
      </c>
      <c r="C50" s="16">
        <v>191914.05218999999</v>
      </c>
      <c r="D50" s="16">
        <v>2486.1487000000002</v>
      </c>
      <c r="E50" s="16">
        <f t="shared" ref="E50" si="20">C50+D50</f>
        <v>194400.20088999998</v>
      </c>
      <c r="F50" s="16">
        <f>B50-E50</f>
        <v>22692.802110000019</v>
      </c>
      <c r="G50" s="16">
        <f>B50-C50</f>
        <v>25178.950810000009</v>
      </c>
      <c r="H50" s="84">
        <f t="shared" si="18"/>
        <v>89.546967522486199</v>
      </c>
    </row>
    <row r="51" spans="1:8" ht="11.25" customHeight="1" x14ac:dyDescent="0.2">
      <c r="A51" s="61"/>
      <c r="B51" s="18"/>
      <c r="C51" s="18"/>
      <c r="D51" s="18"/>
      <c r="E51" s="18"/>
      <c r="F51" s="18"/>
      <c r="G51" s="18"/>
      <c r="H51" s="84" t="str">
        <f t="shared" si="18"/>
        <v/>
      </c>
    </row>
    <row r="52" spans="1:8" ht="11.25" customHeight="1" x14ac:dyDescent="0.2">
      <c r="A52" s="59" t="s">
        <v>106</v>
      </c>
      <c r="B52" s="20">
        <f t="shared" ref="B52:C52" si="21">SUM(B53:B58)</f>
        <v>2994498.3090000004</v>
      </c>
      <c r="C52" s="20">
        <f t="shared" si="21"/>
        <v>2390060.4820900001</v>
      </c>
      <c r="D52" s="20">
        <f t="shared" ref="D52:G52" si="22">SUM(D53:D58)</f>
        <v>71091.464789999998</v>
      </c>
      <c r="E52" s="22">
        <f t="shared" si="22"/>
        <v>2461151.9468800002</v>
      </c>
      <c r="F52" s="22">
        <f t="shared" si="22"/>
        <v>533346.36212000006</v>
      </c>
      <c r="G52" s="22">
        <f t="shared" si="22"/>
        <v>604437.82691000018</v>
      </c>
      <c r="H52" s="84">
        <f t="shared" si="18"/>
        <v>82.189124618403639</v>
      </c>
    </row>
    <row r="53" spans="1:8" ht="11.25" customHeight="1" x14ac:dyDescent="0.2">
      <c r="A53" s="61" t="s">
        <v>86</v>
      </c>
      <c r="B53" s="16">
        <v>2292260.3820000002</v>
      </c>
      <c r="C53" s="16">
        <v>1805404.7484600001</v>
      </c>
      <c r="D53" s="16">
        <v>55220.773090000002</v>
      </c>
      <c r="E53" s="16">
        <f t="shared" ref="E53:E58" si="23">C53+D53</f>
        <v>1860625.5215500002</v>
      </c>
      <c r="F53" s="16">
        <f t="shared" ref="F53:F58" si="24">B53-E53</f>
        <v>431634.86045000004</v>
      </c>
      <c r="G53" s="16">
        <f t="shared" ref="G53:G58" si="25">B53-C53</f>
        <v>486855.63354000007</v>
      </c>
      <c r="H53" s="84">
        <f t="shared" si="18"/>
        <v>81.169902693454134</v>
      </c>
    </row>
    <row r="54" spans="1:8" ht="11.25" customHeight="1" x14ac:dyDescent="0.2">
      <c r="A54" s="61" t="s">
        <v>107</v>
      </c>
      <c r="B54" s="16">
        <v>315434.315</v>
      </c>
      <c r="C54" s="16">
        <v>262887.42781999998</v>
      </c>
      <c r="D54" s="16">
        <v>6453.7617399999999</v>
      </c>
      <c r="E54" s="16">
        <f t="shared" si="23"/>
        <v>269341.18955999997</v>
      </c>
      <c r="F54" s="16">
        <f t="shared" si="24"/>
        <v>46093.125440000033</v>
      </c>
      <c r="G54" s="16">
        <f t="shared" si="25"/>
        <v>52546.88718000002</v>
      </c>
      <c r="H54" s="84">
        <f t="shared" si="18"/>
        <v>85.387409280439243</v>
      </c>
    </row>
    <row r="55" spans="1:8" ht="11.25" customHeight="1" x14ac:dyDescent="0.2">
      <c r="A55" s="61" t="s">
        <v>108</v>
      </c>
      <c r="B55" s="16">
        <v>189241.22200000001</v>
      </c>
      <c r="C55" s="16">
        <v>143605.86004999999</v>
      </c>
      <c r="D55" s="16">
        <v>5730.3081800000009</v>
      </c>
      <c r="E55" s="16">
        <f t="shared" si="23"/>
        <v>149336.16822999998</v>
      </c>
      <c r="F55" s="16">
        <f t="shared" si="24"/>
        <v>39905.053770000028</v>
      </c>
      <c r="G55" s="16">
        <f t="shared" si="25"/>
        <v>45635.36195000002</v>
      </c>
      <c r="H55" s="84">
        <f t="shared" si="18"/>
        <v>78.913128255956821</v>
      </c>
    </row>
    <row r="56" spans="1:8" ht="11.25" customHeight="1" x14ac:dyDescent="0.2">
      <c r="A56" s="61" t="s">
        <v>109</v>
      </c>
      <c r="B56" s="16">
        <v>154249.39000000001</v>
      </c>
      <c r="C56" s="16">
        <v>150177.23986</v>
      </c>
      <c r="D56" s="16">
        <v>3194.7056699999998</v>
      </c>
      <c r="E56" s="16">
        <f t="shared" si="23"/>
        <v>153371.94553</v>
      </c>
      <c r="F56" s="16">
        <f t="shared" si="24"/>
        <v>877.44447000001674</v>
      </c>
      <c r="G56" s="16">
        <f t="shared" si="25"/>
        <v>4072.1501400000125</v>
      </c>
      <c r="H56" s="84">
        <f t="shared" si="18"/>
        <v>99.431152064847709</v>
      </c>
    </row>
    <row r="57" spans="1:8" ht="11.25" customHeight="1" x14ac:dyDescent="0.2">
      <c r="A57" s="61" t="s">
        <v>110</v>
      </c>
      <c r="B57" s="16">
        <v>28312</v>
      </c>
      <c r="C57" s="16">
        <v>13545.609380000002</v>
      </c>
      <c r="D57" s="16">
        <v>149.66943000000001</v>
      </c>
      <c r="E57" s="16">
        <f t="shared" si="23"/>
        <v>13695.278810000002</v>
      </c>
      <c r="F57" s="16">
        <f t="shared" si="24"/>
        <v>14616.721189999998</v>
      </c>
      <c r="G57" s="16">
        <f t="shared" si="25"/>
        <v>14766.390619999998</v>
      </c>
      <c r="H57" s="84">
        <f t="shared" si="18"/>
        <v>48.372699950551009</v>
      </c>
    </row>
    <row r="58" spans="1:8" ht="11.25" customHeight="1" x14ac:dyDescent="0.2">
      <c r="A58" s="61" t="s">
        <v>111</v>
      </c>
      <c r="B58" s="16">
        <v>15001</v>
      </c>
      <c r="C58" s="16">
        <v>14439.596519999999</v>
      </c>
      <c r="D58" s="16">
        <v>342.24667999999997</v>
      </c>
      <c r="E58" s="16">
        <f t="shared" si="23"/>
        <v>14781.843199999999</v>
      </c>
      <c r="F58" s="16">
        <f t="shared" si="24"/>
        <v>219.15680000000066</v>
      </c>
      <c r="G58" s="16">
        <f t="shared" si="25"/>
        <v>561.40348000000085</v>
      </c>
      <c r="H58" s="84">
        <f t="shared" si="18"/>
        <v>98.539052063195783</v>
      </c>
    </row>
    <row r="59" spans="1:8" ht="11.25" customHeight="1" x14ac:dyDescent="0.2">
      <c r="A59" s="61"/>
      <c r="B59" s="18"/>
      <c r="C59" s="18"/>
      <c r="D59" s="18"/>
      <c r="E59" s="18"/>
      <c r="F59" s="18"/>
      <c r="G59" s="18"/>
      <c r="H59" s="84" t="str">
        <f t="shared" si="18"/>
        <v/>
      </c>
    </row>
    <row r="60" spans="1:8" ht="11.25" customHeight="1" x14ac:dyDescent="0.2">
      <c r="A60" s="59" t="s">
        <v>112</v>
      </c>
      <c r="B60" s="20">
        <f t="shared" ref="B60:C60" si="26">SUM(B61:B70)</f>
        <v>4143104.0779999997</v>
      </c>
      <c r="C60" s="20">
        <f t="shared" si="26"/>
        <v>3184638.2125100163</v>
      </c>
      <c r="D60" s="20">
        <f t="shared" ref="D60:G60" si="27">SUM(D61:D70)</f>
        <v>155713.25755999997</v>
      </c>
      <c r="E60" s="20">
        <f t="shared" si="27"/>
        <v>3340351.4700700161</v>
      </c>
      <c r="F60" s="20">
        <f t="shared" si="27"/>
        <v>802752.60792998387</v>
      </c>
      <c r="G60" s="20">
        <f t="shared" si="27"/>
        <v>958465.86548998405</v>
      </c>
      <c r="H60" s="84">
        <f t="shared" si="18"/>
        <v>80.624367797260447</v>
      </c>
    </row>
    <row r="61" spans="1:8" ht="11.25" customHeight="1" x14ac:dyDescent="0.2">
      <c r="A61" s="61" t="s">
        <v>113</v>
      </c>
      <c r="B61" s="16">
        <v>149826.46200000047</v>
      </c>
      <c r="C61" s="16">
        <v>133701.03617001549</v>
      </c>
      <c r="D61" s="16">
        <v>447.36299999999011</v>
      </c>
      <c r="E61" s="16">
        <f t="shared" ref="E61:E70" si="28">C61+D61</f>
        <v>134148.39917001547</v>
      </c>
      <c r="F61" s="16">
        <f t="shared" ref="F61:F70" si="29">B61-E61</f>
        <v>15678.062829984992</v>
      </c>
      <c r="G61" s="16">
        <f t="shared" ref="G61:G70" si="30">B61-C61</f>
        <v>16125.425829984975</v>
      </c>
      <c r="H61" s="84">
        <f t="shared" si="18"/>
        <v>89.53585193115957</v>
      </c>
    </row>
    <row r="62" spans="1:8" ht="11.25" customHeight="1" x14ac:dyDescent="0.2">
      <c r="A62" s="61" t="s">
        <v>114</v>
      </c>
      <c r="B62" s="16">
        <v>1621916.6159999999</v>
      </c>
      <c r="C62" s="16">
        <v>1168081.8035500003</v>
      </c>
      <c r="D62" s="16">
        <v>17555.570740000003</v>
      </c>
      <c r="E62" s="16">
        <f t="shared" si="28"/>
        <v>1185637.3742900004</v>
      </c>
      <c r="F62" s="16">
        <f t="shared" si="29"/>
        <v>436279.24170999951</v>
      </c>
      <c r="G62" s="16">
        <f t="shared" si="30"/>
        <v>453834.81244999962</v>
      </c>
      <c r="H62" s="84">
        <f t="shared" si="18"/>
        <v>73.101006709829548</v>
      </c>
    </row>
    <row r="63" spans="1:8" ht="11.25" customHeight="1" x14ac:dyDescent="0.2">
      <c r="A63" s="61" t="s">
        <v>115</v>
      </c>
      <c r="B63" s="16">
        <v>1951484.9999999995</v>
      </c>
      <c r="C63" s="16">
        <v>1567273.9033300001</v>
      </c>
      <c r="D63" s="16">
        <v>120396.72688</v>
      </c>
      <c r="E63" s="16">
        <f t="shared" si="28"/>
        <v>1687670.6302100001</v>
      </c>
      <c r="F63" s="16">
        <f t="shared" si="29"/>
        <v>263814.36978999944</v>
      </c>
      <c r="G63" s="16">
        <f t="shared" si="30"/>
        <v>384211.09666999942</v>
      </c>
      <c r="H63" s="84">
        <f t="shared" si="18"/>
        <v>86.481352929179593</v>
      </c>
    </row>
    <row r="64" spans="1:8" ht="11.25" customHeight="1" x14ac:dyDescent="0.2">
      <c r="A64" s="61" t="s">
        <v>116</v>
      </c>
      <c r="B64" s="16">
        <v>44520</v>
      </c>
      <c r="C64" s="16">
        <v>32841.956959999996</v>
      </c>
      <c r="D64" s="16">
        <v>1194.0872700000002</v>
      </c>
      <c r="E64" s="16">
        <f t="shared" si="28"/>
        <v>34036.04423</v>
      </c>
      <c r="F64" s="16">
        <f t="shared" si="29"/>
        <v>10483.95577</v>
      </c>
      <c r="G64" s="16">
        <f t="shared" si="30"/>
        <v>11678.043040000004</v>
      </c>
      <c r="H64" s="84">
        <f t="shared" si="18"/>
        <v>76.451132592093444</v>
      </c>
    </row>
    <row r="65" spans="1:8" ht="11.25" customHeight="1" x14ac:dyDescent="0.2">
      <c r="A65" s="61" t="s">
        <v>117</v>
      </c>
      <c r="B65" s="16">
        <v>268585</v>
      </c>
      <c r="C65" s="16">
        <v>216544.17094000004</v>
      </c>
      <c r="D65" s="16">
        <v>4105.5930599999992</v>
      </c>
      <c r="E65" s="16">
        <f t="shared" si="28"/>
        <v>220649.76400000002</v>
      </c>
      <c r="F65" s="16">
        <f t="shared" si="29"/>
        <v>47935.235999999975</v>
      </c>
      <c r="G65" s="16">
        <f t="shared" si="30"/>
        <v>52040.82905999996</v>
      </c>
      <c r="H65" s="84">
        <f t="shared" si="18"/>
        <v>82.152675689260391</v>
      </c>
    </row>
    <row r="66" spans="1:8" ht="11.25" customHeight="1" x14ac:dyDescent="0.2">
      <c r="A66" s="61" t="s">
        <v>118</v>
      </c>
      <c r="B66" s="16">
        <v>2173</v>
      </c>
      <c r="C66" s="16">
        <v>2104.0956099999999</v>
      </c>
      <c r="D66" s="16">
        <v>66.226190000000003</v>
      </c>
      <c r="E66" s="16">
        <f t="shared" si="28"/>
        <v>2170.3217999999997</v>
      </c>
      <c r="F66" s="16">
        <f t="shared" si="29"/>
        <v>2.6782000000002881</v>
      </c>
      <c r="G66" s="16">
        <f t="shared" si="30"/>
        <v>68.904390000000149</v>
      </c>
      <c r="H66" s="84">
        <f t="shared" si="18"/>
        <v>99.876751035434879</v>
      </c>
    </row>
    <row r="67" spans="1:8" ht="11.25" customHeight="1" x14ac:dyDescent="0.2">
      <c r="A67" s="61" t="s">
        <v>119</v>
      </c>
      <c r="B67" s="16">
        <v>71808</v>
      </c>
      <c r="C67" s="16">
        <v>41387.205419999998</v>
      </c>
      <c r="D67" s="16">
        <v>11163.643850000002</v>
      </c>
      <c r="E67" s="16">
        <f t="shared" si="28"/>
        <v>52550.849269999999</v>
      </c>
      <c r="F67" s="16">
        <f t="shared" si="29"/>
        <v>19257.150730000001</v>
      </c>
      <c r="G67" s="16">
        <f t="shared" si="30"/>
        <v>30420.794580000002</v>
      </c>
      <c r="H67" s="84">
        <f t="shared" si="18"/>
        <v>73.182443836341349</v>
      </c>
    </row>
    <row r="68" spans="1:8" ht="11.25" customHeight="1" x14ac:dyDescent="0.2">
      <c r="A68" s="61" t="s">
        <v>120</v>
      </c>
      <c r="B68" s="16">
        <v>18345</v>
      </c>
      <c r="C68" s="16">
        <v>12196.613439999999</v>
      </c>
      <c r="D68" s="16">
        <v>25.051950000000001</v>
      </c>
      <c r="E68" s="16">
        <f t="shared" si="28"/>
        <v>12221.665389999998</v>
      </c>
      <c r="F68" s="16">
        <f t="shared" si="29"/>
        <v>6123.3346100000017</v>
      </c>
      <c r="G68" s="16">
        <f t="shared" si="30"/>
        <v>6148.3865600000008</v>
      </c>
      <c r="H68" s="84">
        <f t="shared" si="18"/>
        <v>66.621234069228663</v>
      </c>
    </row>
    <row r="69" spans="1:8" ht="11.25" customHeight="1" x14ac:dyDescent="0.2">
      <c r="A69" s="63" t="s">
        <v>121</v>
      </c>
      <c r="B69" s="16">
        <v>14445</v>
      </c>
      <c r="C69" s="16">
        <v>10507.427089999999</v>
      </c>
      <c r="D69" s="16">
        <v>758.99461999999994</v>
      </c>
      <c r="E69" s="16">
        <f t="shared" si="28"/>
        <v>11266.421709999999</v>
      </c>
      <c r="F69" s="16">
        <f t="shared" si="29"/>
        <v>3178.5782900000013</v>
      </c>
      <c r="G69" s="16">
        <f t="shared" si="30"/>
        <v>3937.5729100000008</v>
      </c>
      <c r="H69" s="84">
        <f t="shared" si="18"/>
        <v>77.995304326756653</v>
      </c>
    </row>
    <row r="70" spans="1:8" ht="11.25" hidden="1" customHeight="1" x14ac:dyDescent="0.2">
      <c r="A70" s="61" t="s">
        <v>122</v>
      </c>
      <c r="B70" s="16">
        <v>0</v>
      </c>
      <c r="C70" s="16">
        <v>0</v>
      </c>
      <c r="D70" s="16">
        <v>0</v>
      </c>
      <c r="E70" s="16">
        <f t="shared" si="28"/>
        <v>0</v>
      </c>
      <c r="F70" s="16">
        <f t="shared" si="29"/>
        <v>0</v>
      </c>
      <c r="G70" s="16">
        <f t="shared" si="30"/>
        <v>0</v>
      </c>
      <c r="H70" s="84" t="str">
        <f t="shared" si="18"/>
        <v/>
      </c>
    </row>
    <row r="71" spans="1:8" ht="11.25" customHeight="1" x14ac:dyDescent="0.2">
      <c r="A71" s="61"/>
      <c r="B71" s="18"/>
      <c r="C71" s="18"/>
      <c r="D71" s="18"/>
      <c r="E71" s="18"/>
      <c r="F71" s="18"/>
      <c r="G71" s="18"/>
      <c r="H71" s="84" t="str">
        <f t="shared" si="18"/>
        <v/>
      </c>
    </row>
    <row r="72" spans="1:8" ht="11.25" customHeight="1" x14ac:dyDescent="0.2">
      <c r="A72" s="59" t="s">
        <v>123</v>
      </c>
      <c r="B72" s="20">
        <f t="shared" ref="B72:G72" si="31">SUM(B73:B77)</f>
        <v>1615931</v>
      </c>
      <c r="C72" s="20">
        <f t="shared" si="31"/>
        <v>1334422.82308</v>
      </c>
      <c r="D72" s="20">
        <f t="shared" ref="D72" si="32">SUM(D73:D77)</f>
        <v>11808.84736</v>
      </c>
      <c r="E72" s="22">
        <f t="shared" si="31"/>
        <v>1346231.6704400002</v>
      </c>
      <c r="F72" s="22">
        <f t="shared" si="31"/>
        <v>269699.32955999998</v>
      </c>
      <c r="G72" s="22">
        <f t="shared" si="31"/>
        <v>281508.17691999994</v>
      </c>
      <c r="H72" s="84">
        <f t="shared" si="18"/>
        <v>83.309972420852148</v>
      </c>
    </row>
    <row r="73" spans="1:8" ht="11.25" customHeight="1" x14ac:dyDescent="0.2">
      <c r="A73" s="61" t="s">
        <v>86</v>
      </c>
      <c r="B73" s="16">
        <v>1595107</v>
      </c>
      <c r="C73" s="16">
        <v>1318840.5112300001</v>
      </c>
      <c r="D73" s="16">
        <v>10706.30243</v>
      </c>
      <c r="E73" s="16">
        <f t="shared" ref="E73:E77" si="33">C73+D73</f>
        <v>1329546.81366</v>
      </c>
      <c r="F73" s="16">
        <f>B73-E73</f>
        <v>265560.18634000001</v>
      </c>
      <c r="G73" s="16">
        <f>B73-C73</f>
        <v>276266.48876999994</v>
      </c>
      <c r="H73" s="84">
        <f t="shared" ref="H73:H92" si="34">IFERROR(E73/B73*100,"")</f>
        <v>83.351575390240271</v>
      </c>
    </row>
    <row r="74" spans="1:8" ht="11.25" customHeight="1" x14ac:dyDescent="0.2">
      <c r="A74" s="61" t="s">
        <v>124</v>
      </c>
      <c r="B74" s="16">
        <v>11501</v>
      </c>
      <c r="C74" s="16">
        <v>8957.8787899999988</v>
      </c>
      <c r="D74" s="16">
        <v>578.07984999999996</v>
      </c>
      <c r="E74" s="16">
        <f t="shared" si="33"/>
        <v>9535.9586399999989</v>
      </c>
      <c r="F74" s="16">
        <f>B74-E74</f>
        <v>1965.0413600000011</v>
      </c>
      <c r="G74" s="16">
        <f>B74-C74</f>
        <v>2543.1212100000012</v>
      </c>
      <c r="H74" s="84">
        <f t="shared" si="34"/>
        <v>82.914169550473858</v>
      </c>
    </row>
    <row r="75" spans="1:8" ht="11.25" customHeight="1" x14ac:dyDescent="0.2">
      <c r="A75" s="61" t="s">
        <v>125</v>
      </c>
      <c r="B75" s="16">
        <v>537</v>
      </c>
      <c r="C75" s="16">
        <v>303.53573999999998</v>
      </c>
      <c r="D75" s="16">
        <v>40.220510000000004</v>
      </c>
      <c r="E75" s="16">
        <f t="shared" si="33"/>
        <v>343.75624999999997</v>
      </c>
      <c r="F75" s="16">
        <f>B75-E75</f>
        <v>193.24375000000003</v>
      </c>
      <c r="G75" s="16">
        <f>B75-C75</f>
        <v>233.46426000000002</v>
      </c>
      <c r="H75" s="84">
        <f t="shared" si="34"/>
        <v>64.014199255121042</v>
      </c>
    </row>
    <row r="76" spans="1:8" ht="11.25" customHeight="1" x14ac:dyDescent="0.2">
      <c r="A76" s="61" t="s">
        <v>126</v>
      </c>
      <c r="B76" s="16">
        <v>3775</v>
      </c>
      <c r="C76" s="16">
        <v>2798.1272599999998</v>
      </c>
      <c r="D76" s="16">
        <v>467.23379999999997</v>
      </c>
      <c r="E76" s="16">
        <f t="shared" si="33"/>
        <v>3265.3610599999997</v>
      </c>
      <c r="F76" s="16">
        <f>B76-E76</f>
        <v>509.63894000000028</v>
      </c>
      <c r="G76" s="16">
        <f>B76-C76</f>
        <v>976.87274000000025</v>
      </c>
      <c r="H76" s="84">
        <f t="shared" si="34"/>
        <v>86.499630728476816</v>
      </c>
    </row>
    <row r="77" spans="1:8" ht="11.25" customHeight="1" x14ac:dyDescent="0.2">
      <c r="A77" s="61" t="s">
        <v>279</v>
      </c>
      <c r="B77" s="16">
        <v>5011</v>
      </c>
      <c r="C77" s="16">
        <v>3522.7700599999998</v>
      </c>
      <c r="D77" s="16">
        <v>17.010770000000001</v>
      </c>
      <c r="E77" s="16">
        <f t="shared" si="33"/>
        <v>3539.7808299999997</v>
      </c>
      <c r="F77" s="16">
        <f>B77-E77</f>
        <v>1471.2191700000003</v>
      </c>
      <c r="G77" s="16">
        <f>B77-C77</f>
        <v>1488.2299400000002</v>
      </c>
      <c r="H77" s="84">
        <f t="shared" si="34"/>
        <v>70.640208142087403</v>
      </c>
    </row>
    <row r="78" spans="1:8" ht="11.25" customHeight="1" x14ac:dyDescent="0.2">
      <c r="A78" s="61"/>
      <c r="B78" s="18"/>
      <c r="C78" s="18"/>
      <c r="D78" s="18"/>
      <c r="E78" s="18"/>
      <c r="F78" s="18"/>
      <c r="G78" s="18"/>
      <c r="H78" s="84" t="str">
        <f t="shared" si="34"/>
        <v/>
      </c>
    </row>
    <row r="79" spans="1:8" ht="11.25" customHeight="1" x14ac:dyDescent="0.2">
      <c r="A79" s="59" t="s">
        <v>127</v>
      </c>
      <c r="B79" s="20">
        <f>SUM(B80:B82)</f>
        <v>28490810.891819999</v>
      </c>
      <c r="C79" s="20">
        <f>SUM(C80:C82)</f>
        <v>17706359.96142</v>
      </c>
      <c r="D79" s="20">
        <f>SUM(D80:D82)</f>
        <v>2163663.4617900001</v>
      </c>
      <c r="E79" s="22">
        <f t="shared" ref="E79:G79" si="35">SUM(E80:E82)</f>
        <v>19870023.423209999</v>
      </c>
      <c r="F79" s="22">
        <f t="shared" si="35"/>
        <v>8620787.4686100017</v>
      </c>
      <c r="G79" s="22">
        <f t="shared" si="35"/>
        <v>10784450.930400001</v>
      </c>
      <c r="H79" s="84">
        <f t="shared" si="34"/>
        <v>69.741866943193557</v>
      </c>
    </row>
    <row r="80" spans="1:8" ht="11.25" customHeight="1" x14ac:dyDescent="0.2">
      <c r="A80" s="61" t="s">
        <v>128</v>
      </c>
      <c r="B80" s="16">
        <v>28427507.891819999</v>
      </c>
      <c r="C80" s="16">
        <v>17655385.332879998</v>
      </c>
      <c r="D80" s="16">
        <v>2159913.2381199999</v>
      </c>
      <c r="E80" s="16">
        <f t="shared" ref="E80:E82" si="36">C80+D80</f>
        <v>19815298.570999999</v>
      </c>
      <c r="F80" s="16">
        <f>B80-E80</f>
        <v>8612209.32082</v>
      </c>
      <c r="G80" s="16">
        <f>B80-C80</f>
        <v>10772122.558940001</v>
      </c>
      <c r="H80" s="84">
        <f t="shared" si="34"/>
        <v>69.704662984903578</v>
      </c>
    </row>
    <row r="81" spans="1:8" ht="11.25" customHeight="1" x14ac:dyDescent="0.2">
      <c r="A81" s="61" t="s">
        <v>129</v>
      </c>
      <c r="B81" s="16">
        <v>57969</v>
      </c>
      <c r="C81" s="16">
        <v>45811.2336</v>
      </c>
      <c r="D81" s="16">
        <v>3712.8551499999999</v>
      </c>
      <c r="E81" s="16">
        <f t="shared" si="36"/>
        <v>49524.088750000003</v>
      </c>
      <c r="F81" s="16">
        <f>B81-E81</f>
        <v>8444.9112499999974</v>
      </c>
      <c r="G81" s="16">
        <f>B81-C81</f>
        <v>12157.7664</v>
      </c>
      <c r="H81" s="84">
        <f t="shared" si="34"/>
        <v>85.432021856509522</v>
      </c>
    </row>
    <row r="82" spans="1:8" ht="11.25" customHeight="1" x14ac:dyDescent="0.2">
      <c r="A82" s="61" t="s">
        <v>288</v>
      </c>
      <c r="B82" s="16">
        <v>5334</v>
      </c>
      <c r="C82" s="16">
        <v>5163.3949400000001</v>
      </c>
      <c r="D82" s="16">
        <v>37.368519999999997</v>
      </c>
      <c r="E82" s="16">
        <f t="shared" si="36"/>
        <v>5200.7634600000001</v>
      </c>
      <c r="F82" s="16">
        <f>B82-E82</f>
        <v>133.23653999999988</v>
      </c>
      <c r="G82" s="16">
        <f>B82-C82</f>
        <v>170.60505999999987</v>
      </c>
      <c r="H82" s="84">
        <f t="shared" si="34"/>
        <v>97.502127109111356</v>
      </c>
    </row>
    <row r="83" spans="1:8" ht="11.25" customHeight="1" x14ac:dyDescent="0.2">
      <c r="A83" s="61"/>
      <c r="B83" s="18"/>
      <c r="C83" s="18"/>
      <c r="D83" s="18"/>
      <c r="E83" s="18"/>
      <c r="F83" s="18"/>
      <c r="G83" s="18"/>
      <c r="H83" s="84" t="str">
        <f t="shared" si="34"/>
        <v/>
      </c>
    </row>
    <row r="84" spans="1:8" ht="11.25" customHeight="1" x14ac:dyDescent="0.2">
      <c r="A84" s="59" t="s">
        <v>130</v>
      </c>
      <c r="B84" s="20">
        <f t="shared" ref="B84:G84" si="37">+B85+B86</f>
        <v>219134.742</v>
      </c>
      <c r="C84" s="20">
        <f t="shared" si="37"/>
        <v>190516.72085000001</v>
      </c>
      <c r="D84" s="20">
        <f t="shared" si="37"/>
        <v>3559.9298000000003</v>
      </c>
      <c r="E84" s="22">
        <f t="shared" si="37"/>
        <v>194076.65065000003</v>
      </c>
      <c r="F84" s="22">
        <f t="shared" si="37"/>
        <v>25058.091349999988</v>
      </c>
      <c r="G84" s="22">
        <f t="shared" si="37"/>
        <v>28618.021149999986</v>
      </c>
      <c r="H84" s="84">
        <f t="shared" si="34"/>
        <v>88.564984665918473</v>
      </c>
    </row>
    <row r="85" spans="1:8" ht="11.25" customHeight="1" x14ac:dyDescent="0.2">
      <c r="A85" s="61" t="s">
        <v>95</v>
      </c>
      <c r="B85" s="16">
        <v>135515.742</v>
      </c>
      <c r="C85" s="16">
        <v>123887.41523000001</v>
      </c>
      <c r="D85" s="16">
        <v>891.65740000000039</v>
      </c>
      <c r="E85" s="16">
        <f t="shared" ref="E85:E86" si="38">C85+D85</f>
        <v>124779.07263000001</v>
      </c>
      <c r="F85" s="16">
        <f>B85-E85</f>
        <v>10736.669369999989</v>
      </c>
      <c r="G85" s="16">
        <f>B85-C85</f>
        <v>11628.326769999985</v>
      </c>
      <c r="H85" s="84">
        <f t="shared" si="34"/>
        <v>92.077179218042431</v>
      </c>
    </row>
    <row r="86" spans="1:8" ht="11.25" customHeight="1" x14ac:dyDescent="0.2">
      <c r="A86" s="61" t="s">
        <v>131</v>
      </c>
      <c r="B86" s="16">
        <v>83619</v>
      </c>
      <c r="C86" s="16">
        <v>66629.305619999999</v>
      </c>
      <c r="D86" s="16">
        <v>2668.2723999999998</v>
      </c>
      <c r="E86" s="16">
        <f t="shared" si="38"/>
        <v>69297.578020000001</v>
      </c>
      <c r="F86" s="16">
        <f>B86-E86</f>
        <v>14321.421979999999</v>
      </c>
      <c r="G86" s="16">
        <f>B86-C86</f>
        <v>16989.694380000001</v>
      </c>
      <c r="H86" s="84">
        <f t="shared" si="34"/>
        <v>82.873004962986883</v>
      </c>
    </row>
    <row r="87" spans="1:8" ht="11.25" customHeight="1" x14ac:dyDescent="0.2">
      <c r="A87" s="61"/>
      <c r="B87" s="18"/>
      <c r="C87" s="18"/>
      <c r="D87" s="18"/>
      <c r="E87" s="18"/>
      <c r="F87" s="18"/>
      <c r="G87" s="18"/>
      <c r="H87" s="84" t="str">
        <f t="shared" si="34"/>
        <v/>
      </c>
    </row>
    <row r="88" spans="1:8" ht="11.25" customHeight="1" x14ac:dyDescent="0.2">
      <c r="A88" s="59" t="s">
        <v>132</v>
      </c>
      <c r="B88" s="20">
        <f t="shared" ref="B88:C88" si="39">SUM(B89:B92)</f>
        <v>960138.41480000014</v>
      </c>
      <c r="C88" s="20">
        <f t="shared" si="39"/>
        <v>629826.87869000016</v>
      </c>
      <c r="D88" s="20">
        <f t="shared" ref="D88:G88" si="40">SUM(D89:D92)</f>
        <v>11608.477419999999</v>
      </c>
      <c r="E88" s="22">
        <f t="shared" si="40"/>
        <v>641435.35611000005</v>
      </c>
      <c r="F88" s="22">
        <f t="shared" si="40"/>
        <v>318703.05869000003</v>
      </c>
      <c r="G88" s="22">
        <f t="shared" si="40"/>
        <v>330311.5361100001</v>
      </c>
      <c r="H88" s="84">
        <f t="shared" si="34"/>
        <v>66.80655062047623</v>
      </c>
    </row>
    <row r="89" spans="1:8" ht="11.25" customHeight="1" x14ac:dyDescent="0.2">
      <c r="A89" s="61" t="s">
        <v>98</v>
      </c>
      <c r="B89" s="16">
        <v>804568.5388000001</v>
      </c>
      <c r="C89" s="16">
        <v>496506.12605000002</v>
      </c>
      <c r="D89" s="16">
        <v>9869.7742500000004</v>
      </c>
      <c r="E89" s="16">
        <f t="shared" ref="E89:E92" si="41">C89+D89</f>
        <v>506375.90030000004</v>
      </c>
      <c r="F89" s="16">
        <f>B89-E89</f>
        <v>298192.63850000006</v>
      </c>
      <c r="G89" s="16">
        <f>B89-C89</f>
        <v>308062.41275000008</v>
      </c>
      <c r="H89" s="84">
        <f t="shared" si="34"/>
        <v>62.937571615123154</v>
      </c>
    </row>
    <row r="90" spans="1:8" ht="11.25" customHeight="1" x14ac:dyDescent="0.2">
      <c r="A90" s="61" t="s">
        <v>133</v>
      </c>
      <c r="B90" s="16">
        <v>49358</v>
      </c>
      <c r="C90" s="16">
        <v>46897.925360000001</v>
      </c>
      <c r="D90" s="16">
        <v>85.027820000000006</v>
      </c>
      <c r="E90" s="16">
        <f t="shared" si="41"/>
        <v>46982.953180000004</v>
      </c>
      <c r="F90" s="16">
        <f>B90-E90</f>
        <v>2375.0468199999959</v>
      </c>
      <c r="G90" s="16">
        <f>B90-C90</f>
        <v>2460.0746399999989</v>
      </c>
      <c r="H90" s="84">
        <f t="shared" si="34"/>
        <v>95.188121844483177</v>
      </c>
    </row>
    <row r="91" spans="1:8" ht="11.25" customHeight="1" x14ac:dyDescent="0.2">
      <c r="A91" s="61" t="s">
        <v>134</v>
      </c>
      <c r="B91" s="16">
        <v>49033.031999999999</v>
      </c>
      <c r="C91" s="16">
        <v>34371.53297</v>
      </c>
      <c r="D91" s="16">
        <v>615.35335999999995</v>
      </c>
      <c r="E91" s="16">
        <f t="shared" si="41"/>
        <v>34986.886330000001</v>
      </c>
      <c r="F91" s="16">
        <f>B91-E91</f>
        <v>14046.145669999998</v>
      </c>
      <c r="G91" s="16">
        <f>B91-C91</f>
        <v>14661.499029999999</v>
      </c>
      <c r="H91" s="84">
        <f t="shared" si="34"/>
        <v>71.35370770055583</v>
      </c>
    </row>
    <row r="92" spans="1:8" ht="11.25" customHeight="1" x14ac:dyDescent="0.2">
      <c r="A92" s="61" t="s">
        <v>135</v>
      </c>
      <c r="B92" s="16">
        <v>57178.843999999997</v>
      </c>
      <c r="C92" s="16">
        <v>52051.294310000005</v>
      </c>
      <c r="D92" s="16">
        <v>1038.3219900000001</v>
      </c>
      <c r="E92" s="16">
        <f t="shared" si="41"/>
        <v>53089.616300000002</v>
      </c>
      <c r="F92" s="16">
        <f>B92-E92</f>
        <v>4089.2276999999958</v>
      </c>
      <c r="G92" s="16">
        <f>B92-C92</f>
        <v>5127.5496899999926</v>
      </c>
      <c r="H92" s="84">
        <f t="shared" si="34"/>
        <v>92.848355416209543</v>
      </c>
    </row>
    <row r="93" spans="1:8" ht="11.25" customHeight="1" x14ac:dyDescent="0.25">
      <c r="A93" s="21"/>
      <c r="B93" s="16"/>
      <c r="C93" s="17"/>
      <c r="D93" s="16"/>
      <c r="E93" s="17"/>
      <c r="F93" s="17"/>
      <c r="G93" s="17"/>
      <c r="H93" s="84"/>
    </row>
    <row r="94" spans="1:8" ht="11.25" customHeight="1" x14ac:dyDescent="0.2">
      <c r="A94" s="59" t="s">
        <v>136</v>
      </c>
      <c r="B94" s="20">
        <f t="shared" ref="B94:C94" si="42">SUM(B95:B104)</f>
        <v>46655393.822999991</v>
      </c>
      <c r="C94" s="20">
        <f t="shared" si="42"/>
        <v>38819346.355340011</v>
      </c>
      <c r="D94" s="20">
        <f t="shared" ref="D94:G94" si="43">SUM(D95:D104)</f>
        <v>149946.52822999997</v>
      </c>
      <c r="E94" s="22">
        <f t="shared" si="43"/>
        <v>38969292.883570001</v>
      </c>
      <c r="F94" s="22">
        <f t="shared" si="43"/>
        <v>7686100.9394299909</v>
      </c>
      <c r="G94" s="22">
        <f t="shared" si="43"/>
        <v>7836047.4676599912</v>
      </c>
      <c r="H94" s="84">
        <f t="shared" ref="H94:H126" si="44">IFERROR(E94/B94*100,"")</f>
        <v>83.525804179063798</v>
      </c>
    </row>
    <row r="95" spans="1:8" ht="11.25" customHeight="1" x14ac:dyDescent="0.2">
      <c r="A95" s="61" t="s">
        <v>113</v>
      </c>
      <c r="B95" s="16">
        <v>1091942.0712600001</v>
      </c>
      <c r="C95" s="16">
        <v>913080.2540999999</v>
      </c>
      <c r="D95" s="16">
        <v>22835.702490000003</v>
      </c>
      <c r="E95" s="16">
        <f t="shared" ref="E95:E104" si="45">C95+D95</f>
        <v>935915.95658999996</v>
      </c>
      <c r="F95" s="16">
        <f t="shared" ref="F95:F104" si="46">B95-E95</f>
        <v>156026.11467000016</v>
      </c>
      <c r="G95" s="16">
        <f t="shared" ref="G95:G104" si="47">B95-C95</f>
        <v>178861.81716000021</v>
      </c>
      <c r="H95" s="84">
        <f t="shared" si="44"/>
        <v>85.711136261105821</v>
      </c>
    </row>
    <row r="96" spans="1:8" ht="11.25" customHeight="1" x14ac:dyDescent="0.2">
      <c r="A96" s="61" t="s">
        <v>137</v>
      </c>
      <c r="B96" s="16">
        <v>4693474.4009999996</v>
      </c>
      <c r="C96" s="16">
        <v>4207468.2192900004</v>
      </c>
      <c r="D96" s="16">
        <v>41863.496070000001</v>
      </c>
      <c r="E96" s="16">
        <f t="shared" si="45"/>
        <v>4249331.7153600007</v>
      </c>
      <c r="F96" s="16">
        <f t="shared" si="46"/>
        <v>444142.68563999888</v>
      </c>
      <c r="G96" s="16">
        <f t="shared" si="47"/>
        <v>486006.18170999922</v>
      </c>
      <c r="H96" s="84">
        <f t="shared" si="44"/>
        <v>90.537016979460489</v>
      </c>
    </row>
    <row r="97" spans="1:8" ht="11.25" customHeight="1" x14ac:dyDescent="0.2">
      <c r="A97" s="61" t="s">
        <v>138</v>
      </c>
      <c r="B97" s="16">
        <v>3522030.551</v>
      </c>
      <c r="C97" s="16">
        <v>3078509.2382000005</v>
      </c>
      <c r="D97" s="16">
        <v>24071.538949999998</v>
      </c>
      <c r="E97" s="16">
        <f t="shared" si="45"/>
        <v>3102580.7771500004</v>
      </c>
      <c r="F97" s="16">
        <f t="shared" si="46"/>
        <v>419449.77384999953</v>
      </c>
      <c r="G97" s="16">
        <f t="shared" si="47"/>
        <v>443521.31279999949</v>
      </c>
      <c r="H97" s="84">
        <f t="shared" si="44"/>
        <v>88.090683264206604</v>
      </c>
    </row>
    <row r="98" spans="1:8" ht="11.25" customHeight="1" x14ac:dyDescent="0.2">
      <c r="A98" s="61" t="s">
        <v>139</v>
      </c>
      <c r="B98" s="16">
        <v>27756</v>
      </c>
      <c r="C98" s="16">
        <v>23216.369309999998</v>
      </c>
      <c r="D98" s="16">
        <v>2399.8492900000001</v>
      </c>
      <c r="E98" s="16">
        <f t="shared" si="45"/>
        <v>25616.2186</v>
      </c>
      <c r="F98" s="16">
        <f t="shared" si="46"/>
        <v>2139.7813999999998</v>
      </c>
      <c r="G98" s="16">
        <f t="shared" si="47"/>
        <v>4539.6306900000018</v>
      </c>
      <c r="H98" s="84">
        <f t="shared" si="44"/>
        <v>92.290742902435511</v>
      </c>
    </row>
    <row r="99" spans="1:8" ht="11.25" customHeight="1" x14ac:dyDescent="0.2">
      <c r="A99" s="61" t="s">
        <v>140</v>
      </c>
      <c r="B99" s="16">
        <v>838576.55599999998</v>
      </c>
      <c r="C99" s="16">
        <v>778785.31420000002</v>
      </c>
      <c r="D99" s="16">
        <v>4302.1149699999996</v>
      </c>
      <c r="E99" s="16">
        <f t="shared" si="45"/>
        <v>783087.42917000002</v>
      </c>
      <c r="F99" s="16">
        <f t="shared" si="46"/>
        <v>55489.126829999965</v>
      </c>
      <c r="G99" s="16">
        <f t="shared" si="47"/>
        <v>59791.24179999996</v>
      </c>
      <c r="H99" s="84">
        <f t="shared" si="44"/>
        <v>93.382938452908519</v>
      </c>
    </row>
    <row r="100" spans="1:8" ht="11.25" customHeight="1" x14ac:dyDescent="0.2">
      <c r="A100" s="61" t="s">
        <v>141</v>
      </c>
      <c r="B100" s="16">
        <v>36149601.407739997</v>
      </c>
      <c r="C100" s="16">
        <v>29573880.028340004</v>
      </c>
      <c r="D100" s="16">
        <v>48243.122599999988</v>
      </c>
      <c r="E100" s="16">
        <f t="shared" si="45"/>
        <v>29622123.150940005</v>
      </c>
      <c r="F100" s="16">
        <f t="shared" si="46"/>
        <v>6527478.2567999922</v>
      </c>
      <c r="G100" s="16">
        <f t="shared" si="47"/>
        <v>6575721.3793999925</v>
      </c>
      <c r="H100" s="84">
        <f t="shared" si="44"/>
        <v>81.943152890746973</v>
      </c>
    </row>
    <row r="101" spans="1:8" ht="11.25" customHeight="1" x14ac:dyDescent="0.2">
      <c r="A101" s="61" t="s">
        <v>142</v>
      </c>
      <c r="B101" s="16">
        <v>145102</v>
      </c>
      <c r="C101" s="16">
        <v>90623.251409999997</v>
      </c>
      <c r="D101" s="16">
        <v>3402.6010299999998</v>
      </c>
      <c r="E101" s="16">
        <f t="shared" si="45"/>
        <v>94025.852440000002</v>
      </c>
      <c r="F101" s="16">
        <f t="shared" si="46"/>
        <v>51076.147559999998</v>
      </c>
      <c r="G101" s="16">
        <f t="shared" si="47"/>
        <v>54478.748590000003</v>
      </c>
      <c r="H101" s="84">
        <f t="shared" si="44"/>
        <v>64.799832145663046</v>
      </c>
    </row>
    <row r="102" spans="1:8" ht="11.25" customHeight="1" x14ac:dyDescent="0.2">
      <c r="A102" s="61" t="s">
        <v>143</v>
      </c>
      <c r="B102" s="16">
        <v>132624.617</v>
      </c>
      <c r="C102" s="16">
        <v>123139.64577</v>
      </c>
      <c r="D102" s="16">
        <v>1559.96372</v>
      </c>
      <c r="E102" s="16">
        <f t="shared" si="45"/>
        <v>124699.60949</v>
      </c>
      <c r="F102" s="16">
        <f t="shared" si="46"/>
        <v>7925.0075099999958</v>
      </c>
      <c r="G102" s="16">
        <f t="shared" si="47"/>
        <v>9484.9712299999956</v>
      </c>
      <c r="H102" s="84">
        <f t="shared" si="44"/>
        <v>94.024482264857369</v>
      </c>
    </row>
    <row r="103" spans="1:8" ht="11.25" customHeight="1" x14ac:dyDescent="0.2">
      <c r="A103" s="61" t="s">
        <v>144</v>
      </c>
      <c r="B103" s="16">
        <v>18365</v>
      </c>
      <c r="C103" s="16">
        <v>14396.3452</v>
      </c>
      <c r="D103" s="16">
        <v>1053.3282199999999</v>
      </c>
      <c r="E103" s="16">
        <f t="shared" si="45"/>
        <v>15449.673419999999</v>
      </c>
      <c r="F103" s="16">
        <f t="shared" si="46"/>
        <v>2915.3265800000008</v>
      </c>
      <c r="G103" s="16">
        <f t="shared" si="47"/>
        <v>3968.6548000000003</v>
      </c>
      <c r="H103" s="84">
        <f t="shared" si="44"/>
        <v>84.125638007078678</v>
      </c>
    </row>
    <row r="104" spans="1:8" ht="11.25" customHeight="1" x14ac:dyDescent="0.2">
      <c r="A104" s="61" t="s">
        <v>145</v>
      </c>
      <c r="B104" s="16">
        <v>35921.218999999997</v>
      </c>
      <c r="C104" s="16">
        <v>16247.68952</v>
      </c>
      <c r="D104" s="16">
        <v>214.81089</v>
      </c>
      <c r="E104" s="16">
        <f t="shared" si="45"/>
        <v>16462.500410000001</v>
      </c>
      <c r="F104" s="16">
        <f t="shared" si="46"/>
        <v>19458.718589999997</v>
      </c>
      <c r="G104" s="16">
        <f t="shared" si="47"/>
        <v>19673.529479999997</v>
      </c>
      <c r="H104" s="84">
        <f t="shared" si="44"/>
        <v>45.829459211838</v>
      </c>
    </row>
    <row r="105" spans="1:8" ht="11.25" customHeight="1" x14ac:dyDescent="0.2">
      <c r="A105" s="61"/>
      <c r="B105" s="16"/>
      <c r="C105" s="17"/>
      <c r="D105" s="16"/>
      <c r="E105" s="17"/>
      <c r="F105" s="17"/>
      <c r="G105" s="17"/>
      <c r="H105" s="84" t="str">
        <f t="shared" si="44"/>
        <v/>
      </c>
    </row>
    <row r="106" spans="1:8" ht="11.25" customHeight="1" x14ac:dyDescent="0.2">
      <c r="A106" s="59" t="s">
        <v>146</v>
      </c>
      <c r="B106" s="22">
        <f>SUM(B107:B117)</f>
        <v>4610696.4560000002</v>
      </c>
      <c r="C106" s="22">
        <f>SUM(C107:C117)</f>
        <v>3529351.1221400001</v>
      </c>
      <c r="D106" s="22">
        <f>SUM(D107:D117)</f>
        <v>189605.97152999998</v>
      </c>
      <c r="E106" s="22">
        <f t="shared" ref="E106:G106" si="48">SUM(E107:E117)</f>
        <v>3718957.0936700003</v>
      </c>
      <c r="F106" s="22">
        <f t="shared" si="48"/>
        <v>891739.36232999945</v>
      </c>
      <c r="G106" s="22">
        <f t="shared" si="48"/>
        <v>1081345.3338599994</v>
      </c>
      <c r="H106" s="84">
        <f t="shared" si="44"/>
        <v>80.659334856677461</v>
      </c>
    </row>
    <row r="107" spans="1:8" ht="11.25" customHeight="1" x14ac:dyDescent="0.2">
      <c r="A107" s="61" t="s">
        <v>86</v>
      </c>
      <c r="B107" s="16">
        <v>1438682.852</v>
      </c>
      <c r="C107" s="16">
        <v>1194912.1396700002</v>
      </c>
      <c r="D107" s="16">
        <v>83451.596319999997</v>
      </c>
      <c r="E107" s="16">
        <f t="shared" ref="E107:E117" si="49">C107+D107</f>
        <v>1278363.7359900002</v>
      </c>
      <c r="F107" s="16">
        <f t="shared" ref="F107:F117" si="50">B107-E107</f>
        <v>160319.11600999977</v>
      </c>
      <c r="G107" s="16">
        <f t="shared" ref="G107:G117" si="51">B107-C107</f>
        <v>243770.71232999978</v>
      </c>
      <c r="H107" s="84">
        <f t="shared" si="44"/>
        <v>88.856535282454331</v>
      </c>
    </row>
    <row r="108" spans="1:8" ht="11.25" customHeight="1" x14ac:dyDescent="0.2">
      <c r="A108" s="61" t="s">
        <v>147</v>
      </c>
      <c r="B108" s="16">
        <v>720171.16299999994</v>
      </c>
      <c r="C108" s="16">
        <v>683879.35372999997</v>
      </c>
      <c r="D108" s="16">
        <v>16520.032650000001</v>
      </c>
      <c r="E108" s="16">
        <f t="shared" si="49"/>
        <v>700399.38637999992</v>
      </c>
      <c r="F108" s="16">
        <f t="shared" si="50"/>
        <v>19771.776620000019</v>
      </c>
      <c r="G108" s="16">
        <f t="shared" si="51"/>
        <v>36291.809269999969</v>
      </c>
      <c r="H108" s="84">
        <f t="shared" si="44"/>
        <v>97.254572574436722</v>
      </c>
    </row>
    <row r="109" spans="1:8" ht="11.25" customHeight="1" x14ac:dyDescent="0.2">
      <c r="A109" s="61" t="s">
        <v>148</v>
      </c>
      <c r="B109" s="16">
        <v>255783.26500000001</v>
      </c>
      <c r="C109" s="16">
        <v>243357.67081000001</v>
      </c>
      <c r="D109" s="16">
        <v>6408.36823</v>
      </c>
      <c r="E109" s="16">
        <f t="shared" si="49"/>
        <v>249766.03904</v>
      </c>
      <c r="F109" s="16">
        <f t="shared" si="50"/>
        <v>6017.2259600000107</v>
      </c>
      <c r="G109" s="16">
        <f t="shared" si="51"/>
        <v>12425.594190000003</v>
      </c>
      <c r="H109" s="84">
        <f t="shared" si="44"/>
        <v>97.647529458191869</v>
      </c>
    </row>
    <row r="110" spans="1:8" ht="11.25" customHeight="1" x14ac:dyDescent="0.2">
      <c r="A110" s="61" t="s">
        <v>149</v>
      </c>
      <c r="B110" s="16">
        <v>223960.05900000001</v>
      </c>
      <c r="C110" s="16">
        <v>180211.36403999999</v>
      </c>
      <c r="D110" s="16">
        <v>15733.044960000001</v>
      </c>
      <c r="E110" s="16">
        <f t="shared" si="49"/>
        <v>195944.40899999999</v>
      </c>
      <c r="F110" s="16">
        <f t="shared" si="50"/>
        <v>28015.650000000023</v>
      </c>
      <c r="G110" s="16">
        <f t="shared" si="51"/>
        <v>43748.694960000023</v>
      </c>
      <c r="H110" s="84">
        <f t="shared" si="44"/>
        <v>87.49078289892752</v>
      </c>
    </row>
    <row r="111" spans="1:8" ht="11.25" customHeight="1" x14ac:dyDescent="0.2">
      <c r="A111" s="61" t="s">
        <v>150</v>
      </c>
      <c r="B111" s="16">
        <v>756864</v>
      </c>
      <c r="C111" s="16">
        <v>212149.25977</v>
      </c>
      <c r="D111" s="16">
        <v>1126.1071299999999</v>
      </c>
      <c r="E111" s="16">
        <f t="shared" si="49"/>
        <v>213275.36689999999</v>
      </c>
      <c r="F111" s="16">
        <f t="shared" si="50"/>
        <v>543588.63309999998</v>
      </c>
      <c r="G111" s="16">
        <f t="shared" si="51"/>
        <v>544714.74023</v>
      </c>
      <c r="H111" s="84">
        <f t="shared" si="44"/>
        <v>28.17882299858363</v>
      </c>
    </row>
    <row r="112" spans="1:8" ht="11.25" customHeight="1" x14ac:dyDescent="0.2">
      <c r="A112" s="61" t="s">
        <v>151</v>
      </c>
      <c r="B112" s="16">
        <v>35581.133999999998</v>
      </c>
      <c r="C112" s="16">
        <v>29626.39947</v>
      </c>
      <c r="D112" s="16">
        <v>2701.02261</v>
      </c>
      <c r="E112" s="16">
        <f t="shared" si="49"/>
        <v>32327.42208</v>
      </c>
      <c r="F112" s="16">
        <f t="shared" si="50"/>
        <v>3253.7119199999979</v>
      </c>
      <c r="G112" s="16">
        <f t="shared" si="51"/>
        <v>5954.7345299999979</v>
      </c>
      <c r="H112" s="84">
        <f t="shared" si="44"/>
        <v>90.855513711283066</v>
      </c>
    </row>
    <row r="113" spans="1:8" ht="11.25" customHeight="1" x14ac:dyDescent="0.2">
      <c r="A113" s="61" t="s">
        <v>152</v>
      </c>
      <c r="B113" s="16">
        <v>200907.364</v>
      </c>
      <c r="C113" s="16">
        <v>148072.18978000002</v>
      </c>
      <c r="D113" s="16">
        <v>432.53684999999996</v>
      </c>
      <c r="E113" s="16">
        <f t="shared" si="49"/>
        <v>148504.72663000002</v>
      </c>
      <c r="F113" s="16">
        <f t="shared" si="50"/>
        <v>52402.637369999982</v>
      </c>
      <c r="G113" s="16">
        <f t="shared" si="51"/>
        <v>52835.174219999986</v>
      </c>
      <c r="H113" s="84">
        <f t="shared" si="44"/>
        <v>73.91701512245217</v>
      </c>
    </row>
    <row r="114" spans="1:8" ht="11.25" customHeight="1" x14ac:dyDescent="0.2">
      <c r="A114" s="61" t="s">
        <v>153</v>
      </c>
      <c r="B114" s="16">
        <v>145174.84099999999</v>
      </c>
      <c r="C114" s="16">
        <v>112870.13241000031</v>
      </c>
      <c r="D114" s="16">
        <v>9258.4349500000044</v>
      </c>
      <c r="E114" s="16">
        <f t="shared" si="49"/>
        <v>122128.56736000032</v>
      </c>
      <c r="F114" s="16">
        <f t="shared" si="50"/>
        <v>23046.273639999665</v>
      </c>
      <c r="G114" s="16">
        <f t="shared" si="51"/>
        <v>32304.708589999675</v>
      </c>
      <c r="H114" s="84">
        <f t="shared" si="44"/>
        <v>84.125160061308648</v>
      </c>
    </row>
    <row r="115" spans="1:8" ht="11.25" customHeight="1" x14ac:dyDescent="0.2">
      <c r="A115" s="61" t="s">
        <v>154</v>
      </c>
      <c r="B115" s="16">
        <v>24290</v>
      </c>
      <c r="C115" s="16">
        <v>20849.143199999999</v>
      </c>
      <c r="D115" s="16">
        <v>802.64363000000003</v>
      </c>
      <c r="E115" s="16">
        <f t="shared" si="49"/>
        <v>21651.786829999997</v>
      </c>
      <c r="F115" s="16">
        <f t="shared" si="50"/>
        <v>2638.2131700000027</v>
      </c>
      <c r="G115" s="16">
        <f t="shared" si="51"/>
        <v>3440.8568000000014</v>
      </c>
      <c r="H115" s="84">
        <f t="shared" si="44"/>
        <v>89.138686002470152</v>
      </c>
    </row>
    <row r="116" spans="1:8" ht="11.25" customHeight="1" x14ac:dyDescent="0.2">
      <c r="A116" s="61" t="s">
        <v>155</v>
      </c>
      <c r="B116" s="16">
        <v>798697.73</v>
      </c>
      <c r="C116" s="16">
        <v>693612.03851999994</v>
      </c>
      <c r="D116" s="16">
        <v>53172.184200000003</v>
      </c>
      <c r="E116" s="16">
        <f t="shared" si="49"/>
        <v>746784.22271999996</v>
      </c>
      <c r="F116" s="16">
        <f t="shared" si="50"/>
        <v>51913.50728000002</v>
      </c>
      <c r="G116" s="16">
        <f t="shared" si="51"/>
        <v>105085.69148000004</v>
      </c>
      <c r="H116" s="84">
        <f t="shared" si="44"/>
        <v>93.500231022316797</v>
      </c>
    </row>
    <row r="117" spans="1:8" ht="11.25" customHeight="1" x14ac:dyDescent="0.2">
      <c r="A117" s="61" t="s">
        <v>289</v>
      </c>
      <c r="B117" s="16">
        <v>10584.048000000001</v>
      </c>
      <c r="C117" s="16">
        <v>9811.4307399999998</v>
      </c>
      <c r="D117" s="16">
        <v>0</v>
      </c>
      <c r="E117" s="16">
        <f t="shared" si="49"/>
        <v>9811.4307399999998</v>
      </c>
      <c r="F117" s="16">
        <f t="shared" si="50"/>
        <v>772.6172600000009</v>
      </c>
      <c r="G117" s="16">
        <f t="shared" si="51"/>
        <v>772.6172600000009</v>
      </c>
      <c r="H117" s="84">
        <f t="shared" si="44"/>
        <v>92.700172372612059</v>
      </c>
    </row>
    <row r="118" spans="1:8" ht="11.25" customHeight="1" x14ac:dyDescent="0.2">
      <c r="A118" s="61"/>
      <c r="B118" s="16"/>
      <c r="C118" s="17"/>
      <c r="D118" s="16"/>
      <c r="E118" s="17"/>
      <c r="F118" s="17"/>
      <c r="G118" s="17"/>
      <c r="H118" s="84" t="str">
        <f t="shared" si="44"/>
        <v/>
      </c>
    </row>
    <row r="119" spans="1:8" ht="11.25" customHeight="1" x14ac:dyDescent="0.2">
      <c r="A119" s="59" t="s">
        <v>156</v>
      </c>
      <c r="B119" s="22">
        <f>SUM(B120:B126)</f>
        <v>5863960.716</v>
      </c>
      <c r="C119" s="22">
        <f>SUM(C120:C126)</f>
        <v>2776483.3412300004</v>
      </c>
      <c r="D119" s="22">
        <f t="shared" ref="D119:G119" si="52">SUM(D120:D126)</f>
        <v>286895.11680999998</v>
      </c>
      <c r="E119" s="22">
        <f t="shared" si="52"/>
        <v>3063378.4580399999</v>
      </c>
      <c r="F119" s="22">
        <f t="shared" si="52"/>
        <v>2800582.2579599996</v>
      </c>
      <c r="G119" s="22">
        <f t="shared" si="52"/>
        <v>3087477.3747699992</v>
      </c>
      <c r="H119" s="84">
        <f t="shared" si="44"/>
        <v>52.24077387970005</v>
      </c>
    </row>
    <row r="120" spans="1:8" ht="11.25" customHeight="1" x14ac:dyDescent="0.2">
      <c r="A120" s="61" t="s">
        <v>86</v>
      </c>
      <c r="B120" s="16">
        <v>2912958.23</v>
      </c>
      <c r="C120" s="16">
        <v>1428355.0094100002</v>
      </c>
      <c r="D120" s="16">
        <v>202065.90049</v>
      </c>
      <c r="E120" s="16">
        <f t="shared" ref="E120:E126" si="53">C120+D120</f>
        <v>1630420.9099000001</v>
      </c>
      <c r="F120" s="16">
        <f t="shared" ref="F120:F126" si="54">B120-E120</f>
        <v>1282537.3200999999</v>
      </c>
      <c r="G120" s="16">
        <f t="shared" ref="G120:G126" si="55">B120-C120</f>
        <v>1484603.2205899998</v>
      </c>
      <c r="H120" s="84">
        <f t="shared" si="44"/>
        <v>55.971310989241339</v>
      </c>
    </row>
    <row r="121" spans="1:8" ht="11.25" customHeight="1" x14ac:dyDescent="0.2">
      <c r="A121" s="61" t="s">
        <v>157</v>
      </c>
      <c r="B121" s="16">
        <v>11960.574000000001</v>
      </c>
      <c r="C121" s="16">
        <v>11230.88229</v>
      </c>
      <c r="D121" s="16">
        <v>729.69021999999995</v>
      </c>
      <c r="E121" s="16">
        <f t="shared" si="53"/>
        <v>11960.57251</v>
      </c>
      <c r="F121" s="16">
        <f t="shared" si="54"/>
        <v>1.4900000005582115E-3</v>
      </c>
      <c r="G121" s="16">
        <f t="shared" si="55"/>
        <v>729.69171000000097</v>
      </c>
      <c r="H121" s="84">
        <f t="shared" si="44"/>
        <v>99.9999875424039</v>
      </c>
    </row>
    <row r="122" spans="1:8" ht="11.25" customHeight="1" x14ac:dyDescent="0.2">
      <c r="A122" s="61" t="s">
        <v>158</v>
      </c>
      <c r="B122" s="16">
        <v>39363</v>
      </c>
      <c r="C122" s="16">
        <v>32832.937230000003</v>
      </c>
      <c r="D122" s="16">
        <v>314.76903999999996</v>
      </c>
      <c r="E122" s="16">
        <f t="shared" si="53"/>
        <v>33147.706270000002</v>
      </c>
      <c r="F122" s="16">
        <f t="shared" si="54"/>
        <v>6215.2937299999976</v>
      </c>
      <c r="G122" s="16">
        <f t="shared" si="55"/>
        <v>6530.0627699999968</v>
      </c>
      <c r="H122" s="84">
        <f t="shared" si="44"/>
        <v>84.210314940426287</v>
      </c>
    </row>
    <row r="123" spans="1:8" ht="11.25" customHeight="1" x14ac:dyDescent="0.2">
      <c r="A123" s="61" t="s">
        <v>159</v>
      </c>
      <c r="B123" s="16">
        <v>298720.65600000002</v>
      </c>
      <c r="C123" s="16">
        <v>263256.71030999999</v>
      </c>
      <c r="D123" s="16">
        <v>28783.117190000001</v>
      </c>
      <c r="E123" s="16">
        <f t="shared" si="53"/>
        <v>292039.82750000001</v>
      </c>
      <c r="F123" s="16">
        <f t="shared" si="54"/>
        <v>6680.8285000000033</v>
      </c>
      <c r="G123" s="16">
        <f t="shared" si="55"/>
        <v>35463.945690000022</v>
      </c>
      <c r="H123" s="84">
        <f t="shared" si="44"/>
        <v>97.763519741333184</v>
      </c>
    </row>
    <row r="124" spans="1:8" ht="11.25" customHeight="1" x14ac:dyDescent="0.2">
      <c r="A124" s="61" t="s">
        <v>160</v>
      </c>
      <c r="B124" s="16">
        <v>39422.733</v>
      </c>
      <c r="C124" s="16">
        <v>35303.291969999998</v>
      </c>
      <c r="D124" s="16">
        <v>1830.3042900000003</v>
      </c>
      <c r="E124" s="16">
        <f t="shared" si="53"/>
        <v>37133.596259999998</v>
      </c>
      <c r="F124" s="16">
        <f t="shared" si="54"/>
        <v>2289.1367400000017</v>
      </c>
      <c r="G124" s="16">
        <f t="shared" si="55"/>
        <v>4119.4410300000018</v>
      </c>
      <c r="H124" s="84">
        <f t="shared" si="44"/>
        <v>94.193358588304861</v>
      </c>
    </row>
    <row r="125" spans="1:8" ht="11.25" customHeight="1" x14ac:dyDescent="0.2">
      <c r="A125" s="61" t="s">
        <v>161</v>
      </c>
      <c r="B125" s="16">
        <v>380175.40399999998</v>
      </c>
      <c r="C125" s="16">
        <v>251329.03953000001</v>
      </c>
      <c r="D125" s="16">
        <v>32811.411459999996</v>
      </c>
      <c r="E125" s="16">
        <f t="shared" si="53"/>
        <v>284140.45098999998</v>
      </c>
      <c r="F125" s="16">
        <f t="shared" si="54"/>
        <v>96034.953009999997</v>
      </c>
      <c r="G125" s="16">
        <f t="shared" si="55"/>
        <v>128846.36446999997</v>
      </c>
      <c r="H125" s="84">
        <f t="shared" si="44"/>
        <v>74.739304016100945</v>
      </c>
    </row>
    <row r="126" spans="1:8" ht="11.25" customHeight="1" x14ac:dyDescent="0.2">
      <c r="A126" s="61" t="s">
        <v>319</v>
      </c>
      <c r="B126" s="16">
        <v>2181360.1189999995</v>
      </c>
      <c r="C126" s="16">
        <v>754175.47048999998</v>
      </c>
      <c r="D126" s="16">
        <v>20359.924120000003</v>
      </c>
      <c r="E126" s="16">
        <f t="shared" si="53"/>
        <v>774535.39460999996</v>
      </c>
      <c r="F126" s="16">
        <f t="shared" si="54"/>
        <v>1406824.7243899996</v>
      </c>
      <c r="G126" s="16">
        <f t="shared" si="55"/>
        <v>1427184.6485099995</v>
      </c>
      <c r="H126" s="84">
        <f t="shared" si="44"/>
        <v>35.506993451639254</v>
      </c>
    </row>
    <row r="127" spans="1:8" ht="11.25" customHeight="1" x14ac:dyDescent="0.2">
      <c r="A127" s="61"/>
      <c r="B127" s="16"/>
      <c r="C127" s="16"/>
      <c r="D127" s="16"/>
      <c r="E127" s="16"/>
      <c r="F127" s="16"/>
      <c r="G127" s="16"/>
      <c r="H127" s="84"/>
    </row>
    <row r="128" spans="1:8" ht="11.25" customHeight="1" x14ac:dyDescent="0.2">
      <c r="A128" s="59" t="s">
        <v>296</v>
      </c>
      <c r="B128" s="22">
        <f>SUM(B129:B130)</f>
        <v>2413563</v>
      </c>
      <c r="C128" s="22">
        <f>SUM(C129:C130)</f>
        <v>1016870.71897</v>
      </c>
      <c r="D128" s="22">
        <f>SUM(D129:D130)</f>
        <v>43011.433299999997</v>
      </c>
      <c r="E128" s="22">
        <f t="shared" ref="E128:G128" si="56">SUM(E129:E130)</f>
        <v>1059882.15227</v>
      </c>
      <c r="F128" s="22">
        <f t="shared" si="56"/>
        <v>1353680.84773</v>
      </c>
      <c r="G128" s="22">
        <f t="shared" si="56"/>
        <v>1396692.2810300002</v>
      </c>
      <c r="H128" s="84">
        <f>IFERROR(E128/B128*100,"")</f>
        <v>43.913589670955346</v>
      </c>
    </row>
    <row r="129" spans="1:8" ht="11.25" customHeight="1" x14ac:dyDescent="0.2">
      <c r="A129" s="65" t="s">
        <v>164</v>
      </c>
      <c r="B129" s="16">
        <v>534770</v>
      </c>
      <c r="C129" s="16">
        <v>517660.59778000001</v>
      </c>
      <c r="D129" s="16">
        <v>17095.467329999999</v>
      </c>
      <c r="E129" s="16">
        <f t="shared" ref="E129:E130" si="57">C129+D129</f>
        <v>534756.06510999997</v>
      </c>
      <c r="F129" s="16">
        <f>B129-E129</f>
        <v>13.934890000033192</v>
      </c>
      <c r="G129" s="16">
        <f>B129-C129</f>
        <v>17109.402219999989</v>
      </c>
      <c r="H129" s="84">
        <f>IFERROR(E129/B129*100,"")</f>
        <v>99.997394227424863</v>
      </c>
    </row>
    <row r="130" spans="1:8" ht="11.25" customHeight="1" x14ac:dyDescent="0.2">
      <c r="A130" s="65" t="s">
        <v>297</v>
      </c>
      <c r="B130" s="16">
        <v>1878793</v>
      </c>
      <c r="C130" s="16">
        <v>499210.12118999998</v>
      </c>
      <c r="D130" s="16">
        <v>25915.965969999997</v>
      </c>
      <c r="E130" s="16">
        <f t="shared" si="57"/>
        <v>525126.08716</v>
      </c>
      <c r="F130" s="16">
        <f>B130-E130</f>
        <v>1353666.9128399999</v>
      </c>
      <c r="G130" s="16">
        <f>B130-C130</f>
        <v>1379582.8788100001</v>
      </c>
      <c r="H130" s="84">
        <f>IFERROR(E130/B130*100,"")</f>
        <v>27.950183291081025</v>
      </c>
    </row>
    <row r="131" spans="1:8" ht="11.25" customHeight="1" x14ac:dyDescent="0.2">
      <c r="A131" s="61"/>
      <c r="B131" s="16"/>
      <c r="C131" s="16"/>
      <c r="D131" s="16"/>
      <c r="E131" s="16"/>
      <c r="F131" s="16"/>
      <c r="G131" s="16"/>
      <c r="H131" s="84"/>
    </row>
    <row r="132" spans="1:8" ht="11.25" customHeight="1" x14ac:dyDescent="0.2">
      <c r="A132" s="59" t="s">
        <v>162</v>
      </c>
      <c r="B132" s="22">
        <f t="shared" ref="B132:G132" si="58">+B133+B141</f>
        <v>50907939.339949995</v>
      </c>
      <c r="C132" s="22">
        <f t="shared" ref="C132" si="59">+C133+C141</f>
        <v>38745005.943209998</v>
      </c>
      <c r="D132" s="22">
        <f t="shared" si="58"/>
        <v>3474792.5574899996</v>
      </c>
      <c r="E132" s="22">
        <f t="shared" si="58"/>
        <v>42219798.500699997</v>
      </c>
      <c r="F132" s="22">
        <f t="shared" si="58"/>
        <v>8688140.8392499927</v>
      </c>
      <c r="G132" s="22">
        <f t="shared" si="58"/>
        <v>12162933.396739991</v>
      </c>
      <c r="H132" s="84">
        <f t="shared" ref="H132:H163" si="60">IFERROR(E132/B132*100,"")</f>
        <v>82.933623022466392</v>
      </c>
    </row>
    <row r="133" spans="1:8" ht="22.5" customHeight="1" x14ac:dyDescent="0.2">
      <c r="A133" s="66" t="s">
        <v>163</v>
      </c>
      <c r="B133" s="22">
        <f t="shared" ref="B133:C133" si="61">SUM(B134:B138)</f>
        <v>3164766.1620000005</v>
      </c>
      <c r="C133" s="22">
        <f t="shared" si="61"/>
        <v>2749380.2062999997</v>
      </c>
      <c r="D133" s="22">
        <f t="shared" ref="D133:G133" si="62">SUM(D134:D138)</f>
        <v>91948.411390000008</v>
      </c>
      <c r="E133" s="22">
        <f t="shared" si="62"/>
        <v>2841328.6176900002</v>
      </c>
      <c r="F133" s="22">
        <f t="shared" si="62"/>
        <v>323437.54431000014</v>
      </c>
      <c r="G133" s="22">
        <f t="shared" si="62"/>
        <v>415385.95570000034</v>
      </c>
      <c r="H133" s="84">
        <f t="shared" si="60"/>
        <v>89.780049212052958</v>
      </c>
    </row>
    <row r="134" spans="1:8" ht="11.25" customHeight="1" x14ac:dyDescent="0.2">
      <c r="A134" s="65" t="s">
        <v>164</v>
      </c>
      <c r="B134" s="16">
        <v>286981.42200000002</v>
      </c>
      <c r="C134" s="16">
        <v>104112.88089</v>
      </c>
      <c r="D134" s="16">
        <v>2850.2706000000003</v>
      </c>
      <c r="E134" s="16">
        <f t="shared" ref="E134:E137" si="63">C134+D134</f>
        <v>106963.15149</v>
      </c>
      <c r="F134" s="16">
        <f t="shared" ref="F134:F140" si="64">B134-E134</f>
        <v>180018.27051</v>
      </c>
      <c r="G134" s="16">
        <f t="shared" ref="G134:G140" si="65">B134-C134</f>
        <v>182868.54111000002</v>
      </c>
      <c r="H134" s="84">
        <f t="shared" si="60"/>
        <v>37.271803430537048</v>
      </c>
    </row>
    <row r="135" spans="1:8" ht="11.25" customHeight="1" x14ac:dyDescent="0.2">
      <c r="A135" s="65" t="s">
        <v>165</v>
      </c>
      <c r="B135" s="16">
        <v>345160</v>
      </c>
      <c r="C135" s="16">
        <v>337680.85381</v>
      </c>
      <c r="D135" s="16">
        <v>7449.7274800000005</v>
      </c>
      <c r="E135" s="16">
        <f t="shared" si="63"/>
        <v>345130.58129</v>
      </c>
      <c r="F135" s="16">
        <f t="shared" si="64"/>
        <v>29.4187099999981</v>
      </c>
      <c r="G135" s="16">
        <f t="shared" si="65"/>
        <v>7479.1461899999995</v>
      </c>
      <c r="H135" s="84">
        <f t="shared" si="60"/>
        <v>99.991476790473982</v>
      </c>
    </row>
    <row r="136" spans="1:8" ht="11.25" customHeight="1" x14ac:dyDescent="0.2">
      <c r="A136" s="65" t="s">
        <v>166</v>
      </c>
      <c r="B136" s="16">
        <v>20990</v>
      </c>
      <c r="C136" s="16">
        <v>20722.925340000002</v>
      </c>
      <c r="D136" s="16">
        <v>18.11</v>
      </c>
      <c r="E136" s="16">
        <f t="shared" si="63"/>
        <v>20741.035340000002</v>
      </c>
      <c r="F136" s="16">
        <f t="shared" si="64"/>
        <v>248.96465999999782</v>
      </c>
      <c r="G136" s="16">
        <f t="shared" si="65"/>
        <v>267.0746599999984</v>
      </c>
      <c r="H136" s="84">
        <f t="shared" si="60"/>
        <v>98.81388918532636</v>
      </c>
    </row>
    <row r="137" spans="1:8" ht="11.4" x14ac:dyDescent="0.2">
      <c r="A137" s="65" t="s">
        <v>167</v>
      </c>
      <c r="B137" s="16">
        <v>202338</v>
      </c>
      <c r="C137" s="16">
        <v>201428.04566</v>
      </c>
      <c r="D137" s="16">
        <v>883.69925999999998</v>
      </c>
      <c r="E137" s="16">
        <f t="shared" si="63"/>
        <v>202311.74492</v>
      </c>
      <c r="F137" s="16">
        <f t="shared" si="64"/>
        <v>26.255080000002636</v>
      </c>
      <c r="G137" s="16">
        <f t="shared" si="65"/>
        <v>909.95433999999659</v>
      </c>
      <c r="H137" s="84">
        <f t="shared" si="60"/>
        <v>99.987024147713228</v>
      </c>
    </row>
    <row r="138" spans="1:8" ht="11.25" customHeight="1" x14ac:dyDescent="0.2">
      <c r="A138" s="66" t="s">
        <v>168</v>
      </c>
      <c r="B138" s="22">
        <f>SUM(B139:B140)</f>
        <v>2309296.7400000002</v>
      </c>
      <c r="C138" s="22">
        <f>SUM(C139:C140)</f>
        <v>2085435.5005999999</v>
      </c>
      <c r="D138" s="22">
        <f>SUM(D139:D140)</f>
        <v>80746.604050000009</v>
      </c>
      <c r="E138" s="22">
        <f t="shared" ref="E138" si="66">SUM(C138:D138)</f>
        <v>2166182.1046500001</v>
      </c>
      <c r="F138" s="22">
        <f t="shared" si="64"/>
        <v>143114.63535000011</v>
      </c>
      <c r="G138" s="22">
        <f t="shared" si="65"/>
        <v>223861.23940000031</v>
      </c>
      <c r="H138" s="84">
        <f t="shared" si="60"/>
        <v>93.802674516831473</v>
      </c>
    </row>
    <row r="139" spans="1:8" ht="11.25" customHeight="1" x14ac:dyDescent="0.2">
      <c r="A139" s="67" t="s">
        <v>168</v>
      </c>
      <c r="B139" s="16">
        <v>1906019.6710000001</v>
      </c>
      <c r="C139" s="16">
        <v>1688144.8986799999</v>
      </c>
      <c r="D139" s="16">
        <v>79125.285560000004</v>
      </c>
      <c r="E139" s="16">
        <f t="shared" ref="E139:E140" si="67">C139+D139</f>
        <v>1767270.1842399999</v>
      </c>
      <c r="F139" s="16">
        <f t="shared" si="64"/>
        <v>138749.48676000023</v>
      </c>
      <c r="G139" s="16">
        <f t="shared" si="65"/>
        <v>217874.77232000022</v>
      </c>
      <c r="H139" s="84">
        <f t="shared" si="60"/>
        <v>92.72045882468754</v>
      </c>
    </row>
    <row r="140" spans="1:8" ht="11.25" customHeight="1" x14ac:dyDescent="0.2">
      <c r="A140" s="67" t="s">
        <v>169</v>
      </c>
      <c r="B140" s="16">
        <v>403277.06900000002</v>
      </c>
      <c r="C140" s="16">
        <v>397290.60192000004</v>
      </c>
      <c r="D140" s="16">
        <v>1621.3184899999999</v>
      </c>
      <c r="E140" s="16">
        <f t="shared" si="67"/>
        <v>398911.92041000002</v>
      </c>
      <c r="F140" s="16">
        <f t="shared" si="64"/>
        <v>4365.1485899999971</v>
      </c>
      <c r="G140" s="16">
        <f t="shared" si="65"/>
        <v>5986.4670799999731</v>
      </c>
      <c r="H140" s="84">
        <f t="shared" si="60"/>
        <v>98.917580758850448</v>
      </c>
    </row>
    <row r="141" spans="1:8" ht="11.25" customHeight="1" x14ac:dyDescent="0.2">
      <c r="A141" s="66" t="s">
        <v>170</v>
      </c>
      <c r="B141" s="22">
        <f t="shared" ref="B141:G141" si="68">SUM(B142:B145)</f>
        <v>47743173.177949995</v>
      </c>
      <c r="C141" s="22">
        <f t="shared" si="68"/>
        <v>35995625.73691</v>
      </c>
      <c r="D141" s="22">
        <f t="shared" ref="D141" si="69">SUM(D142:D145)</f>
        <v>3382844.1460999995</v>
      </c>
      <c r="E141" s="22">
        <f t="shared" si="68"/>
        <v>39378469.88301</v>
      </c>
      <c r="F141" s="22">
        <f t="shared" si="68"/>
        <v>8364703.294939992</v>
      </c>
      <c r="G141" s="22">
        <f t="shared" si="68"/>
        <v>11747547.441039991</v>
      </c>
      <c r="H141" s="84">
        <f t="shared" si="60"/>
        <v>82.479791898701862</v>
      </c>
    </row>
    <row r="142" spans="1:8" ht="11.25" customHeight="1" x14ac:dyDescent="0.2">
      <c r="A142" s="67" t="s">
        <v>171</v>
      </c>
      <c r="B142" s="16">
        <v>17865388.398859985</v>
      </c>
      <c r="C142" s="16">
        <v>16428805.930580001</v>
      </c>
      <c r="D142" s="16">
        <v>215118.81584999984</v>
      </c>
      <c r="E142" s="16">
        <f t="shared" ref="E142:E144" si="70">C142+D142</f>
        <v>16643924.74643</v>
      </c>
      <c r="F142" s="16">
        <f>B142-E142</f>
        <v>1221463.6524299849</v>
      </c>
      <c r="G142" s="16">
        <f>B142-C142</f>
        <v>1436582.4682799838</v>
      </c>
      <c r="H142" s="84">
        <f t="shared" si="60"/>
        <v>93.162960551655686</v>
      </c>
    </row>
    <row r="143" spans="1:8" ht="11.25" customHeight="1" x14ac:dyDescent="0.2">
      <c r="A143" s="67" t="s">
        <v>172</v>
      </c>
      <c r="B143" s="16">
        <v>5051527.1738</v>
      </c>
      <c r="C143" s="16">
        <v>4133622.4030999998</v>
      </c>
      <c r="D143" s="16">
        <v>650829.7564999999</v>
      </c>
      <c r="E143" s="16">
        <f t="shared" si="70"/>
        <v>4784452.1595999999</v>
      </c>
      <c r="F143" s="16">
        <f>B143-E143</f>
        <v>267075.01420000009</v>
      </c>
      <c r="G143" s="16">
        <f>B143-C143</f>
        <v>917904.77070000023</v>
      </c>
      <c r="H143" s="84">
        <f t="shared" si="60"/>
        <v>94.712984707175323</v>
      </c>
    </row>
    <row r="144" spans="1:8" ht="11.25" customHeight="1" x14ac:dyDescent="0.2">
      <c r="A144" s="67" t="s">
        <v>173</v>
      </c>
      <c r="B144" s="16">
        <v>5017177.5980900014</v>
      </c>
      <c r="C144" s="16">
        <v>4292722.7133699991</v>
      </c>
      <c r="D144" s="16">
        <v>70004.695029999988</v>
      </c>
      <c r="E144" s="16">
        <f t="shared" si="70"/>
        <v>4362727.4083999991</v>
      </c>
      <c r="F144" s="16">
        <f>B144-E144</f>
        <v>654450.18969000224</v>
      </c>
      <c r="G144" s="16">
        <f>B144-C144</f>
        <v>724454.8847200023</v>
      </c>
      <c r="H144" s="84">
        <f t="shared" si="60"/>
        <v>86.9558097776099</v>
      </c>
    </row>
    <row r="145" spans="1:8" ht="22.5" customHeight="1" x14ac:dyDescent="0.2">
      <c r="A145" s="68" t="s">
        <v>174</v>
      </c>
      <c r="B145" s="20">
        <f t="shared" ref="B145:G145" si="71">SUM(B146)</f>
        <v>19809080.007200006</v>
      </c>
      <c r="C145" s="20">
        <f t="shared" si="71"/>
        <v>11140474.689860001</v>
      </c>
      <c r="D145" s="20">
        <f t="shared" si="71"/>
        <v>2446890.8787199999</v>
      </c>
      <c r="E145" s="22">
        <f t="shared" si="71"/>
        <v>13587365.568580002</v>
      </c>
      <c r="F145" s="22">
        <f t="shared" si="71"/>
        <v>6221714.4386200048</v>
      </c>
      <c r="G145" s="22">
        <f t="shared" si="71"/>
        <v>8668605.3173400052</v>
      </c>
      <c r="H145" s="84">
        <f t="shared" si="60"/>
        <v>68.591603262955175</v>
      </c>
    </row>
    <row r="146" spans="1:8" ht="11.25" customHeight="1" x14ac:dyDescent="0.2">
      <c r="A146" s="67" t="s">
        <v>175</v>
      </c>
      <c r="B146" s="16">
        <v>19809080.007200006</v>
      </c>
      <c r="C146" s="16">
        <v>11140474.689860001</v>
      </c>
      <c r="D146" s="16">
        <v>2446890.8787199999</v>
      </c>
      <c r="E146" s="16">
        <f t="shared" ref="E146" si="72">C146+D146</f>
        <v>13587365.568580002</v>
      </c>
      <c r="F146" s="16">
        <f>B146-E146</f>
        <v>6221714.4386200048</v>
      </c>
      <c r="G146" s="16">
        <f>B146-C146</f>
        <v>8668605.3173400052</v>
      </c>
      <c r="H146" s="84">
        <f t="shared" si="60"/>
        <v>68.591603262955175</v>
      </c>
    </row>
    <row r="147" spans="1:8" ht="11.25" customHeight="1" x14ac:dyDescent="0.2">
      <c r="A147" s="64"/>
      <c r="B147" s="19"/>
      <c r="C147" s="18"/>
      <c r="D147" s="19"/>
      <c r="E147" s="18"/>
      <c r="F147" s="18"/>
      <c r="G147" s="18"/>
      <c r="H147" s="84" t="str">
        <f t="shared" si="60"/>
        <v/>
      </c>
    </row>
    <row r="148" spans="1:8" ht="11.25" customHeight="1" x14ac:dyDescent="0.2">
      <c r="A148" s="59" t="s">
        <v>176</v>
      </c>
      <c r="B148" s="16">
        <v>81972490.575000003</v>
      </c>
      <c r="C148" s="16">
        <v>52187026.992930003</v>
      </c>
      <c r="D148" s="16">
        <v>12336275.999399999</v>
      </c>
      <c r="E148" s="16">
        <f t="shared" ref="E148" si="73">C148+D148</f>
        <v>64523302.99233</v>
      </c>
      <c r="F148" s="16">
        <f>B148-E148</f>
        <v>17449187.582670003</v>
      </c>
      <c r="G148" s="16">
        <f>B148-C148</f>
        <v>29785463.58207</v>
      </c>
      <c r="H148" s="84">
        <f t="shared" si="60"/>
        <v>78.713361689669497</v>
      </c>
    </row>
    <row r="149" spans="1:8" ht="11.25" customHeight="1" x14ac:dyDescent="0.2">
      <c r="A149" s="64"/>
      <c r="B149" s="16"/>
      <c r="C149" s="17"/>
      <c r="D149" s="16"/>
      <c r="E149" s="17"/>
      <c r="F149" s="17"/>
      <c r="G149" s="17"/>
      <c r="H149" s="84" t="str">
        <f t="shared" si="60"/>
        <v/>
      </c>
    </row>
    <row r="150" spans="1:8" ht="11.25" customHeight="1" x14ac:dyDescent="0.2">
      <c r="A150" s="59" t="s">
        <v>177</v>
      </c>
      <c r="B150" s="22">
        <f t="shared" ref="B150:C150" si="74">SUM(B151:B169)</f>
        <v>4280662.1630000006</v>
      </c>
      <c r="C150" s="22">
        <f t="shared" si="74"/>
        <v>3412270.4334300002</v>
      </c>
      <c r="D150" s="22">
        <f t="shared" ref="D150:G150" si="75">SUM(D151:D169)</f>
        <v>225369.68100999997</v>
      </c>
      <c r="E150" s="22">
        <f t="shared" si="75"/>
        <v>3637640.1144399997</v>
      </c>
      <c r="F150" s="22">
        <f t="shared" si="75"/>
        <v>643022.04856000049</v>
      </c>
      <c r="G150" s="22">
        <f t="shared" si="75"/>
        <v>868391.72957000008</v>
      </c>
      <c r="H150" s="84">
        <f t="shared" si="60"/>
        <v>84.978444360361422</v>
      </c>
    </row>
    <row r="151" spans="1:8" ht="11.25" customHeight="1" x14ac:dyDescent="0.2">
      <c r="A151" s="61" t="s">
        <v>178</v>
      </c>
      <c r="B151" s="16">
        <v>1158980.057</v>
      </c>
      <c r="C151" s="16">
        <v>674155.07739999995</v>
      </c>
      <c r="D151" s="16">
        <v>78692.397270000001</v>
      </c>
      <c r="E151" s="16">
        <f t="shared" ref="E151:E169" si="76">C151+D151</f>
        <v>752847.47466999991</v>
      </c>
      <c r="F151" s="16">
        <f t="shared" ref="F151:F169" si="77">B151-E151</f>
        <v>406132.58233000012</v>
      </c>
      <c r="G151" s="16">
        <f t="shared" ref="G151:G169" si="78">B151-C151</f>
        <v>484824.97960000008</v>
      </c>
      <c r="H151" s="84">
        <f t="shared" si="60"/>
        <v>64.957759205860071</v>
      </c>
    </row>
    <row r="152" spans="1:8" ht="11.25" customHeight="1" x14ac:dyDescent="0.2">
      <c r="A152" s="61" t="s">
        <v>179</v>
      </c>
      <c r="B152" s="16">
        <v>76230</v>
      </c>
      <c r="C152" s="16">
        <v>41544.481299999999</v>
      </c>
      <c r="D152" s="16">
        <v>720</v>
      </c>
      <c r="E152" s="16">
        <f t="shared" si="76"/>
        <v>42264.481299999999</v>
      </c>
      <c r="F152" s="16">
        <f t="shared" si="77"/>
        <v>33965.518700000001</v>
      </c>
      <c r="G152" s="16">
        <f t="shared" si="78"/>
        <v>34685.518700000001</v>
      </c>
      <c r="H152" s="84">
        <f t="shared" si="60"/>
        <v>55.443370457825004</v>
      </c>
    </row>
    <row r="153" spans="1:8" ht="11.25" customHeight="1" x14ac:dyDescent="0.2">
      <c r="A153" s="61" t="s">
        <v>180</v>
      </c>
      <c r="B153" s="16">
        <v>85998</v>
      </c>
      <c r="C153" s="16">
        <v>62198.260139999999</v>
      </c>
      <c r="D153" s="16">
        <v>6899.0360799999999</v>
      </c>
      <c r="E153" s="16">
        <f t="shared" si="76"/>
        <v>69097.296220000004</v>
      </c>
      <c r="F153" s="16">
        <f t="shared" si="77"/>
        <v>16900.703779999996</v>
      </c>
      <c r="G153" s="16">
        <f t="shared" si="78"/>
        <v>23799.739860000001</v>
      </c>
      <c r="H153" s="84">
        <f t="shared" si="60"/>
        <v>80.347561827019248</v>
      </c>
    </row>
    <row r="154" spans="1:8" ht="11.25" customHeight="1" x14ac:dyDescent="0.2">
      <c r="A154" s="61" t="s">
        <v>181</v>
      </c>
      <c r="B154" s="16">
        <v>27767</v>
      </c>
      <c r="C154" s="16">
        <v>25524.943210000001</v>
      </c>
      <c r="D154" s="16">
        <v>488.01938000000001</v>
      </c>
      <c r="E154" s="16">
        <f t="shared" si="76"/>
        <v>26012.962590000003</v>
      </c>
      <c r="F154" s="16">
        <f t="shared" si="77"/>
        <v>1754.0374099999972</v>
      </c>
      <c r="G154" s="16">
        <f t="shared" si="78"/>
        <v>2242.0567899999987</v>
      </c>
      <c r="H154" s="84">
        <f t="shared" si="60"/>
        <v>93.683014333561431</v>
      </c>
    </row>
    <row r="155" spans="1:8" ht="11.25" customHeight="1" x14ac:dyDescent="0.2">
      <c r="A155" s="61" t="s">
        <v>182</v>
      </c>
      <c r="B155" s="16">
        <v>68730</v>
      </c>
      <c r="C155" s="16">
        <v>50188.860249999998</v>
      </c>
      <c r="D155" s="16">
        <v>5074.2166299999999</v>
      </c>
      <c r="E155" s="16">
        <f t="shared" si="76"/>
        <v>55263.076880000001</v>
      </c>
      <c r="F155" s="16">
        <f t="shared" si="77"/>
        <v>13466.923119999999</v>
      </c>
      <c r="G155" s="16">
        <f t="shared" si="78"/>
        <v>18541.139750000002</v>
      </c>
      <c r="H155" s="84">
        <f t="shared" si="60"/>
        <v>80.406048130365193</v>
      </c>
    </row>
    <row r="156" spans="1:8" ht="11.25" customHeight="1" x14ac:dyDescent="0.2">
      <c r="A156" s="61" t="s">
        <v>183</v>
      </c>
      <c r="B156" s="16">
        <v>45001</v>
      </c>
      <c r="C156" s="16">
        <v>36951.627590000004</v>
      </c>
      <c r="D156" s="16">
        <v>2602.9887999999996</v>
      </c>
      <c r="E156" s="16">
        <f t="shared" si="76"/>
        <v>39554.616390000003</v>
      </c>
      <c r="F156" s="16">
        <f t="shared" si="77"/>
        <v>5446.3836099999971</v>
      </c>
      <c r="G156" s="16">
        <f t="shared" si="78"/>
        <v>8049.3724099999963</v>
      </c>
      <c r="H156" s="84">
        <f t="shared" si="60"/>
        <v>87.897194262349728</v>
      </c>
    </row>
    <row r="157" spans="1:8" ht="11.25" customHeight="1" x14ac:dyDescent="0.2">
      <c r="A157" s="61" t="s">
        <v>184</v>
      </c>
      <c r="B157" s="16">
        <v>13540</v>
      </c>
      <c r="C157" s="16">
        <v>12731.00316</v>
      </c>
      <c r="D157" s="16">
        <v>620.14639</v>
      </c>
      <c r="E157" s="16">
        <f t="shared" si="76"/>
        <v>13351.14955</v>
      </c>
      <c r="F157" s="16">
        <f t="shared" si="77"/>
        <v>188.85044999999991</v>
      </c>
      <c r="G157" s="16">
        <f t="shared" si="78"/>
        <v>808.99683999999979</v>
      </c>
      <c r="H157" s="84">
        <f t="shared" si="60"/>
        <v>98.60524039881831</v>
      </c>
    </row>
    <row r="158" spans="1:8" ht="11.25" customHeight="1" x14ac:dyDescent="0.2">
      <c r="A158" s="61" t="s">
        <v>185</v>
      </c>
      <c r="B158" s="16">
        <v>25529.338</v>
      </c>
      <c r="C158" s="16">
        <v>23485.450410000001</v>
      </c>
      <c r="D158" s="16">
        <v>1099.79367</v>
      </c>
      <c r="E158" s="16">
        <f t="shared" si="76"/>
        <v>24585.24408</v>
      </c>
      <c r="F158" s="16">
        <f t="shared" si="77"/>
        <v>944.09391999999934</v>
      </c>
      <c r="G158" s="16">
        <f t="shared" si="78"/>
        <v>2043.8875899999985</v>
      </c>
      <c r="H158" s="84">
        <f t="shared" si="60"/>
        <v>96.301925572844866</v>
      </c>
    </row>
    <row r="159" spans="1:8" ht="11.25" customHeight="1" x14ac:dyDescent="0.2">
      <c r="A159" s="61" t="s">
        <v>186</v>
      </c>
      <c r="B159" s="16">
        <v>195462</v>
      </c>
      <c r="C159" s="16">
        <v>184866.54827</v>
      </c>
      <c r="D159" s="16">
        <v>10575.69204</v>
      </c>
      <c r="E159" s="16">
        <f t="shared" si="76"/>
        <v>195442.24030999999</v>
      </c>
      <c r="F159" s="16">
        <f t="shared" si="77"/>
        <v>19.759690000006231</v>
      </c>
      <c r="G159" s="16">
        <f t="shared" si="78"/>
        <v>10595.451730000001</v>
      </c>
      <c r="H159" s="84">
        <f t="shared" si="60"/>
        <v>99.989890776723868</v>
      </c>
    </row>
    <row r="160" spans="1:8" ht="11.25" customHeight="1" x14ac:dyDescent="0.2">
      <c r="A160" s="61" t="s">
        <v>187</v>
      </c>
      <c r="B160" s="16">
        <v>125265.178</v>
      </c>
      <c r="C160" s="16">
        <v>96608.64933</v>
      </c>
      <c r="D160" s="16">
        <v>7172.9112999999998</v>
      </c>
      <c r="E160" s="16">
        <f t="shared" si="76"/>
        <v>103781.56062999999</v>
      </c>
      <c r="F160" s="16">
        <f t="shared" si="77"/>
        <v>21483.617370000007</v>
      </c>
      <c r="G160" s="16">
        <f t="shared" si="78"/>
        <v>28656.52867</v>
      </c>
      <c r="H160" s="84">
        <f t="shared" si="60"/>
        <v>82.849489608357075</v>
      </c>
    </row>
    <row r="161" spans="1:8" ht="11.25" customHeight="1" x14ac:dyDescent="0.2">
      <c r="A161" s="61" t="s">
        <v>188</v>
      </c>
      <c r="B161" s="16">
        <v>190532</v>
      </c>
      <c r="C161" s="16">
        <v>17373.9058</v>
      </c>
      <c r="D161" s="16">
        <v>91790.493599999987</v>
      </c>
      <c r="E161" s="16">
        <f t="shared" si="76"/>
        <v>109164.39939999999</v>
      </c>
      <c r="F161" s="16">
        <f t="shared" si="77"/>
        <v>81367.600600000005</v>
      </c>
      <c r="G161" s="16">
        <f t="shared" si="78"/>
        <v>173158.09419999999</v>
      </c>
      <c r="H161" s="84">
        <f t="shared" si="60"/>
        <v>57.29452238993975</v>
      </c>
    </row>
    <row r="162" spans="1:8" ht="11.25" customHeight="1" x14ac:dyDescent="0.2">
      <c r="A162" s="61" t="s">
        <v>290</v>
      </c>
      <c r="B162" s="16">
        <v>12026</v>
      </c>
      <c r="C162" s="16">
        <v>11868.926009999999</v>
      </c>
      <c r="D162" s="16">
        <v>28</v>
      </c>
      <c r="E162" s="16">
        <f t="shared" si="76"/>
        <v>11896.926009999999</v>
      </c>
      <c r="F162" s="16">
        <f t="shared" si="77"/>
        <v>129.07399000000078</v>
      </c>
      <c r="G162" s="16">
        <f t="shared" si="78"/>
        <v>157.07399000000078</v>
      </c>
      <c r="H162" s="84">
        <f t="shared" si="60"/>
        <v>98.926708880758355</v>
      </c>
    </row>
    <row r="163" spans="1:8" ht="11.25" customHeight="1" x14ac:dyDescent="0.2">
      <c r="A163" s="61" t="s">
        <v>189</v>
      </c>
      <c r="B163" s="16">
        <v>100685</v>
      </c>
      <c r="C163" s="16">
        <v>81467.17095</v>
      </c>
      <c r="D163" s="16">
        <v>6058.8016500000003</v>
      </c>
      <c r="E163" s="16">
        <f t="shared" si="76"/>
        <v>87525.972599999994</v>
      </c>
      <c r="F163" s="16">
        <f t="shared" si="77"/>
        <v>13159.027400000006</v>
      </c>
      <c r="G163" s="16">
        <f t="shared" si="78"/>
        <v>19217.82905</v>
      </c>
      <c r="H163" s="84">
        <f t="shared" si="60"/>
        <v>86.930498684014495</v>
      </c>
    </row>
    <row r="164" spans="1:8" ht="11.25" customHeight="1" x14ac:dyDescent="0.2">
      <c r="A164" s="61" t="s">
        <v>190</v>
      </c>
      <c r="B164" s="16">
        <v>45650.014999999999</v>
      </c>
      <c r="C164" s="16">
        <v>39289.974290000006</v>
      </c>
      <c r="D164" s="16">
        <v>66</v>
      </c>
      <c r="E164" s="16">
        <f t="shared" si="76"/>
        <v>39355.974290000006</v>
      </c>
      <c r="F164" s="16">
        <f t="shared" si="77"/>
        <v>6294.0407099999939</v>
      </c>
      <c r="G164" s="16">
        <f t="shared" si="78"/>
        <v>6360.0407099999939</v>
      </c>
      <c r="H164" s="84">
        <f t="shared" ref="H164:H195" si="79">IFERROR(E164/B164*100,"")</f>
        <v>86.212401660766176</v>
      </c>
    </row>
    <row r="165" spans="1:8" ht="11.25" customHeight="1" x14ac:dyDescent="0.2">
      <c r="A165" s="61" t="s">
        <v>191</v>
      </c>
      <c r="B165" s="16">
        <v>319373.57500000001</v>
      </c>
      <c r="C165" s="16">
        <v>276725.67567999993</v>
      </c>
      <c r="D165" s="16">
        <v>4090.1785299999997</v>
      </c>
      <c r="E165" s="16">
        <f t="shared" si="76"/>
        <v>280815.8542099999</v>
      </c>
      <c r="F165" s="16">
        <f t="shared" si="77"/>
        <v>38557.720790000109</v>
      </c>
      <c r="G165" s="16">
        <f t="shared" si="78"/>
        <v>42647.899320000084</v>
      </c>
      <c r="H165" s="84">
        <f t="shared" si="79"/>
        <v>87.927078566221368</v>
      </c>
    </row>
    <row r="166" spans="1:8" ht="11.25" customHeight="1" x14ac:dyDescent="0.2">
      <c r="A166" s="61" t="s">
        <v>192</v>
      </c>
      <c r="B166" s="16">
        <v>30024</v>
      </c>
      <c r="C166" s="16">
        <v>25240.384440000002</v>
      </c>
      <c r="D166" s="16">
        <v>1708.06079</v>
      </c>
      <c r="E166" s="16">
        <f t="shared" si="76"/>
        <v>26948.445230000001</v>
      </c>
      <c r="F166" s="16">
        <f t="shared" si="77"/>
        <v>3075.5547699999988</v>
      </c>
      <c r="G166" s="16">
        <f t="shared" si="78"/>
        <v>4783.6155599999984</v>
      </c>
      <c r="H166" s="84">
        <f t="shared" si="79"/>
        <v>89.756345690114586</v>
      </c>
    </row>
    <row r="167" spans="1:8" ht="11.25" customHeight="1" x14ac:dyDescent="0.2">
      <c r="A167" s="61" t="s">
        <v>193</v>
      </c>
      <c r="B167" s="16">
        <v>1732255</v>
      </c>
      <c r="C167" s="16">
        <v>1724827.9842999999</v>
      </c>
      <c r="D167" s="16">
        <v>7370.1643099999992</v>
      </c>
      <c r="E167" s="16">
        <f t="shared" si="76"/>
        <v>1732198.1486099998</v>
      </c>
      <c r="F167" s="16">
        <f t="shared" si="77"/>
        <v>56.851390000199899</v>
      </c>
      <c r="G167" s="16">
        <f t="shared" si="78"/>
        <v>7427.0157000001054</v>
      </c>
      <c r="H167" s="84">
        <f t="shared" si="79"/>
        <v>99.99671807037646</v>
      </c>
    </row>
    <row r="168" spans="1:8" ht="11.25" customHeight="1" x14ac:dyDescent="0.2">
      <c r="A168" s="61" t="s">
        <v>194</v>
      </c>
      <c r="B168" s="16">
        <v>11739</v>
      </c>
      <c r="C168" s="16">
        <v>11348.6945</v>
      </c>
      <c r="D168" s="16">
        <v>312.78057000000001</v>
      </c>
      <c r="E168" s="16">
        <f t="shared" si="76"/>
        <v>11661.47507</v>
      </c>
      <c r="F168" s="16">
        <f t="shared" si="77"/>
        <v>77.524929999999586</v>
      </c>
      <c r="G168" s="16">
        <f t="shared" si="78"/>
        <v>390.30550000000039</v>
      </c>
      <c r="H168" s="84">
        <f t="shared" si="79"/>
        <v>99.339595110316054</v>
      </c>
    </row>
    <row r="169" spans="1:8" ht="11.25" customHeight="1" x14ac:dyDescent="0.2">
      <c r="A169" s="61" t="s">
        <v>195</v>
      </c>
      <c r="B169" s="16">
        <v>15875</v>
      </c>
      <c r="C169" s="16">
        <v>15872.8164</v>
      </c>
      <c r="D169" s="16">
        <v>0</v>
      </c>
      <c r="E169" s="16">
        <f t="shared" si="76"/>
        <v>15872.8164</v>
      </c>
      <c r="F169" s="16">
        <f t="shared" si="77"/>
        <v>2.1836000000002969</v>
      </c>
      <c r="G169" s="16">
        <f t="shared" si="78"/>
        <v>2.1836000000002969</v>
      </c>
      <c r="H169" s="84">
        <f t="shared" si="79"/>
        <v>99.986245039370075</v>
      </c>
    </row>
    <row r="170" spans="1:8" ht="11.25" customHeight="1" x14ac:dyDescent="0.2">
      <c r="A170" s="64"/>
      <c r="B170" s="16"/>
      <c r="C170" s="17"/>
      <c r="D170" s="16"/>
      <c r="E170" s="17"/>
      <c r="F170" s="17"/>
      <c r="G170" s="17"/>
      <c r="H170" s="84" t="str">
        <f t="shared" si="79"/>
        <v/>
      </c>
    </row>
    <row r="171" spans="1:8" ht="11.25" customHeight="1" x14ac:dyDescent="0.2">
      <c r="A171" s="59" t="s">
        <v>196</v>
      </c>
      <c r="B171" s="22">
        <f t="shared" ref="B171:C171" si="80">SUM(B172:B179)</f>
        <v>26462027.600000001</v>
      </c>
      <c r="C171" s="22">
        <f t="shared" si="80"/>
        <v>20253172.117449999</v>
      </c>
      <c r="D171" s="22">
        <f t="shared" ref="D171:G171" si="81">SUM(D172:D179)</f>
        <v>1334407.2425699998</v>
      </c>
      <c r="E171" s="22">
        <f t="shared" si="81"/>
        <v>21587579.360019997</v>
      </c>
      <c r="F171" s="22">
        <f t="shared" si="81"/>
        <v>4874448.2399800029</v>
      </c>
      <c r="G171" s="22">
        <f t="shared" si="81"/>
        <v>6208855.4825500017</v>
      </c>
      <c r="H171" s="84">
        <f t="shared" si="79"/>
        <v>81.579460524861659</v>
      </c>
    </row>
    <row r="172" spans="1:8" ht="11.25" customHeight="1" x14ac:dyDescent="0.2">
      <c r="A172" s="61" t="s">
        <v>86</v>
      </c>
      <c r="B172" s="16">
        <v>26159662.600000001</v>
      </c>
      <c r="C172" s="16">
        <v>20021605.595869999</v>
      </c>
      <c r="D172" s="16">
        <v>1323707.7217699999</v>
      </c>
      <c r="E172" s="16">
        <f t="shared" ref="E172:E179" si="82">C172+D172</f>
        <v>21345313.317639999</v>
      </c>
      <c r="F172" s="16">
        <f t="shared" ref="F172:F179" si="83">B172-E172</f>
        <v>4814349.2823600024</v>
      </c>
      <c r="G172" s="16">
        <f t="shared" ref="G172:G179" si="84">B172-C172</f>
        <v>6138057.0041300021</v>
      </c>
      <c r="H172" s="84">
        <f t="shared" si="79"/>
        <v>81.596286787123915</v>
      </c>
    </row>
    <row r="173" spans="1:8" ht="11.25" customHeight="1" x14ac:dyDescent="0.2">
      <c r="A173" s="61" t="s">
        <v>197</v>
      </c>
      <c r="B173" s="16">
        <v>12178</v>
      </c>
      <c r="C173" s="16">
        <v>12102.041999999999</v>
      </c>
      <c r="D173" s="16">
        <v>22.960999999999999</v>
      </c>
      <c r="E173" s="16">
        <f t="shared" si="82"/>
        <v>12125.002999999999</v>
      </c>
      <c r="F173" s="16">
        <f t="shared" si="83"/>
        <v>52.997000000001208</v>
      </c>
      <c r="G173" s="16">
        <f t="shared" si="84"/>
        <v>75.958000000000538</v>
      </c>
      <c r="H173" s="84">
        <f t="shared" si="79"/>
        <v>99.564813598291991</v>
      </c>
    </row>
    <row r="174" spans="1:8" ht="11.25" customHeight="1" x14ac:dyDescent="0.2">
      <c r="A174" s="61" t="s">
        <v>298</v>
      </c>
      <c r="B174" s="16">
        <v>40251</v>
      </c>
      <c r="C174" s="16">
        <v>38910.740270000002</v>
      </c>
      <c r="D174" s="16">
        <v>0</v>
      </c>
      <c r="E174" s="16">
        <f t="shared" si="82"/>
        <v>38910.740270000002</v>
      </c>
      <c r="F174" s="16">
        <f t="shared" si="83"/>
        <v>1340.2597299999979</v>
      </c>
      <c r="G174" s="16">
        <f t="shared" si="84"/>
        <v>1340.2597299999979</v>
      </c>
      <c r="H174" s="84">
        <f t="shared" si="79"/>
        <v>96.670244888325769</v>
      </c>
    </row>
    <row r="175" spans="1:8" ht="11.25" customHeight="1" x14ac:dyDescent="0.2">
      <c r="A175" s="61" t="s">
        <v>198</v>
      </c>
      <c r="B175" s="16">
        <v>7829</v>
      </c>
      <c r="C175" s="16">
        <v>7513.3238600000004</v>
      </c>
      <c r="D175" s="16">
        <v>306.21733</v>
      </c>
      <c r="E175" s="16">
        <f t="shared" si="82"/>
        <v>7819.5411900000008</v>
      </c>
      <c r="F175" s="16">
        <f t="shared" si="83"/>
        <v>9.4588099999991755</v>
      </c>
      <c r="G175" s="16">
        <f t="shared" si="84"/>
        <v>315.67613999999958</v>
      </c>
      <c r="H175" s="84">
        <f t="shared" si="79"/>
        <v>99.879182398773807</v>
      </c>
    </row>
    <row r="176" spans="1:8" ht="11.25" customHeight="1" x14ac:dyDescent="0.2">
      <c r="A176" s="61" t="s">
        <v>199</v>
      </c>
      <c r="B176" s="16">
        <v>12413</v>
      </c>
      <c r="C176" s="16">
        <v>8238.8679900000006</v>
      </c>
      <c r="D176" s="16">
        <v>35.899519999999995</v>
      </c>
      <c r="E176" s="16">
        <f t="shared" si="82"/>
        <v>8274.7675100000015</v>
      </c>
      <c r="F176" s="16">
        <f t="shared" si="83"/>
        <v>4138.2324899999985</v>
      </c>
      <c r="G176" s="16">
        <f t="shared" si="84"/>
        <v>4174.1320099999994</v>
      </c>
      <c r="H176" s="84">
        <f t="shared" si="79"/>
        <v>66.662108354144863</v>
      </c>
    </row>
    <row r="177" spans="1:8" ht="11.25" customHeight="1" x14ac:dyDescent="0.2">
      <c r="A177" s="61" t="s">
        <v>200</v>
      </c>
      <c r="B177" s="16">
        <v>32149</v>
      </c>
      <c r="C177" s="16">
        <v>23353.334440000002</v>
      </c>
      <c r="D177" s="16">
        <v>1673.1609599999999</v>
      </c>
      <c r="E177" s="16">
        <f t="shared" si="82"/>
        <v>25026.495400000003</v>
      </c>
      <c r="F177" s="16">
        <f t="shared" si="83"/>
        <v>7122.5045999999966</v>
      </c>
      <c r="G177" s="16">
        <f t="shared" si="84"/>
        <v>8795.6655599999976</v>
      </c>
      <c r="H177" s="84">
        <f t="shared" si="79"/>
        <v>77.845330803446473</v>
      </c>
    </row>
    <row r="178" spans="1:8" ht="11.25" customHeight="1" x14ac:dyDescent="0.2">
      <c r="A178" s="61" t="s">
        <v>201</v>
      </c>
      <c r="B178" s="16">
        <v>173277</v>
      </c>
      <c r="C178" s="16">
        <v>119904.94942999999</v>
      </c>
      <c r="D178" s="16">
        <v>7758.7530399999987</v>
      </c>
      <c r="E178" s="16">
        <f t="shared" si="82"/>
        <v>127663.70246999999</v>
      </c>
      <c r="F178" s="16">
        <f t="shared" si="83"/>
        <v>45613.297530000011</v>
      </c>
      <c r="G178" s="16">
        <f t="shared" si="84"/>
        <v>53372.050570000007</v>
      </c>
      <c r="H178" s="84">
        <f t="shared" si="79"/>
        <v>73.67608076663376</v>
      </c>
    </row>
    <row r="179" spans="1:8" ht="11.25" customHeight="1" x14ac:dyDescent="0.2">
      <c r="A179" s="61" t="s">
        <v>202</v>
      </c>
      <c r="B179" s="16">
        <v>24268</v>
      </c>
      <c r="C179" s="16">
        <v>21543.263589999999</v>
      </c>
      <c r="D179" s="16">
        <v>902.52895000000001</v>
      </c>
      <c r="E179" s="16">
        <f t="shared" si="82"/>
        <v>22445.792539999999</v>
      </c>
      <c r="F179" s="16">
        <f t="shared" si="83"/>
        <v>1822.2074600000014</v>
      </c>
      <c r="G179" s="16">
        <f t="shared" si="84"/>
        <v>2724.7364100000013</v>
      </c>
      <c r="H179" s="84">
        <f t="shared" si="79"/>
        <v>92.491315889236844</v>
      </c>
    </row>
    <row r="180" spans="1:8" ht="11.25" customHeight="1" x14ac:dyDescent="0.2">
      <c r="A180" s="64"/>
      <c r="B180" s="19"/>
      <c r="C180" s="18"/>
      <c r="D180" s="19"/>
      <c r="E180" s="18"/>
      <c r="F180" s="18"/>
      <c r="G180" s="18"/>
      <c r="H180" s="84" t="str">
        <f t="shared" si="79"/>
        <v/>
      </c>
    </row>
    <row r="181" spans="1:8" ht="11.25" customHeight="1" x14ac:dyDescent="0.2">
      <c r="A181" s="59" t="s">
        <v>203</v>
      </c>
      <c r="B181" s="22">
        <f>SUM(B182:B185)</f>
        <v>420789.64899999998</v>
      </c>
      <c r="C181" s="22">
        <f>SUM(C182:C185)</f>
        <v>315419.04303999996</v>
      </c>
      <c r="D181" s="22">
        <f t="shared" ref="D181:G181" si="85">SUM(D182:D185)</f>
        <v>25243.185100000006</v>
      </c>
      <c r="E181" s="22">
        <f t="shared" si="85"/>
        <v>340662.22813999996</v>
      </c>
      <c r="F181" s="22">
        <f t="shared" si="85"/>
        <v>80127.420860000027</v>
      </c>
      <c r="G181" s="22">
        <f t="shared" si="85"/>
        <v>105370.60596000003</v>
      </c>
      <c r="H181" s="84">
        <f t="shared" si="79"/>
        <v>80.957844127007021</v>
      </c>
    </row>
    <row r="182" spans="1:8" ht="11.25" customHeight="1" x14ac:dyDescent="0.2">
      <c r="A182" s="61" t="s">
        <v>178</v>
      </c>
      <c r="B182" s="16">
        <v>387868.538</v>
      </c>
      <c r="C182" s="16">
        <v>286696.81900999998</v>
      </c>
      <c r="D182" s="16">
        <v>22714.390480000005</v>
      </c>
      <c r="E182" s="16">
        <f t="shared" ref="E182:E185" si="86">C182+D182</f>
        <v>309411.20948999998</v>
      </c>
      <c r="F182" s="16">
        <f>B182-E182</f>
        <v>78457.328510000021</v>
      </c>
      <c r="G182" s="16">
        <f>B182-C182</f>
        <v>101171.71899000002</v>
      </c>
      <c r="H182" s="84">
        <f t="shared" si="79"/>
        <v>79.77218546403472</v>
      </c>
    </row>
    <row r="183" spans="1:8" ht="11.4" customHeight="1" x14ac:dyDescent="0.2">
      <c r="A183" s="61" t="s">
        <v>204</v>
      </c>
      <c r="B183" s="16">
        <v>9459</v>
      </c>
      <c r="C183" s="16">
        <v>7916.2943499999992</v>
      </c>
      <c r="D183" s="16">
        <v>156.23254</v>
      </c>
      <c r="E183" s="16">
        <f t="shared" si="86"/>
        <v>8072.5268899999992</v>
      </c>
      <c r="F183" s="16">
        <f>B183-E183</f>
        <v>1386.4731100000008</v>
      </c>
      <c r="G183" s="16">
        <f>B183-C183</f>
        <v>1542.7056500000008</v>
      </c>
      <c r="H183" s="84">
        <f t="shared" si="79"/>
        <v>85.342286605349386</v>
      </c>
    </row>
    <row r="184" spans="1:8" ht="11.25" customHeight="1" x14ac:dyDescent="0.2">
      <c r="A184" s="61" t="s">
        <v>205</v>
      </c>
      <c r="B184" s="16">
        <v>21367.111000000001</v>
      </c>
      <c r="C184" s="16">
        <v>18994.511620000001</v>
      </c>
      <c r="D184" s="16">
        <v>2372.5620800000002</v>
      </c>
      <c r="E184" s="16">
        <f t="shared" si="86"/>
        <v>21367.073700000001</v>
      </c>
      <c r="F184" s="16">
        <f>B184-E184</f>
        <v>3.7299999999959255E-2</v>
      </c>
      <c r="G184" s="16">
        <f>B184-C184</f>
        <v>2372.5993799999997</v>
      </c>
      <c r="H184" s="84">
        <f t="shared" si="79"/>
        <v>99.999825432647398</v>
      </c>
    </row>
    <row r="185" spans="1:8" ht="11.25" customHeight="1" x14ac:dyDescent="0.2">
      <c r="A185" s="65" t="s">
        <v>299</v>
      </c>
      <c r="B185" s="16">
        <v>2095</v>
      </c>
      <c r="C185" s="16">
        <v>1811.41806</v>
      </c>
      <c r="D185" s="16">
        <v>0</v>
      </c>
      <c r="E185" s="16">
        <f t="shared" si="86"/>
        <v>1811.41806</v>
      </c>
      <c r="F185" s="16">
        <f>B185-E185</f>
        <v>283.58194000000003</v>
      </c>
      <c r="G185" s="16">
        <f>B185-C185</f>
        <v>283.58194000000003</v>
      </c>
      <c r="H185" s="84">
        <f t="shared" si="79"/>
        <v>86.463869212410501</v>
      </c>
    </row>
    <row r="186" spans="1:8" ht="11.25" customHeight="1" x14ac:dyDescent="0.2">
      <c r="A186" s="64" t="s">
        <v>206</v>
      </c>
      <c r="B186" s="18"/>
      <c r="C186" s="18"/>
      <c r="D186" s="18"/>
      <c r="E186" s="18"/>
      <c r="F186" s="18"/>
      <c r="G186" s="18"/>
      <c r="H186" s="84" t="str">
        <f t="shared" si="79"/>
        <v/>
      </c>
    </row>
    <row r="187" spans="1:8" ht="11.25" customHeight="1" x14ac:dyDescent="0.2">
      <c r="A187" s="59" t="s">
        <v>207</v>
      </c>
      <c r="B187" s="20">
        <f t="shared" ref="B187:G187" si="87">SUM(B188:B193)</f>
        <v>1054973.4069999999</v>
      </c>
      <c r="C187" s="20">
        <f t="shared" si="87"/>
        <v>776688.59489000007</v>
      </c>
      <c r="D187" s="20">
        <f t="shared" si="87"/>
        <v>43821.78224</v>
      </c>
      <c r="E187" s="22">
        <f t="shared" si="87"/>
        <v>820510.37713000015</v>
      </c>
      <c r="F187" s="22">
        <f t="shared" si="87"/>
        <v>234463.02986999991</v>
      </c>
      <c r="G187" s="22">
        <f t="shared" si="87"/>
        <v>278284.81210999994</v>
      </c>
      <c r="H187" s="84">
        <f t="shared" si="79"/>
        <v>77.775455920094132</v>
      </c>
    </row>
    <row r="188" spans="1:8" ht="11.25" customHeight="1" x14ac:dyDescent="0.2">
      <c r="A188" s="61" t="s">
        <v>178</v>
      </c>
      <c r="B188" s="16">
        <v>810103</v>
      </c>
      <c r="C188" s="16">
        <v>596277.09674000007</v>
      </c>
      <c r="D188" s="16">
        <v>34253.236140000001</v>
      </c>
      <c r="E188" s="16">
        <f t="shared" ref="E188:E193" si="88">C188+D188</f>
        <v>630530.33288000012</v>
      </c>
      <c r="F188" s="16">
        <f t="shared" ref="F188:F193" si="89">B188-E188</f>
        <v>179572.66711999988</v>
      </c>
      <c r="G188" s="16">
        <f t="shared" ref="G188:G193" si="90">B188-C188</f>
        <v>213825.90325999993</v>
      </c>
      <c r="H188" s="84">
        <f t="shared" si="79"/>
        <v>77.833353645153778</v>
      </c>
    </row>
    <row r="189" spans="1:8" ht="11.25" customHeight="1" x14ac:dyDescent="0.2">
      <c r="A189" s="61" t="s">
        <v>208</v>
      </c>
      <c r="B189" s="16">
        <v>47553.807000000001</v>
      </c>
      <c r="C189" s="16">
        <v>36081.459009999999</v>
      </c>
      <c r="D189" s="16">
        <v>4019.4274599999999</v>
      </c>
      <c r="E189" s="16">
        <f t="shared" si="88"/>
        <v>40100.886469999998</v>
      </c>
      <c r="F189" s="16">
        <f t="shared" si="89"/>
        <v>7452.9205300000031</v>
      </c>
      <c r="G189" s="16">
        <f t="shared" si="90"/>
        <v>11472.347990000002</v>
      </c>
      <c r="H189" s="84">
        <f t="shared" si="79"/>
        <v>84.327394586936009</v>
      </c>
    </row>
    <row r="190" spans="1:8" ht="11.25" customHeight="1" x14ac:dyDescent="0.2">
      <c r="A190" s="61" t="s">
        <v>209</v>
      </c>
      <c r="B190" s="16">
        <v>14118</v>
      </c>
      <c r="C190" s="16">
        <v>9175.9090500000002</v>
      </c>
      <c r="D190" s="16">
        <v>0</v>
      </c>
      <c r="E190" s="16">
        <f t="shared" si="88"/>
        <v>9175.9090500000002</v>
      </c>
      <c r="F190" s="16">
        <f t="shared" si="89"/>
        <v>4942.0909499999998</v>
      </c>
      <c r="G190" s="16">
        <f t="shared" si="90"/>
        <v>4942.0909499999998</v>
      </c>
      <c r="H190" s="84">
        <f t="shared" si="79"/>
        <v>64.994397577560562</v>
      </c>
    </row>
    <row r="191" spans="1:8" ht="11.25" customHeight="1" x14ac:dyDescent="0.2">
      <c r="A191" s="61" t="s">
        <v>210</v>
      </c>
      <c r="B191" s="16">
        <v>23152.722000000002</v>
      </c>
      <c r="C191" s="16">
        <v>23151.3498</v>
      </c>
      <c r="D191" s="16">
        <v>0</v>
      </c>
      <c r="E191" s="16">
        <f t="shared" si="88"/>
        <v>23151.3498</v>
      </c>
      <c r="F191" s="16">
        <f t="shared" si="89"/>
        <v>1.3722000000016124</v>
      </c>
      <c r="G191" s="16">
        <f t="shared" si="90"/>
        <v>1.3722000000016124</v>
      </c>
      <c r="H191" s="84">
        <f t="shared" si="79"/>
        <v>99.994073267065517</v>
      </c>
    </row>
    <row r="192" spans="1:8" ht="11.25" customHeight="1" x14ac:dyDescent="0.2">
      <c r="A192" s="61" t="s">
        <v>211</v>
      </c>
      <c r="B192" s="16">
        <v>21533</v>
      </c>
      <c r="C192" s="16">
        <v>12475.101839999999</v>
      </c>
      <c r="D192" s="16">
        <v>338.87567999999999</v>
      </c>
      <c r="E192" s="16">
        <f t="shared" si="88"/>
        <v>12813.977519999999</v>
      </c>
      <c r="F192" s="16">
        <f t="shared" si="89"/>
        <v>8719.0224800000015</v>
      </c>
      <c r="G192" s="16">
        <f t="shared" si="90"/>
        <v>9057.8981600000006</v>
      </c>
      <c r="H192" s="84">
        <f t="shared" si="79"/>
        <v>59.508556726884308</v>
      </c>
    </row>
    <row r="193" spans="1:8" ht="11.4" x14ac:dyDescent="0.2">
      <c r="A193" s="61" t="s">
        <v>212</v>
      </c>
      <c r="B193" s="16">
        <v>138512.878</v>
      </c>
      <c r="C193" s="16">
        <v>99527.678450000007</v>
      </c>
      <c r="D193" s="16">
        <v>5210.2429599999996</v>
      </c>
      <c r="E193" s="16">
        <f t="shared" si="88"/>
        <v>104737.92141000001</v>
      </c>
      <c r="F193" s="16">
        <f t="shared" si="89"/>
        <v>33774.956589999987</v>
      </c>
      <c r="G193" s="16">
        <f t="shared" si="90"/>
        <v>38985.19954999999</v>
      </c>
      <c r="H193" s="84">
        <f t="shared" si="79"/>
        <v>75.616017024785236</v>
      </c>
    </row>
    <row r="194" spans="1:8" ht="11.4" x14ac:dyDescent="0.2">
      <c r="A194" s="64"/>
      <c r="B194" s="18"/>
      <c r="C194" s="18"/>
      <c r="D194" s="18"/>
      <c r="E194" s="18"/>
      <c r="F194" s="18"/>
      <c r="G194" s="18"/>
      <c r="H194" s="84" t="str">
        <f t="shared" si="79"/>
        <v/>
      </c>
    </row>
    <row r="195" spans="1:8" ht="11.25" customHeight="1" x14ac:dyDescent="0.2">
      <c r="A195" s="59" t="s">
        <v>213</v>
      </c>
      <c r="B195" s="23">
        <f t="shared" ref="B195:C195" si="91">SUM(B196:B202)</f>
        <v>6002664.3950000005</v>
      </c>
      <c r="C195" s="23">
        <f t="shared" si="91"/>
        <v>5320483.6891500028</v>
      </c>
      <c r="D195" s="23">
        <f t="shared" ref="D195:G195" si="92">SUM(D196:D202)</f>
        <v>99930.197889999981</v>
      </c>
      <c r="E195" s="43">
        <f t="shared" si="92"/>
        <v>5420413.8870400013</v>
      </c>
      <c r="F195" s="43">
        <f t="shared" si="92"/>
        <v>582250.50795999856</v>
      </c>
      <c r="G195" s="43">
        <f t="shared" si="92"/>
        <v>682180.70584999863</v>
      </c>
      <c r="H195" s="84">
        <f t="shared" si="79"/>
        <v>90.30013224719022</v>
      </c>
    </row>
    <row r="196" spans="1:8" ht="11.25" customHeight="1" x14ac:dyDescent="0.2">
      <c r="A196" s="61" t="s">
        <v>178</v>
      </c>
      <c r="B196" s="16">
        <v>2693378.8930000002</v>
      </c>
      <c r="C196" s="16">
        <v>2341677.6027100012</v>
      </c>
      <c r="D196" s="16">
        <v>52065.773249999984</v>
      </c>
      <c r="E196" s="16">
        <f t="shared" ref="E196:E202" si="93">C196+D196</f>
        <v>2393743.3759600013</v>
      </c>
      <c r="F196" s="16">
        <f t="shared" ref="F196:F202" si="94">B196-E196</f>
        <v>299635.5170399989</v>
      </c>
      <c r="G196" s="16">
        <f t="shared" ref="G196:G202" si="95">B196-C196</f>
        <v>351701.29028999899</v>
      </c>
      <c r="H196" s="84">
        <f t="shared" ref="H196:H227" si="96">IFERROR(E196/B196*100,"")</f>
        <v>88.875107107331189</v>
      </c>
    </row>
    <row r="197" spans="1:8" ht="11.25" customHeight="1" x14ac:dyDescent="0.2">
      <c r="A197" s="61" t="s">
        <v>214</v>
      </c>
      <c r="B197" s="16">
        <v>36226</v>
      </c>
      <c r="C197" s="16">
        <v>35594.72982</v>
      </c>
      <c r="D197" s="16">
        <v>387.48018000000002</v>
      </c>
      <c r="E197" s="16">
        <f t="shared" si="93"/>
        <v>35982.21</v>
      </c>
      <c r="F197" s="16">
        <f t="shared" si="94"/>
        <v>243.79000000000087</v>
      </c>
      <c r="G197" s="16">
        <f t="shared" si="95"/>
        <v>631.27017999999953</v>
      </c>
      <c r="H197" s="84">
        <f t="shared" si="96"/>
        <v>99.327030309722304</v>
      </c>
    </row>
    <row r="198" spans="1:8" ht="11.25" customHeight="1" x14ac:dyDescent="0.2">
      <c r="A198" s="61" t="s">
        <v>215</v>
      </c>
      <c r="B198" s="16">
        <v>147468.62899999999</v>
      </c>
      <c r="C198" s="16">
        <v>134400.72626999998</v>
      </c>
      <c r="D198" s="16">
        <v>2933.54873</v>
      </c>
      <c r="E198" s="16">
        <f t="shared" si="93"/>
        <v>137334.27499999999</v>
      </c>
      <c r="F198" s="16">
        <f t="shared" si="94"/>
        <v>10134.353999999992</v>
      </c>
      <c r="G198" s="16">
        <f t="shared" si="95"/>
        <v>13067.902730000002</v>
      </c>
      <c r="H198" s="84">
        <f t="shared" si="96"/>
        <v>93.127789911168151</v>
      </c>
    </row>
    <row r="199" spans="1:8" ht="11.25" customHeight="1" x14ac:dyDescent="0.2">
      <c r="A199" s="61" t="s">
        <v>216</v>
      </c>
      <c r="B199" s="16">
        <v>5378</v>
      </c>
      <c r="C199" s="16">
        <v>4639.3903600000003</v>
      </c>
      <c r="D199" s="16">
        <v>698.80108999999993</v>
      </c>
      <c r="E199" s="16">
        <f t="shared" si="93"/>
        <v>5338.1914500000003</v>
      </c>
      <c r="F199" s="16">
        <f t="shared" si="94"/>
        <v>39.808549999999741</v>
      </c>
      <c r="G199" s="16">
        <f t="shared" si="95"/>
        <v>738.60963999999967</v>
      </c>
      <c r="H199" s="84">
        <f t="shared" si="96"/>
        <v>99.259788955001866</v>
      </c>
    </row>
    <row r="200" spans="1:8" ht="11.25" customHeight="1" x14ac:dyDescent="0.2">
      <c r="A200" s="61" t="s">
        <v>217</v>
      </c>
      <c r="B200" s="16">
        <v>126916.355</v>
      </c>
      <c r="C200" s="16">
        <v>124693.88835000001</v>
      </c>
      <c r="D200" s="16">
        <v>1293.74803</v>
      </c>
      <c r="E200" s="16">
        <f t="shared" si="93"/>
        <v>125987.63638000001</v>
      </c>
      <c r="F200" s="16">
        <f t="shared" si="94"/>
        <v>928.71861999998509</v>
      </c>
      <c r="G200" s="16">
        <f t="shared" si="95"/>
        <v>2222.4666499999876</v>
      </c>
      <c r="H200" s="84">
        <f t="shared" si="96"/>
        <v>99.268243545128612</v>
      </c>
    </row>
    <row r="201" spans="1:8" ht="11.25" customHeight="1" x14ac:dyDescent="0.2">
      <c r="A201" s="61" t="s">
        <v>218</v>
      </c>
      <c r="B201" s="16">
        <v>2977458.5180000002</v>
      </c>
      <c r="C201" s="16">
        <v>2673865.2069500005</v>
      </c>
      <c r="D201" s="16">
        <v>42369.463739999999</v>
      </c>
      <c r="E201" s="16">
        <f t="shared" si="93"/>
        <v>2716234.6706900005</v>
      </c>
      <c r="F201" s="16">
        <f t="shared" si="94"/>
        <v>261223.84730999963</v>
      </c>
      <c r="G201" s="16">
        <f t="shared" si="95"/>
        <v>303593.31104999967</v>
      </c>
      <c r="H201" s="84">
        <f t="shared" si="96"/>
        <v>91.226616736025349</v>
      </c>
    </row>
    <row r="202" spans="1:8" ht="11.25" customHeight="1" x14ac:dyDescent="0.2">
      <c r="A202" s="61" t="s">
        <v>219</v>
      </c>
      <c r="B202" s="16">
        <v>15838</v>
      </c>
      <c r="C202" s="16">
        <v>5612.1446900000001</v>
      </c>
      <c r="D202" s="16">
        <v>181.38287</v>
      </c>
      <c r="E202" s="16">
        <f t="shared" si="93"/>
        <v>5793.5275600000004</v>
      </c>
      <c r="F202" s="16">
        <f t="shared" si="94"/>
        <v>10044.47244</v>
      </c>
      <c r="G202" s="16">
        <f t="shared" si="95"/>
        <v>10225.855309999999</v>
      </c>
      <c r="H202" s="84">
        <f t="shared" si="96"/>
        <v>36.579918929157721</v>
      </c>
    </row>
    <row r="203" spans="1:8" ht="11.25" customHeight="1" x14ac:dyDescent="0.2">
      <c r="A203" s="64"/>
      <c r="B203" s="18"/>
      <c r="C203" s="18"/>
      <c r="D203" s="18"/>
      <c r="E203" s="18"/>
      <c r="F203" s="18"/>
      <c r="G203" s="18"/>
      <c r="H203" s="84" t="str">
        <f t="shared" si="96"/>
        <v/>
      </c>
    </row>
    <row r="204" spans="1:8" ht="11.25" customHeight="1" x14ac:dyDescent="0.2">
      <c r="A204" s="59" t="s">
        <v>220</v>
      </c>
      <c r="B204" s="24">
        <f>SUM(B205:B211)</f>
        <v>1948147.0190000001</v>
      </c>
      <c r="C204" s="24">
        <f>SUM(C205:C211)</f>
        <v>1702113.7476400002</v>
      </c>
      <c r="D204" s="24">
        <f>SUM(D205:D211)</f>
        <v>52795.346409999998</v>
      </c>
      <c r="E204" s="24">
        <f t="shared" ref="E204:G204" si="97">SUM(E205:E211)</f>
        <v>1754909.09405</v>
      </c>
      <c r="F204" s="24">
        <f t="shared" si="97"/>
        <v>193237.92495000002</v>
      </c>
      <c r="G204" s="24">
        <f t="shared" si="97"/>
        <v>246033.27136000004</v>
      </c>
      <c r="H204" s="84">
        <f t="shared" si="96"/>
        <v>90.080937266778221</v>
      </c>
    </row>
    <row r="205" spans="1:8" ht="11.25" customHeight="1" x14ac:dyDescent="0.2">
      <c r="A205" s="61" t="s">
        <v>178</v>
      </c>
      <c r="B205" s="16">
        <v>312177.23700000026</v>
      </c>
      <c r="C205" s="16">
        <v>256757.23477000007</v>
      </c>
      <c r="D205" s="16">
        <v>7355.7443799999983</v>
      </c>
      <c r="E205" s="16">
        <f t="shared" ref="E205:E211" si="98">C205+D205</f>
        <v>264112.97915000009</v>
      </c>
      <c r="F205" s="16">
        <f t="shared" ref="F205:F211" si="99">B205-E205</f>
        <v>48064.257850000169</v>
      </c>
      <c r="G205" s="16">
        <f t="shared" ref="G205:G211" si="100">B205-C205</f>
        <v>55420.002230000187</v>
      </c>
      <c r="H205" s="84">
        <f t="shared" si="96"/>
        <v>84.603535378846303</v>
      </c>
    </row>
    <row r="206" spans="1:8" ht="11.25" customHeight="1" x14ac:dyDescent="0.2">
      <c r="A206" s="61" t="s">
        <v>221</v>
      </c>
      <c r="B206" s="16">
        <v>3767</v>
      </c>
      <c r="C206" s="16">
        <v>3671.26091</v>
      </c>
      <c r="D206" s="16">
        <v>95.42492</v>
      </c>
      <c r="E206" s="16">
        <f t="shared" si="98"/>
        <v>3766.6858299999999</v>
      </c>
      <c r="F206" s="16">
        <f t="shared" si="99"/>
        <v>0.31417000000010376</v>
      </c>
      <c r="G206" s="16">
        <f t="shared" si="100"/>
        <v>95.739090000000033</v>
      </c>
      <c r="H206" s="84">
        <f t="shared" si="96"/>
        <v>99.991659941598087</v>
      </c>
    </row>
    <row r="207" spans="1:8" ht="11.25" customHeight="1" x14ac:dyDescent="0.2">
      <c r="A207" s="61" t="s">
        <v>222</v>
      </c>
      <c r="B207" s="16">
        <v>28112</v>
      </c>
      <c r="C207" s="16">
        <v>28111.450199999999</v>
      </c>
      <c r="D207" s="16">
        <v>0</v>
      </c>
      <c r="E207" s="16">
        <f t="shared" si="98"/>
        <v>28111.450199999999</v>
      </c>
      <c r="F207" s="16">
        <f t="shared" si="99"/>
        <v>0.54980000000068685</v>
      </c>
      <c r="G207" s="16">
        <f t="shared" si="100"/>
        <v>0.54980000000068685</v>
      </c>
      <c r="H207" s="84">
        <f t="shared" si="96"/>
        <v>99.998044251565162</v>
      </c>
    </row>
    <row r="208" spans="1:8" ht="11.25" customHeight="1" x14ac:dyDescent="0.2">
      <c r="A208" s="61" t="s">
        <v>223</v>
      </c>
      <c r="B208" s="16">
        <v>12698.781999999999</v>
      </c>
      <c r="C208" s="16">
        <v>11074.926609999999</v>
      </c>
      <c r="D208" s="16">
        <v>316.64534000000003</v>
      </c>
      <c r="E208" s="16">
        <f t="shared" si="98"/>
        <v>11391.571949999998</v>
      </c>
      <c r="F208" s="16">
        <f t="shared" si="99"/>
        <v>1307.2100500000015</v>
      </c>
      <c r="G208" s="16">
        <f t="shared" si="100"/>
        <v>1623.8553900000006</v>
      </c>
      <c r="H208" s="84">
        <f t="shared" si="96"/>
        <v>89.706020230916621</v>
      </c>
    </row>
    <row r="209" spans="1:8" ht="11.25" customHeight="1" x14ac:dyDescent="0.2">
      <c r="A209" s="61" t="s">
        <v>224</v>
      </c>
      <c r="B209" s="16">
        <v>12177</v>
      </c>
      <c r="C209" s="16">
        <v>11367.81344</v>
      </c>
      <c r="D209" s="16">
        <v>788.74510999999995</v>
      </c>
      <c r="E209" s="16">
        <f t="shared" si="98"/>
        <v>12156.55855</v>
      </c>
      <c r="F209" s="16">
        <f t="shared" si="99"/>
        <v>20.441450000000259</v>
      </c>
      <c r="G209" s="16">
        <f t="shared" si="100"/>
        <v>809.1865600000001</v>
      </c>
      <c r="H209" s="84">
        <f t="shared" si="96"/>
        <v>99.832130656155044</v>
      </c>
    </row>
    <row r="210" spans="1:8" ht="11.25" customHeight="1" x14ac:dyDescent="0.2">
      <c r="A210" s="61" t="s">
        <v>225</v>
      </c>
      <c r="B210" s="16">
        <v>1502137.9999999998</v>
      </c>
      <c r="C210" s="16">
        <v>1335662.0953599999</v>
      </c>
      <c r="D210" s="16">
        <v>41595.286229999998</v>
      </c>
      <c r="E210" s="16">
        <f t="shared" si="98"/>
        <v>1377257.3815899999</v>
      </c>
      <c r="F210" s="16">
        <f t="shared" si="99"/>
        <v>124880.61840999988</v>
      </c>
      <c r="G210" s="16">
        <f t="shared" si="100"/>
        <v>166475.90463999985</v>
      </c>
      <c r="H210" s="84">
        <f t="shared" si="96"/>
        <v>91.686474983656623</v>
      </c>
    </row>
    <row r="211" spans="1:8" ht="11.25" customHeight="1" x14ac:dyDescent="0.2">
      <c r="A211" s="61" t="s">
        <v>226</v>
      </c>
      <c r="B211" s="16">
        <v>77077</v>
      </c>
      <c r="C211" s="16">
        <v>55468.966350000002</v>
      </c>
      <c r="D211" s="16">
        <v>2643.5004300000001</v>
      </c>
      <c r="E211" s="16">
        <f t="shared" si="98"/>
        <v>58112.466780000002</v>
      </c>
      <c r="F211" s="16">
        <f t="shared" si="99"/>
        <v>18964.533219999998</v>
      </c>
      <c r="G211" s="16">
        <f t="shared" si="100"/>
        <v>21608.033649999998</v>
      </c>
      <c r="H211" s="84">
        <f t="shared" si="96"/>
        <v>75.395340737184895</v>
      </c>
    </row>
    <row r="212" spans="1:8" ht="11.25" customHeight="1" x14ac:dyDescent="0.2">
      <c r="A212" s="64"/>
      <c r="B212" s="18"/>
      <c r="C212" s="18"/>
      <c r="D212" s="18"/>
      <c r="E212" s="18"/>
      <c r="F212" s="18"/>
      <c r="G212" s="18"/>
      <c r="H212" s="84" t="str">
        <f t="shared" si="96"/>
        <v/>
      </c>
    </row>
    <row r="213" spans="1:8" ht="11.25" customHeight="1" x14ac:dyDescent="0.2">
      <c r="A213" s="59" t="s">
        <v>320</v>
      </c>
      <c r="B213" s="23">
        <f>SUM(B214:B220)</f>
        <v>268050.41000000003</v>
      </c>
      <c r="C213" s="23">
        <f>SUM(C214:C220)</f>
        <v>236537.62111000004</v>
      </c>
      <c r="D213" s="23">
        <f t="shared" ref="D213:G213" si="101">SUM(D214:D220)</f>
        <v>5151.0982800000011</v>
      </c>
      <c r="E213" s="23">
        <f t="shared" si="101"/>
        <v>241688.71939000007</v>
      </c>
      <c r="F213" s="23">
        <f t="shared" si="101"/>
        <v>26361.690609999965</v>
      </c>
      <c r="G213" s="23">
        <f t="shared" si="101"/>
        <v>31512.788889999967</v>
      </c>
      <c r="H213" s="84">
        <f t="shared" si="96"/>
        <v>90.165398139103786</v>
      </c>
    </row>
    <row r="214" spans="1:8" ht="11.25" customHeight="1" x14ac:dyDescent="0.2">
      <c r="A214" s="61" t="s">
        <v>321</v>
      </c>
      <c r="B214" s="16">
        <v>70954</v>
      </c>
      <c r="C214" s="16">
        <v>70410.548900000038</v>
      </c>
      <c r="D214" s="16">
        <v>288.08726000000024</v>
      </c>
      <c r="E214" s="16">
        <f t="shared" ref="E214:E220" si="102">C214+D214</f>
        <v>70698.636160000038</v>
      </c>
      <c r="F214" s="16">
        <f t="shared" ref="F214:F220" si="103">B214-E214</f>
        <v>255.36383999996178</v>
      </c>
      <c r="G214" s="16">
        <f t="shared" ref="G214:G220" si="104">B214-C214</f>
        <v>543.45109999996203</v>
      </c>
      <c r="H214" s="84">
        <f t="shared" si="96"/>
        <v>99.640099444710714</v>
      </c>
    </row>
    <row r="215" spans="1:8" ht="11.25" customHeight="1" x14ac:dyDescent="0.2">
      <c r="A215" s="65" t="s">
        <v>322</v>
      </c>
      <c r="B215" s="16">
        <v>76446.264999999999</v>
      </c>
      <c r="C215" s="16">
        <v>63635.062939999996</v>
      </c>
      <c r="D215" s="16">
        <v>565.36329000000001</v>
      </c>
      <c r="E215" s="16">
        <f t="shared" si="102"/>
        <v>64200.426229999997</v>
      </c>
      <c r="F215" s="16">
        <f t="shared" si="103"/>
        <v>12245.838770000002</v>
      </c>
      <c r="G215" s="16">
        <f t="shared" si="104"/>
        <v>12811.202060000003</v>
      </c>
      <c r="H215" s="84">
        <f t="shared" si="96"/>
        <v>83.981115663400956</v>
      </c>
    </row>
    <row r="216" spans="1:8" ht="11.25" customHeight="1" x14ac:dyDescent="0.2">
      <c r="A216" s="61" t="s">
        <v>227</v>
      </c>
      <c r="B216" s="16">
        <v>0</v>
      </c>
      <c r="C216" s="16">
        <v>0</v>
      </c>
      <c r="D216" s="16">
        <v>0</v>
      </c>
      <c r="E216" s="16">
        <f t="shared" si="102"/>
        <v>0</v>
      </c>
      <c r="F216" s="16">
        <f t="shared" si="103"/>
        <v>0</v>
      </c>
      <c r="G216" s="16">
        <f t="shared" si="104"/>
        <v>0</v>
      </c>
      <c r="H216" s="84" t="str">
        <f t="shared" si="96"/>
        <v/>
      </c>
    </row>
    <row r="217" spans="1:8" ht="11.25" customHeight="1" x14ac:dyDescent="0.2">
      <c r="A217" s="61" t="s">
        <v>228</v>
      </c>
      <c r="B217" s="16">
        <v>23995.059000000001</v>
      </c>
      <c r="C217" s="16">
        <v>18353.723829999999</v>
      </c>
      <c r="D217" s="16">
        <v>2243.8412200000002</v>
      </c>
      <c r="E217" s="16">
        <f t="shared" si="102"/>
        <v>20597.565049999997</v>
      </c>
      <c r="F217" s="16">
        <f t="shared" si="103"/>
        <v>3397.4939500000037</v>
      </c>
      <c r="G217" s="16">
        <f t="shared" si="104"/>
        <v>5641.3351700000021</v>
      </c>
      <c r="H217" s="84">
        <f t="shared" si="96"/>
        <v>85.840860195426046</v>
      </c>
    </row>
    <row r="218" spans="1:8" ht="11.25" customHeight="1" x14ac:dyDescent="0.2">
      <c r="A218" s="61" t="s">
        <v>229</v>
      </c>
      <c r="B218" s="16">
        <v>55593.086000000003</v>
      </c>
      <c r="C218" s="16">
        <v>48795.798750000002</v>
      </c>
      <c r="D218" s="16">
        <v>137.79670999999999</v>
      </c>
      <c r="E218" s="16">
        <f t="shared" si="102"/>
        <v>48933.595460000004</v>
      </c>
      <c r="F218" s="16">
        <f t="shared" si="103"/>
        <v>6659.4905399999989</v>
      </c>
      <c r="G218" s="16">
        <f t="shared" si="104"/>
        <v>6797.2872500000012</v>
      </c>
      <c r="H218" s="84">
        <f t="shared" si="96"/>
        <v>88.02100941113433</v>
      </c>
    </row>
    <row r="219" spans="1:8" ht="11.25" customHeight="1" x14ac:dyDescent="0.2">
      <c r="A219" s="61" t="s">
        <v>323</v>
      </c>
      <c r="B219" s="16">
        <v>8191</v>
      </c>
      <c r="C219" s="16">
        <v>5295.5567300000002</v>
      </c>
      <c r="D219" s="16">
        <v>141.5214</v>
      </c>
      <c r="E219" s="16">
        <f t="shared" si="102"/>
        <v>5437.0781299999999</v>
      </c>
      <c r="F219" s="16">
        <f t="shared" si="103"/>
        <v>2753.9218700000001</v>
      </c>
      <c r="G219" s="16">
        <f t="shared" si="104"/>
        <v>2895.4432699999998</v>
      </c>
      <c r="H219" s="84">
        <f t="shared" si="96"/>
        <v>66.378685508484921</v>
      </c>
    </row>
    <row r="220" spans="1:8" ht="11.25" customHeight="1" x14ac:dyDescent="0.2">
      <c r="A220" s="65" t="s">
        <v>324</v>
      </c>
      <c r="B220" s="16">
        <v>32871</v>
      </c>
      <c r="C220" s="16">
        <v>30046.929960000001</v>
      </c>
      <c r="D220" s="16">
        <v>1774.4884</v>
      </c>
      <c r="E220" s="16">
        <f t="shared" si="102"/>
        <v>31821.41836</v>
      </c>
      <c r="F220" s="16">
        <f t="shared" si="103"/>
        <v>1049.5816400000003</v>
      </c>
      <c r="G220" s="16">
        <f t="shared" si="104"/>
        <v>2824.0700399999987</v>
      </c>
      <c r="H220" s="84">
        <f t="shared" si="96"/>
        <v>96.806967722308414</v>
      </c>
    </row>
    <row r="221" spans="1:8" ht="11.25" customHeight="1" x14ac:dyDescent="0.2">
      <c r="A221" s="64"/>
      <c r="B221" s="16"/>
      <c r="C221" s="17"/>
      <c r="D221" s="16"/>
      <c r="E221" s="17"/>
      <c r="F221" s="17"/>
      <c r="G221" s="17"/>
      <c r="H221" s="84" t="str">
        <f t="shared" si="96"/>
        <v/>
      </c>
    </row>
    <row r="222" spans="1:8" ht="11.25" customHeight="1" x14ac:dyDescent="0.2">
      <c r="A222" s="59" t="s">
        <v>230</v>
      </c>
      <c r="B222" s="24">
        <f t="shared" ref="B222:G222" si="105">SUM(B223:B235)+SUM(B240:B253)</f>
        <v>4690289.8415100006</v>
      </c>
      <c r="C222" s="24">
        <f t="shared" si="105"/>
        <v>2232926.1051599998</v>
      </c>
      <c r="D222" s="24">
        <f t="shared" si="105"/>
        <v>221753.80044999998</v>
      </c>
      <c r="E222" s="24">
        <f t="shared" si="105"/>
        <v>2454679.9056099998</v>
      </c>
      <c r="F222" s="24">
        <f t="shared" si="105"/>
        <v>2235609.9359000013</v>
      </c>
      <c r="G222" s="24">
        <f t="shared" si="105"/>
        <v>2457363.7363500008</v>
      </c>
      <c r="H222" s="84">
        <f t="shared" si="96"/>
        <v>52.335356418394298</v>
      </c>
    </row>
    <row r="223" spans="1:8" ht="11.25" customHeight="1" x14ac:dyDescent="0.2">
      <c r="A223" s="61" t="s">
        <v>231</v>
      </c>
      <c r="B223" s="16">
        <v>20313</v>
      </c>
      <c r="C223" s="16">
        <v>13737.04307</v>
      </c>
      <c r="D223" s="16">
        <v>251.71295000000001</v>
      </c>
      <c r="E223" s="16">
        <f t="shared" ref="E223:E234" si="106">C223+D223</f>
        <v>13988.756019999999</v>
      </c>
      <c r="F223" s="16">
        <f t="shared" ref="F223:F234" si="107">B223-E223</f>
        <v>6324.2439800000011</v>
      </c>
      <c r="G223" s="16">
        <f t="shared" ref="G223:G234" si="108">B223-C223</f>
        <v>6575.9569300000003</v>
      </c>
      <c r="H223" s="84">
        <f t="shared" si="96"/>
        <v>68.866026780879224</v>
      </c>
    </row>
    <row r="224" spans="1:8" ht="11.25" customHeight="1" x14ac:dyDescent="0.2">
      <c r="A224" s="61" t="s">
        <v>232</v>
      </c>
      <c r="B224" s="16">
        <v>20908.014999999999</v>
      </c>
      <c r="C224" s="16">
        <v>17728.357680000001</v>
      </c>
      <c r="D224" s="16">
        <v>148.19407999999999</v>
      </c>
      <c r="E224" s="16">
        <f t="shared" si="106"/>
        <v>17876.551760000002</v>
      </c>
      <c r="F224" s="16">
        <f t="shared" si="107"/>
        <v>3031.4632399999973</v>
      </c>
      <c r="G224" s="16">
        <f t="shared" si="108"/>
        <v>3179.6573199999984</v>
      </c>
      <c r="H224" s="84">
        <f t="shared" si="96"/>
        <v>85.500951477220582</v>
      </c>
    </row>
    <row r="225" spans="1:8" ht="11.25" customHeight="1" x14ac:dyDescent="0.2">
      <c r="A225" s="61" t="s">
        <v>233</v>
      </c>
      <c r="B225" s="16">
        <v>18777</v>
      </c>
      <c r="C225" s="16">
        <v>18445.109190000003</v>
      </c>
      <c r="D225" s="16">
        <v>317.39115999999996</v>
      </c>
      <c r="E225" s="16">
        <f t="shared" si="106"/>
        <v>18762.500350000002</v>
      </c>
      <c r="F225" s="16">
        <f t="shared" si="107"/>
        <v>14.499649999997928</v>
      </c>
      <c r="G225" s="16">
        <f t="shared" si="108"/>
        <v>331.89080999999715</v>
      </c>
      <c r="H225" s="84">
        <f t="shared" si="96"/>
        <v>99.922779730521398</v>
      </c>
    </row>
    <row r="226" spans="1:8" ht="11.25" customHeight="1" x14ac:dyDescent="0.2">
      <c r="A226" s="61" t="s">
        <v>234</v>
      </c>
      <c r="B226" s="16">
        <v>2394637.8315100004</v>
      </c>
      <c r="C226" s="16">
        <v>473345.40373999981</v>
      </c>
      <c r="D226" s="16">
        <v>69548.946929999962</v>
      </c>
      <c r="E226" s="16">
        <f t="shared" si="106"/>
        <v>542894.35066999972</v>
      </c>
      <c r="F226" s="16">
        <f t="shared" si="107"/>
        <v>1851743.4808400008</v>
      </c>
      <c r="G226" s="16">
        <f t="shared" si="108"/>
        <v>1921292.4277700006</v>
      </c>
      <c r="H226" s="84">
        <f t="shared" si="96"/>
        <v>22.671250889227945</v>
      </c>
    </row>
    <row r="227" spans="1:8" ht="11.25" customHeight="1" x14ac:dyDescent="0.2">
      <c r="A227" s="61" t="s">
        <v>235</v>
      </c>
      <c r="B227" s="16">
        <v>9344</v>
      </c>
      <c r="C227" s="16">
        <v>7499.1519000000008</v>
      </c>
      <c r="D227" s="16">
        <v>0</v>
      </c>
      <c r="E227" s="16">
        <f t="shared" si="106"/>
        <v>7499.1519000000008</v>
      </c>
      <c r="F227" s="16">
        <f t="shared" si="107"/>
        <v>1844.8480999999992</v>
      </c>
      <c r="G227" s="16">
        <f t="shared" si="108"/>
        <v>1844.8480999999992</v>
      </c>
      <c r="H227" s="84">
        <f t="shared" si="96"/>
        <v>80.256334546232893</v>
      </c>
    </row>
    <row r="228" spans="1:8" ht="11.25" customHeight="1" x14ac:dyDescent="0.2">
      <c r="A228" s="61" t="s">
        <v>236</v>
      </c>
      <c r="B228" s="16">
        <v>32355.761999999999</v>
      </c>
      <c r="C228" s="16">
        <v>22898.189699999999</v>
      </c>
      <c r="D228" s="16">
        <v>8327.2765500000005</v>
      </c>
      <c r="E228" s="16">
        <f t="shared" si="106"/>
        <v>31225.466249999998</v>
      </c>
      <c r="F228" s="16">
        <f t="shared" si="107"/>
        <v>1130.2957500000011</v>
      </c>
      <c r="G228" s="16">
        <f t="shared" si="108"/>
        <v>9457.5722999999998</v>
      </c>
      <c r="H228" s="84">
        <f t="shared" ref="H228:H259" si="109">IFERROR(E228/B228*100,"")</f>
        <v>96.506663171771379</v>
      </c>
    </row>
    <row r="229" spans="1:8" ht="11.25" customHeight="1" x14ac:dyDescent="0.2">
      <c r="A229" s="61" t="s">
        <v>237</v>
      </c>
      <c r="B229" s="16">
        <v>98642.409</v>
      </c>
      <c r="C229" s="16">
        <v>71562.554889999999</v>
      </c>
      <c r="D229" s="16">
        <v>20970.3328</v>
      </c>
      <c r="E229" s="16">
        <f t="shared" si="106"/>
        <v>92532.887690000003</v>
      </c>
      <c r="F229" s="16">
        <f t="shared" si="107"/>
        <v>6109.5213099999964</v>
      </c>
      <c r="G229" s="16">
        <f t="shared" si="108"/>
        <v>27079.85411</v>
      </c>
      <c r="H229" s="84">
        <f t="shared" si="109"/>
        <v>93.806394864099488</v>
      </c>
    </row>
    <row r="230" spans="1:8" ht="11.25" customHeight="1" x14ac:dyDescent="0.2">
      <c r="A230" s="61" t="s">
        <v>238</v>
      </c>
      <c r="B230" s="16">
        <v>30133</v>
      </c>
      <c r="C230" s="16">
        <v>20281.896069999999</v>
      </c>
      <c r="D230" s="16">
        <v>5465.4367899999997</v>
      </c>
      <c r="E230" s="16">
        <f t="shared" si="106"/>
        <v>25747.332859999999</v>
      </c>
      <c r="F230" s="16">
        <f t="shared" si="107"/>
        <v>4385.6671400000014</v>
      </c>
      <c r="G230" s="16">
        <f t="shared" si="108"/>
        <v>9851.1039300000011</v>
      </c>
      <c r="H230" s="84">
        <f t="shared" si="109"/>
        <v>85.445633889755413</v>
      </c>
    </row>
    <row r="231" spans="1:8" ht="11.25" customHeight="1" x14ac:dyDescent="0.2">
      <c r="A231" s="61" t="s">
        <v>239</v>
      </c>
      <c r="B231" s="16">
        <v>18013</v>
      </c>
      <c r="C231" s="16">
        <v>15636.63372</v>
      </c>
      <c r="D231" s="16">
        <v>886.38702999999998</v>
      </c>
      <c r="E231" s="16">
        <f t="shared" si="106"/>
        <v>16523.02075</v>
      </c>
      <c r="F231" s="16">
        <f t="shared" si="107"/>
        <v>1489.9792500000003</v>
      </c>
      <c r="G231" s="16">
        <f t="shared" si="108"/>
        <v>2376.3662800000002</v>
      </c>
      <c r="H231" s="84">
        <f t="shared" si="109"/>
        <v>91.72831149725198</v>
      </c>
    </row>
    <row r="232" spans="1:8" ht="11.25" customHeight="1" x14ac:dyDescent="0.2">
      <c r="A232" s="61" t="s">
        <v>240</v>
      </c>
      <c r="B232" s="16">
        <v>40940.684000000001</v>
      </c>
      <c r="C232" s="16">
        <v>31087.041969999998</v>
      </c>
      <c r="D232" s="16">
        <v>1669.6697799999999</v>
      </c>
      <c r="E232" s="16">
        <f t="shared" si="106"/>
        <v>32756.711749999999</v>
      </c>
      <c r="F232" s="16">
        <f t="shared" si="107"/>
        <v>8183.9722500000025</v>
      </c>
      <c r="G232" s="16">
        <f t="shared" si="108"/>
        <v>9853.6420300000027</v>
      </c>
      <c r="H232" s="84">
        <f t="shared" si="109"/>
        <v>80.010172155404135</v>
      </c>
    </row>
    <row r="233" spans="1:8" ht="11.25" customHeight="1" x14ac:dyDescent="0.2">
      <c r="A233" s="61" t="s">
        <v>241</v>
      </c>
      <c r="B233" s="16">
        <v>32226</v>
      </c>
      <c r="C233" s="16">
        <v>30069.78773</v>
      </c>
      <c r="D233" s="16">
        <v>784.49122999999997</v>
      </c>
      <c r="E233" s="16">
        <f t="shared" si="106"/>
        <v>30854.27896</v>
      </c>
      <c r="F233" s="16">
        <f t="shared" si="107"/>
        <v>1371.7210400000004</v>
      </c>
      <c r="G233" s="16">
        <f t="shared" si="108"/>
        <v>2156.21227</v>
      </c>
      <c r="H233" s="84">
        <f t="shared" si="109"/>
        <v>95.743433749146661</v>
      </c>
    </row>
    <row r="234" spans="1:8" ht="11.25" customHeight="1" x14ac:dyDescent="0.2">
      <c r="A234" s="61" t="s">
        <v>242</v>
      </c>
      <c r="B234" s="16">
        <v>18587</v>
      </c>
      <c r="C234" s="16">
        <v>9237.4589300000007</v>
      </c>
      <c r="D234" s="16">
        <v>1491.8230600000002</v>
      </c>
      <c r="E234" s="16">
        <f t="shared" si="106"/>
        <v>10729.281990000001</v>
      </c>
      <c r="F234" s="16">
        <f t="shared" si="107"/>
        <v>7857.7180099999987</v>
      </c>
      <c r="G234" s="16">
        <f t="shared" si="108"/>
        <v>9349.5410699999993</v>
      </c>
      <c r="H234" s="84">
        <f t="shared" si="109"/>
        <v>57.724656964545119</v>
      </c>
    </row>
    <row r="235" spans="1:8" ht="11.25" customHeight="1" x14ac:dyDescent="0.2">
      <c r="A235" s="61" t="s">
        <v>243</v>
      </c>
      <c r="B235" s="22">
        <f t="shared" ref="B235:D235" si="110">SUM(B236:B239)</f>
        <v>240017.18100000001</v>
      </c>
      <c r="C235" s="22">
        <f t="shared" si="110"/>
        <v>118031.70481</v>
      </c>
      <c r="D235" s="22">
        <f t="shared" si="110"/>
        <v>75250.069810000001</v>
      </c>
      <c r="E235" s="22">
        <f t="shared" ref="E235:G235" si="111">SUM(E236:E239)</f>
        <v>193281.77461999998</v>
      </c>
      <c r="F235" s="22">
        <f t="shared" si="111"/>
        <v>46735.406380000015</v>
      </c>
      <c r="G235" s="22">
        <f t="shared" si="111"/>
        <v>121985.47619</v>
      </c>
      <c r="H235" s="84">
        <f t="shared" si="109"/>
        <v>80.528307938088801</v>
      </c>
    </row>
    <row r="236" spans="1:8" ht="11.25" customHeight="1" x14ac:dyDescent="0.2">
      <c r="A236" s="61" t="s">
        <v>244</v>
      </c>
      <c r="B236" s="16">
        <v>89813</v>
      </c>
      <c r="C236" s="16">
        <v>39058.202980000002</v>
      </c>
      <c r="D236" s="16">
        <v>6858.0329599999995</v>
      </c>
      <c r="E236" s="16">
        <f t="shared" ref="E236:E253" si="112">C236+D236</f>
        <v>45916.235939999999</v>
      </c>
      <c r="F236" s="16">
        <f t="shared" ref="F236:F253" si="113">B236-E236</f>
        <v>43896.764060000001</v>
      </c>
      <c r="G236" s="16">
        <f t="shared" ref="G236:G253" si="114">B236-C236</f>
        <v>50754.797019999998</v>
      </c>
      <c r="H236" s="84">
        <f t="shared" si="109"/>
        <v>51.124264794628836</v>
      </c>
    </row>
    <row r="237" spans="1:8" ht="11.25" customHeight="1" x14ac:dyDescent="0.2">
      <c r="A237" s="61" t="s">
        <v>300</v>
      </c>
      <c r="B237" s="16">
        <v>29812</v>
      </c>
      <c r="C237" s="16">
        <v>29675.50246</v>
      </c>
      <c r="D237" s="16">
        <v>133.97848999999999</v>
      </c>
      <c r="E237" s="16">
        <f t="shared" si="112"/>
        <v>29809.480950000001</v>
      </c>
      <c r="F237" s="16">
        <f t="shared" si="113"/>
        <v>2.5190499999989697</v>
      </c>
      <c r="G237" s="16">
        <f t="shared" si="114"/>
        <v>136.4975400000003</v>
      </c>
      <c r="H237" s="84">
        <f t="shared" si="109"/>
        <v>99.991550214678654</v>
      </c>
    </row>
    <row r="238" spans="1:8" ht="11.25" customHeight="1" x14ac:dyDescent="0.2">
      <c r="A238" s="61" t="s">
        <v>245</v>
      </c>
      <c r="B238" s="16">
        <v>25172.181</v>
      </c>
      <c r="C238" s="16">
        <v>24885.651550000002</v>
      </c>
      <c r="D238" s="16">
        <v>0</v>
      </c>
      <c r="E238" s="16">
        <f t="shared" si="112"/>
        <v>24885.651550000002</v>
      </c>
      <c r="F238" s="16">
        <f t="shared" si="113"/>
        <v>286.52944999999818</v>
      </c>
      <c r="G238" s="16">
        <f t="shared" si="114"/>
        <v>286.52944999999818</v>
      </c>
      <c r="H238" s="84">
        <f t="shared" si="109"/>
        <v>98.861721795183342</v>
      </c>
    </row>
    <row r="239" spans="1:8" ht="11.25" customHeight="1" x14ac:dyDescent="0.2">
      <c r="A239" s="61" t="s">
        <v>301</v>
      </c>
      <c r="B239" s="16">
        <v>95220</v>
      </c>
      <c r="C239" s="16">
        <v>24412.347819999999</v>
      </c>
      <c r="D239" s="16">
        <v>68258.058359999995</v>
      </c>
      <c r="E239" s="16">
        <f t="shared" si="112"/>
        <v>92670.406179999991</v>
      </c>
      <c r="F239" s="16">
        <f t="shared" si="113"/>
        <v>2549.5938200000091</v>
      </c>
      <c r="G239" s="16">
        <f t="shared" si="114"/>
        <v>70807.652180000005</v>
      </c>
      <c r="H239" s="84">
        <f t="shared" si="109"/>
        <v>97.322417748372175</v>
      </c>
    </row>
    <row r="240" spans="1:8" ht="11.25" customHeight="1" x14ac:dyDescent="0.2">
      <c r="A240" s="61" t="s">
        <v>280</v>
      </c>
      <c r="B240" s="16">
        <v>11643</v>
      </c>
      <c r="C240" s="16">
        <v>11582.6854</v>
      </c>
      <c r="D240" s="16">
        <v>20.387650000000001</v>
      </c>
      <c r="E240" s="16">
        <f t="shared" si="112"/>
        <v>11603.073050000001</v>
      </c>
      <c r="F240" s="16">
        <f t="shared" si="113"/>
        <v>39.926949999999124</v>
      </c>
      <c r="G240" s="16">
        <f t="shared" si="114"/>
        <v>60.3145999999997</v>
      </c>
      <c r="H240" s="84">
        <f t="shared" si="109"/>
        <v>99.657073348793276</v>
      </c>
    </row>
    <row r="241" spans="1:8" ht="11.25" customHeight="1" x14ac:dyDescent="0.2">
      <c r="A241" s="61" t="s">
        <v>246</v>
      </c>
      <c r="B241" s="16">
        <v>522340.78700000001</v>
      </c>
      <c r="C241" s="16">
        <v>473862.00680000003</v>
      </c>
      <c r="D241" s="16">
        <v>3487.7620699999998</v>
      </c>
      <c r="E241" s="16">
        <f t="shared" si="112"/>
        <v>477349.76887000003</v>
      </c>
      <c r="F241" s="16">
        <f t="shared" si="113"/>
        <v>44991.018129999982</v>
      </c>
      <c r="G241" s="16">
        <f t="shared" si="114"/>
        <v>48478.780199999979</v>
      </c>
      <c r="H241" s="84">
        <f t="shared" si="109"/>
        <v>91.38665422082002</v>
      </c>
    </row>
    <row r="242" spans="1:8" ht="11.25" customHeight="1" x14ac:dyDescent="0.2">
      <c r="A242" s="61" t="s">
        <v>247</v>
      </c>
      <c r="B242" s="16">
        <v>106157</v>
      </c>
      <c r="C242" s="16">
        <v>57634.658130000003</v>
      </c>
      <c r="D242" s="16">
        <v>5553.8686799999996</v>
      </c>
      <c r="E242" s="16">
        <f t="shared" si="112"/>
        <v>63188.526810000003</v>
      </c>
      <c r="F242" s="16">
        <f t="shared" si="113"/>
        <v>42968.473189999997</v>
      </c>
      <c r="G242" s="16">
        <f t="shared" si="114"/>
        <v>48522.341869999997</v>
      </c>
      <c r="H242" s="84">
        <f t="shared" si="109"/>
        <v>59.523655350094671</v>
      </c>
    </row>
    <row r="243" spans="1:8" ht="11.25" customHeight="1" x14ac:dyDescent="0.2">
      <c r="A243" s="61" t="s">
        <v>302</v>
      </c>
      <c r="B243" s="16">
        <v>214171</v>
      </c>
      <c r="C243" s="16">
        <v>112692.16355</v>
      </c>
      <c r="D243" s="16">
        <v>6317.21558</v>
      </c>
      <c r="E243" s="16">
        <f t="shared" si="112"/>
        <v>119009.37913</v>
      </c>
      <c r="F243" s="16">
        <f t="shared" si="113"/>
        <v>95161.620869999999</v>
      </c>
      <c r="G243" s="16">
        <f t="shared" si="114"/>
        <v>101478.83645</v>
      </c>
      <c r="H243" s="84">
        <f t="shared" si="109"/>
        <v>55.567457372846931</v>
      </c>
    </row>
    <row r="244" spans="1:8" ht="11.25" customHeight="1" x14ac:dyDescent="0.2">
      <c r="A244" s="61" t="s">
        <v>303</v>
      </c>
      <c r="B244" s="16">
        <v>9674</v>
      </c>
      <c r="C244" s="16">
        <v>5877.3516900000004</v>
      </c>
      <c r="D244" s="16">
        <v>1568.51567</v>
      </c>
      <c r="E244" s="16">
        <f t="shared" si="112"/>
        <v>7445.8673600000002</v>
      </c>
      <c r="F244" s="16">
        <f t="shared" si="113"/>
        <v>2228.1326399999998</v>
      </c>
      <c r="G244" s="16">
        <f t="shared" si="114"/>
        <v>3796.6483099999996</v>
      </c>
      <c r="H244" s="84">
        <f t="shared" si="109"/>
        <v>76.967824684721947</v>
      </c>
    </row>
    <row r="245" spans="1:8" ht="11.25" customHeight="1" x14ac:dyDescent="0.2">
      <c r="A245" s="69" t="s">
        <v>91</v>
      </c>
      <c r="B245" s="16">
        <v>83110.172000000006</v>
      </c>
      <c r="C245" s="16">
        <v>47557.112580000001</v>
      </c>
      <c r="D245" s="16">
        <v>4755.5995499999999</v>
      </c>
      <c r="E245" s="16">
        <f t="shared" si="112"/>
        <v>52312.71213</v>
      </c>
      <c r="F245" s="16">
        <f t="shared" si="113"/>
        <v>30797.459870000006</v>
      </c>
      <c r="G245" s="16">
        <f t="shared" si="114"/>
        <v>35553.059420000005</v>
      </c>
      <c r="H245" s="84">
        <f t="shared" si="109"/>
        <v>62.943814061653001</v>
      </c>
    </row>
    <row r="246" spans="1:8" ht="11.25" customHeight="1" x14ac:dyDescent="0.2">
      <c r="A246" s="69" t="s">
        <v>248</v>
      </c>
      <c r="B246" s="16">
        <v>439053</v>
      </c>
      <c r="C246" s="16">
        <v>417369.31791000004</v>
      </c>
      <c r="D246" s="16">
        <v>1179.3943400000001</v>
      </c>
      <c r="E246" s="16">
        <f t="shared" si="112"/>
        <v>418548.71225000004</v>
      </c>
      <c r="F246" s="16">
        <f t="shared" si="113"/>
        <v>20504.287749999959</v>
      </c>
      <c r="G246" s="16">
        <f t="shared" si="114"/>
        <v>21683.682089999958</v>
      </c>
      <c r="H246" s="84">
        <f t="shared" si="109"/>
        <v>95.329883237331273</v>
      </c>
    </row>
    <row r="247" spans="1:8" ht="11.25" customHeight="1" x14ac:dyDescent="0.2">
      <c r="A247" s="69" t="s">
        <v>249</v>
      </c>
      <c r="B247" s="16">
        <v>22129</v>
      </c>
      <c r="C247" s="16">
        <v>11827.90454</v>
      </c>
      <c r="D247" s="16">
        <v>4225.3580899999997</v>
      </c>
      <c r="E247" s="16">
        <f t="shared" si="112"/>
        <v>16053.262629999999</v>
      </c>
      <c r="F247" s="16">
        <f t="shared" si="113"/>
        <v>6075.7373700000007</v>
      </c>
      <c r="G247" s="16">
        <f t="shared" si="114"/>
        <v>10301.09546</v>
      </c>
      <c r="H247" s="84">
        <f t="shared" si="109"/>
        <v>72.544003931492611</v>
      </c>
    </row>
    <row r="248" spans="1:8" ht="11.25" customHeight="1" x14ac:dyDescent="0.2">
      <c r="A248" s="69" t="s">
        <v>281</v>
      </c>
      <c r="B248" s="16">
        <v>87344</v>
      </c>
      <c r="C248" s="16">
        <v>82038.294299999994</v>
      </c>
      <c r="D248" s="16">
        <v>532.95053000000007</v>
      </c>
      <c r="E248" s="16">
        <f t="shared" si="112"/>
        <v>82571.244829999996</v>
      </c>
      <c r="F248" s="16">
        <f t="shared" si="113"/>
        <v>4772.755170000004</v>
      </c>
      <c r="G248" s="16">
        <f t="shared" si="114"/>
        <v>5305.7057000000059</v>
      </c>
      <c r="H248" s="84">
        <f t="shared" si="109"/>
        <v>94.535680561916109</v>
      </c>
    </row>
    <row r="249" spans="1:8" ht="11.25" customHeight="1" x14ac:dyDescent="0.2">
      <c r="A249" s="69" t="s">
        <v>250</v>
      </c>
      <c r="B249" s="16">
        <v>26799</v>
      </c>
      <c r="C249" s="16">
        <v>24319.988649999999</v>
      </c>
      <c r="D249" s="16">
        <v>817.17</v>
      </c>
      <c r="E249" s="16">
        <f t="shared" si="112"/>
        <v>25137.158649999998</v>
      </c>
      <c r="F249" s="16">
        <f t="shared" si="113"/>
        <v>1661.8413500000024</v>
      </c>
      <c r="G249" s="16">
        <f t="shared" si="114"/>
        <v>2479.0113500000007</v>
      </c>
      <c r="H249" s="84">
        <f t="shared" si="109"/>
        <v>93.798868054778154</v>
      </c>
    </row>
    <row r="250" spans="1:8" ht="11.25" customHeight="1" x14ac:dyDescent="0.2">
      <c r="A250" s="69" t="s">
        <v>251</v>
      </c>
      <c r="B250" s="16">
        <v>12326</v>
      </c>
      <c r="C250" s="16">
        <v>9995.5044699999999</v>
      </c>
      <c r="D250" s="16">
        <v>956.62367000000006</v>
      </c>
      <c r="E250" s="16">
        <f t="shared" si="112"/>
        <v>10952.128140000001</v>
      </c>
      <c r="F250" s="16">
        <f t="shared" si="113"/>
        <v>1373.8718599999993</v>
      </c>
      <c r="G250" s="16">
        <f t="shared" si="114"/>
        <v>2330.4955300000001</v>
      </c>
      <c r="H250" s="84">
        <f t="shared" si="109"/>
        <v>88.853871004380991</v>
      </c>
    </row>
    <row r="251" spans="1:8" ht="11.25" customHeight="1" x14ac:dyDescent="0.2">
      <c r="A251" s="69" t="s">
        <v>252</v>
      </c>
      <c r="B251" s="16">
        <v>120892</v>
      </c>
      <c r="C251" s="16">
        <v>74721.307840000009</v>
      </c>
      <c r="D251" s="16">
        <v>6914.2251200000001</v>
      </c>
      <c r="E251" s="16">
        <f t="shared" si="112"/>
        <v>81635.532960000011</v>
      </c>
      <c r="F251" s="16">
        <f t="shared" si="113"/>
        <v>39256.467039999989</v>
      </c>
      <c r="G251" s="16">
        <f t="shared" si="114"/>
        <v>46170.692159999991</v>
      </c>
      <c r="H251" s="84">
        <f t="shared" si="109"/>
        <v>67.527655229461018</v>
      </c>
    </row>
    <row r="252" spans="1:8" ht="11.25" customHeight="1" x14ac:dyDescent="0.2">
      <c r="A252" s="61" t="s">
        <v>253</v>
      </c>
      <c r="B252" s="16">
        <v>40549</v>
      </c>
      <c r="C252" s="16">
        <v>37220.854909999995</v>
      </c>
      <c r="D252" s="16">
        <v>170.79</v>
      </c>
      <c r="E252" s="16">
        <f t="shared" si="112"/>
        <v>37391.644909999995</v>
      </c>
      <c r="F252" s="16">
        <f t="shared" si="113"/>
        <v>3157.3550900000046</v>
      </c>
      <c r="G252" s="16">
        <f t="shared" si="114"/>
        <v>3328.1450900000054</v>
      </c>
      <c r="H252" s="84">
        <f t="shared" si="109"/>
        <v>92.213482231374371</v>
      </c>
    </row>
    <row r="253" spans="1:8" ht="11.25" customHeight="1" x14ac:dyDescent="0.2">
      <c r="A253" s="61" t="s">
        <v>325</v>
      </c>
      <c r="B253" s="16">
        <v>19207</v>
      </c>
      <c r="C253" s="16">
        <v>16666.620989999999</v>
      </c>
      <c r="D253" s="16">
        <v>142.20732999999998</v>
      </c>
      <c r="E253" s="16">
        <f t="shared" si="112"/>
        <v>16808.828320000001</v>
      </c>
      <c r="F253" s="16">
        <f t="shared" si="113"/>
        <v>2398.1716799999995</v>
      </c>
      <c r="G253" s="16">
        <f t="shared" si="114"/>
        <v>2540.3790100000006</v>
      </c>
      <c r="H253" s="84">
        <f t="shared" si="109"/>
        <v>87.514074660280102</v>
      </c>
    </row>
    <row r="254" spans="1:8" ht="11.25" customHeight="1" x14ac:dyDescent="0.2">
      <c r="A254" s="64"/>
      <c r="B254" s="16"/>
      <c r="C254" s="17"/>
      <c r="D254" s="16"/>
      <c r="E254" s="17"/>
      <c r="F254" s="17"/>
      <c r="G254" s="17"/>
      <c r="H254" s="84" t="str">
        <f t="shared" si="109"/>
        <v/>
      </c>
    </row>
    <row r="255" spans="1:8" ht="11.25" customHeight="1" x14ac:dyDescent="0.2">
      <c r="A255" s="59" t="s">
        <v>254</v>
      </c>
      <c r="B255" s="22">
        <f t="shared" ref="B255:C255" si="115">SUM(B256:B260)</f>
        <v>7667831</v>
      </c>
      <c r="C255" s="22">
        <f t="shared" si="115"/>
        <v>4021143.0601900001</v>
      </c>
      <c r="D255" s="22">
        <f t="shared" ref="D255:G255" si="116">SUM(D256:D260)</f>
        <v>143042.97169999999</v>
      </c>
      <c r="E255" s="22">
        <f t="shared" si="116"/>
        <v>4164186.0318900007</v>
      </c>
      <c r="F255" s="22">
        <f t="shared" si="116"/>
        <v>3503644.9681099993</v>
      </c>
      <c r="G255" s="22">
        <f t="shared" si="116"/>
        <v>3646687.9398099999</v>
      </c>
      <c r="H255" s="84">
        <f t="shared" si="109"/>
        <v>54.30722236692489</v>
      </c>
    </row>
    <row r="256" spans="1:8" ht="11.25" customHeight="1" x14ac:dyDescent="0.2">
      <c r="A256" s="69" t="s">
        <v>255</v>
      </c>
      <c r="B256" s="16">
        <v>6768748</v>
      </c>
      <c r="C256" s="16">
        <v>3635397.4931300003</v>
      </c>
      <c r="D256" s="16">
        <v>116088.68241999998</v>
      </c>
      <c r="E256" s="16">
        <f t="shared" ref="E256:E260" si="117">C256+D256</f>
        <v>3751486.1755500003</v>
      </c>
      <c r="F256" s="16">
        <f>B256-E256</f>
        <v>3017261.8244499997</v>
      </c>
      <c r="G256" s="16">
        <f>B256-C256</f>
        <v>3133350.5068699997</v>
      </c>
      <c r="H256" s="84">
        <f t="shared" si="109"/>
        <v>55.423634851674194</v>
      </c>
    </row>
    <row r="257" spans="1:9" ht="11.25" customHeight="1" x14ac:dyDescent="0.2">
      <c r="A257" s="69" t="s">
        <v>256</v>
      </c>
      <c r="B257" s="16">
        <v>22702</v>
      </c>
      <c r="C257" s="16">
        <v>12502.78486</v>
      </c>
      <c r="D257" s="16">
        <v>15.150829999999999</v>
      </c>
      <c r="E257" s="16">
        <f t="shared" si="117"/>
        <v>12517.93569</v>
      </c>
      <c r="F257" s="16">
        <f>B257-E257</f>
        <v>10184.06431</v>
      </c>
      <c r="G257" s="16">
        <f>B257-C257</f>
        <v>10199.21514</v>
      </c>
      <c r="H257" s="84">
        <f t="shared" si="109"/>
        <v>55.14023297506828</v>
      </c>
    </row>
    <row r="258" spans="1:9" ht="11.25" customHeight="1" x14ac:dyDescent="0.2">
      <c r="A258" s="69" t="s">
        <v>257</v>
      </c>
      <c r="B258" s="16">
        <v>265761</v>
      </c>
      <c r="C258" s="16">
        <v>80719.538530000005</v>
      </c>
      <c r="D258" s="16">
        <v>8519.9235100000005</v>
      </c>
      <c r="E258" s="16">
        <f t="shared" si="117"/>
        <v>89239.462040000013</v>
      </c>
      <c r="F258" s="16">
        <f>B258-E258</f>
        <v>176521.53795999999</v>
      </c>
      <c r="G258" s="16">
        <f>B258-C258</f>
        <v>185041.46146999998</v>
      </c>
      <c r="H258" s="84">
        <f t="shared" si="109"/>
        <v>33.578840401714331</v>
      </c>
    </row>
    <row r="259" spans="1:9" ht="11.25" customHeight="1" x14ac:dyDescent="0.2">
      <c r="A259" s="69" t="s">
        <v>258</v>
      </c>
      <c r="B259" s="16">
        <v>513775</v>
      </c>
      <c r="C259" s="16">
        <v>250093.10021999999</v>
      </c>
      <c r="D259" s="16">
        <v>17462.29652</v>
      </c>
      <c r="E259" s="16">
        <f t="shared" si="117"/>
        <v>267555.39674</v>
      </c>
      <c r="F259" s="16">
        <f>B259-E259</f>
        <v>246219.60326</v>
      </c>
      <c r="G259" s="16">
        <f>B259-C259</f>
        <v>263681.89977999998</v>
      </c>
      <c r="H259" s="84">
        <f t="shared" si="109"/>
        <v>52.076375210938643</v>
      </c>
    </row>
    <row r="260" spans="1:9" ht="11.25" customHeight="1" x14ac:dyDescent="0.2">
      <c r="A260" s="69" t="s">
        <v>259</v>
      </c>
      <c r="B260" s="16">
        <v>96845</v>
      </c>
      <c r="C260" s="16">
        <v>42430.143450000003</v>
      </c>
      <c r="D260" s="16">
        <v>956.91842000000008</v>
      </c>
      <c r="E260" s="16">
        <f t="shared" si="117"/>
        <v>43387.061870000005</v>
      </c>
      <c r="F260" s="16">
        <f>B260-E260</f>
        <v>53457.938129999995</v>
      </c>
      <c r="G260" s="16">
        <f>B260-C260</f>
        <v>54414.856549999997</v>
      </c>
      <c r="H260" s="84">
        <f t="shared" ref="H260:H274" si="118">IFERROR(E260/B260*100,"")</f>
        <v>44.80051821983583</v>
      </c>
    </row>
    <row r="261" spans="1:9" ht="11.25" customHeight="1" x14ac:dyDescent="0.2">
      <c r="A261" s="64"/>
      <c r="B261" s="16"/>
      <c r="C261" s="17"/>
      <c r="D261" s="16"/>
      <c r="E261" s="17"/>
      <c r="F261" s="17"/>
      <c r="G261" s="17"/>
      <c r="H261" s="84" t="str">
        <f t="shared" si="118"/>
        <v/>
      </c>
    </row>
    <row r="262" spans="1:9" ht="11.25" customHeight="1" x14ac:dyDescent="0.2">
      <c r="A262" s="59" t="s">
        <v>260</v>
      </c>
      <c r="B262" s="20">
        <f t="shared" ref="B262:G262" si="119">+B263+B264</f>
        <v>246774.95699999999</v>
      </c>
      <c r="C262" s="20">
        <f t="shared" si="119"/>
        <v>172306.71775000001</v>
      </c>
      <c r="D262" s="20">
        <f t="shared" si="119"/>
        <v>10039.876349999999</v>
      </c>
      <c r="E262" s="22">
        <f t="shared" si="119"/>
        <v>182346.59410000002</v>
      </c>
      <c r="F262" s="22">
        <f t="shared" si="119"/>
        <v>64428.362899999986</v>
      </c>
      <c r="G262" s="22">
        <f t="shared" si="119"/>
        <v>74468.23924999997</v>
      </c>
      <c r="H262" s="84">
        <f t="shared" si="118"/>
        <v>73.891855282543943</v>
      </c>
    </row>
    <row r="263" spans="1:9" ht="11.25" customHeight="1" x14ac:dyDescent="0.2">
      <c r="A263" s="69" t="s">
        <v>261</v>
      </c>
      <c r="B263" s="16">
        <v>235199.95699999999</v>
      </c>
      <c r="C263" s="16">
        <v>163128.26377000002</v>
      </c>
      <c r="D263" s="16">
        <v>8905.5526299999983</v>
      </c>
      <c r="E263" s="16">
        <f t="shared" ref="E263:E264" si="120">C263+D263</f>
        <v>172033.81640000001</v>
      </c>
      <c r="F263" s="16">
        <f>B263-E263</f>
        <v>63166.140599999984</v>
      </c>
      <c r="G263" s="16">
        <f>B263-C263</f>
        <v>72071.693229999975</v>
      </c>
      <c r="H263" s="84">
        <f t="shared" si="118"/>
        <v>73.143642794118364</v>
      </c>
    </row>
    <row r="264" spans="1:9" ht="11.25" customHeight="1" x14ac:dyDescent="0.2">
      <c r="A264" s="69" t="s">
        <v>262</v>
      </c>
      <c r="B264" s="16">
        <v>11575</v>
      </c>
      <c r="C264" s="16">
        <v>9178.4539800000002</v>
      </c>
      <c r="D264" s="16">
        <v>1134.3237199999999</v>
      </c>
      <c r="E264" s="16">
        <f t="shared" si="120"/>
        <v>10312.777700000001</v>
      </c>
      <c r="F264" s="16">
        <f>B264-E264</f>
        <v>1262.2222999999994</v>
      </c>
      <c r="G264" s="16">
        <f>B264-C264</f>
        <v>2396.5460199999998</v>
      </c>
      <c r="H264" s="84">
        <f t="shared" si="118"/>
        <v>89.095271706263503</v>
      </c>
    </row>
    <row r="265" spans="1:9" ht="11.4" x14ac:dyDescent="0.2">
      <c r="A265" s="64"/>
      <c r="B265" s="18"/>
      <c r="C265" s="18"/>
      <c r="D265" s="18"/>
      <c r="E265" s="18"/>
      <c r="F265" s="18"/>
      <c r="G265" s="18"/>
      <c r="H265" s="84" t="str">
        <f t="shared" si="118"/>
        <v/>
      </c>
    </row>
    <row r="266" spans="1:9" ht="11.25" customHeight="1" x14ac:dyDescent="0.2">
      <c r="A266" s="70" t="s">
        <v>263</v>
      </c>
      <c r="B266" s="16">
        <v>1903862</v>
      </c>
      <c r="C266" s="16">
        <v>1832473.8671200001</v>
      </c>
      <c r="D266" s="16">
        <v>52945.036529999998</v>
      </c>
      <c r="E266" s="16">
        <f t="shared" ref="E266" si="121">C266+D266</f>
        <v>1885418.90365</v>
      </c>
      <c r="F266" s="16">
        <f>B266-E266</f>
        <v>18443.096350000007</v>
      </c>
      <c r="G266" s="16">
        <f>B266-C266</f>
        <v>71388.132879999932</v>
      </c>
      <c r="H266" s="84">
        <f t="shared" si="118"/>
        <v>99.031279769752217</v>
      </c>
    </row>
    <row r="267" spans="1:9" ht="11.25" customHeight="1" x14ac:dyDescent="0.2">
      <c r="A267" s="64"/>
      <c r="B267" s="18"/>
      <c r="C267" s="18"/>
      <c r="D267" s="18"/>
      <c r="E267" s="18"/>
      <c r="F267" s="18"/>
      <c r="G267" s="18"/>
      <c r="H267" s="84" t="str">
        <f t="shared" si="118"/>
        <v/>
      </c>
    </row>
    <row r="268" spans="1:9" ht="11.25" customHeight="1" x14ac:dyDescent="0.2">
      <c r="A268" s="59" t="s">
        <v>264</v>
      </c>
      <c r="B268" s="16">
        <v>1349591.9620000001</v>
      </c>
      <c r="C268" s="16">
        <v>802091.65347999998</v>
      </c>
      <c r="D268" s="16">
        <v>1765.6323799999998</v>
      </c>
      <c r="E268" s="16">
        <f t="shared" ref="E268" si="122">C268+D268</f>
        <v>803857.28585999995</v>
      </c>
      <c r="F268" s="16">
        <f>B268-E268</f>
        <v>545734.67614000011</v>
      </c>
      <c r="G268" s="16">
        <f>B268-C268</f>
        <v>547500.30852000008</v>
      </c>
      <c r="H268" s="84">
        <f t="shared" si="118"/>
        <v>59.562987072680848</v>
      </c>
    </row>
    <row r="269" spans="1:9" ht="11.25" customHeight="1" x14ac:dyDescent="0.2">
      <c r="A269" s="64"/>
      <c r="B269" s="18"/>
      <c r="C269" s="18"/>
      <c r="D269" s="18"/>
      <c r="E269" s="18"/>
      <c r="F269" s="18"/>
      <c r="G269" s="18"/>
      <c r="H269" s="84" t="str">
        <f t="shared" si="118"/>
        <v/>
      </c>
    </row>
    <row r="270" spans="1:9" ht="11.25" customHeight="1" x14ac:dyDescent="0.2">
      <c r="A270" s="59" t="s">
        <v>265</v>
      </c>
      <c r="B270" s="16">
        <v>747180</v>
      </c>
      <c r="C270" s="16">
        <v>490339.77191000001</v>
      </c>
      <c r="D270" s="16">
        <v>2989.8332400000004</v>
      </c>
      <c r="E270" s="16">
        <f t="shared" ref="E270" si="123">C270+D270</f>
        <v>493329.60515000002</v>
      </c>
      <c r="F270" s="16">
        <f>B270-E270</f>
        <v>253850.39484999998</v>
      </c>
      <c r="G270" s="16">
        <f>B270-C270</f>
        <v>256840.22808999999</v>
      </c>
      <c r="H270" s="84">
        <f t="shared" si="118"/>
        <v>66.025536704676242</v>
      </c>
    </row>
    <row r="271" spans="1:9" ht="11.25" customHeight="1" x14ac:dyDescent="0.2">
      <c r="A271" s="64"/>
      <c r="B271" s="16"/>
      <c r="C271" s="16"/>
      <c r="D271" s="16"/>
      <c r="E271" s="16"/>
      <c r="F271" s="16"/>
      <c r="G271" s="16"/>
      <c r="H271" s="84" t="str">
        <f t="shared" si="118"/>
        <v/>
      </c>
      <c r="I271" s="60"/>
    </row>
    <row r="272" spans="1:9" ht="11.25" customHeight="1" x14ac:dyDescent="0.2">
      <c r="A272" s="59" t="s">
        <v>266</v>
      </c>
      <c r="B272" s="22">
        <f t="shared" ref="B272:G272" si="124">+B273+B274</f>
        <v>139867.80600000001</v>
      </c>
      <c r="C272" s="22">
        <f t="shared" si="124"/>
        <v>121865.37798999999</v>
      </c>
      <c r="D272" s="22">
        <f t="shared" si="124"/>
        <v>146.53229999999999</v>
      </c>
      <c r="E272" s="22">
        <f t="shared" si="124"/>
        <v>122011.91029</v>
      </c>
      <c r="F272" s="22">
        <f t="shared" si="124"/>
        <v>17855.895710000015</v>
      </c>
      <c r="G272" s="22">
        <f t="shared" si="124"/>
        <v>18002.428010000021</v>
      </c>
      <c r="H272" s="84">
        <f t="shared" si="118"/>
        <v>87.23373432339389</v>
      </c>
    </row>
    <row r="273" spans="1:8" ht="11.25" customHeight="1" x14ac:dyDescent="0.2">
      <c r="A273" s="61" t="s">
        <v>267</v>
      </c>
      <c r="B273" s="16">
        <v>134284.80600000001</v>
      </c>
      <c r="C273" s="16">
        <v>116555.64770999999</v>
      </c>
      <c r="D273" s="16">
        <v>124.53229999999999</v>
      </c>
      <c r="E273" s="16">
        <f t="shared" ref="E273:E274" si="125">C273+D273</f>
        <v>116680.18001</v>
      </c>
      <c r="F273" s="16">
        <f>B273-E273</f>
        <v>17604.625990000015</v>
      </c>
      <c r="G273" s="16">
        <f>B273-C273</f>
        <v>17729.158290000021</v>
      </c>
      <c r="H273" s="84">
        <f t="shared" si="118"/>
        <v>86.890083461862389</v>
      </c>
    </row>
    <row r="274" spans="1:8" ht="11.25" customHeight="1" x14ac:dyDescent="0.2">
      <c r="A274" s="61" t="s">
        <v>268</v>
      </c>
      <c r="B274" s="16">
        <v>5583</v>
      </c>
      <c r="C274" s="16">
        <v>5309.7302800000007</v>
      </c>
      <c r="D274" s="16">
        <v>22</v>
      </c>
      <c r="E274" s="16">
        <f t="shared" si="125"/>
        <v>5331.7302800000007</v>
      </c>
      <c r="F274" s="16">
        <f>B274-E274</f>
        <v>251.26971999999932</v>
      </c>
      <c r="G274" s="16">
        <f>B274-C274</f>
        <v>273.26971999999932</v>
      </c>
      <c r="H274" s="84">
        <f t="shared" si="118"/>
        <v>95.499378112126109</v>
      </c>
    </row>
    <row r="275" spans="1:8" ht="12" customHeight="1" x14ac:dyDescent="0.2">
      <c r="B275" s="19"/>
      <c r="C275" s="19"/>
      <c r="D275" s="19"/>
      <c r="E275" s="19"/>
      <c r="F275" s="19"/>
      <c r="G275" s="19"/>
      <c r="H275" s="84"/>
    </row>
    <row r="276" spans="1:8" ht="11.25" customHeight="1" x14ac:dyDescent="0.2">
      <c r="A276" s="58" t="s">
        <v>269</v>
      </c>
      <c r="B276" s="71">
        <f t="shared" ref="B276:G276" si="126">B277+B279</f>
        <v>201888241.18199998</v>
      </c>
      <c r="C276" s="71">
        <f t="shared" si="126"/>
        <v>201537496.03996</v>
      </c>
      <c r="D276" s="71">
        <f t="shared" si="126"/>
        <v>13837.18489</v>
      </c>
      <c r="E276" s="71">
        <f t="shared" si="126"/>
        <v>201551333.22485</v>
      </c>
      <c r="F276" s="71">
        <f t="shared" si="126"/>
        <v>336907.95714999636</v>
      </c>
      <c r="G276" s="71">
        <f t="shared" si="126"/>
        <v>350745.14203999756</v>
      </c>
      <c r="H276" s="84">
        <f t="shared" ref="H276:H283" si="127">IFERROR(E276/B276*100,"")</f>
        <v>99.833121555184462</v>
      </c>
    </row>
    <row r="277" spans="1:8" ht="15" customHeight="1" x14ac:dyDescent="0.2">
      <c r="A277" s="61" t="s">
        <v>270</v>
      </c>
      <c r="B277" s="16">
        <v>21245964.590999998</v>
      </c>
      <c r="C277" s="16">
        <v>21086122.840539999</v>
      </c>
      <c r="D277" s="16">
        <v>2752.88427</v>
      </c>
      <c r="E277" s="16">
        <f t="shared" ref="E277" si="128">C277+D277</f>
        <v>21088875.724810001</v>
      </c>
      <c r="F277" s="16">
        <f>B277-E277</f>
        <v>157088.86618999764</v>
      </c>
      <c r="G277" s="16">
        <f>B277-C277</f>
        <v>159841.75045999885</v>
      </c>
      <c r="H277" s="84">
        <f t="shared" si="127"/>
        <v>99.260617866902862</v>
      </c>
    </row>
    <row r="278" spans="1:8" ht="11.4" x14ac:dyDescent="0.2">
      <c r="A278" s="72"/>
      <c r="B278" s="17"/>
      <c r="C278" s="17"/>
      <c r="D278" s="17"/>
      <c r="E278" s="17"/>
      <c r="F278" s="17"/>
      <c r="G278" s="17"/>
      <c r="H278" s="84" t="str">
        <f t="shared" si="127"/>
        <v/>
      </c>
    </row>
    <row r="279" spans="1:8" ht="11.25" customHeight="1" x14ac:dyDescent="0.2">
      <c r="A279" s="61" t="s">
        <v>271</v>
      </c>
      <c r="B279" s="22">
        <f t="shared" ref="B279:G279" si="129">SUM(B280:B281)</f>
        <v>180642276.59099999</v>
      </c>
      <c r="C279" s="22">
        <f t="shared" si="129"/>
        <v>180451373.19942001</v>
      </c>
      <c r="D279" s="22">
        <f t="shared" ref="D279" si="130">SUM(D280:D281)</f>
        <v>11084.30062</v>
      </c>
      <c r="E279" s="22">
        <f t="shared" si="129"/>
        <v>180462457.50003999</v>
      </c>
      <c r="F279" s="22">
        <f t="shared" si="129"/>
        <v>179819.09095999872</v>
      </c>
      <c r="G279" s="22">
        <f t="shared" si="129"/>
        <v>190903.39157999872</v>
      </c>
      <c r="H279" s="84">
        <f t="shared" si="127"/>
        <v>99.900455699322748</v>
      </c>
    </row>
    <row r="280" spans="1:8" ht="12.6" customHeight="1" x14ac:dyDescent="0.2">
      <c r="A280" s="61" t="s">
        <v>272</v>
      </c>
      <c r="B280" s="16">
        <v>180207158.06999999</v>
      </c>
      <c r="C280" s="16">
        <v>180047657.15369999</v>
      </c>
      <c r="D280" s="16">
        <v>0</v>
      </c>
      <c r="E280" s="16">
        <f t="shared" ref="E280:E281" si="131">C280+D280</f>
        <v>180047657.15369999</v>
      </c>
      <c r="F280" s="16">
        <f>B280-E280</f>
        <v>159500.91629999876</v>
      </c>
      <c r="G280" s="16">
        <f>B280-C280</f>
        <v>159500.91629999876</v>
      </c>
      <c r="H280" s="84">
        <f t="shared" si="127"/>
        <v>99.911490243779312</v>
      </c>
    </row>
    <row r="281" spans="1:8" ht="12.6" customHeight="1" x14ac:dyDescent="0.2">
      <c r="A281" s="73" t="s">
        <v>326</v>
      </c>
      <c r="B281" s="16">
        <v>435118.52100000001</v>
      </c>
      <c r="C281" s="16">
        <v>403716.04572000005</v>
      </c>
      <c r="D281" s="16">
        <v>11084.30062</v>
      </c>
      <c r="E281" s="16">
        <f t="shared" si="131"/>
        <v>414800.34634000005</v>
      </c>
      <c r="F281" s="16">
        <f>B281-E281</f>
        <v>20318.174659999961</v>
      </c>
      <c r="G281" s="16">
        <f>B281-C281</f>
        <v>31402.475279999955</v>
      </c>
      <c r="H281" s="84">
        <f t="shared" si="127"/>
        <v>95.330427531950548</v>
      </c>
    </row>
    <row r="282" spans="1:8" ht="11.25" customHeight="1" x14ac:dyDescent="0.2">
      <c r="A282" s="73"/>
      <c r="B282" s="17"/>
      <c r="C282" s="17"/>
      <c r="D282" s="17"/>
      <c r="E282" s="17"/>
      <c r="F282" s="17"/>
      <c r="G282" s="17"/>
      <c r="H282" s="84" t="str">
        <f t="shared" si="127"/>
        <v/>
      </c>
    </row>
    <row r="283" spans="1:8" s="77" customFormat="1" ht="16.5" customHeight="1" thickBot="1" x14ac:dyDescent="0.25">
      <c r="A283" s="74" t="s">
        <v>273</v>
      </c>
      <c r="B283" s="75">
        <f t="shared" ref="B283:G283" si="132">+B276+B9</f>
        <v>609962913.54108</v>
      </c>
      <c r="C283" s="75">
        <f t="shared" si="132"/>
        <v>507750328.43252015</v>
      </c>
      <c r="D283" s="75">
        <f t="shared" si="132"/>
        <v>26046983.735479996</v>
      </c>
      <c r="E283" s="76">
        <f t="shared" si="132"/>
        <v>533797312.16799998</v>
      </c>
      <c r="F283" s="75">
        <f t="shared" si="132"/>
        <v>76165601.37307997</v>
      </c>
      <c r="G283" s="75">
        <f t="shared" si="132"/>
        <v>102212585.10855997</v>
      </c>
      <c r="H283" s="84">
        <f t="shared" si="127"/>
        <v>87.513076667086523</v>
      </c>
    </row>
    <row r="284" spans="1:8" ht="12" customHeight="1" thickTop="1" x14ac:dyDescent="0.2">
      <c r="A284" s="61"/>
      <c r="B284" s="17"/>
      <c r="C284" s="18"/>
      <c r="D284" s="17"/>
      <c r="E284" s="18"/>
      <c r="F284" s="18"/>
      <c r="G284" s="18"/>
      <c r="H284" s="15"/>
    </row>
    <row r="285" spans="1:8" ht="23.4" customHeight="1" x14ac:dyDescent="0.2">
      <c r="A285" s="96" t="s">
        <v>305</v>
      </c>
      <c r="B285" s="96"/>
      <c r="C285" s="96"/>
      <c r="D285" s="96"/>
      <c r="E285" s="96"/>
      <c r="F285" s="96"/>
      <c r="G285" s="96"/>
      <c r="H285" s="96"/>
    </row>
    <row r="286" spans="1:8" ht="11.4" x14ac:dyDescent="0.2">
      <c r="A286" s="12" t="s">
        <v>282</v>
      </c>
      <c r="B286" s="12"/>
      <c r="C286" s="12"/>
      <c r="D286" s="12"/>
      <c r="E286" s="25"/>
      <c r="F286" s="12"/>
      <c r="G286" s="12"/>
      <c r="H286" s="12"/>
    </row>
    <row r="287" spans="1:8" ht="23.4" customHeight="1" x14ac:dyDescent="0.2">
      <c r="A287" s="96" t="s">
        <v>306</v>
      </c>
      <c r="B287" s="96"/>
      <c r="C287" s="96"/>
      <c r="D287" s="96"/>
      <c r="E287" s="96"/>
      <c r="F287" s="96"/>
      <c r="G287" s="96"/>
      <c r="H287" s="96"/>
    </row>
    <row r="288" spans="1:8" ht="11.4" x14ac:dyDescent="0.2">
      <c r="A288" s="12" t="s">
        <v>283</v>
      </c>
      <c r="B288" s="12"/>
      <c r="C288" s="12"/>
      <c r="D288" s="12"/>
      <c r="E288" s="25"/>
      <c r="F288" s="12"/>
      <c r="G288" s="12"/>
      <c r="H288" s="12"/>
    </row>
    <row r="289" spans="1:8" ht="11.4" x14ac:dyDescent="0.2">
      <c r="A289" s="12" t="s">
        <v>304</v>
      </c>
      <c r="B289" s="12"/>
      <c r="C289" s="12"/>
      <c r="D289" s="12"/>
      <c r="E289" s="25"/>
      <c r="F289" s="12"/>
      <c r="G289" s="12"/>
      <c r="H289" s="12"/>
    </row>
    <row r="290" spans="1:8" ht="11.4" x14ac:dyDescent="0.2">
      <c r="A290" s="12" t="s">
        <v>284</v>
      </c>
      <c r="B290" s="12"/>
      <c r="C290" s="12"/>
      <c r="D290" s="12"/>
      <c r="E290" s="25"/>
      <c r="F290" s="12"/>
      <c r="G290" s="12"/>
      <c r="H290" s="12"/>
    </row>
    <row r="291" spans="1:8" ht="11.4" x14ac:dyDescent="0.2">
      <c r="A291" s="12" t="s">
        <v>285</v>
      </c>
      <c r="B291" s="12"/>
      <c r="C291" s="12"/>
      <c r="D291" s="12"/>
      <c r="E291" s="25"/>
      <c r="F291" s="12"/>
      <c r="G291" s="12"/>
      <c r="H291" s="12"/>
    </row>
    <row r="292" spans="1:8" x14ac:dyDescent="0.2">
      <c r="E292" s="57"/>
      <c r="G292" s="78"/>
    </row>
    <row r="293" spans="1:8" x14ac:dyDescent="0.2">
      <c r="E293" s="57"/>
      <c r="G293" s="78"/>
    </row>
    <row r="294" spans="1:8" x14ac:dyDescent="0.2">
      <c r="E294" s="57"/>
      <c r="G294" s="78"/>
    </row>
    <row r="295" spans="1:8" x14ac:dyDescent="0.2">
      <c r="E295" s="57"/>
      <c r="G295" s="78"/>
    </row>
    <row r="296" spans="1:8" x14ac:dyDescent="0.2">
      <c r="E296" s="57"/>
      <c r="G296" s="78"/>
    </row>
    <row r="297" spans="1:8" x14ac:dyDescent="0.2">
      <c r="E297" s="57"/>
      <c r="G297" s="78"/>
    </row>
    <row r="298" spans="1:8" x14ac:dyDescent="0.2">
      <c r="E298" s="57"/>
      <c r="G298" s="78"/>
    </row>
    <row r="299" spans="1:8" x14ac:dyDescent="0.2">
      <c r="E299" s="57"/>
      <c r="G299" s="78"/>
    </row>
    <row r="300" spans="1:8" x14ac:dyDescent="0.2">
      <c r="E300" s="57"/>
      <c r="G300" s="78"/>
    </row>
    <row r="301" spans="1:8" x14ac:dyDescent="0.2">
      <c r="E301" s="57"/>
      <c r="G301" s="78"/>
    </row>
    <row r="302" spans="1:8" x14ac:dyDescent="0.2">
      <c r="E302" s="57"/>
      <c r="G302" s="78"/>
    </row>
    <row r="303" spans="1:8" x14ac:dyDescent="0.2">
      <c r="E303" s="57"/>
      <c r="G303" s="78"/>
    </row>
    <row r="304" spans="1:8" x14ac:dyDescent="0.2">
      <c r="E304" s="57"/>
      <c r="G304" s="78"/>
    </row>
    <row r="305" spans="5:7" x14ac:dyDescent="0.2">
      <c r="E305" s="57"/>
      <c r="G305" s="78"/>
    </row>
    <row r="306" spans="5:7" x14ac:dyDescent="0.2">
      <c r="E306" s="57"/>
      <c r="G306" s="78"/>
    </row>
    <row r="307" spans="5:7" x14ac:dyDescent="0.2">
      <c r="E307" s="57"/>
      <c r="G307" s="78"/>
    </row>
    <row r="308" spans="5:7" x14ac:dyDescent="0.2">
      <c r="E308" s="57"/>
      <c r="G308" s="78"/>
    </row>
    <row r="309" spans="5:7" x14ac:dyDescent="0.2">
      <c r="E309" s="57"/>
      <c r="G309" s="78"/>
    </row>
    <row r="310" spans="5:7" x14ac:dyDescent="0.2">
      <c r="E310" s="57"/>
      <c r="G310" s="78"/>
    </row>
    <row r="311" spans="5:7" x14ac:dyDescent="0.2">
      <c r="E311" s="57"/>
      <c r="G311" s="78"/>
    </row>
    <row r="312" spans="5:7" x14ac:dyDescent="0.2">
      <c r="E312" s="57"/>
      <c r="G312" s="78"/>
    </row>
    <row r="313" spans="5:7" x14ac:dyDescent="0.2">
      <c r="E313" s="57"/>
      <c r="G313" s="78"/>
    </row>
    <row r="314" spans="5:7" x14ac:dyDescent="0.2">
      <c r="E314" s="57"/>
      <c r="G314" s="78"/>
    </row>
    <row r="315" spans="5:7" x14ac:dyDescent="0.2">
      <c r="E315" s="57"/>
      <c r="G315" s="78"/>
    </row>
    <row r="316" spans="5:7" x14ac:dyDescent="0.2">
      <c r="E316" s="57"/>
      <c r="G316" s="78"/>
    </row>
    <row r="317" spans="5:7" x14ac:dyDescent="0.2">
      <c r="E317" s="57"/>
      <c r="G317" s="78"/>
    </row>
    <row r="318" spans="5:7" x14ac:dyDescent="0.2">
      <c r="E318" s="57"/>
      <c r="G318" s="78"/>
    </row>
    <row r="319" spans="5:7" x14ac:dyDescent="0.2">
      <c r="E319" s="57"/>
      <c r="G319" s="78"/>
    </row>
    <row r="320" spans="5:7" x14ac:dyDescent="0.2">
      <c r="E320" s="57"/>
      <c r="G320" s="78"/>
    </row>
    <row r="321" spans="5:7" x14ac:dyDescent="0.2">
      <c r="E321" s="57"/>
      <c r="G321" s="78"/>
    </row>
    <row r="322" spans="5:7" x14ac:dyDescent="0.2">
      <c r="E322" s="57"/>
      <c r="G322" s="78"/>
    </row>
    <row r="323" spans="5:7" x14ac:dyDescent="0.2">
      <c r="E323" s="57"/>
      <c r="G323" s="78"/>
    </row>
    <row r="324" spans="5:7" x14ac:dyDescent="0.2">
      <c r="E324" s="57"/>
      <c r="G324" s="78"/>
    </row>
    <row r="325" spans="5:7" x14ac:dyDescent="0.2">
      <c r="E325" s="57"/>
      <c r="G325" s="78"/>
    </row>
    <row r="326" spans="5:7" x14ac:dyDescent="0.2">
      <c r="E326" s="57"/>
      <c r="G326" s="78"/>
    </row>
    <row r="327" spans="5:7" x14ac:dyDescent="0.2">
      <c r="E327" s="57"/>
      <c r="G327" s="78"/>
    </row>
  </sheetData>
  <mergeCells count="8">
    <mergeCell ref="C5:E6"/>
    <mergeCell ref="A285:H285"/>
    <mergeCell ref="A287:H287"/>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6" orientation="portrait" r:id="rId1"/>
  <headerFooter alignWithMargins="0">
    <oddFooter>Page &amp;P of &amp;N</oddFooter>
  </headerFooter>
  <rowBreaks count="3" manualBreakCount="3">
    <brk id="82" max="9" man="1"/>
    <brk id="154" max="9" man="1"/>
    <brk id="22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DD69C-4A61-48EB-858F-5C9A6BF92364}">
  <dimension ref="A1:G8"/>
  <sheetViews>
    <sheetView view="pageBreakPreview" topLeftCell="A8" zoomScale="70" zoomScaleNormal="110" zoomScaleSheetLayoutView="70" workbookViewId="0">
      <selection activeCell="N38" sqref="N38"/>
    </sheetView>
  </sheetViews>
  <sheetFormatPr defaultRowHeight="13.2" x14ac:dyDescent="0.25"/>
  <cols>
    <col min="1" max="1" width="38.6640625" customWidth="1"/>
    <col min="2" max="2" width="11.5546875" bestFit="1" customWidth="1"/>
    <col min="3" max="3" width="10" bestFit="1" customWidth="1"/>
    <col min="4" max="4" width="14.5546875" customWidth="1"/>
    <col min="6" max="6" width="9.44140625" bestFit="1" customWidth="1"/>
    <col min="7" max="7" width="10.33203125" bestFit="1" customWidth="1"/>
    <col min="9" max="9" width="10.33203125" customWidth="1"/>
  </cols>
  <sheetData>
    <row r="1" spans="1:7" x14ac:dyDescent="0.25">
      <c r="A1" s="4" t="s">
        <v>311</v>
      </c>
    </row>
    <row r="2" spans="1:7" x14ac:dyDescent="0.25">
      <c r="A2" t="s">
        <v>0</v>
      </c>
    </row>
    <row r="3" spans="1:7" x14ac:dyDescent="0.25">
      <c r="A3" t="s">
        <v>1</v>
      </c>
      <c r="F3" t="s">
        <v>2</v>
      </c>
    </row>
    <row r="4" spans="1:7" x14ac:dyDescent="0.25">
      <c r="B4" s="44" t="s">
        <v>307</v>
      </c>
      <c r="C4" s="44" t="s">
        <v>308</v>
      </c>
      <c r="D4" s="44" t="s">
        <v>7</v>
      </c>
      <c r="E4" s="3"/>
      <c r="F4" s="3" t="s">
        <v>3</v>
      </c>
      <c r="G4" s="3" t="s">
        <v>4</v>
      </c>
    </row>
    <row r="5" spans="1:7" x14ac:dyDescent="0.25">
      <c r="A5" t="s">
        <v>5</v>
      </c>
      <c r="B5" s="1">
        <v>293580.61320975999</v>
      </c>
      <c r="C5" s="1">
        <v>316382.30033131997</v>
      </c>
      <c r="D5" s="1">
        <f>SUM(B5:C5)</f>
        <v>609962.91354107996</v>
      </c>
      <c r="E5" s="1"/>
      <c r="F5" s="1">
        <f>B5</f>
        <v>293580.61320975999</v>
      </c>
      <c r="G5" s="1">
        <f>+F5+C5</f>
        <v>609962.91354107996</v>
      </c>
    </row>
    <row r="6" spans="1:7" x14ac:dyDescent="0.25">
      <c r="A6" t="s">
        <v>6</v>
      </c>
      <c r="B6" s="1">
        <v>205027.27659585001</v>
      </c>
      <c r="C6" s="1">
        <v>328770.03557215002</v>
      </c>
      <c r="D6" s="1">
        <f>SUM(B6:C6)</f>
        <v>533797.31216800003</v>
      </c>
      <c r="E6" s="1"/>
      <c r="F6" s="1">
        <f>B6</f>
        <v>205027.27659585001</v>
      </c>
      <c r="G6" s="1">
        <f>+F6+C6</f>
        <v>533797.31216800003</v>
      </c>
    </row>
    <row r="7" spans="1:7" hidden="1" x14ac:dyDescent="0.25">
      <c r="A7" t="s">
        <v>309</v>
      </c>
      <c r="B7" s="2">
        <f>+B6/B5*100</f>
        <v>69.836790091231379</v>
      </c>
      <c r="C7" s="2">
        <f>+C6/C5*100</f>
        <v>103.91543244608104</v>
      </c>
      <c r="D7" s="2">
        <f>+D6/D5*100</f>
        <v>87.513076667086537</v>
      </c>
      <c r="E7" s="45"/>
      <c r="F7" s="45"/>
      <c r="G7" s="45"/>
    </row>
    <row r="8" spans="1:7" x14ac:dyDescent="0.25">
      <c r="A8" t="s">
        <v>310</v>
      </c>
      <c r="B8" s="2">
        <f>F8</f>
        <v>69.836790091231379</v>
      </c>
      <c r="C8" s="2">
        <f>G8</f>
        <v>87.513076667086537</v>
      </c>
      <c r="D8" s="2"/>
      <c r="E8" s="45"/>
      <c r="F8" s="45">
        <f>+F6/F5*100</f>
        <v>69.836790091231379</v>
      </c>
      <c r="G8" s="45">
        <f>+G6/G5*100</f>
        <v>87.513076667086537</v>
      </c>
    </row>
  </sheetData>
  <printOptions horizontalCentered="1"/>
  <pageMargins left="0.35433070866141736" right="0.35433070866141736" top="0.86614173228346458"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jpablo</dc:creator>
  <cp:lastModifiedBy>Mary Dianne M. Cruz</cp:lastModifiedBy>
  <cp:lastPrinted>2024-03-15T08:14:39Z</cp:lastPrinted>
  <dcterms:created xsi:type="dcterms:W3CDTF">2014-03-13T03:00:02Z</dcterms:created>
  <dcterms:modified xsi:type="dcterms:W3CDTF">2024-03-15T08:14:56Z</dcterms:modified>
</cp:coreProperties>
</file>