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melvi\Downloads\"/>
    </mc:Choice>
  </mc:AlternateContent>
  <xr:revisionPtr revIDLastSave="0" documentId="13_ncr:1_{BA70B9D5-4F4C-46F0-8628-23696E1EF7B0}" xr6:coauthVersionLast="47" xr6:coauthVersionMax="47" xr10:uidLastSave="{00000000-0000-0000-0000-000000000000}"/>
  <bookViews>
    <workbookView xWindow="-120" yWindow="-120" windowWidth="38640" windowHeight="21240" xr2:uid="{00000000-000D-0000-FFFF-FFFF00000000}"/>
  </bookViews>
  <sheets>
    <sheet name="By Department (2)" sheetId="35" r:id="rId1"/>
    <sheet name="By Agency" sheetId="34" r:id="rId2"/>
    <sheet name="Graph " sheetId="17" r:id="rId3"/>
  </sheets>
  <definedNames>
    <definedName name="_xlnm._FilterDatabase" localSheetId="1" hidden="1">'By Agency'!#REF!</definedName>
    <definedName name="_xlnm.Print_Area" localSheetId="1">'By Agency'!$A$1:$H$291</definedName>
    <definedName name="_xlnm.Print_Area" localSheetId="0">'By Department (2)'!$A$1:$F$64</definedName>
    <definedName name="_xlnm.Print_Area" localSheetId="2">'Graph '!$A$12:$S$59</definedName>
    <definedName name="_xlnm.Print_Titles" localSheetId="1">'By Agency'!$1:$8</definedName>
    <definedName name="Z_081E09AD_AB62_433B_A53E_F457872E493D_.wvu.PrintArea" localSheetId="1" hidden="1">'By Agency'!$A$1:$F$289</definedName>
    <definedName name="Z_081E09AD_AB62_433B_A53E_F457872E493D_.wvu.PrintTitles" localSheetId="1" hidden="1">'By Agency'!$1:$8</definedName>
    <definedName name="Z_081E09AD_AB62_433B_A53E_F457872E493D_.wvu.Rows" localSheetId="1" hidden="1">'By Agency'!$134:$134,'By Agency'!$191:$192</definedName>
    <definedName name="Z_0A72D1F9_6F9D_1548_A9BD_D2852F16C0D3_.wvu.PrintArea" localSheetId="1" hidden="1">'By Agency'!$A$1:$F$289</definedName>
    <definedName name="Z_0A72D1F9_6F9D_1548_A9BD_D2852F16C0D3_.wvu.PrintTitles" localSheetId="1" hidden="1">'By Agency'!$1:$8</definedName>
    <definedName name="Z_0A72D1F9_6F9D_1548_A9BD_D2852F16C0D3_.wvu.Rows" localSheetId="1" hidden="1">'By Agency'!$134:$134,'By Agency'!$191:$192</definedName>
    <definedName name="Z_149BABA1_3CBB_4AB5_8307_CDFFE2416884_.wvu.Cols" localSheetId="1" hidden="1">'By Agency'!#REF!</definedName>
    <definedName name="Z_149BABA1_3CBB_4AB5_8307_CDFFE2416884_.wvu.PrintArea" localSheetId="1" hidden="1">'By Agency'!$A$1:$F$289</definedName>
    <definedName name="Z_149BABA1_3CBB_4AB5_8307_CDFFE2416884_.wvu.PrintTitles" localSheetId="1" hidden="1">'By Agency'!$1:$8</definedName>
    <definedName name="Z_149BABA1_3CBB_4AB5_8307_CDFFE2416884_.wvu.Rows" localSheetId="1" hidden="1">'By Agency'!$134:$134,'By Agency'!$191:$192,'By Agency'!$277:$279,'By Agency'!$280:$281,'By Agency'!$282:$285</definedName>
    <definedName name="Z_32FD75DB_C2F2_4294_8471_7CD68BDD134B_.wvu.Rows" localSheetId="1" hidden="1">'By Agency'!#REF!,'By Agency'!#REF!,'By Agency'!#REF!,'By Agency'!#REF!,'By Agency'!#REF!,'By Agency'!#REF!,'By Agency'!#REF!,'By Agency'!#REF!,'By Agency'!#REF!,'By Agency'!#REF!,'By Agency'!#REF!,'By Agency'!#REF!,'By Agency'!#REF!,'By Agency'!#REF!,'By Agency'!#REF!</definedName>
    <definedName name="Z_63CE5467_86C0_4816_A6C7_6C3632652BD9_.wvu.PrintArea" localSheetId="1" hidden="1">'By Agency'!$A$1:$H$293</definedName>
    <definedName name="Z_63CE5467_86C0_4816_A6C7_6C3632652BD9_.wvu.PrintTitles" localSheetId="1" hidden="1">'By Agency'!$1:$8</definedName>
    <definedName name="Z_92A72121_270A_4D07_961C_15515D7CE906_.wvu.Cols" localSheetId="1" hidden="1">'By Agency'!#REF!,'By Agency'!#REF!,'By Agency'!#REF!,'By Agency'!#REF!,'By Agency'!#REF!</definedName>
    <definedName name="Z_92A72121_270A_4D07_961C_15515D7CE906_.wvu.PrintArea" localSheetId="1" hidden="1">'By Agency'!#REF!</definedName>
    <definedName name="Z_92A72121_270A_4D07_961C_15515D7CE906_.wvu.PrintTitles" localSheetId="1" hidden="1">'By Agency'!#REF!</definedName>
    <definedName name="Z_92A72121_270A_4D07_961C_15515D7CE906_.wvu.Rows" localSheetId="1" hidden="1">'By Agency'!#REF!,'By Agency'!#REF!,'By Agency'!#REF!,'By Agency'!#REF!,'By Agency'!#REF!,'By Agency'!#REF!,'By Agency'!#REF!,'By Agency'!#REF!,'By Agency'!#REF!,'By Agency'!#REF!,'By Agency'!#REF!,'By Agency'!#REF!,'By Agency'!#REF!,'By Agency'!#REF!,'By Agency'!#REF!,'By Agency'!#REF!,'By Agency'!#REF!,'By Agency'!#REF!</definedName>
    <definedName name="Z_97AE4AC2_2269_476F_89AE_42BE1A190109_.wvu.Cols" localSheetId="1" hidden="1">'By Agency'!#REF!</definedName>
    <definedName name="Z_97AE4AC2_2269_476F_89AE_42BE1A190109_.wvu.PrintArea" localSheetId="1" hidden="1">'By Agency'!$A$1:$H$289</definedName>
    <definedName name="Z_97AE4AC2_2269_476F_89AE_42BE1A190109_.wvu.PrintTitles" localSheetId="1" hidden="1">'By Agency'!$1:$8</definedName>
    <definedName name="Z_97AE4AC2_2269_476F_89AE_42BE1A190109_.wvu.Rows" localSheetId="1" hidden="1">'By Agency'!$134:$134,'By Agency'!$191:$192,'By Agency'!$275:$279,'By Agency'!$280:$281,'By Agency'!$282:$285</definedName>
    <definedName name="Z_A36966C3_2B91_49EA_8368_0F103F951C33_.wvu.Cols" localSheetId="1" hidden="1">'By Agency'!#REF!,'By Agency'!#REF!,'By Agency'!#REF!,'By Agency'!#REF!</definedName>
    <definedName name="Z_A36966C3_2B91_49EA_8368_0F103F951C33_.wvu.PrintArea" localSheetId="1" hidden="1">'By Agency'!#REF!</definedName>
    <definedName name="Z_A36966C3_2B91_49EA_8368_0F103F951C33_.wvu.PrintTitles" localSheetId="1" hidden="1">'By Agency'!#REF!</definedName>
    <definedName name="Z_A36966C3_2B91_49EA_8368_0F103F951C33_.wvu.Rows" localSheetId="1" hidden="1">'By Agency'!#REF!,'By Agency'!#REF!,'By Agency'!#REF!,'By Agency'!#REF!,'By Agency'!#REF!,'By Agency'!#REF!,'By Agency'!#REF!,'By Agency'!#REF!,'By Agency'!#REF!,'By Agency'!#REF!,'By Agency'!#REF!,'By Agency'!#REF!,'By Agency'!#REF!,'By Agency'!#REF!,'By Agency'!#REF!,'By Agency'!#REF!,'By Agency'!#REF!</definedName>
    <definedName name="Z_D5067B77_BADA_4D46_9CA2_CCC5AFBA88BD_.wvu.PrintArea" localSheetId="1" hidden="1">'By Agency'!$A$1:$H$293</definedName>
    <definedName name="Z_D5067B77_BADA_4D46_9CA2_CCC5AFBA88BD_.wvu.PrintTitles" localSheetId="1" hidden="1">'By Agency'!$1:$8</definedName>
    <definedName name="Z_D5067B77_BADA_4D46_9CA2_CCC5AFBA88BD_.wvu.Rows" localSheetId="1" hidden="1">'By Agency'!$191:$191</definedName>
    <definedName name="Z_E72949E6_F470_4685_A8B8_FC40C2B684D5_.wvu.PrintArea" localSheetId="1" hidden="1">'By Agency'!$A$1:$F$289</definedName>
    <definedName name="Z_E72949E6_F470_4685_A8B8_FC40C2B684D5_.wvu.PrintTitles" localSheetId="1" hidden="1">'By Agency'!$1:$8</definedName>
    <definedName name="Z_E72949E6_F470_4685_A8B8_FC40C2B684D5_.wvu.Rows" localSheetId="1" hidden="1">'By Agency'!$134:$134,'By Agency'!$191:$192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83" i="34" l="1"/>
  <c r="F53" i="35"/>
  <c r="F52" i="35"/>
  <c r="F50" i="35"/>
  <c r="C48" i="35"/>
  <c r="D48" i="35"/>
  <c r="F46" i="35"/>
  <c r="F45" i="35"/>
  <c r="F44" i="35"/>
  <c r="F43" i="35"/>
  <c r="F42" i="35"/>
  <c r="F41" i="35"/>
  <c r="F40" i="35"/>
  <c r="F39" i="35"/>
  <c r="F38" i="35"/>
  <c r="F37" i="35"/>
  <c r="F36" i="35"/>
  <c r="F35" i="35"/>
  <c r="F34" i="35"/>
  <c r="F33" i="35"/>
  <c r="F32" i="35"/>
  <c r="F31" i="35"/>
  <c r="F30" i="35"/>
  <c r="F29" i="35"/>
  <c r="F28" i="35"/>
  <c r="F27" i="35"/>
  <c r="F26" i="35"/>
  <c r="F25" i="35"/>
  <c r="F24" i="35"/>
  <c r="F23" i="35"/>
  <c r="F22" i="35"/>
  <c r="F21" i="35"/>
  <c r="F20" i="35"/>
  <c r="F19" i="35"/>
  <c r="F18" i="35"/>
  <c r="F17" i="35"/>
  <c r="F16" i="35"/>
  <c r="F15" i="35"/>
  <c r="F14" i="35"/>
  <c r="F13" i="35"/>
  <c r="F12" i="35"/>
  <c r="D10" i="35"/>
  <c r="C10" i="35"/>
  <c r="C262" i="34"/>
  <c r="C255" i="34"/>
  <c r="C235" i="34"/>
  <c r="C222" i="34" s="1"/>
  <c r="C213" i="34"/>
  <c r="C204" i="34"/>
  <c r="C195" i="34"/>
  <c r="C187" i="34"/>
  <c r="C181" i="34"/>
  <c r="C171" i="34"/>
  <c r="C150" i="34"/>
  <c r="C145" i="34"/>
  <c r="C141" i="34" s="1"/>
  <c r="C138" i="34"/>
  <c r="C133" i="34"/>
  <c r="C128" i="34"/>
  <c r="C119" i="34"/>
  <c r="C106" i="34"/>
  <c r="C94" i="34"/>
  <c r="C88" i="34"/>
  <c r="C84" i="34"/>
  <c r="C79" i="34"/>
  <c r="C72" i="34"/>
  <c r="C60" i="34"/>
  <c r="C52" i="34"/>
  <c r="C39" i="34"/>
  <c r="C35" i="34"/>
  <c r="C23" i="34"/>
  <c r="H282" i="34"/>
  <c r="D279" i="34"/>
  <c r="H278" i="34"/>
  <c r="D276" i="34"/>
  <c r="D272" i="34"/>
  <c r="H271" i="34"/>
  <c r="H269" i="34"/>
  <c r="G268" i="34"/>
  <c r="H267" i="34"/>
  <c r="H265" i="34"/>
  <c r="G264" i="34"/>
  <c r="H261" i="34"/>
  <c r="B255" i="34"/>
  <c r="H254" i="34"/>
  <c r="G252" i="34"/>
  <c r="G232" i="34"/>
  <c r="E229" i="34"/>
  <c r="G228" i="34"/>
  <c r="E228" i="34"/>
  <c r="H228" i="34" s="1"/>
  <c r="E225" i="34"/>
  <c r="G225" i="34"/>
  <c r="E224" i="34"/>
  <c r="H224" i="34" s="1"/>
  <c r="H221" i="34"/>
  <c r="G220" i="34"/>
  <c r="E220" i="34"/>
  <c r="H220" i="34" s="1"/>
  <c r="G216" i="34"/>
  <c r="E216" i="34"/>
  <c r="H216" i="34" s="1"/>
  <c r="H212" i="34"/>
  <c r="G209" i="34"/>
  <c r="G208" i="34"/>
  <c r="E208" i="34"/>
  <c r="G205" i="34"/>
  <c r="H203" i="34"/>
  <c r="E200" i="34"/>
  <c r="H200" i="34" s="1"/>
  <c r="B195" i="34"/>
  <c r="H194" i="34"/>
  <c r="H186" i="34"/>
  <c r="G183" i="34"/>
  <c r="E183" i="34"/>
  <c r="H180" i="34"/>
  <c r="G177" i="34"/>
  <c r="G175" i="34"/>
  <c r="H170" i="34"/>
  <c r="E167" i="34"/>
  <c r="E164" i="34"/>
  <c r="G164" i="34"/>
  <c r="G163" i="34"/>
  <c r="G159" i="34"/>
  <c r="E159" i="34"/>
  <c r="H149" i="34"/>
  <c r="H147" i="34"/>
  <c r="D145" i="34"/>
  <c r="B145" i="34"/>
  <c r="B138" i="34"/>
  <c r="E139" i="34"/>
  <c r="G136" i="34"/>
  <c r="E135" i="34"/>
  <c r="F135" i="34" s="1"/>
  <c r="B119" i="34"/>
  <c r="H118" i="34"/>
  <c r="G117" i="34"/>
  <c r="H105" i="34"/>
  <c r="G99" i="34"/>
  <c r="G95" i="34"/>
  <c r="D88" i="34"/>
  <c r="H87" i="34"/>
  <c r="D84" i="34"/>
  <c r="H83" i="34"/>
  <c r="H78" i="34"/>
  <c r="G76" i="34"/>
  <c r="G74" i="34"/>
  <c r="H71" i="34"/>
  <c r="G70" i="34"/>
  <c r="G66" i="34"/>
  <c r="G64" i="34"/>
  <c r="G62" i="34"/>
  <c r="H59" i="34"/>
  <c r="G58" i="34"/>
  <c r="G56" i="34"/>
  <c r="G54" i="34"/>
  <c r="D52" i="34"/>
  <c r="H51" i="34"/>
  <c r="G50" i="34"/>
  <c r="H49" i="34"/>
  <c r="G48" i="34"/>
  <c r="H47" i="34"/>
  <c r="G46" i="34"/>
  <c r="G44" i="34"/>
  <c r="G42" i="34"/>
  <c r="D39" i="34"/>
  <c r="G40" i="34"/>
  <c r="H38" i="34"/>
  <c r="D35" i="34"/>
  <c r="G36" i="34"/>
  <c r="H34" i="34"/>
  <c r="G32" i="34"/>
  <c r="G28" i="34"/>
  <c r="G24" i="34"/>
  <c r="H22" i="34"/>
  <c r="H20" i="34"/>
  <c r="H18" i="34"/>
  <c r="H16" i="34"/>
  <c r="D10" i="34"/>
  <c r="F48" i="35" l="1"/>
  <c r="E10" i="35"/>
  <c r="E48" i="35"/>
  <c r="F10" i="35"/>
  <c r="C8" i="35"/>
  <c r="D8" i="35"/>
  <c r="C132" i="34"/>
  <c r="H208" i="34"/>
  <c r="D72" i="34"/>
  <c r="E155" i="34"/>
  <c r="D187" i="34"/>
  <c r="E196" i="34"/>
  <c r="H196" i="34" s="1"/>
  <c r="F216" i="34"/>
  <c r="E217" i="34"/>
  <c r="H217" i="34" s="1"/>
  <c r="E232" i="34"/>
  <c r="F232" i="34" s="1"/>
  <c r="D128" i="34"/>
  <c r="G135" i="34"/>
  <c r="G167" i="34"/>
  <c r="G179" i="34"/>
  <c r="B181" i="34"/>
  <c r="E192" i="34"/>
  <c r="H192" i="34" s="1"/>
  <c r="D255" i="34"/>
  <c r="D23" i="34"/>
  <c r="B262" i="34"/>
  <c r="D262" i="34"/>
  <c r="H167" i="34"/>
  <c r="D60" i="34"/>
  <c r="G68" i="34"/>
  <c r="G91" i="34"/>
  <c r="G200" i="34"/>
  <c r="G224" i="34"/>
  <c r="F228" i="34"/>
  <c r="G229" i="34"/>
  <c r="D141" i="34"/>
  <c r="B141" i="34"/>
  <c r="H159" i="34"/>
  <c r="F208" i="34"/>
  <c r="F220" i="34"/>
  <c r="F224" i="34"/>
  <c r="G14" i="34"/>
  <c r="G43" i="34"/>
  <c r="G11" i="34"/>
  <c r="G89" i="34"/>
  <c r="E89" i="34"/>
  <c r="F89" i="34" s="1"/>
  <c r="E14" i="34"/>
  <c r="F14" i="34" s="1"/>
  <c r="G26" i="34"/>
  <c r="E26" i="34"/>
  <c r="G30" i="34"/>
  <c r="E30" i="34"/>
  <c r="E77" i="34"/>
  <c r="G77" i="34"/>
  <c r="G75" i="34"/>
  <c r="B106" i="34"/>
  <c r="E113" i="34"/>
  <c r="F113" i="34" s="1"/>
  <c r="E165" i="34"/>
  <c r="G165" i="34"/>
  <c r="B52" i="34"/>
  <c r="B60" i="34"/>
  <c r="B72" i="34"/>
  <c r="D79" i="34"/>
  <c r="E97" i="34"/>
  <c r="G102" i="34"/>
  <c r="G17" i="34"/>
  <c r="G21" i="34"/>
  <c r="G37" i="34"/>
  <c r="E42" i="34"/>
  <c r="G45" i="34"/>
  <c r="E46" i="34"/>
  <c r="E50" i="34"/>
  <c r="E54" i="34"/>
  <c r="G55" i="34"/>
  <c r="G57" i="34"/>
  <c r="E58" i="34"/>
  <c r="E62" i="34"/>
  <c r="E66" i="34"/>
  <c r="E70" i="34"/>
  <c r="G73" i="34"/>
  <c r="E74" i="34"/>
  <c r="E80" i="34"/>
  <c r="F80" i="34" s="1"/>
  <c r="G110" i="34"/>
  <c r="E117" i="34"/>
  <c r="F117" i="34" s="1"/>
  <c r="E121" i="34"/>
  <c r="F121" i="34" s="1"/>
  <c r="E81" i="34"/>
  <c r="B94" i="34"/>
  <c r="G112" i="34"/>
  <c r="D119" i="34"/>
  <c r="E144" i="34"/>
  <c r="G160" i="34"/>
  <c r="E175" i="34"/>
  <c r="F175" i="34" s="1"/>
  <c r="G85" i="34"/>
  <c r="E85" i="34"/>
  <c r="F85" i="34" s="1"/>
  <c r="E101" i="34"/>
  <c r="F101" i="34" s="1"/>
  <c r="G114" i="34"/>
  <c r="G124" i="34"/>
  <c r="D171" i="34"/>
  <c r="G86" i="34"/>
  <c r="B84" i="34"/>
  <c r="B10" i="34"/>
  <c r="G81" i="34"/>
  <c r="B88" i="34"/>
  <c r="G98" i="34"/>
  <c r="E124" i="34"/>
  <c r="F124" i="34" s="1"/>
  <c r="G13" i="34"/>
  <c r="E24" i="34"/>
  <c r="F24" i="34" s="1"/>
  <c r="G25" i="34"/>
  <c r="E28" i="34"/>
  <c r="G29" i="34"/>
  <c r="E32" i="34"/>
  <c r="F32" i="34" s="1"/>
  <c r="G33" i="34"/>
  <c r="E36" i="34"/>
  <c r="E40" i="34"/>
  <c r="E44" i="34"/>
  <c r="F44" i="34" s="1"/>
  <c r="E48" i="34"/>
  <c r="G53" i="34"/>
  <c r="E56" i="34"/>
  <c r="E64" i="34"/>
  <c r="G65" i="34"/>
  <c r="E68" i="34"/>
  <c r="G69" i="34"/>
  <c r="E76" i="34"/>
  <c r="E109" i="34"/>
  <c r="F109" i="34" s="1"/>
  <c r="G122" i="34"/>
  <c r="B23" i="34"/>
  <c r="B35" i="34"/>
  <c r="B39" i="34"/>
  <c r="E152" i="34"/>
  <c r="F152" i="34" s="1"/>
  <c r="E168" i="34"/>
  <c r="B79" i="34"/>
  <c r="B133" i="34"/>
  <c r="G148" i="34"/>
  <c r="G157" i="34"/>
  <c r="G80" i="34"/>
  <c r="D94" i="34"/>
  <c r="D106" i="34"/>
  <c r="E136" i="34"/>
  <c r="G139" i="34"/>
  <c r="E157" i="34"/>
  <c r="F157" i="34" s="1"/>
  <c r="H183" i="34"/>
  <c r="G97" i="34"/>
  <c r="G101" i="34"/>
  <c r="G109" i="34"/>
  <c r="G113" i="34"/>
  <c r="G121" i="34"/>
  <c r="H135" i="34"/>
  <c r="G155" i="34"/>
  <c r="F139" i="34"/>
  <c r="H139" i="34"/>
  <c r="E140" i="34"/>
  <c r="F140" i="34" s="1"/>
  <c r="G144" i="34"/>
  <c r="E148" i="34"/>
  <c r="F148" i="34" s="1"/>
  <c r="G152" i="34"/>
  <c r="E95" i="34"/>
  <c r="E99" i="34"/>
  <c r="F99" i="34" s="1"/>
  <c r="G120" i="34"/>
  <c r="E156" i="34"/>
  <c r="E177" i="34"/>
  <c r="E91" i="34"/>
  <c r="G92" i="34"/>
  <c r="B128" i="34"/>
  <c r="F155" i="34"/>
  <c r="H155" i="34"/>
  <c r="G169" i="34"/>
  <c r="E179" i="34"/>
  <c r="G185" i="34"/>
  <c r="F159" i="34"/>
  <c r="B171" i="34"/>
  <c r="G129" i="34"/>
  <c r="F136" i="34"/>
  <c r="F144" i="34"/>
  <c r="G156" i="34"/>
  <c r="E163" i="34"/>
  <c r="F163" i="34" s="1"/>
  <c r="G168" i="34"/>
  <c r="E185" i="34"/>
  <c r="H225" i="34"/>
  <c r="F225" i="34"/>
  <c r="G140" i="34"/>
  <c r="G189" i="34"/>
  <c r="B187" i="34"/>
  <c r="D138" i="34"/>
  <c r="D133" i="34" s="1"/>
  <c r="D150" i="34"/>
  <c r="E173" i="34"/>
  <c r="F173" i="34" s="1"/>
  <c r="G137" i="34"/>
  <c r="G153" i="34"/>
  <c r="F165" i="34"/>
  <c r="E193" i="34"/>
  <c r="E197" i="34"/>
  <c r="G206" i="34"/>
  <c r="E206" i="34"/>
  <c r="F206" i="34" s="1"/>
  <c r="H229" i="34"/>
  <c r="F229" i="34"/>
  <c r="E161" i="34"/>
  <c r="F161" i="34" s="1"/>
  <c r="H164" i="34"/>
  <c r="F164" i="34"/>
  <c r="G173" i="34"/>
  <c r="G176" i="34"/>
  <c r="D181" i="34"/>
  <c r="B150" i="34"/>
  <c r="G161" i="34"/>
  <c r="E201" i="34"/>
  <c r="F167" i="34"/>
  <c r="F179" i="34"/>
  <c r="F183" i="34"/>
  <c r="G191" i="34"/>
  <c r="G192" i="34"/>
  <c r="G193" i="34"/>
  <c r="D195" i="34"/>
  <c r="B204" i="34"/>
  <c r="G197" i="34"/>
  <c r="G211" i="34"/>
  <c r="G214" i="34"/>
  <c r="E214" i="34"/>
  <c r="F196" i="34"/>
  <c r="G201" i="34"/>
  <c r="D204" i="34"/>
  <c r="D213" i="34"/>
  <c r="G219" i="34"/>
  <c r="E238" i="34"/>
  <c r="F238" i="34" s="1"/>
  <c r="E189" i="34"/>
  <c r="G196" i="34"/>
  <c r="F200" i="34"/>
  <c r="E205" i="34"/>
  <c r="E209" i="34"/>
  <c r="G227" i="34"/>
  <c r="G234" i="34"/>
  <c r="G218" i="34"/>
  <c r="E218" i="34"/>
  <c r="G230" i="34"/>
  <c r="E230" i="34"/>
  <c r="F230" i="34" s="1"/>
  <c r="E250" i="34"/>
  <c r="G217" i="34"/>
  <c r="G247" i="34"/>
  <c r="E258" i="34"/>
  <c r="F258" i="34" s="1"/>
  <c r="G274" i="34"/>
  <c r="E274" i="34"/>
  <c r="B213" i="34"/>
  <c r="E234" i="34"/>
  <c r="F234" i="34" s="1"/>
  <c r="G239" i="34"/>
  <c r="E242" i="34"/>
  <c r="G266" i="34"/>
  <c r="E266" i="34"/>
  <c r="F266" i="34" s="1"/>
  <c r="G253" i="34"/>
  <c r="G280" i="34"/>
  <c r="B279" i="34"/>
  <c r="G259" i="34"/>
  <c r="G243" i="34"/>
  <c r="E246" i="34"/>
  <c r="G270" i="34"/>
  <c r="E270" i="34"/>
  <c r="F270" i="34" s="1"/>
  <c r="B272" i="34"/>
  <c r="G277" i="34"/>
  <c r="C279" i="34"/>
  <c r="D235" i="34"/>
  <c r="F242" i="34"/>
  <c r="F246" i="34"/>
  <c r="F250" i="34"/>
  <c r="G238" i="34"/>
  <c r="G242" i="34"/>
  <c r="G246" i="34"/>
  <c r="G250" i="34"/>
  <c r="G258" i="34"/>
  <c r="E280" i="34"/>
  <c r="G281" i="34"/>
  <c r="G237" i="34"/>
  <c r="E252" i="34"/>
  <c r="F252" i="34" s="1"/>
  <c r="G257" i="34"/>
  <c r="E264" i="34"/>
  <c r="F264" i="34" s="1"/>
  <c r="E268" i="34"/>
  <c r="B235" i="34"/>
  <c r="F8" i="35" l="1"/>
  <c r="E8" i="35"/>
  <c r="H232" i="34"/>
  <c r="F192" i="34"/>
  <c r="F217" i="34"/>
  <c r="G52" i="34"/>
  <c r="F64" i="34"/>
  <c r="H64" i="34"/>
  <c r="H81" i="34"/>
  <c r="E249" i="34"/>
  <c r="E260" i="34"/>
  <c r="G260" i="34"/>
  <c r="E240" i="34"/>
  <c r="G240" i="34"/>
  <c r="E251" i="34"/>
  <c r="G251" i="34"/>
  <c r="H250" i="34"/>
  <c r="G215" i="34"/>
  <c r="E207" i="34"/>
  <c r="G207" i="34"/>
  <c r="E198" i="34"/>
  <c r="G198" i="34"/>
  <c r="G166" i="34"/>
  <c r="E166" i="34"/>
  <c r="H177" i="34"/>
  <c r="E116" i="34"/>
  <c r="E111" i="34"/>
  <c r="H157" i="34"/>
  <c r="H168" i="34"/>
  <c r="F168" i="34"/>
  <c r="E61" i="34"/>
  <c r="H40" i="34"/>
  <c r="H24" i="34"/>
  <c r="G116" i="34"/>
  <c r="H144" i="34"/>
  <c r="E110" i="34"/>
  <c r="H121" i="34"/>
  <c r="H70" i="34"/>
  <c r="F70" i="34"/>
  <c r="H62" i="34"/>
  <c r="F62" i="34"/>
  <c r="H54" i="34"/>
  <c r="F54" i="34"/>
  <c r="H113" i="34"/>
  <c r="G35" i="34"/>
  <c r="E120" i="34"/>
  <c r="E31" i="34"/>
  <c r="E245" i="34"/>
  <c r="G245" i="34"/>
  <c r="H274" i="34"/>
  <c r="F274" i="34"/>
  <c r="E233" i="34"/>
  <c r="D222" i="34"/>
  <c r="H214" i="34"/>
  <c r="E182" i="34"/>
  <c r="G182" i="34"/>
  <c r="G188" i="34"/>
  <c r="E188" i="34"/>
  <c r="G126" i="34"/>
  <c r="E126" i="34"/>
  <c r="E134" i="34"/>
  <c r="G134" i="34"/>
  <c r="H185" i="34"/>
  <c r="F214" i="34"/>
  <c r="E112" i="34"/>
  <c r="E153" i="34"/>
  <c r="G111" i="34"/>
  <c r="E57" i="34"/>
  <c r="E37" i="34"/>
  <c r="E21" i="34"/>
  <c r="E114" i="34"/>
  <c r="G84" i="34"/>
  <c r="H80" i="34"/>
  <c r="G61" i="34"/>
  <c r="E43" i="34"/>
  <c r="E86" i="34"/>
  <c r="E84" i="34" s="1"/>
  <c r="H30" i="34"/>
  <c r="F30" i="34"/>
  <c r="H14" i="34"/>
  <c r="E27" i="34"/>
  <c r="F40" i="34"/>
  <c r="H252" i="34"/>
  <c r="E223" i="34"/>
  <c r="E142" i="34"/>
  <c r="G142" i="34"/>
  <c r="H91" i="34"/>
  <c r="F91" i="34"/>
  <c r="E160" i="34"/>
  <c r="E82" i="34"/>
  <c r="E79" i="34" s="1"/>
  <c r="H89" i="34"/>
  <c r="C272" i="34"/>
  <c r="E273" i="34"/>
  <c r="E241" i="34"/>
  <c r="E256" i="34"/>
  <c r="G256" i="34"/>
  <c r="E236" i="34"/>
  <c r="G236" i="34"/>
  <c r="G273" i="34"/>
  <c r="E259" i="34"/>
  <c r="H242" i="34"/>
  <c r="G210" i="34"/>
  <c r="E210" i="34"/>
  <c r="E190" i="34"/>
  <c r="G190" i="34"/>
  <c r="E219" i="34"/>
  <c r="G241" i="34"/>
  <c r="H197" i="34"/>
  <c r="F197" i="34"/>
  <c r="G202" i="34"/>
  <c r="E202" i="34"/>
  <c r="F185" i="34"/>
  <c r="E176" i="34"/>
  <c r="E108" i="34"/>
  <c r="E107" i="34"/>
  <c r="G184" i="34"/>
  <c r="E184" i="34"/>
  <c r="B132" i="34"/>
  <c r="H152" i="34"/>
  <c r="H109" i="34"/>
  <c r="F76" i="34"/>
  <c r="H76" i="34"/>
  <c r="F56" i="34"/>
  <c r="H56" i="34"/>
  <c r="H36" i="34"/>
  <c r="E35" i="34"/>
  <c r="E17" i="34"/>
  <c r="G90" i="34"/>
  <c r="H117" i="34"/>
  <c r="E75" i="34"/>
  <c r="E67" i="34"/>
  <c r="G31" i="34"/>
  <c r="E231" i="34"/>
  <c r="H206" i="34"/>
  <c r="H95" i="34"/>
  <c r="E19" i="34"/>
  <c r="F268" i="34"/>
  <c r="H268" i="34"/>
  <c r="E237" i="34"/>
  <c r="H218" i="34"/>
  <c r="F218" i="34"/>
  <c r="G233" i="34"/>
  <c r="E191" i="34"/>
  <c r="B222" i="34"/>
  <c r="H189" i="34"/>
  <c r="H201" i="34"/>
  <c r="F201" i="34"/>
  <c r="G178" i="34"/>
  <c r="E178" i="34"/>
  <c r="E158" i="34"/>
  <c r="G158" i="34"/>
  <c r="E104" i="34"/>
  <c r="E103" i="34"/>
  <c r="E138" i="34"/>
  <c r="G138" i="34"/>
  <c r="E169" i="34"/>
  <c r="E73" i="34"/>
  <c r="E53" i="34"/>
  <c r="E33" i="34"/>
  <c r="E13" i="34"/>
  <c r="G107" i="34"/>
  <c r="E137" i="34"/>
  <c r="H42" i="34"/>
  <c r="F42" i="34"/>
  <c r="G108" i="34"/>
  <c r="E11" i="34"/>
  <c r="C10" i="34"/>
  <c r="G67" i="34"/>
  <c r="E15" i="34"/>
  <c r="G27" i="34"/>
  <c r="E41" i="34"/>
  <c r="F77" i="34"/>
  <c r="H77" i="34"/>
  <c r="H264" i="34"/>
  <c r="E281" i="34"/>
  <c r="E248" i="34"/>
  <c r="G248" i="34"/>
  <c r="H246" i="34"/>
  <c r="B276" i="34"/>
  <c r="H266" i="34"/>
  <c r="E239" i="34"/>
  <c r="H258" i="34"/>
  <c r="E227" i="34"/>
  <c r="G199" i="34"/>
  <c r="E199" i="34"/>
  <c r="H193" i="34"/>
  <c r="F193" i="34"/>
  <c r="E130" i="34"/>
  <c r="G226" i="34"/>
  <c r="E226" i="34"/>
  <c r="F177" i="34"/>
  <c r="H179" i="34"/>
  <c r="G174" i="34"/>
  <c r="E174" i="34"/>
  <c r="E100" i="34"/>
  <c r="H148" i="34"/>
  <c r="G130" i="34"/>
  <c r="E123" i="34"/>
  <c r="G123" i="34"/>
  <c r="H136" i="34"/>
  <c r="E122" i="34"/>
  <c r="E98" i="34"/>
  <c r="E69" i="34"/>
  <c r="F48" i="34"/>
  <c r="H48" i="34"/>
  <c r="H32" i="34"/>
  <c r="G100" i="34"/>
  <c r="G103" i="34"/>
  <c r="E12" i="34"/>
  <c r="G12" i="34"/>
  <c r="F95" i="34"/>
  <c r="H74" i="34"/>
  <c r="F74" i="34"/>
  <c r="H66" i="34"/>
  <c r="F66" i="34"/>
  <c r="H58" i="34"/>
  <c r="F58" i="34"/>
  <c r="H50" i="34"/>
  <c r="F50" i="34"/>
  <c r="G41" i="34"/>
  <c r="G104" i="34"/>
  <c r="H26" i="34"/>
  <c r="F26" i="34"/>
  <c r="G19" i="34"/>
  <c r="G15" i="34"/>
  <c r="G143" i="34"/>
  <c r="E143" i="34"/>
  <c r="E25" i="34"/>
  <c r="H85" i="34"/>
  <c r="E257" i="34"/>
  <c r="E279" i="34"/>
  <c r="H280" i="34"/>
  <c r="F280" i="34"/>
  <c r="G263" i="34"/>
  <c r="E263" i="34"/>
  <c r="G223" i="34"/>
  <c r="H238" i="34"/>
  <c r="G231" i="34"/>
  <c r="E211" i="34"/>
  <c r="G249" i="34"/>
  <c r="E172" i="34"/>
  <c r="G172" i="34"/>
  <c r="H173" i="34"/>
  <c r="E154" i="34"/>
  <c r="G154" i="34"/>
  <c r="G162" i="34"/>
  <c r="E162" i="34"/>
  <c r="H99" i="34"/>
  <c r="E125" i="34"/>
  <c r="G125" i="34"/>
  <c r="F68" i="34"/>
  <c r="H68" i="34"/>
  <c r="E45" i="34"/>
  <c r="E29" i="34"/>
  <c r="F81" i="34"/>
  <c r="H101" i="34"/>
  <c r="H175" i="34"/>
  <c r="G72" i="34"/>
  <c r="E102" i="34"/>
  <c r="H205" i="34"/>
  <c r="F205" i="34"/>
  <c r="E215" i="34"/>
  <c r="E213" i="34" s="1"/>
  <c r="H140" i="34"/>
  <c r="H97" i="34"/>
  <c r="G82" i="34"/>
  <c r="E253" i="34"/>
  <c r="E277" i="34"/>
  <c r="C276" i="34"/>
  <c r="E244" i="34"/>
  <c r="G244" i="34"/>
  <c r="H270" i="34"/>
  <c r="G279" i="34"/>
  <c r="H234" i="34"/>
  <c r="E247" i="34"/>
  <c r="H230" i="34"/>
  <c r="H209" i="34"/>
  <c r="F209" i="34"/>
  <c r="E243" i="34"/>
  <c r="H161" i="34"/>
  <c r="G151" i="34"/>
  <c r="E151" i="34"/>
  <c r="F189" i="34"/>
  <c r="E146" i="34"/>
  <c r="G146" i="34"/>
  <c r="H163" i="34"/>
  <c r="E129" i="34"/>
  <c r="E92" i="34"/>
  <c r="H156" i="34"/>
  <c r="F156" i="34"/>
  <c r="E96" i="34"/>
  <c r="E115" i="34"/>
  <c r="G115" i="34"/>
  <c r="D132" i="34"/>
  <c r="F97" i="34"/>
  <c r="E90" i="34"/>
  <c r="E65" i="34"/>
  <c r="H44" i="34"/>
  <c r="H28" i="34"/>
  <c r="H124" i="34"/>
  <c r="G96" i="34"/>
  <c r="E63" i="34"/>
  <c r="E55" i="34"/>
  <c r="H46" i="34"/>
  <c r="F46" i="34"/>
  <c r="H165" i="34"/>
  <c r="F36" i="34"/>
  <c r="F28" i="34"/>
  <c r="G63" i="34"/>
  <c r="E88" i="34" l="1"/>
  <c r="E204" i="34"/>
  <c r="G23" i="34"/>
  <c r="G213" i="34"/>
  <c r="H88" i="34"/>
  <c r="H79" i="34"/>
  <c r="H100" i="34"/>
  <c r="F100" i="34"/>
  <c r="E272" i="34"/>
  <c r="H273" i="34"/>
  <c r="F273" i="34"/>
  <c r="H213" i="34"/>
  <c r="F244" i="34"/>
  <c r="H244" i="34"/>
  <c r="H102" i="34"/>
  <c r="F102" i="34"/>
  <c r="H63" i="34"/>
  <c r="F63" i="34"/>
  <c r="H257" i="34"/>
  <c r="F257" i="34"/>
  <c r="G39" i="34"/>
  <c r="H69" i="34"/>
  <c r="F69" i="34"/>
  <c r="H281" i="34"/>
  <c r="F281" i="34"/>
  <c r="H41" i="34"/>
  <c r="F41" i="34"/>
  <c r="G106" i="34"/>
  <c r="H103" i="34"/>
  <c r="F103" i="34"/>
  <c r="H178" i="34"/>
  <c r="F178" i="34"/>
  <c r="H231" i="34"/>
  <c r="F231" i="34"/>
  <c r="H202" i="34"/>
  <c r="F202" i="34"/>
  <c r="G255" i="34"/>
  <c r="H223" i="34"/>
  <c r="F223" i="34"/>
  <c r="D9" i="34"/>
  <c r="D283" i="34" s="1"/>
  <c r="F21" i="34"/>
  <c r="H21" i="34"/>
  <c r="H153" i="34"/>
  <c r="F153" i="34"/>
  <c r="G187" i="34"/>
  <c r="E39" i="34"/>
  <c r="G204" i="34"/>
  <c r="H146" i="34"/>
  <c r="F146" i="34"/>
  <c r="E145" i="34"/>
  <c r="H247" i="34"/>
  <c r="F247" i="34"/>
  <c r="H172" i="34"/>
  <c r="F172" i="34"/>
  <c r="E171" i="34"/>
  <c r="H279" i="34"/>
  <c r="H226" i="34"/>
  <c r="F226" i="34"/>
  <c r="H248" i="34"/>
  <c r="F248" i="34"/>
  <c r="H11" i="34"/>
  <c r="E10" i="34"/>
  <c r="F11" i="34"/>
  <c r="E235" i="34"/>
  <c r="E222" i="34" s="1"/>
  <c r="H236" i="34"/>
  <c r="F236" i="34"/>
  <c r="H188" i="34"/>
  <c r="F188" i="34"/>
  <c r="E187" i="34"/>
  <c r="E119" i="34"/>
  <c r="H120" i="34"/>
  <c r="F120" i="34"/>
  <c r="E128" i="34"/>
  <c r="H129" i="34"/>
  <c r="F129" i="34"/>
  <c r="F143" i="34"/>
  <c r="H143" i="34"/>
  <c r="H12" i="34"/>
  <c r="F12" i="34"/>
  <c r="H199" i="34"/>
  <c r="F199" i="34"/>
  <c r="H158" i="34"/>
  <c r="F158" i="34"/>
  <c r="H35" i="34"/>
  <c r="H27" i="34"/>
  <c r="F27" i="34"/>
  <c r="F151" i="34"/>
  <c r="E150" i="34"/>
  <c r="H151" i="34"/>
  <c r="H125" i="34"/>
  <c r="F125" i="34"/>
  <c r="H154" i="34"/>
  <c r="F154" i="34"/>
  <c r="H263" i="34"/>
  <c r="E262" i="34"/>
  <c r="F263" i="34"/>
  <c r="H174" i="34"/>
  <c r="F174" i="34"/>
  <c r="H130" i="34"/>
  <c r="F130" i="34"/>
  <c r="H227" i="34"/>
  <c r="F227" i="34"/>
  <c r="E72" i="34"/>
  <c r="H73" i="34"/>
  <c r="F73" i="34"/>
  <c r="H19" i="34"/>
  <c r="F19" i="34"/>
  <c r="E106" i="34"/>
  <c r="H107" i="34"/>
  <c r="F107" i="34"/>
  <c r="H259" i="34"/>
  <c r="F259" i="34"/>
  <c r="G88" i="34"/>
  <c r="H134" i="34"/>
  <c r="F134" i="34"/>
  <c r="E133" i="34"/>
  <c r="G195" i="34"/>
  <c r="H166" i="34"/>
  <c r="F166" i="34"/>
  <c r="H207" i="34"/>
  <c r="F207" i="34"/>
  <c r="H251" i="34"/>
  <c r="F251" i="34"/>
  <c r="H260" i="34"/>
  <c r="F260" i="34"/>
  <c r="H162" i="34"/>
  <c r="F162" i="34"/>
  <c r="F25" i="34"/>
  <c r="H25" i="34"/>
  <c r="H160" i="34"/>
  <c r="F160" i="34"/>
  <c r="H243" i="34"/>
  <c r="F243" i="34"/>
  <c r="H219" i="34"/>
  <c r="F219" i="34"/>
  <c r="G60" i="34"/>
  <c r="G133" i="34"/>
  <c r="H110" i="34"/>
  <c r="F110" i="34"/>
  <c r="B9" i="34"/>
  <c r="E276" i="34"/>
  <c r="H277" i="34"/>
  <c r="F277" i="34"/>
  <c r="G10" i="34"/>
  <c r="F29" i="34"/>
  <c r="H29" i="34"/>
  <c r="H211" i="34"/>
  <c r="F211" i="34"/>
  <c r="H84" i="34"/>
  <c r="H98" i="34"/>
  <c r="F98" i="34"/>
  <c r="H123" i="34"/>
  <c r="F123" i="34"/>
  <c r="H15" i="34"/>
  <c r="F15" i="34"/>
  <c r="H13" i="34"/>
  <c r="F13" i="34"/>
  <c r="H104" i="34"/>
  <c r="F104" i="34"/>
  <c r="H190" i="34"/>
  <c r="F190" i="34"/>
  <c r="E255" i="34"/>
  <c r="H256" i="34"/>
  <c r="F256" i="34"/>
  <c r="H86" i="34"/>
  <c r="F86" i="34"/>
  <c r="H37" i="34"/>
  <c r="F37" i="34"/>
  <c r="H245" i="34"/>
  <c r="F245" i="34"/>
  <c r="H111" i="34"/>
  <c r="F111" i="34"/>
  <c r="H138" i="34"/>
  <c r="F138" i="34"/>
  <c r="H65" i="34"/>
  <c r="F65" i="34"/>
  <c r="H45" i="34"/>
  <c r="F45" i="34"/>
  <c r="F33" i="34"/>
  <c r="H33" i="34"/>
  <c r="H169" i="34"/>
  <c r="F169" i="34"/>
  <c r="H67" i="34"/>
  <c r="F67" i="34"/>
  <c r="G272" i="34"/>
  <c r="G276" i="34"/>
  <c r="H57" i="34"/>
  <c r="F57" i="34"/>
  <c r="H112" i="34"/>
  <c r="F112" i="34"/>
  <c r="H126" i="34"/>
  <c r="F126" i="34"/>
  <c r="G181" i="34"/>
  <c r="E60" i="34"/>
  <c r="H61" i="34"/>
  <c r="F61" i="34"/>
  <c r="H249" i="34"/>
  <c r="F249" i="34"/>
  <c r="H55" i="34"/>
  <c r="F55" i="34"/>
  <c r="H176" i="34"/>
  <c r="F176" i="34"/>
  <c r="G79" i="34"/>
  <c r="E23" i="34"/>
  <c r="H240" i="34"/>
  <c r="F240" i="34"/>
  <c r="H96" i="34"/>
  <c r="F96" i="34"/>
  <c r="G150" i="34"/>
  <c r="H215" i="34"/>
  <c r="F215" i="34"/>
  <c r="G262" i="34"/>
  <c r="G94" i="34"/>
  <c r="G145" i="34"/>
  <c r="H253" i="34"/>
  <c r="F253" i="34"/>
  <c r="F279" i="34"/>
  <c r="H122" i="34"/>
  <c r="F122" i="34"/>
  <c r="H191" i="34"/>
  <c r="F191" i="34"/>
  <c r="H237" i="34"/>
  <c r="F237" i="34"/>
  <c r="H108" i="34"/>
  <c r="F108" i="34"/>
  <c r="H210" i="34"/>
  <c r="F210" i="34"/>
  <c r="G235" i="34"/>
  <c r="H82" i="34"/>
  <c r="F82" i="34"/>
  <c r="E181" i="34"/>
  <c r="H182" i="34"/>
  <c r="F182" i="34"/>
  <c r="H31" i="34"/>
  <c r="F31" i="34"/>
  <c r="H116" i="34"/>
  <c r="F116" i="34"/>
  <c r="H198" i="34"/>
  <c r="F198" i="34"/>
  <c r="E195" i="34"/>
  <c r="G119" i="34"/>
  <c r="G128" i="34"/>
  <c r="H90" i="34"/>
  <c r="F90" i="34"/>
  <c r="H115" i="34"/>
  <c r="F115" i="34"/>
  <c r="H92" i="34"/>
  <c r="F92" i="34"/>
  <c r="H204" i="34"/>
  <c r="G171" i="34"/>
  <c r="H239" i="34"/>
  <c r="F239" i="34"/>
  <c r="H137" i="34"/>
  <c r="F137" i="34"/>
  <c r="E52" i="34"/>
  <c r="H53" i="34"/>
  <c r="F53" i="34"/>
  <c r="E94" i="34"/>
  <c r="H75" i="34"/>
  <c r="F75" i="34"/>
  <c r="F17" i="34"/>
  <c r="H17" i="34"/>
  <c r="H184" i="34"/>
  <c r="F184" i="34"/>
  <c r="H241" i="34"/>
  <c r="F241" i="34"/>
  <c r="H142" i="34"/>
  <c r="F142" i="34"/>
  <c r="E141" i="34"/>
  <c r="H43" i="34"/>
  <c r="F43" i="34"/>
  <c r="H114" i="34"/>
  <c r="F114" i="34"/>
  <c r="H233" i="34"/>
  <c r="F233" i="34"/>
  <c r="F35" i="34" l="1"/>
  <c r="F195" i="34"/>
  <c r="G141" i="34"/>
  <c r="F204" i="34"/>
  <c r="F94" i="34"/>
  <c r="F262" i="34"/>
  <c r="H10" i="34"/>
  <c r="F79" i="34"/>
  <c r="H262" i="34"/>
  <c r="F119" i="34"/>
  <c r="F39" i="34"/>
  <c r="F84" i="34"/>
  <c r="F150" i="34"/>
  <c r="H222" i="34"/>
  <c r="H94" i="34"/>
  <c r="F181" i="34"/>
  <c r="H60" i="34"/>
  <c r="F255" i="34"/>
  <c r="G222" i="34"/>
  <c r="H39" i="34"/>
  <c r="H195" i="34"/>
  <c r="H141" i="34"/>
  <c r="F52" i="34"/>
  <c r="F88" i="34"/>
  <c r="H23" i="34"/>
  <c r="F276" i="34"/>
  <c r="F23" i="34"/>
  <c r="F72" i="34"/>
  <c r="F128" i="34"/>
  <c r="F235" i="34"/>
  <c r="H171" i="34"/>
  <c r="F60" i="34"/>
  <c r="F10" i="34"/>
  <c r="F106" i="34"/>
  <c r="H119" i="34"/>
  <c r="F171" i="34"/>
  <c r="F272" i="34"/>
  <c r="H272" i="34"/>
  <c r="G132" i="34"/>
  <c r="H181" i="34"/>
  <c r="H255" i="34"/>
  <c r="H133" i="34"/>
  <c r="E132" i="34"/>
  <c r="E9" i="34" s="1"/>
  <c r="H9" i="34" s="1"/>
  <c r="H128" i="34"/>
  <c r="H187" i="34"/>
  <c r="H145" i="34"/>
  <c r="H106" i="34"/>
  <c r="H52" i="34"/>
  <c r="F213" i="34"/>
  <c r="H276" i="34"/>
  <c r="F133" i="34"/>
  <c r="H72" i="34"/>
  <c r="H150" i="34"/>
  <c r="F187" i="34"/>
  <c r="H235" i="34"/>
  <c r="F145" i="34"/>
  <c r="F222" i="34" l="1"/>
  <c r="F141" i="34"/>
  <c r="F132" i="34" s="1"/>
  <c r="E283" i="34"/>
  <c r="H132" i="34"/>
  <c r="C9" i="34"/>
  <c r="C283" i="34" s="1"/>
  <c r="G9" i="34"/>
  <c r="G283" i="34" s="1"/>
  <c r="H283" i="34" l="1"/>
  <c r="F9" i="34"/>
  <c r="F283" i="34" s="1"/>
  <c r="L7" i="17" l="1"/>
  <c r="K7" i="17" l="1"/>
  <c r="J7" i="17" l="1"/>
  <c r="I7" i="17" l="1"/>
  <c r="M7" i="17"/>
  <c r="H7" i="17"/>
  <c r="G7" i="17"/>
  <c r="F7" i="17"/>
  <c r="E7" i="17"/>
  <c r="D7" i="17"/>
  <c r="C7" i="17"/>
  <c r="B7" i="17"/>
  <c r="P6" i="17"/>
  <c r="Q6" i="17" s="1"/>
  <c r="N6" i="17"/>
  <c r="P5" i="17"/>
  <c r="Q5" i="17" s="1"/>
  <c r="R5" i="17" s="1"/>
  <c r="N5" i="17"/>
  <c r="R6" i="17" l="1"/>
  <c r="Q9" i="17"/>
  <c r="Q8" i="17"/>
  <c r="C8" i="17" s="1"/>
  <c r="P8" i="17"/>
  <c r="B8" i="17" s="1"/>
  <c r="S5" i="17"/>
  <c r="N8" i="17"/>
  <c r="N7" i="17"/>
  <c r="AB7" i="17" s="1"/>
  <c r="S6" i="17" l="1"/>
  <c r="R9" i="17"/>
  <c r="R8" i="17"/>
  <c r="D8" i="17" s="1"/>
  <c r="T5" i="17"/>
  <c r="T6" i="17" l="1"/>
  <c r="S9" i="17"/>
  <c r="S8" i="17"/>
  <c r="E8" i="17" s="1"/>
  <c r="U5" i="17"/>
  <c r="U6" i="17" l="1"/>
  <c r="T9" i="17"/>
  <c r="T8" i="17"/>
  <c r="F8" i="17" s="1"/>
  <c r="V5" i="17"/>
  <c r="V6" i="17" l="1"/>
  <c r="U8" i="17"/>
  <c r="G8" i="17" s="1"/>
  <c r="U9" i="17"/>
  <c r="W5" i="17"/>
  <c r="W6" i="17" l="1"/>
  <c r="V8" i="17"/>
  <c r="H8" i="17" s="1"/>
  <c r="V9" i="17"/>
  <c r="X5" i="17"/>
  <c r="Y5" i="17" s="1"/>
  <c r="Z5" i="17" s="1"/>
  <c r="X6" i="17" l="1"/>
  <c r="W8" i="17"/>
  <c r="I8" i="17" s="1"/>
  <c r="W9" i="17"/>
  <c r="AA5" i="17"/>
  <c r="Y6" i="17" l="1"/>
  <c r="X9" i="17"/>
  <c r="X8" i="17"/>
  <c r="J8" i="17" s="1"/>
  <c r="AB5" i="17"/>
  <c r="Z6" i="17" l="1"/>
  <c r="Y8" i="17"/>
  <c r="K8" i="17" s="1"/>
  <c r="Y9" i="17"/>
  <c r="AA6" i="17" l="1"/>
  <c r="Z9" i="17"/>
  <c r="Z8" i="17"/>
  <c r="L8" i="17" s="1"/>
  <c r="AA9" i="17" l="1"/>
  <c r="AA8" i="17"/>
  <c r="AB6" i="17"/>
  <c r="M8" i="17" l="1"/>
  <c r="AB8" i="17"/>
</calcChain>
</file>

<file path=xl/sharedStrings.xml><?xml version="1.0" encoding="utf-8"?>
<sst xmlns="http://schemas.openxmlformats.org/spreadsheetml/2006/main" count="355" uniqueCount="338">
  <si>
    <r>
      <t xml:space="preserve">REPORT ON UTILIZATION </t>
    </r>
    <r>
      <rPr>
        <vertAlign val="superscript"/>
        <sz val="10"/>
        <rFont val="Arial"/>
        <family val="2"/>
      </rPr>
      <t>/1</t>
    </r>
    <r>
      <rPr>
        <sz val="10"/>
        <rFont val="Arial"/>
        <family val="2"/>
      </rPr>
      <t xml:space="preserve"> OF NOTICES OF CASH ALLOCATION (NCAs) </t>
    </r>
    <r>
      <rPr>
        <vertAlign val="superscript"/>
        <sz val="10"/>
        <rFont val="Arial"/>
        <family val="2"/>
      </rPr>
      <t>/2</t>
    </r>
    <r>
      <rPr>
        <sz val="10"/>
        <rFont val="Arial"/>
        <family val="2"/>
      </rPr>
      <t xml:space="preserve"> (Net of Trust)</t>
    </r>
  </si>
  <si>
    <t>AS OF DECEMBER 31, 2024</t>
  </si>
  <si>
    <t>(in thousand pesos)</t>
  </si>
  <si>
    <t>DEPARTMENT</t>
  </si>
  <si>
    <r>
      <t>NCA RELEASES</t>
    </r>
    <r>
      <rPr>
        <vertAlign val="superscript"/>
        <sz val="10"/>
        <rFont val="Arial"/>
        <family val="2"/>
      </rPr>
      <t>/3</t>
    </r>
  </si>
  <si>
    <r>
      <t>NCAs UTILIZED</t>
    </r>
    <r>
      <rPr>
        <vertAlign val="superscript"/>
        <sz val="10"/>
        <rFont val="Arial"/>
        <family val="2"/>
      </rPr>
      <t>/4</t>
    </r>
  </si>
  <si>
    <t xml:space="preserve">UNUSED NCAs </t>
  </si>
  <si>
    <r>
      <t>% of NCA UTILIZATION</t>
    </r>
    <r>
      <rPr>
        <vertAlign val="superscript"/>
        <sz val="10"/>
        <rFont val="Arial"/>
        <family val="2"/>
      </rPr>
      <t>/5</t>
    </r>
  </si>
  <si>
    <t>TOTAL</t>
  </si>
  <si>
    <t>DEPARTMENTS</t>
  </si>
  <si>
    <t>Congress of the Philippines</t>
  </si>
  <si>
    <t>Office of the President</t>
  </si>
  <si>
    <t>Office of the Vice-President</t>
  </si>
  <si>
    <t>Department of Agrarian Reform</t>
  </si>
  <si>
    <t>Department of Agriculture</t>
  </si>
  <si>
    <t>Department of Budget and Management</t>
  </si>
  <si>
    <t>Department of Education</t>
  </si>
  <si>
    <t>State Universities and Colleges</t>
  </si>
  <si>
    <t>Department of Energy</t>
  </si>
  <si>
    <t>Department of Environment and Natural Resources</t>
  </si>
  <si>
    <t>Department of Finance</t>
  </si>
  <si>
    <t>Department of Foreign Affairs</t>
  </si>
  <si>
    <t>Department of Health</t>
  </si>
  <si>
    <t>Department of Human Settlements and Urban Development</t>
  </si>
  <si>
    <t>Department of Information and Communications Technology</t>
  </si>
  <si>
    <t>Department of Interior and Local Government</t>
  </si>
  <si>
    <t>Department of Justice</t>
  </si>
  <si>
    <t>Department of Labor and Employment</t>
  </si>
  <si>
    <t>Department of Migrant Workers</t>
  </si>
  <si>
    <t>Department of National Defense</t>
  </si>
  <si>
    <t>Department of Public Works and Highways</t>
  </si>
  <si>
    <t>Department of Science and Technology</t>
  </si>
  <si>
    <t>Department of Social Welfare and Development</t>
  </si>
  <si>
    <t>Department of Tourism</t>
  </si>
  <si>
    <t>Department of Trade and Industry</t>
  </si>
  <si>
    <t xml:space="preserve">Department of Transportation </t>
  </si>
  <si>
    <t>National Economic and Development Authority</t>
  </si>
  <si>
    <t>Presidential Communications Office</t>
  </si>
  <si>
    <t>Other Executive Offices</t>
  </si>
  <si>
    <t>The Judiciary</t>
  </si>
  <si>
    <t>Civil Service Commission</t>
  </si>
  <si>
    <t>Commission on Audit</t>
  </si>
  <si>
    <t>Commission on Elections</t>
  </si>
  <si>
    <t>Office of the Ombudsman</t>
  </si>
  <si>
    <t>Commission on Human Rights</t>
  </si>
  <si>
    <t>OTHERS</t>
  </si>
  <si>
    <t xml:space="preserve">Budgetary Support to Government </t>
  </si>
  <si>
    <r>
      <t xml:space="preserve">     Owned and Controlled Corporations</t>
    </r>
    <r>
      <rPr>
        <vertAlign val="superscript"/>
        <sz val="10"/>
        <rFont val="Arial"/>
        <family val="2"/>
      </rPr>
      <t>/6</t>
    </r>
  </si>
  <si>
    <r>
      <t>Allocations to Local Government Units</t>
    </r>
    <r>
      <rPr>
        <vertAlign val="superscript"/>
        <sz val="10"/>
        <rFont val="Arial"/>
        <family val="2"/>
      </rPr>
      <t xml:space="preserve"> /7</t>
    </r>
  </si>
  <si>
    <t xml:space="preserve">  o.w.  Metropolitan Manila Development Authority
          (Fund 101)</t>
  </si>
  <si>
    <t>/1</t>
  </si>
  <si>
    <t>Source: Report of Authorized Government Servicing Banks (AGSBs) as of December 31, 2024</t>
  </si>
  <si>
    <t>/2</t>
  </si>
  <si>
    <t xml:space="preserve">Notice of Cash Allocation (NCA) refers to cash authority issued by the DBM to central, regional and provincial offices and operating units through the AGSBs of the MDS, to cover the cash requirements of the agencies. </t>
  </si>
  <si>
    <t>/3</t>
  </si>
  <si>
    <t>NCAs credited by AGSBs inclusive of lapsed NCA, but net of NCAs for Trust</t>
  </si>
  <si>
    <t>/4</t>
  </si>
  <si>
    <t>Refers to checks issued/ADA chargeable against NCAs credited</t>
  </si>
  <si>
    <t>/5</t>
  </si>
  <si>
    <t>Percent of NCAs utilized over NCA releases</t>
  </si>
  <si>
    <t>/6</t>
  </si>
  <si>
    <t>BSGC: Total budget support covered by NCA releases (i.e. subsidy and equity). Details to be coordinated with Bureau of the Treasury</t>
  </si>
  <si>
    <t>/7</t>
  </si>
  <si>
    <t>ALGU: inclusive of National Tax Allotment (NTA), special shares for LGUs, MMDA, BARMM and other transfers to LGUs</t>
  </si>
  <si>
    <t>REPORT ON NCA UTILIZATION (Net of  Trust), as of December 31, 2024</t>
  </si>
  <si>
    <t>Based on Report of Authorized Government Servicing Banks (AGSB)</t>
  </si>
  <si>
    <t>In Thousand Pesos</t>
  </si>
  <si>
    <t>PARTICULARS</t>
  </si>
  <si>
    <r>
      <t xml:space="preserve">NCAs UTILIZED </t>
    </r>
    <r>
      <rPr>
        <b/>
        <vertAlign val="superscript"/>
        <sz val="8"/>
        <rFont val="Arial"/>
        <family val="2"/>
      </rPr>
      <t>/2</t>
    </r>
  </si>
  <si>
    <r>
      <t xml:space="preserve">NCA RELEASES </t>
    </r>
    <r>
      <rPr>
        <b/>
        <vertAlign val="superscript"/>
        <sz val="8.5"/>
        <rFont val="Arial"/>
        <family val="2"/>
      </rPr>
      <t>/1</t>
    </r>
  </si>
  <si>
    <r>
      <t xml:space="preserve">UNUSED NCAs
</t>
    </r>
    <r>
      <rPr>
        <b/>
        <vertAlign val="superscript"/>
        <sz val="8"/>
        <rFont val="Arial"/>
        <family val="2"/>
      </rPr>
      <t xml:space="preserve">/5 </t>
    </r>
  </si>
  <si>
    <r>
      <t xml:space="preserve">BANK BALANCE </t>
    </r>
    <r>
      <rPr>
        <b/>
        <vertAlign val="superscript"/>
        <sz val="8"/>
        <rFont val="Arial"/>
        <family val="2"/>
      </rPr>
      <t>/6</t>
    </r>
  </si>
  <si>
    <t>% of NCA UTILIZATION</t>
  </si>
  <si>
    <r>
      <t xml:space="preserve">CASH DISBURSEMENT </t>
    </r>
    <r>
      <rPr>
        <b/>
        <vertAlign val="superscript"/>
        <sz val="8"/>
        <rFont val="Arial"/>
        <family val="2"/>
      </rPr>
      <t>/3</t>
    </r>
  </si>
  <si>
    <r>
      <t xml:space="preserve">OUTSTANDING CHECKS </t>
    </r>
    <r>
      <rPr>
        <b/>
        <vertAlign val="superscript"/>
        <sz val="8"/>
        <rFont val="Arial"/>
        <family val="2"/>
      </rPr>
      <t>/4</t>
    </r>
  </si>
  <si>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</si>
  <si>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</si>
  <si>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</si>
  <si>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</si>
  <si>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</si>
  <si>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</si>
  <si>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</si>
  <si>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</si>
  <si>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</si>
  <si>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</si>
  <si>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DA</t>
  </si>
  <si>
    <t xml:space="preserve">   OSEC</t>
  </si>
  <si>
    <t xml:space="preserve">   ACPC</t>
  </si>
  <si>
    <t xml:space="preserve">   BFAR</t>
  </si>
  <si>
    <t xml:space="preserve">   FPA</t>
  </si>
  <si>
    <t xml:space="preserve">   NMIS</t>
  </si>
  <si>
    <t xml:space="preserve">   PCC</t>
  </si>
  <si>
    <t xml:space="preserve">   PHILMECH</t>
  </si>
  <si>
    <t xml:space="preserve">   PFIDA</t>
  </si>
  <si>
    <t xml:space="preserve">   PCAF</t>
  </si>
  <si>
    <t xml:space="preserve">   NFRDI</t>
  </si>
  <si>
    <t xml:space="preserve">DBM </t>
  </si>
  <si>
    <t xml:space="preserve">   OSEC </t>
  </si>
  <si>
    <t xml:space="preserve">   GPPB-TSO</t>
  </si>
  <si>
    <t>DepEd</t>
  </si>
  <si>
    <t xml:space="preserve">  OSEC</t>
  </si>
  <si>
    <t xml:space="preserve">  NBDB</t>
  </si>
  <si>
    <t xml:space="preserve">  NCCT </t>
  </si>
  <si>
    <t xml:space="preserve">  NM</t>
  </si>
  <si>
    <t xml:space="preserve">  PHSA</t>
  </si>
  <si>
    <t xml:space="preserve">  ECCDC</t>
  </si>
  <si>
    <t xml:space="preserve">  NAS</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</si>
  <si>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</si>
  <si>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</si>
  <si>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</si>
  <si>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</si>
  <si>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</si>
  <si>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</si>
  <si>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</si>
  <si>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</si>
  <si>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</si>
  <si>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</si>
  <si>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</si>
  <si>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</si>
  <si>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</si>
  <si>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</si>
  <si>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</si>
  <si>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</si>
  <si>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</si>
  <si>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</si>
  <si>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 xml:space="preserve">   SEC</t>
  </si>
  <si>
    <t>DFA</t>
  </si>
  <si>
    <t xml:space="preserve">   FSI</t>
  </si>
  <si>
    <t xml:space="preserve">   TCCP </t>
  </si>
  <si>
    <t xml:space="preserve">   UNESCO</t>
  </si>
  <si>
    <t xml:space="preserve">   PCVF</t>
  </si>
  <si>
    <t>DOH</t>
  </si>
  <si>
    <t xml:space="preserve">  OSEC  </t>
  </si>
  <si>
    <t xml:space="preserve">  NNC</t>
  </si>
  <si>
    <t xml:space="preserve">  PNAC</t>
  </si>
  <si>
    <t>DHSUD</t>
  </si>
  <si>
    <t xml:space="preserve">   HSAC</t>
  </si>
  <si>
    <t>DICT</t>
  </si>
  <si>
    <t xml:space="preserve">  CICC</t>
  </si>
  <si>
    <t xml:space="preserve">  NPC</t>
  </si>
  <si>
    <t xml:space="preserve">  NTC</t>
  </si>
  <si>
    <t>DILG</t>
  </si>
  <si>
    <t xml:space="preserve">   BFP</t>
  </si>
  <si>
    <t xml:space="preserve">   BJMP</t>
  </si>
  <si>
    <t xml:space="preserve">   LGA</t>
  </si>
  <si>
    <t xml:space="preserve">   NAPOLCOM</t>
  </si>
  <si>
    <t xml:space="preserve">   PNP</t>
  </si>
  <si>
    <t xml:space="preserve">   PPSC</t>
  </si>
  <si>
    <t xml:space="preserve">   NCMF</t>
  </si>
  <si>
    <t xml:space="preserve">   PCW</t>
  </si>
  <si>
    <t xml:space="preserve">   NYC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</si>
  <si>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</si>
  <si>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</si>
  <si>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</si>
  <si>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</si>
  <si>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</si>
  <si>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</si>
  <si>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</si>
  <si>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</si>
  <si>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</si>
  <si>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</si>
  <si>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 xml:space="preserve">   OADR</t>
  </si>
  <si>
    <t>DOLE</t>
  </si>
  <si>
    <t xml:space="preserve">   ILS</t>
  </si>
  <si>
    <t xml:space="preserve">   NCMB</t>
  </si>
  <si>
    <t xml:space="preserve">   NLRC</t>
  </si>
  <si>
    <t xml:space="preserve">   NWPC</t>
  </si>
  <si>
    <t xml:space="preserve">   PRC</t>
  </si>
  <si>
    <t xml:space="preserve">   TESDA</t>
  </si>
  <si>
    <t>DMW</t>
  </si>
  <si>
    <t>OSEC</t>
  </si>
  <si>
    <t>OWWA</t>
  </si>
  <si>
    <t>DND</t>
  </si>
  <si>
    <t>DND-Level Central Adm. &amp;  Support</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</si>
  <si>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</si>
  <si>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</si>
  <si>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</si>
  <si>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</si>
  <si>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</si>
  <si>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</si>
  <si>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</si>
  <si>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</si>
  <si>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</si>
  <si>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</si>
  <si>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</si>
  <si>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</si>
  <si>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</si>
  <si>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</si>
  <si>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</si>
  <si>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</si>
  <si>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</si>
  <si>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</si>
  <si>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</si>
  <si>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</si>
  <si>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</si>
  <si>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</si>
  <si>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PCAANRRD </t>
  </si>
  <si>
    <t xml:space="preserve">    PCHRD</t>
  </si>
  <si>
    <t xml:space="preserve">    PCIEERD </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</si>
  <si>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</si>
  <si>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</si>
  <si>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</si>
  <si>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</si>
  <si>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</si>
  <si>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</si>
  <si>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</si>
  <si>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</si>
  <si>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</si>
  <si>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NACC</t>
  </si>
  <si>
    <t xml:space="preserve">   NCDA</t>
  </si>
  <si>
    <t xml:space="preserve">   JJWC</t>
  </si>
  <si>
    <t xml:space="preserve">   NAPC</t>
  </si>
  <si>
    <t xml:space="preserve">   NCIP</t>
  </si>
  <si>
    <t xml:space="preserve">   PCUP</t>
  </si>
  <si>
    <t>DOT</t>
  </si>
  <si>
    <t xml:space="preserve">    IA</t>
  </si>
  <si>
    <t xml:space="preserve">    NPDC</t>
  </si>
  <si>
    <t>PCSSD</t>
  </si>
  <si>
    <t xml:space="preserve"> </t>
  </si>
  <si>
    <t>DTI</t>
  </si>
  <si>
    <t xml:space="preserve">    BOI</t>
  </si>
  <si>
    <t xml:space="preserve">    PTTC</t>
  </si>
  <si>
    <t xml:space="preserve">    DCP</t>
  </si>
  <si>
    <t xml:space="preserve">    CIAP</t>
  </si>
  <si>
    <t xml:space="preserve">    CDA</t>
  </si>
  <si>
    <t>DOTr</t>
  </si>
  <si>
    <t xml:space="preserve">    CAB</t>
  </si>
  <si>
    <t xml:space="preserve">    MARINA</t>
  </si>
  <si>
    <t xml:space="preserve">    OTC</t>
  </si>
  <si>
    <t xml:space="preserve">    OTS</t>
  </si>
  <si>
    <t xml:space="preserve">    PCG</t>
  </si>
  <si>
    <t xml:space="preserve">    TRB</t>
  </si>
  <si>
    <t>NEDA</t>
  </si>
  <si>
    <t xml:space="preserve">    PNVSCA</t>
  </si>
  <si>
    <t xml:space="preserve">    PPPCP</t>
  </si>
  <si>
    <t xml:space="preserve">    PSRTI</t>
  </si>
  <si>
    <t xml:space="preserve">    TARIFF</t>
  </si>
  <si>
    <t xml:space="preserve">    PSA</t>
  </si>
  <si>
    <t xml:space="preserve">    CPD</t>
  </si>
  <si>
    <t>PCO</t>
  </si>
  <si>
    <t xml:space="preserve">    PCO-Proper</t>
  </si>
  <si>
    <t>PBS - BBS</t>
  </si>
  <si>
    <t xml:space="preserve">    NPO</t>
  </si>
  <si>
    <t xml:space="preserve">    NIB</t>
  </si>
  <si>
    <t xml:space="preserve">    PIA</t>
  </si>
  <si>
    <t xml:space="preserve">    BCS</t>
  </si>
  <si>
    <t>PBS (RTVM)</t>
  </si>
  <si>
    <t>OEOs</t>
  </si>
  <si>
    <t xml:space="preserve">    AMLC</t>
  </si>
  <si>
    <t xml:space="preserve">    CCC</t>
  </si>
  <si>
    <t xml:space="preserve">    CFO</t>
  </si>
  <si>
    <t xml:space="preserve">    CHED  </t>
  </si>
  <si>
    <t xml:space="preserve">    CFL</t>
  </si>
  <si>
    <t xml:space="preserve">    DDB</t>
  </si>
  <si>
    <t xml:space="preserve">    ERC</t>
  </si>
  <si>
    <t xml:space="preserve">    FDCP</t>
  </si>
  <si>
    <t xml:space="preserve">    GAB</t>
  </si>
  <si>
    <t xml:space="preserve">    GCGOCC</t>
  </si>
  <si>
    <t xml:space="preserve">    MDA</t>
  </si>
  <si>
    <t xml:space="preserve">    MTRCB</t>
  </si>
  <si>
    <t xml:space="preserve">    NCCA</t>
  </si>
  <si>
    <t xml:space="preserve">     NCCA-Proper</t>
  </si>
  <si>
    <t xml:space="preserve">     NHCP</t>
  </si>
  <si>
    <t xml:space="preserve">     NLP</t>
  </si>
  <si>
    <t xml:space="preserve">     NAP</t>
  </si>
  <si>
    <t xml:space="preserve">   NCSC</t>
  </si>
  <si>
    <t xml:space="preserve">   NICA</t>
  </si>
  <si>
    <t xml:space="preserve">   NSC  </t>
  </si>
  <si>
    <t xml:space="preserve">   OPAPRU</t>
  </si>
  <si>
    <t xml:space="preserve">   OMB</t>
  </si>
  <si>
    <t xml:space="preserve">   PDEA</t>
  </si>
  <si>
    <t xml:space="preserve">   PHILRACOM</t>
  </si>
  <si>
    <t xml:space="preserve">   PHILSA</t>
  </si>
  <si>
    <t xml:space="preserve">   PSC  </t>
  </si>
  <si>
    <t xml:space="preserve">   PLLO</t>
  </si>
  <si>
    <t xml:space="preserve">   PMS</t>
  </si>
  <si>
    <t xml:space="preserve">   ARTA</t>
  </si>
  <si>
    <t xml:space="preserve">   MCB</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</si>
  <si>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</si>
  <si>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</si>
  <si>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</si>
  <si>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</si>
  <si>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</si>
  <si>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</si>
  <si>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</si>
  <si>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</si>
  <si>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</si>
  <si>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</si>
  <si>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</si>
  <si>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</si>
  <si>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</si>
  <si>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 xml:space="preserve">     CHR</t>
  </si>
  <si>
    <t xml:space="preserve">     HRVVMC</t>
  </si>
  <si>
    <t>Special Purpose Funds (SPFs)</t>
  </si>
  <si>
    <t xml:space="preserve">BSGC   </t>
  </si>
  <si>
    <t>ALGU</t>
  </si>
  <si>
    <t xml:space="preserve">    LGUs</t>
  </si>
  <si>
    <t xml:space="preserve">        MMDA (Fund 101)</t>
  </si>
  <si>
    <t>TOTAL (Departments &amp; SPFs)</t>
  </si>
  <si>
    <r>
      <rPr>
        <vertAlign val="superscript"/>
        <sz val="8"/>
        <rFont val="Arial"/>
        <family val="2"/>
      </rPr>
      <t>/1</t>
    </r>
    <r>
      <rPr>
        <sz val="8"/>
        <rFont val="Arial"/>
        <family val="2"/>
      </rPr>
      <t xml:space="preserve"> NCA Releases refer to NCAs credited by the  AGSBs to the agencies' MDS sub-accounts, inclusive of lapsed NCAs.</t>
    </r>
  </si>
  <si>
    <r>
      <rPr>
        <vertAlign val="superscript"/>
        <sz val="8"/>
        <rFont val="Arial"/>
        <family val="2"/>
      </rPr>
      <t>/2</t>
    </r>
    <r>
      <rPr>
        <sz val="8"/>
        <rFont val="Arial"/>
        <family val="2"/>
      </rPr>
      <t xml:space="preserve"> NCA Utilization refers to agency issuance of checks or Advice to Debit Account (ADA) against the NCAs issued.</t>
    </r>
  </si>
  <si>
    <r>
      <rPr>
        <vertAlign val="superscript"/>
        <sz val="8"/>
        <rFont val="Arial"/>
        <family val="2"/>
      </rPr>
      <t>/4</t>
    </r>
    <r>
      <rPr>
        <sz val="8"/>
        <rFont val="Arial"/>
        <family val="2"/>
      </rPr>
      <t xml:space="preserve"> Outstanding Checks refer to those checks issued by the agency but not yet encashed at the banks by the creditor/payee.</t>
    </r>
  </si>
  <si>
    <r>
      <rPr>
        <vertAlign val="superscript"/>
        <sz val="8"/>
        <rFont val="Arial"/>
        <family val="2"/>
      </rPr>
      <t>/5</t>
    </r>
    <r>
      <rPr>
        <sz val="8"/>
        <rFont val="Arial"/>
        <family val="2"/>
      </rPr>
      <t xml:space="preserve"> NCAs which remain unutilized or the NCA balances for which no checks/ADA has been charged.</t>
    </r>
  </si>
  <si>
    <r>
      <rPr>
        <vertAlign val="superscript"/>
        <sz val="8"/>
        <rFont val="Arial"/>
        <family val="2"/>
      </rPr>
      <t>/6</t>
    </r>
    <r>
      <rPr>
        <sz val="8"/>
        <rFont val="Arial"/>
        <family val="2"/>
      </rPr>
      <t xml:space="preserve"> Bank Balance refers to the difference between the NCAs credited by the AGSBs to the agency's MDS sub-accounts and the cash disbursement.</t>
    </r>
  </si>
  <si>
    <r>
      <rPr>
        <vertAlign val="superscript"/>
        <sz val="8"/>
        <rFont val="Arial"/>
        <family val="2"/>
      </rPr>
      <t>/7</t>
    </r>
    <r>
      <rPr>
        <sz val="8"/>
        <rFont val="Arial"/>
        <family val="2"/>
      </rPr>
      <t xml:space="preserve"> Amounts presented for Departments/Agencies include transfers from SPFs.</t>
    </r>
  </si>
  <si>
    <t>NCAs CREDITED VS NCA UTILIZATION, JANUARY-DECEMBER 2024</t>
  </si>
  <si>
    <t>All Departments</t>
  </si>
  <si>
    <t>in millions</t>
  </si>
  <si>
    <t>CUMULATIVE</t>
  </si>
  <si>
    <t>JANUARY</t>
  </si>
  <si>
    <t>FEBRUARY</t>
  </si>
  <si>
    <t>MARCH</t>
  </si>
  <si>
    <t>APRIL</t>
  </si>
  <si>
    <t>MAY</t>
  </si>
  <si>
    <t>JUNE</t>
  </si>
  <si>
    <t>JULY</t>
  </si>
  <si>
    <t>AUGUST</t>
  </si>
  <si>
    <t>SEPTEMBER</t>
  </si>
  <si>
    <t>OCTOBER</t>
  </si>
  <si>
    <t>NOVEMBER</t>
  </si>
  <si>
    <t>DECEMBER</t>
  </si>
  <si>
    <t>AS OF DECEMBER</t>
  </si>
  <si>
    <t>JAN</t>
  </si>
  <si>
    <t>FEB</t>
  </si>
  <si>
    <t>MAR</t>
  </si>
  <si>
    <t>APR</t>
  </si>
  <si>
    <t>JUN</t>
  </si>
  <si>
    <t>JUL</t>
  </si>
  <si>
    <t>AUG</t>
  </si>
  <si>
    <t>SEP</t>
  </si>
  <si>
    <t>OCT</t>
  </si>
  <si>
    <t>NOV</t>
  </si>
  <si>
    <t>DEC</t>
  </si>
  <si>
    <t>Monthly NCA Credited</t>
  </si>
  <si>
    <t>Monthly NCA Utilized</t>
  </si>
  <si>
    <t>NCA Utilized / NCAs Credited - Flow</t>
  </si>
  <si>
    <t>NCA Utilized / NCAs Credited - Cumulative</t>
  </si>
  <si>
    <r>
      <rPr>
        <vertAlign val="superscript"/>
        <sz val="8"/>
        <rFont val="Arial"/>
        <family val="2"/>
      </rPr>
      <t>/3</t>
    </r>
    <r>
      <rPr>
        <sz val="8"/>
        <rFont val="Arial"/>
        <family val="2"/>
      </rPr>
      <t xml:space="preserve"> Cash Disbursement refers to negotiated checks (checks presented for encashment at the banks) and to the ADA credited by the AGSBs to the bank accounts
   of the agency's creditors/payees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</si>
</sst>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0_);_(* \(#,##0.0\);_(* &quot;-&quot;??_);_(@_)"/>
    <numFmt numFmtId="165" formatCode="_(* #,##0_);_(* \(#,##0\);_(* &quot;-&quot;??_);_(@_)"/>
    <numFmt numFmtId="166" formatCode="0.000000"/>
  </numFmts>
  <fonts count="43" x14ac:knownFonts="1">
    <font>
      <sz val="10"/>
      <name val="Arial"/>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vertAlign val="superscript"/>
      <sz val="10"/>
      <name val="Arial"/>
      <family val="2"/>
    </font>
    <font>
      <b/>
      <sz val="9"/>
      <name val="Arial"/>
      <family val="2"/>
    </font>
    <font>
      <b/>
      <sz val="9"/>
      <name val="Arial Black"/>
      <family val="2"/>
    </font>
    <font>
      <b/>
      <sz val="8"/>
      <name val="Arial"/>
      <family val="2"/>
    </font>
    <font>
      <b/>
      <sz val="8.5"/>
      <name val="Arial"/>
      <family val="2"/>
    </font>
    <font>
      <b/>
      <vertAlign val="superscript"/>
      <sz val="8.5"/>
      <name val="Arial"/>
      <family val="2"/>
    </font>
    <font>
      <b/>
      <vertAlign val="superscript"/>
      <sz val="8"/>
      <name val="Arial"/>
      <family val="2"/>
    </font>
    <font>
      <b/>
      <sz val="7"/>
      <name val="Arial"/>
      <family val="2"/>
    </font>
    <font>
      <vertAlign val="superscript"/>
      <sz val="9"/>
      <name val="Arial"/>
      <family val="2"/>
    </font>
    <font>
      <b/>
      <sz val="8"/>
      <color indexed="12"/>
      <name val="Arial"/>
      <family val="2"/>
    </font>
    <font>
      <sz val="9"/>
      <name val="Arial"/>
      <family val="2"/>
    </font>
    <font>
      <i/>
      <sz val="9"/>
      <name val="Arial"/>
      <family val="2"/>
    </font>
    <font>
      <sz val="8"/>
      <color indexed="12"/>
      <name val="Arial"/>
      <family val="2"/>
    </font>
    <font>
      <b/>
      <sz val="10"/>
      <name val="Arial"/>
      <family val="2"/>
    </font>
    <font>
      <b/>
      <i/>
      <sz val="10"/>
      <name val="Arial"/>
      <family val="2"/>
    </font>
    <font>
      <i/>
      <sz val="10"/>
      <name val="Arial"/>
      <family val="2"/>
    </font>
    <font>
      <u val="singleAccounting"/>
      <sz val="10"/>
      <name val="Arial"/>
      <family val="2"/>
    </font>
    <font>
      <b/>
      <sz val="9"/>
      <color theme="1"/>
      <name val="Arial"/>
      <family val="2"/>
    </font>
    <font>
      <sz val="8"/>
      <color theme="1"/>
      <name val="Arial"/>
      <family val="2"/>
    </font>
    <font>
      <vertAlign val="superscript"/>
      <sz val="8"/>
      <name val="Arial"/>
      <family val="2"/>
    </font>
    <font>
      <sz val="10"/>
      <name val="Arial"/>
      <family val="2"/>
    </font>
    <font>
      <sz val="10"/>
      <color theme="1"/>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theme="0"/>
        <bgColor indexed="64"/>
      </patternFill>
    </fill>
  </fills>
  <borders count="2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s>
  <cellStyleXfs count="47">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5" fillId="0" borderId="0"/>
    <xf numFmtId="0" fontId="15"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43" fontId="15" fillId="0" borderId="0" applyFont="0" applyFill="0" applyBorder="0" applyAlignment="0" applyProtection="0"/>
    <xf numFmtId="0" fontId="1" fillId="0" borderId="0"/>
    <xf numFmtId="0" fontId="15" fillId="0" borderId="0"/>
    <xf numFmtId="43" fontId="41" fillId="0" borderId="0" applyFont="0" applyFill="0" applyBorder="0" applyAlignment="0" applyProtection="0"/>
  </cellStyleXfs>
  <cellXfs count="95">
    <xf numFmtId="0" fontId="0" fillId="0" borderId="0" xfId="0"/>
    <xf numFmtId="0" fontId="0" fillId="0" borderId="0" xfId="0" applyAlignment="1">
      <alignment horizontal="center"/>
    </xf>
    <xf numFmtId="41" fontId="0" fillId="0" borderId="0" xfId="0" applyNumberFormat="1"/>
    <xf numFmtId="164" fontId="0" fillId="0" borderId="0" xfId="0" applyNumberFormat="1"/>
    <xf numFmtId="165" fontId="0" fillId="0" borderId="0" xfId="0" applyNumberFormat="1"/>
    <xf numFmtId="165" fontId="31" fillId="0" borderId="11" xfId="43" applyNumberFormat="1" applyFont="1" applyBorder="1" applyAlignment="1">
      <alignment horizontal="right"/>
    </xf>
    <xf numFmtId="165" fontId="32" fillId="0" borderId="0" xfId="43" applyNumberFormat="1" applyFont="1" applyBorder="1" applyAlignment="1"/>
    <xf numFmtId="165" fontId="31" fillId="0" borderId="0" xfId="43" applyNumberFormat="1" applyFont="1"/>
    <xf numFmtId="165" fontId="31" fillId="0" borderId="0" xfId="43" applyNumberFormat="1" applyFont="1" applyBorder="1"/>
    <xf numFmtId="165" fontId="31" fillId="0" borderId="11" xfId="43" applyNumberFormat="1" applyFont="1" applyBorder="1"/>
    <xf numFmtId="165" fontId="31" fillId="0" borderId="0" xfId="43" applyNumberFormat="1" applyFont="1" applyFill="1" applyBorder="1"/>
    <xf numFmtId="165" fontId="31" fillId="0" borderId="0" xfId="43" applyNumberFormat="1" applyFont="1" applyFill="1"/>
    <xf numFmtId="0" fontId="33" fillId="0" borderId="0" xfId="0" applyFont="1"/>
    <xf numFmtId="0" fontId="15" fillId="0" borderId="0" xfId="45" applyAlignment="1">
      <alignment horizontal="left" indent="2"/>
    </xf>
    <xf numFmtId="165" fontId="31" fillId="0" borderId="11" xfId="43" applyNumberFormat="1" applyFont="1" applyFill="1" applyBorder="1"/>
    <xf numFmtId="165" fontId="31" fillId="0" borderId="11" xfId="43" applyNumberFormat="1" applyFont="1" applyFill="1" applyBorder="1" applyAlignment="1">
      <alignment horizontal="right" vertical="top"/>
    </xf>
    <xf numFmtId="165" fontId="31" fillId="0" borderId="11" xfId="43" applyNumberFormat="1" applyFont="1" applyBorder="1" applyAlignment="1"/>
    <xf numFmtId="0" fontId="15" fillId="0" borderId="0" xfId="0" applyFont="1"/>
    <xf numFmtId="0" fontId="15" fillId="0" borderId="0" xfId="0" applyFont="1" applyAlignment="1">
      <alignment horizontal="center"/>
    </xf>
    <xf numFmtId="41" fontId="15" fillId="0" borderId="0" xfId="0" applyNumberFormat="1" applyFont="1"/>
    <xf numFmtId="43" fontId="15" fillId="0" borderId="0" xfId="0" applyNumberFormat="1" applyFont="1"/>
    <xf numFmtId="0" fontId="34" fillId="0" borderId="0" xfId="0" applyFont="1"/>
    <xf numFmtId="41" fontId="34" fillId="0" borderId="0" xfId="0" applyNumberFormat="1" applyFont="1"/>
    <xf numFmtId="41" fontId="37" fillId="0" borderId="0" xfId="0" applyNumberFormat="1" applyFont="1"/>
    <xf numFmtId="0" fontId="15" fillId="0" borderId="0" xfId="43" applyNumberFormat="1" applyFont="1"/>
    <xf numFmtId="0" fontId="15" fillId="0" borderId="11" xfId="0" applyFont="1" applyBorder="1"/>
    <xf numFmtId="41" fontId="15" fillId="0" borderId="11" xfId="0" applyNumberFormat="1" applyFont="1" applyBorder="1"/>
    <xf numFmtId="165" fontId="35" fillId="0" borderId="0" xfId="0" applyNumberFormat="1" applyFont="1"/>
    <xf numFmtId="165" fontId="36" fillId="0" borderId="0" xfId="0" applyNumberFormat="1" applyFont="1"/>
    <xf numFmtId="165" fontId="20" fillId="26" borderId="0" xfId="43" applyNumberFormat="1" applyFont="1" applyFill="1" applyBorder="1"/>
    <xf numFmtId="0" fontId="20" fillId="0" borderId="0" xfId="0" applyFont="1"/>
    <xf numFmtId="165" fontId="20" fillId="0" borderId="0" xfId="43" applyNumberFormat="1" applyFont="1" applyBorder="1"/>
    <xf numFmtId="0" fontId="15" fillId="0" borderId="0" xfId="0" applyFont="1" applyAlignment="1">
      <alignment horizontal="center" vertical="center" wrapText="1"/>
    </xf>
    <xf numFmtId="0" fontId="21" fillId="0" borderId="0" xfId="0" applyFont="1"/>
    <xf numFmtId="0" fontId="21" fillId="0" borderId="0" xfId="0" applyFont="1" applyAlignment="1">
      <alignment vertical="center"/>
    </xf>
    <xf numFmtId="165" fontId="24" fillId="25" borderId="12" xfId="43" applyNumberFormat="1" applyFont="1" applyFill="1" applyBorder="1" applyAlignment="1">
      <alignment horizontal="center" vertical="center"/>
    </xf>
    <xf numFmtId="0" fontId="22" fillId="26" borderId="0" xfId="0" applyFont="1" applyFill="1"/>
    <xf numFmtId="0" fontId="20" fillId="26" borderId="0" xfId="0" applyFont="1" applyFill="1"/>
    <xf numFmtId="0" fontId="23" fillId="24" borderId="0" xfId="0" applyFont="1" applyFill="1" applyAlignment="1">
      <alignment horizontal="left"/>
    </xf>
    <xf numFmtId="41" fontId="20" fillId="26" borderId="0" xfId="0" applyNumberFormat="1" applyFont="1" applyFill="1" applyAlignment="1">
      <alignment horizontal="left"/>
    </xf>
    <xf numFmtId="0" fontId="24" fillId="26" borderId="0" xfId="0" applyFont="1" applyFill="1" applyAlignment="1">
      <alignment horizontal="left"/>
    </xf>
    <xf numFmtId="41" fontId="20" fillId="26" borderId="0" xfId="0" applyNumberFormat="1" applyFont="1" applyFill="1"/>
    <xf numFmtId="0" fontId="24" fillId="26" borderId="0" xfId="0" applyFont="1" applyFill="1"/>
    <xf numFmtId="0" fontId="20" fillId="0" borderId="0" xfId="0" applyFont="1" applyAlignment="1">
      <alignment horizontal="center" vertical="center"/>
    </xf>
    <xf numFmtId="0" fontId="24" fillId="25" borderId="10" xfId="0" applyFont="1" applyFill="1" applyBorder="1" applyAlignment="1">
      <alignment horizontal="center" vertical="center" wrapText="1"/>
    </xf>
    <xf numFmtId="0" fontId="24" fillId="0" borderId="0" xfId="0" applyFont="1" applyAlignment="1">
      <alignment horizontal="center"/>
    </xf>
    <xf numFmtId="0" fontId="24" fillId="0" borderId="0" xfId="0" applyFont="1" applyAlignment="1">
      <alignment horizontal="left"/>
    </xf>
    <xf numFmtId="0" fontId="30" fillId="0" borderId="0" xfId="0" applyFont="1" applyAlignment="1">
      <alignment horizontal="left" indent="1"/>
    </xf>
    <xf numFmtId="0" fontId="20" fillId="0" borderId="0" xfId="0" applyFont="1" applyAlignment="1">
      <alignment horizontal="left" indent="1"/>
    </xf>
    <xf numFmtId="0" fontId="20" fillId="0" borderId="0" xfId="0" applyFont="1" applyAlignment="1" applyProtection="1">
      <alignment horizontal="left" indent="1"/>
      <protection locked="0"/>
    </xf>
    <xf numFmtId="0" fontId="20" fillId="0" borderId="0" xfId="0" quotePrefix="1" applyFont="1" applyAlignment="1">
      <alignment horizontal="left" indent="1"/>
    </xf>
    <xf numFmtId="0" fontId="33" fillId="0" borderId="0" xfId="0" applyFont="1" applyAlignment="1">
      <alignment horizontal="left" indent="1"/>
    </xf>
    <xf numFmtId="0" fontId="20" fillId="0" borderId="0" xfId="0" applyFont="1" applyAlignment="1">
      <alignment horizontal="left" wrapText="1" indent="2"/>
    </xf>
    <xf numFmtId="0" fontId="20" fillId="0" borderId="0" xfId="0" applyFont="1" applyAlignment="1">
      <alignment horizontal="left" indent="2"/>
    </xf>
    <xf numFmtId="0" fontId="20" fillId="0" borderId="0" xfId="0" applyFont="1" applyAlignment="1">
      <alignment horizontal="left" indent="3"/>
    </xf>
    <xf numFmtId="0" fontId="20" fillId="0" borderId="0" xfId="0" applyFont="1" applyAlignment="1">
      <alignment horizontal="left" wrapText="1" indent="3"/>
    </xf>
    <xf numFmtId="0" fontId="39" fillId="0" borderId="0" xfId="0" applyFont="1" applyAlignment="1">
      <alignment horizontal="left" indent="1"/>
    </xf>
    <xf numFmtId="0" fontId="30" fillId="0" borderId="0" xfId="0" applyFont="1" applyAlignment="1">
      <alignment horizontal="left" vertical="top" indent="1"/>
    </xf>
    <xf numFmtId="0" fontId="24" fillId="0" borderId="0" xfId="0" applyFont="1" applyAlignment="1">
      <alignment horizontal="left" indent="1"/>
    </xf>
    <xf numFmtId="0" fontId="20" fillId="0" borderId="0" xfId="0" applyFont="1" applyAlignment="1">
      <alignment horizontal="left"/>
    </xf>
    <xf numFmtId="0" fontId="24" fillId="0" borderId="0" xfId="0" applyFont="1" applyAlignment="1">
      <alignment horizontal="left" vertical="center"/>
    </xf>
    <xf numFmtId="0" fontId="20" fillId="0" borderId="0" xfId="0" applyFont="1" applyAlignment="1">
      <alignment vertical="center"/>
    </xf>
    <xf numFmtId="0" fontId="15" fillId="0" borderId="0" xfId="0" applyFont="1" applyAlignment="1">
      <alignment wrapText="1"/>
    </xf>
    <xf numFmtId="165" fontId="31" fillId="0" borderId="11" xfId="43" applyNumberFormat="1" applyFont="1" applyFill="1" applyBorder="1" applyAlignment="1">
      <alignment horizontal="right"/>
    </xf>
    <xf numFmtId="165" fontId="31" fillId="0" borderId="11" xfId="43" applyNumberFormat="1" applyFont="1" applyFill="1" applyBorder="1" applyAlignment="1"/>
    <xf numFmtId="165" fontId="24" fillId="25" borderId="14" xfId="43" applyNumberFormat="1" applyFont="1" applyFill="1" applyBorder="1" applyAlignment="1">
      <alignment horizontal="center" vertical="center"/>
    </xf>
    <xf numFmtId="165" fontId="0" fillId="0" borderId="0" xfId="46" applyNumberFormat="1" applyFont="1"/>
    <xf numFmtId="43" fontId="20" fillId="0" borderId="0" xfId="0" applyNumberFormat="1" applyFont="1"/>
    <xf numFmtId="43" fontId="42" fillId="0" borderId="0" xfId="0" applyNumberFormat="1" applyFont="1" applyAlignment="1">
      <alignment horizontal="left"/>
    </xf>
    <xf numFmtId="165" fontId="31" fillId="0" borderId="11" xfId="43" applyNumberFormat="1" applyFont="1" applyBorder="1" applyAlignment="1">
      <alignment horizontal="right" vertical="top"/>
    </xf>
    <xf numFmtId="165" fontId="22" fillId="0" borderId="20" xfId="0" applyNumberFormat="1" applyFont="1" applyBorder="1" applyAlignment="1">
      <alignment vertical="center"/>
    </xf>
    <xf numFmtId="165" fontId="38" fillId="0" borderId="20" xfId="0" applyNumberFormat="1" applyFont="1" applyBorder="1" applyAlignment="1">
      <alignment vertical="center"/>
    </xf>
    <xf numFmtId="166" fontId="20" fillId="0" borderId="0" xfId="0" applyNumberFormat="1" applyFont="1" applyAlignment="1">
      <alignment vertical="center"/>
    </xf>
    <xf numFmtId="0" fontId="20" fillId="0" borderId="0" xfId="0" applyFont="1" applyAlignment="1">
      <alignment vertical="top"/>
    </xf>
    <xf numFmtId="165" fontId="32" fillId="0" borderId="0" xfId="43" applyNumberFormat="1" applyFont="1" applyBorder="1" applyAlignment="1">
      <alignment vertical="center"/>
    </xf>
    <xf numFmtId="0" fontId="15" fillId="0" borderId="12"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0" xfId="0" applyFont="1" applyAlignment="1">
      <alignment horizontal="left" wrapText="1"/>
    </xf>
    <xf numFmtId="0" fontId="15" fillId="0" borderId="10" xfId="0" applyFont="1" applyBorder="1" applyAlignment="1">
      <alignment horizontal="center" vertical="center" wrapText="1"/>
    </xf>
    <xf numFmtId="165" fontId="24" fillId="25" borderId="13" xfId="43" applyNumberFormat="1" applyFont="1" applyFill="1" applyBorder="1" applyAlignment="1">
      <alignment horizontal="center" vertical="center"/>
    </xf>
    <xf numFmtId="165" fontId="24" fillId="25" borderId="14" xfId="43" applyNumberFormat="1" applyFont="1" applyFill="1" applyBorder="1" applyAlignment="1">
      <alignment horizontal="center" vertical="center"/>
    </xf>
    <xf numFmtId="165" fontId="24" fillId="25" borderId="11" xfId="43" applyNumberFormat="1" applyFont="1" applyFill="1" applyBorder="1" applyAlignment="1">
      <alignment horizontal="center" vertical="center"/>
    </xf>
    <xf numFmtId="165" fontId="24" fillId="25" borderId="16" xfId="43" applyNumberFormat="1" applyFont="1" applyFill="1" applyBorder="1" applyAlignment="1">
      <alignment horizontal="center" vertical="center"/>
    </xf>
    <xf numFmtId="0" fontId="20" fillId="0" borderId="0" xfId="0" applyFont="1" applyAlignment="1">
      <alignment horizontal="left" vertical="top" wrapText="1"/>
    </xf>
    <xf numFmtId="0" fontId="24" fillId="25" borderId="12" xfId="0" applyFont="1" applyFill="1" applyBorder="1" applyAlignment="1">
      <alignment horizontal="center" vertical="center"/>
    </xf>
    <xf numFmtId="0" fontId="24" fillId="25" borderId="15" xfId="0" applyFont="1" applyFill="1" applyBorder="1" applyAlignment="1">
      <alignment horizontal="center" vertical="center"/>
    </xf>
    <xf numFmtId="0" fontId="24" fillId="25" borderId="18" xfId="0" applyFont="1" applyFill="1" applyBorder="1" applyAlignment="1">
      <alignment horizontal="center" vertical="center"/>
    </xf>
    <xf numFmtId="0" fontId="25" fillId="25" borderId="15" xfId="0" applyFont="1" applyFill="1" applyBorder="1" applyAlignment="1">
      <alignment horizontal="center" vertical="center" wrapText="1"/>
    </xf>
    <xf numFmtId="0" fontId="0" fillId="0" borderId="19" xfId="0" applyBorder="1" applyAlignment="1">
      <alignment horizontal="center" vertical="center"/>
    </xf>
    <xf numFmtId="0" fontId="24" fillId="25" borderId="15" xfId="0" applyFont="1" applyFill="1" applyBorder="1" applyAlignment="1">
      <alignment horizontal="center" vertical="center" wrapText="1"/>
    </xf>
    <xf numFmtId="0" fontId="24" fillId="25" borderId="19" xfId="0" applyFont="1" applyFill="1" applyBorder="1" applyAlignment="1">
      <alignment horizontal="center" vertical="center" wrapText="1"/>
    </xf>
    <xf numFmtId="0" fontId="24" fillId="25" borderId="17" xfId="0" applyFont="1" applyFill="1" applyBorder="1" applyAlignment="1">
      <alignment horizontal="center" vertical="center" wrapText="1"/>
    </xf>
    <xf numFmtId="0" fontId="24" fillId="25" borderId="16" xfId="0" applyFont="1" applyFill="1" applyBorder="1" applyAlignment="1">
      <alignment horizontal="center" vertical="center" wrapText="1"/>
    </xf>
    <xf numFmtId="165" fontId="28" fillId="25" borderId="17" xfId="43" applyNumberFormat="1" applyFont="1" applyFill="1" applyBorder="1" applyAlignment="1">
      <alignment horizontal="center" vertical="center" wrapText="1"/>
    </xf>
    <xf numFmtId="165" fontId="28" fillId="25" borderId="16" xfId="43" applyNumberFormat="1" applyFont="1" applyFill="1" applyBorder="1" applyAlignment="1">
      <alignment horizontal="center" vertical="center" wrapText="1"/>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46" builtinId="3"/>
    <cellStyle name="Comma 2" xfId="43" xr:uid="{00000000-0005-0000-0000-00001B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xr:uid="{00000000-0005-0000-0000-000026000000}"/>
    <cellStyle name="Normal 3" xfId="45" xr:uid="{00000000-0005-0000-0000-000027000000}"/>
    <cellStyle name="Normal 3 2" xfId="44" xr:uid="{00000000-0005-0000-0000-00002800000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colors>
    <mruColors>
      <color rgb="FF919A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r>
              <a:rPr lang="en-PH" sz="1600" b="1" i="0" u="none" strike="noStrike" baseline="0">
                <a:solidFill>
                  <a:srgbClr val="000000"/>
                </a:solidFill>
                <a:latin typeface="Arial"/>
                <a:cs typeface="Arial"/>
              </a:rPr>
              <a:t>NCAs CREDITED VS NCA UTILIZATION </a:t>
            </a:r>
          </a:p>
          <a:p>
            <a:pPr>
              <a:defRPr sz="1000"/>
            </a:pPr>
            <a:r>
              <a:rPr lang="en-PH" sz="1600" b="1" i="0" u="none" strike="noStrike" baseline="0">
                <a:solidFill>
                  <a:srgbClr val="000000"/>
                </a:solidFill>
                <a:latin typeface="Arial"/>
                <a:cs typeface="Arial"/>
              </a:rPr>
              <a:t>JANUARY - DECEMBER 2024</a:t>
            </a:r>
            <a:endParaRPr lang="en-PH" sz="900" b="1" i="0" u="none" strike="noStrike" baseline="0">
              <a:solidFill>
                <a:srgbClr val="000000"/>
              </a:solidFill>
              <a:latin typeface="Arial"/>
              <a:cs typeface="Arial"/>
            </a:endParaRPr>
          </a:p>
        </c:rich>
      </c:tx>
      <c:layout>
        <c:manualLayout>
          <c:xMode val="edge"/>
          <c:yMode val="edge"/>
          <c:x val="0.4189867476831427"/>
          <c:y val="2.5144973514952363E-2"/>
        </c:manualLayout>
      </c:layout>
      <c:overlay val="0"/>
      <c:spPr>
        <a:solidFill>
          <a:srgbClr val="FFFFFF"/>
        </a:solidFill>
        <a:ln w="25400">
          <a:noFill/>
        </a:ln>
        <a:effectLst/>
      </c:spPr>
      <c:txPr>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endParaRPr lang="en-US"/>
        </a:p>
      </c:txPr>
    </c:title>
    <c:autoTitleDeleted val="0"/>
    <c:plotArea>
      <c:layout>
        <c:manualLayout>
          <c:layoutTarget val="inner"/>
          <c:xMode val="edge"/>
          <c:yMode val="edge"/>
          <c:x val="0.21220881228656951"/>
          <c:y val="0.10397011109589559"/>
          <c:w val="0.72026815304716496"/>
          <c:h val="0.73607264033747222"/>
        </c:manualLayout>
      </c:layout>
      <c:barChart>
        <c:barDir val="col"/>
        <c:grouping val="clustered"/>
        <c:varyColors val="0"/>
        <c:ser>
          <c:idx val="0"/>
          <c:order val="0"/>
          <c:tx>
            <c:strRef>
              <c:f>'Graph '!$A$5</c:f>
              <c:strCache>
                <c:ptCount val="1"/>
                <c:pt idx="0">
                  <c:v>Monthly NCA Credited</c:v>
                </c:pt>
              </c:strCache>
            </c:strRef>
          </c:tx>
          <c:spPr>
            <a:solidFill>
              <a:schemeClr val="accent2">
                <a:shade val="53000"/>
              </a:schemeClr>
            </a:solidFill>
            <a:ln>
              <a:solidFill>
                <a:srgbClr val="F4D35A"/>
              </a:solidFill>
            </a:ln>
            <a:effectLst/>
          </c:spPr>
          <c:invertIfNegative val="0"/>
          <c:cat>
            <c:strRef>
              <c:f>'Graph '!$B$4:$M$4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'Graph '!$B$5:$M$5</c:f>
              <c:numCache>
                <c:formatCode>_(* #,##0_);_(* \(#,##0\);_(* "-"??_);_(@_)</c:formatCode>
                <c:ptCount val="12"/>
                <c:pt idx="0">
                  <c:v>293580.61320975993</c:v>
                </c:pt>
                <c:pt idx="1">
                  <c:v>316382.30033131992</c:v>
                </c:pt>
                <c:pt idx="2">
                  <c:v>350072.44878208998</c:v>
                </c:pt>
                <c:pt idx="3">
                  <c:v>438617.31756846001</c:v>
                </c:pt>
                <c:pt idx="4">
                  <c:v>494149.65776479017</c:v>
                </c:pt>
                <c:pt idx="5">
                  <c:v>363225.40532940993</c:v>
                </c:pt>
                <c:pt idx="6">
                  <c:v>481946.23811788001</c:v>
                </c:pt>
                <c:pt idx="7">
                  <c:v>386646.66709899029</c:v>
                </c:pt>
                <c:pt idx="8">
                  <c:v>391317.14384679974</c:v>
                </c:pt>
                <c:pt idx="9">
                  <c:v>534367.4880352004</c:v>
                </c:pt>
                <c:pt idx="10">
                  <c:v>468797.77142085979</c:v>
                </c:pt>
                <c:pt idx="11">
                  <c:v>383914.96467658994</c:v>
                </c:pt>
              </c:numCache>
            </c:numRef>
          </c:val>
          <c:extLst>
            <c:ext xmlns:c16="http://schemas.microsoft.com/office/drawing/2014/chart" uri="{C3380CC4-5D6E-409C-BE32-E72D297353CC}">
              <c16:uniqueId val="{00000000-7CD3-41DF-B630-EAAB03642D57}"/>
            </c:ext>
          </c:extLst>
        </c:ser>
        <c:ser>
          <c:idx val="2"/>
          <c:order val="1"/>
          <c:tx>
            <c:strRef>
              <c:f>'Graph '!$A$6</c:f>
              <c:strCache>
                <c:ptCount val="1"/>
                <c:pt idx="0">
                  <c:v>Monthly NCA Utilized</c:v>
                </c:pt>
              </c:strCache>
            </c:strRef>
          </c:tx>
          <c:spPr>
            <a:solidFill>
              <a:schemeClr val="accent2"/>
            </a:solidFill>
            <a:ln>
              <a:noFill/>
            </a:ln>
            <a:effectLst/>
          </c:spPr>
          <c:invertIfNegative val="0"/>
          <c:cat>
            <c:strRef>
              <c:f>'Graph '!$B$4:$M$4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'Graph '!$B$6:$M$6</c:f>
              <c:numCache>
                <c:formatCode>_(* #,##0_);_(* \(#,##0\);_(* "-"??_);_(@_)</c:formatCode>
                <c:ptCount val="12"/>
                <c:pt idx="0">
                  <c:v>205027.27659585001</c:v>
                </c:pt>
                <c:pt idx="1">
                  <c:v>328770.03557215002</c:v>
                </c:pt>
                <c:pt idx="2">
                  <c:v>419123.19223713985</c:v>
                </c:pt>
                <c:pt idx="3">
                  <c:v>347143.38293192995</c:v>
                </c:pt>
                <c:pt idx="4">
                  <c:v>477191.72166730009</c:v>
                </c:pt>
                <c:pt idx="5">
                  <c:v>456840.15660940006</c:v>
                </c:pt>
                <c:pt idx="6">
                  <c:v>350076.79543759988</c:v>
                </c:pt>
                <c:pt idx="7">
                  <c:v>378480.35236674018</c:v>
                </c:pt>
                <c:pt idx="8">
                  <c:v>501688.11491500982</c:v>
                </c:pt>
                <c:pt idx="9">
                  <c:v>333876.68895398005</c:v>
                </c:pt>
                <c:pt idx="10">
                  <c:v>462647.82953246002</c:v>
                </c:pt>
                <c:pt idx="11">
                  <c:v>570094.92664970004</c:v>
                </c:pt>
              </c:numCache>
            </c:numRef>
          </c:val>
          <c:extLst>
            <c:ext xmlns:c16="http://schemas.microsoft.com/office/drawing/2014/chart" uri="{C3380CC4-5D6E-409C-BE32-E72D297353CC}">
              <c16:uniqueId val="{00000001-7CD3-41DF-B630-EAAB03642D57}"/>
            </c:ext>
          </c:extLst>
        </c:ser>
        <c:dLbls>
          <c:showLegendKey val="0"/>
          <c:showVal val="0"/>
          <c:showCatName val="0"/>
          <c:showSerName val="0"/>
          <c:showPercent val="0"/>
          <c:showBubbleSize val="0"/>
        </c:dLbls>
        <c:gapWidth val="150"/>
        <c:axId val="472837872"/>
        <c:axId val="472838432"/>
      </c:barChart>
      <c:lineChart>
        <c:grouping val="standard"/>
        <c:varyColors val="0"/>
        <c:ser>
          <c:idx val="4"/>
          <c:order val="2"/>
          <c:tx>
            <c:strRef>
              <c:f>'Graph '!$A$8</c:f>
              <c:strCache>
                <c:ptCount val="1"/>
                <c:pt idx="0">
                  <c:v>NCA Utilized / NCAs Credited - Cumulative</c:v>
                </c:pt>
              </c:strCache>
            </c:strRef>
          </c:tx>
          <c:spPr>
            <a:ln w="19050" cap="rnd" cmpd="sng" algn="ctr">
              <a:solidFill>
                <a:schemeClr val="tx1"/>
              </a:solidFill>
              <a:prstDash val="solid"/>
              <a:round/>
            </a:ln>
            <a:effectLst/>
          </c:spPr>
          <c:marker>
            <c:symbol val="triangle"/>
            <c:size val="9"/>
            <c:spPr>
              <a:solidFill>
                <a:schemeClr val="tx1"/>
              </a:solidFill>
              <a:ln w="6350" cap="flat" cmpd="sng" algn="ctr">
                <a:solidFill>
                  <a:schemeClr val="tx1"/>
                </a:solidFill>
                <a:prstDash val="solid"/>
                <a:round/>
              </a:ln>
              <a:effectLst/>
            </c:spPr>
          </c:marker>
          <c:cat>
            <c:strRef>
              <c:f>'Graph '!$B$4:$M$4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'Graph '!$B$8:$M$8</c:f>
              <c:numCache>
                <c:formatCode>_(* #,##0_);_(* \(#,##0\);_(* "-"??_);_(@_)</c:formatCode>
                <c:ptCount val="12"/>
                <c:pt idx="0">
                  <c:v>69.836790091231407</c:v>
                </c:pt>
                <c:pt idx="1">
                  <c:v>87.513076667086537</c:v>
                </c:pt>
                <c:pt idx="2">
                  <c:v>99.258896265986209</c:v>
                </c:pt>
                <c:pt idx="3">
                  <c:v>92.951159785987841</c:v>
                </c:pt>
                <c:pt idx="4">
                  <c:v>93.895467775303217</c:v>
                </c:pt>
                <c:pt idx="5">
                  <c:v>99.027849837385745</c:v>
                </c:pt>
                <c:pt idx="6">
                  <c:v>94.382655893963587</c:v>
                </c:pt>
                <c:pt idx="7">
                  <c:v>94.816403236733578</c:v>
                </c:pt>
                <c:pt idx="8">
                  <c:v>98.532489288261743</c:v>
                </c:pt>
                <c:pt idx="9">
                  <c:v>93.776084878413684</c:v>
                </c:pt>
                <c:pt idx="10">
                  <c:v>94.285646913938663</c:v>
                </c:pt>
                <c:pt idx="11">
                  <c:v>98.53034309735213</c:v>
                </c:pt>
              </c:numCache>
            </c:numRef>
          </c:val>
          <c:smooth val="0"/>
          <c:extLst>
            <c:ext xmlns:c16="http://schemas.microsoft.com/office/drawing/2014/chart" uri="{C3380CC4-5D6E-409C-BE32-E72D297353CC}">
              <c16:uniqueId val="{00000002-7CD3-41DF-B630-EAAB03642D57}"/>
            </c:ext>
          </c:extLst>
        </c:ser>
        <c:dLbls>
          <c:showLegendKey val="0"/>
          <c:showVal val="0"/>
          <c:showCatName val="0"/>
          <c:showSerName val="0"/>
          <c:showPercent val="0"/>
          <c:showBubbleSize val="0"/>
        </c:dLbls>
        <c:marker val="1"/>
        <c:smooth val="0"/>
        <c:axId val="699143520"/>
        <c:axId val="699144080"/>
      </c:lineChart>
      <c:catAx>
        <c:axId val="472837872"/>
        <c:scaling>
          <c:orientation val="minMax"/>
        </c:scaling>
        <c:delete val="0"/>
        <c:axPos val="b"/>
        <c:title>
          <c:tx>
            <c:rich>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MONTHLY FLOW</a:t>
                </a:r>
              </a:p>
            </c:rich>
          </c:tx>
          <c:layout>
            <c:manualLayout>
              <c:xMode val="edge"/>
              <c:yMode val="edge"/>
              <c:x val="0.56659212812957171"/>
              <c:y val="0.95791430727238125"/>
            </c:manualLayout>
          </c:layout>
          <c:overlay val="0"/>
          <c:spPr>
            <a:noFill/>
            <a:ln w="25400">
              <a:noFill/>
            </a:ln>
            <a:effectLst/>
          </c:spPr>
          <c:txPr>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General"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72838432"/>
        <c:crossesAt val="0"/>
        <c:auto val="0"/>
        <c:lblAlgn val="ctr"/>
        <c:lblOffset val="100"/>
        <c:tickLblSkip val="1"/>
        <c:tickMarkSkip val="1"/>
        <c:noMultiLvlLbl val="0"/>
      </c:catAx>
      <c:valAx>
        <c:axId val="472838432"/>
        <c:scaling>
          <c:orientation val="minMax"/>
          <c:max val="600000"/>
          <c:min val="0"/>
        </c:scaling>
        <c:delete val="0"/>
        <c:axPos val="l"/>
        <c:minorGridlines>
          <c:spPr>
            <a:ln w="3175" cap="flat" cmpd="sng" algn="ctr">
              <a:solidFill>
                <a:srgbClr val="000000"/>
              </a:solidFill>
              <a:prstDash val="solid"/>
              <a:round/>
            </a:ln>
            <a:effectLst/>
          </c:spPr>
        </c:minorGridlines>
        <c:title>
          <c:tx>
            <c:rich>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LEVELS (P MIllion)</a:t>
                </a:r>
              </a:p>
            </c:rich>
          </c:tx>
          <c:layout>
            <c:manualLayout>
              <c:xMode val="edge"/>
              <c:yMode val="edge"/>
              <c:x val="0.15395377059817381"/>
              <c:y val="0.37826084703050489"/>
            </c:manualLayout>
          </c:layout>
          <c:overlay val="0"/>
          <c:spPr>
            <a:noFill/>
            <a:ln w="25400">
              <a:noFill/>
            </a:ln>
            <a:effectLst/>
          </c:spPr>
          <c:txPr>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_(* #,##0_);_(* \(#,##0\);_(* &quot;-&quot;??_);_(@_)"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72837872"/>
        <c:crosses val="autoZero"/>
        <c:crossBetween val="between"/>
        <c:majorUnit val="50000"/>
        <c:minorUnit val="10000"/>
      </c:valAx>
      <c:catAx>
        <c:axId val="699143520"/>
        <c:scaling>
          <c:orientation val="minMax"/>
        </c:scaling>
        <c:delete val="1"/>
        <c:axPos val="b"/>
        <c:numFmt formatCode="General" sourceLinked="1"/>
        <c:majorTickMark val="out"/>
        <c:minorTickMark val="none"/>
        <c:tickLblPos val="nextTo"/>
        <c:crossAx val="699144080"/>
        <c:crossesAt val="85"/>
        <c:auto val="0"/>
        <c:lblAlgn val="ctr"/>
        <c:lblOffset val="100"/>
        <c:noMultiLvlLbl val="0"/>
      </c:catAx>
      <c:valAx>
        <c:axId val="699144080"/>
        <c:scaling>
          <c:orientation val="minMax"/>
          <c:max val="100"/>
          <c:min val="0"/>
        </c:scaling>
        <c:delete val="0"/>
        <c:axPos val="r"/>
        <c:title>
          <c:tx>
            <c:rich>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r>
                  <a:rPr lang="en-PH"/>
                  <a:t>NCA UTILIZATION RATES (%)</a:t>
                </a:r>
              </a:p>
            </c:rich>
          </c:tx>
          <c:layout>
            <c:manualLayout>
              <c:xMode val="edge"/>
              <c:yMode val="edge"/>
              <c:x val="0.96709332947216042"/>
              <c:y val="0.30751843641924559"/>
            </c:manualLayout>
          </c:layout>
          <c:overlay val="0"/>
          <c:spPr>
            <a:noFill/>
            <a:ln w="25400">
              <a:noFill/>
            </a:ln>
            <a:effectLst/>
          </c:spPr>
          <c:txPr>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endParaRPr lang="en-US"/>
            </a:p>
          </c:txPr>
        </c:title>
        <c:numFmt formatCode="_(* #,##0_);_(* \(#,##0\);_(* &quot;-&quot;_);_(@_)" sourceLinked="0"/>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699143520"/>
        <c:crosses val="max"/>
        <c:crossBetween val="between"/>
        <c:majorUnit val="10"/>
        <c:minorUnit val="1"/>
      </c:valAx>
      <c:dTable>
        <c:showHorzBorder val="1"/>
        <c:showVertBorder val="1"/>
        <c:showOutline val="1"/>
        <c:showKeys val="1"/>
        <c:spPr>
          <a:noFill/>
          <a:ln w="3175" cap="flat" cmpd="sng" algn="ctr">
            <a:solidFill>
              <a:srgbClr val="000000"/>
            </a:solidFill>
            <a:prstDash val="solid"/>
            <a:round/>
          </a:ln>
          <a:effectLst/>
        </c:spPr>
        <c:txPr>
          <a:bodyPr rot="0" spcFirstLastPara="1" vertOverflow="ellipsis" vert="horz" wrap="square" anchor="ctr" anchorCtr="1"/>
          <a:lstStyle/>
          <a:p>
            <a:pPr rtl="0">
              <a:defRPr sz="950" b="0" i="0" u="none" strike="noStrike" kern="1200"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a:effectLst/>
      </c:spPr>
    </c:plotArea>
    <c:plotVisOnly val="1"/>
    <c:dispBlanksAs val="gap"/>
    <c:showDLblsOverMax val="0"/>
  </c:chart>
  <c:spPr>
    <a:solidFill>
      <a:srgbClr val="FFFFFF"/>
    </a:solidFill>
    <a:ln w="3175" cap="flat" cmpd="sng" algn="ctr">
      <a:solidFill>
        <a:srgbClr val="000000"/>
      </a:solidFill>
      <a:prstDash val="solid"/>
      <a:round/>
    </a:ln>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134868</xdr:colOff>
      <xdr:row>12</xdr:row>
      <xdr:rowOff>37944</xdr:rowOff>
    </xdr:from>
    <xdr:to>
      <xdr:col>18</xdr:col>
      <xdr:colOff>146538</xdr:colOff>
      <xdr:row>57</xdr:row>
      <xdr:rowOff>21771</xdr:rowOff>
    </xdr:to>
    <xdr:graphicFrame macro="">
      <xdr:nvGraphicFramePr>
        <xdr:cNvPr id="2" name="Chart 1">
          <a:extLst>
            <a:ext uri="{FF2B5EF4-FFF2-40B4-BE49-F238E27FC236}">
              <a16:creationId xmlns:a16="http://schemas.microsoft.com/office/drawing/2014/main" id="{E52540F1-093B-4412-8C9A-42C857215C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0463C-6482-4B26-8AA0-1CDEC3AB9989}">
  <sheetPr>
    <pageSetUpPr fitToPage="1"/>
  </sheetPr>
  <dimension ref="A1:F75"/>
  <sheetViews>
    <sheetView tabSelected="1" view="pageBreakPreview" zoomScale="115" zoomScaleNormal="115" zoomScaleSheetLayoutView="115" workbookViewId="0">
      <pane xSplit="2" ySplit="6" topLeftCell="C7" activePane="bottomRight" state="frozen"/>
      <selection pane="topRight" activeCell="C1" sqref="C1"/>
      <selection pane="bottomLeft" activeCell="A7" sqref="A7"/>
      <selection pane="bottomRight" activeCell="N37" sqref="N37"/>
    </sheetView>
  </sheetViews>
  <sheetFormatPr defaultColWidth="9.140625" defaultRowHeight="12.75" x14ac:dyDescent="0.2"/>
  <cols>
    <col min="1" max="1" width="1.85546875" style="17" customWidth="1"/>
    <col min="2" max="2" width="50.85546875" style="17" customWidth="1"/>
    <col min="3" max="5" width="15.28515625" style="17" customWidth="1"/>
    <col min="6" max="6" width="13.7109375" style="17" customWidth="1"/>
    <col min="7" max="16384" width="9.140625" style="17"/>
  </cols>
  <sheetData>
    <row r="1" spans="1:6" ht="14.25" x14ac:dyDescent="0.2">
      <c r="A1" s="17" t="s">
        <v>0</v>
      </c>
    </row>
    <row r="2" spans="1:6" x14ac:dyDescent="0.2">
      <c r="A2" s="17" t="s">
        <v>1</v>
      </c>
    </row>
    <row r="3" spans="1:6" x14ac:dyDescent="0.2">
      <c r="A3" s="17" t="s">
        <v>2</v>
      </c>
    </row>
    <row r="5" spans="1:6" s="32" customFormat="1" ht="18.75" customHeight="1" x14ac:dyDescent="0.2">
      <c r="A5" s="78" t="s">
        <v>3</v>
      </c>
      <c r="B5" s="78"/>
      <c r="C5" s="75" t="s">
        <v>4</v>
      </c>
      <c r="D5" s="75" t="s">
        <v>5</v>
      </c>
      <c r="E5" s="75" t="s">
        <v>6</v>
      </c>
      <c r="F5" s="75" t="s">
        <v>7</v>
      </c>
    </row>
    <row r="6" spans="1:6" s="32" customFormat="1" ht="25.5" customHeight="1" x14ac:dyDescent="0.2">
      <c r="A6" s="78"/>
      <c r="B6" s="78"/>
      <c r="C6" s="76"/>
      <c r="D6" s="76"/>
      <c r="E6" s="76"/>
      <c r="F6" s="76"/>
    </row>
    <row r="7" spans="1:6" x14ac:dyDescent="0.2">
      <c r="A7" s="18"/>
      <c r="B7" s="18"/>
      <c r="C7" s="19"/>
      <c r="D7" s="19"/>
      <c r="E7" s="19"/>
      <c r="F7" s="20"/>
    </row>
    <row r="8" spans="1:6" s="21" customFormat="1" x14ac:dyDescent="0.2">
      <c r="A8" s="21" t="s">
        <v>8</v>
      </c>
      <c r="C8" s="22">
        <f t="shared" ref="C8:E8" si="0">+C10+C48</f>
        <v>4903018016.1821518</v>
      </c>
      <c r="D8" s="22">
        <f t="shared" si="0"/>
        <v>4830960473.4692602</v>
      </c>
      <c r="E8" s="22">
        <f t="shared" si="0"/>
        <v>72057542.712890416</v>
      </c>
      <c r="F8" s="27">
        <f>+D8/C8*100</f>
        <v>98.530343097352088</v>
      </c>
    </row>
    <row r="9" spans="1:6" x14ac:dyDescent="0.2">
      <c r="C9" s="19"/>
      <c r="D9" s="19"/>
      <c r="E9" s="19"/>
      <c r="F9" s="28"/>
    </row>
    <row r="10" spans="1:6" ht="15" x14ac:dyDescent="0.35">
      <c r="A10" s="17" t="s">
        <v>9</v>
      </c>
      <c r="C10" s="23">
        <f t="shared" ref="C10:E10" si="1">SUM(C12:C46)</f>
        <v>3722263872.7339416</v>
      </c>
      <c r="D10" s="23">
        <f t="shared" si="1"/>
        <v>3651837910.1677103</v>
      </c>
      <c r="E10" s="23">
        <f t="shared" si="1"/>
        <v>70425962.566230401</v>
      </c>
      <c r="F10" s="28">
        <f>+D10/C10*100</f>
        <v>98.107980385750977</v>
      </c>
    </row>
    <row r="11" spans="1:6" x14ac:dyDescent="0.2">
      <c r="C11" s="19"/>
      <c r="D11" s="19"/>
      <c r="E11" s="19"/>
      <c r="F11" s="28"/>
    </row>
    <row r="12" spans="1:6" x14ac:dyDescent="0.2">
      <c r="B12" s="24" t="s">
        <v>10</v>
      </c>
      <c r="C12" s="19">
        <v>42423188.75</v>
      </c>
      <c r="D12" s="19">
        <v>38243376.807609998</v>
      </c>
      <c r="E12" s="19">
        <v>4179811.9423900014</v>
      </c>
      <c r="F12" s="28">
        <f t="shared" ref="F12:F46" si="2">+D12/C12*100</f>
        <v>90.147341429184763</v>
      </c>
    </row>
    <row r="13" spans="1:6" x14ac:dyDescent="0.2">
      <c r="B13" s="24" t="s">
        <v>11</v>
      </c>
      <c r="C13" s="19">
        <v>11009989.425000001</v>
      </c>
      <c r="D13" s="19">
        <v>9480942.7180899996</v>
      </c>
      <c r="E13" s="19">
        <v>1529046.7069100011</v>
      </c>
      <c r="F13" s="28">
        <f t="shared" si="2"/>
        <v>86.112187324739409</v>
      </c>
    </row>
    <row r="14" spans="1:6" x14ac:dyDescent="0.2">
      <c r="B14" s="24" t="s">
        <v>12</v>
      </c>
      <c r="C14" s="19">
        <v>1885402.9890000001</v>
      </c>
      <c r="D14" s="19">
        <v>1616931.2203200001</v>
      </c>
      <c r="E14" s="19">
        <v>268471.76867999998</v>
      </c>
      <c r="F14" s="28">
        <f t="shared" si="2"/>
        <v>85.760510074167499</v>
      </c>
    </row>
    <row r="15" spans="1:6" x14ac:dyDescent="0.2">
      <c r="B15" s="24" t="s">
        <v>13</v>
      </c>
      <c r="C15" s="19">
        <v>14574443.937000001</v>
      </c>
      <c r="D15" s="19">
        <v>14106088.55314</v>
      </c>
      <c r="E15" s="19">
        <v>468355.38386000157</v>
      </c>
      <c r="F15" s="28">
        <f t="shared" si="2"/>
        <v>96.786461384842326</v>
      </c>
    </row>
    <row r="16" spans="1:6" x14ac:dyDescent="0.2">
      <c r="B16" s="24" t="s">
        <v>14</v>
      </c>
      <c r="C16" s="19">
        <v>109898142.70793003</v>
      </c>
      <c r="D16" s="19">
        <v>94669613.881410018</v>
      </c>
      <c r="E16" s="19">
        <v>15228528.826520015</v>
      </c>
      <c r="F16" s="28">
        <f t="shared" si="2"/>
        <v>86.143051691972644</v>
      </c>
    </row>
    <row r="17" spans="2:6" x14ac:dyDescent="0.2">
      <c r="B17" s="24" t="s">
        <v>15</v>
      </c>
      <c r="C17" s="19">
        <v>3059235.0955700004</v>
      </c>
      <c r="D17" s="19">
        <v>2195652.3255200004</v>
      </c>
      <c r="E17" s="19">
        <v>863582.77004999993</v>
      </c>
      <c r="F17" s="28">
        <f t="shared" si="2"/>
        <v>71.771284550816901</v>
      </c>
    </row>
    <row r="18" spans="2:6" x14ac:dyDescent="0.2">
      <c r="B18" s="24" t="s">
        <v>16</v>
      </c>
      <c r="C18" s="19">
        <v>730682254.83454001</v>
      </c>
      <c r="D18" s="19">
        <v>716063071.7356199</v>
      </c>
      <c r="E18" s="19">
        <v>14619183.098920107</v>
      </c>
      <c r="F18" s="28">
        <f t="shared" si="2"/>
        <v>97.999242077908335</v>
      </c>
    </row>
    <row r="19" spans="2:6" x14ac:dyDescent="0.2">
      <c r="B19" s="24" t="s">
        <v>17</v>
      </c>
      <c r="C19" s="19">
        <v>115908946.63599998</v>
      </c>
      <c r="D19" s="19">
        <v>112986880.90204</v>
      </c>
      <c r="E19" s="19">
        <v>2922065.7339599729</v>
      </c>
      <c r="F19" s="28">
        <f t="shared" si="2"/>
        <v>97.478998973964963</v>
      </c>
    </row>
    <row r="20" spans="2:6" x14ac:dyDescent="0.2">
      <c r="B20" s="24" t="s">
        <v>18</v>
      </c>
      <c r="C20" s="19">
        <v>3170000.6779999998</v>
      </c>
      <c r="D20" s="19">
        <v>2852098.0752400002</v>
      </c>
      <c r="E20" s="19">
        <v>317902.60275999957</v>
      </c>
      <c r="F20" s="28">
        <f t="shared" si="2"/>
        <v>89.971528871704564</v>
      </c>
    </row>
    <row r="21" spans="2:6" x14ac:dyDescent="0.2">
      <c r="B21" s="24" t="s">
        <v>19</v>
      </c>
      <c r="C21" s="19">
        <v>26564554.830630001</v>
      </c>
      <c r="D21" s="19">
        <v>25290228.681940001</v>
      </c>
      <c r="E21" s="19">
        <v>1274326.1486900002</v>
      </c>
      <c r="F21" s="28">
        <f t="shared" si="2"/>
        <v>95.202907947018744</v>
      </c>
    </row>
    <row r="22" spans="2:6" x14ac:dyDescent="0.2">
      <c r="B22" s="24" t="s">
        <v>20</v>
      </c>
      <c r="C22" s="19">
        <v>42347991.485000029</v>
      </c>
      <c r="D22" s="19">
        <v>38816235.935250059</v>
      </c>
      <c r="E22" s="19">
        <v>3531755.5497499704</v>
      </c>
      <c r="F22" s="28">
        <f t="shared" si="2"/>
        <v>91.660158071485057</v>
      </c>
    </row>
    <row r="23" spans="2:6" x14ac:dyDescent="0.2">
      <c r="B23" s="24" t="s">
        <v>21</v>
      </c>
      <c r="C23" s="19">
        <v>16922445.338360004</v>
      </c>
      <c r="D23" s="19">
        <v>16255344.409009999</v>
      </c>
      <c r="E23" s="19">
        <v>667100.92935000546</v>
      </c>
      <c r="F23" s="28">
        <f t="shared" si="2"/>
        <v>96.057892839885184</v>
      </c>
    </row>
    <row r="24" spans="2:6" x14ac:dyDescent="0.2">
      <c r="B24" s="24" t="s">
        <v>22</v>
      </c>
      <c r="C24" s="19">
        <v>244807753.36370999</v>
      </c>
      <c r="D24" s="19">
        <v>242912874.49156004</v>
      </c>
      <c r="E24" s="19">
        <v>1894878.8721499443</v>
      </c>
      <c r="F24" s="28">
        <f t="shared" si="2"/>
        <v>99.225972688318123</v>
      </c>
    </row>
    <row r="25" spans="2:6" x14ac:dyDescent="0.2">
      <c r="B25" s="24" t="s">
        <v>23</v>
      </c>
      <c r="C25" s="19">
        <v>3367015.2819999997</v>
      </c>
      <c r="D25" s="19">
        <v>2254543.97462</v>
      </c>
      <c r="E25" s="19">
        <v>1112471.3073799997</v>
      </c>
      <c r="F25" s="28">
        <f t="shared" si="2"/>
        <v>66.959719092240235</v>
      </c>
    </row>
    <row r="26" spans="2:6" x14ac:dyDescent="0.2">
      <c r="B26" s="24" t="s">
        <v>24</v>
      </c>
      <c r="C26" s="19">
        <v>11968281.755999999</v>
      </c>
      <c r="D26" s="19">
        <v>11169000.050729999</v>
      </c>
      <c r="E26" s="19">
        <v>799281.7052699998</v>
      </c>
      <c r="F26" s="28">
        <f t="shared" si="2"/>
        <v>93.321667039888155</v>
      </c>
    </row>
    <row r="27" spans="2:6" x14ac:dyDescent="0.2">
      <c r="B27" s="24" t="s">
        <v>25</v>
      </c>
      <c r="C27" s="19">
        <v>332325209.49299997</v>
      </c>
      <c r="D27" s="19">
        <v>331176418.77744001</v>
      </c>
      <c r="E27" s="19">
        <v>1148790.7155599594</v>
      </c>
      <c r="F27" s="28">
        <f t="shared" si="2"/>
        <v>99.654317312456499</v>
      </c>
    </row>
    <row r="28" spans="2:6" x14ac:dyDescent="0.2">
      <c r="B28" s="24" t="s">
        <v>26</v>
      </c>
      <c r="C28" s="19">
        <v>35257954.739</v>
      </c>
      <c r="D28" s="19">
        <v>33470347.450080004</v>
      </c>
      <c r="E28" s="19">
        <v>1787607.2889199965</v>
      </c>
      <c r="F28" s="28">
        <f t="shared" si="2"/>
        <v>94.929917795422597</v>
      </c>
    </row>
    <row r="29" spans="2:6" x14ac:dyDescent="0.2">
      <c r="B29" s="17" t="s">
        <v>27</v>
      </c>
      <c r="C29" s="19">
        <v>59570835.362719998</v>
      </c>
      <c r="D29" s="19">
        <v>59470000.356620006</v>
      </c>
      <c r="E29" s="19">
        <v>100835.0060999915</v>
      </c>
      <c r="F29" s="28">
        <f t="shared" si="2"/>
        <v>99.830730918097714</v>
      </c>
    </row>
    <row r="30" spans="2:6" x14ac:dyDescent="0.2">
      <c r="B30" s="17" t="s">
        <v>28</v>
      </c>
      <c r="C30" s="19">
        <v>11277346.431</v>
      </c>
      <c r="D30" s="19">
        <v>9193517.7514500003</v>
      </c>
      <c r="E30" s="19">
        <v>2083828.6795499995</v>
      </c>
      <c r="F30" s="28">
        <f t="shared" si="2"/>
        <v>81.521994626131033</v>
      </c>
    </row>
    <row r="31" spans="2:6" x14ac:dyDescent="0.2">
      <c r="B31" s="17" t="s">
        <v>29</v>
      </c>
      <c r="C31" s="19">
        <v>340714842.98658001</v>
      </c>
      <c r="D31" s="19">
        <v>336004923.21577996</v>
      </c>
      <c r="E31" s="19">
        <v>4709919.7708000541</v>
      </c>
      <c r="F31" s="28">
        <f t="shared" si="2"/>
        <v>98.617635871242172</v>
      </c>
    </row>
    <row r="32" spans="2:6" x14ac:dyDescent="0.2">
      <c r="B32" s="17" t="s">
        <v>30</v>
      </c>
      <c r="C32" s="19">
        <v>968863111.51724029</v>
      </c>
      <c r="D32" s="19">
        <v>965672640.04552984</v>
      </c>
      <c r="E32" s="19">
        <v>3190471.4717103541</v>
      </c>
      <c r="F32" s="28">
        <f t="shared" si="2"/>
        <v>99.670699458593887</v>
      </c>
    </row>
    <row r="33" spans="1:6" x14ac:dyDescent="0.2">
      <c r="B33" s="17" t="s">
        <v>31</v>
      </c>
      <c r="C33" s="19">
        <v>27478957.617729999</v>
      </c>
      <c r="D33" s="19">
        <v>26043512.866939999</v>
      </c>
      <c r="E33" s="19">
        <v>1435444.75079</v>
      </c>
      <c r="F33" s="28">
        <f t="shared" si="2"/>
        <v>94.776203774688227</v>
      </c>
    </row>
    <row r="34" spans="1:6" x14ac:dyDescent="0.2">
      <c r="B34" s="17" t="s">
        <v>32</v>
      </c>
      <c r="C34" s="19">
        <v>287583642.82530999</v>
      </c>
      <c r="D34" s="19">
        <v>287421555.00071001</v>
      </c>
      <c r="E34" s="19">
        <v>162087.82460003346</v>
      </c>
      <c r="F34" s="28">
        <f t="shared" si="2"/>
        <v>99.943638023704139</v>
      </c>
    </row>
    <row r="35" spans="1:6" x14ac:dyDescent="0.2">
      <c r="B35" s="17" t="s">
        <v>33</v>
      </c>
      <c r="C35" s="19">
        <v>3492590.9630000005</v>
      </c>
      <c r="D35" s="19">
        <v>3363429.0165199996</v>
      </c>
      <c r="E35" s="19">
        <v>129161.94648000086</v>
      </c>
      <c r="F35" s="28">
        <f t="shared" si="2"/>
        <v>96.301830135612107</v>
      </c>
    </row>
    <row r="36" spans="1:6" x14ac:dyDescent="0.2">
      <c r="B36" s="17" t="s">
        <v>34</v>
      </c>
      <c r="C36" s="19">
        <v>8952696.8286499996</v>
      </c>
      <c r="D36" s="19">
        <v>7691906.4055499984</v>
      </c>
      <c r="E36" s="19">
        <v>1260790.4231000012</v>
      </c>
      <c r="F36" s="28">
        <f t="shared" si="2"/>
        <v>85.917199618942988</v>
      </c>
    </row>
    <row r="37" spans="1:6" x14ac:dyDescent="0.2">
      <c r="B37" s="17" t="s">
        <v>35</v>
      </c>
      <c r="C37" s="19">
        <v>84919498.424160004</v>
      </c>
      <c r="D37" s="19">
        <v>83859119.085689992</v>
      </c>
      <c r="E37" s="19">
        <v>1060379.3384700138</v>
      </c>
      <c r="F37" s="28">
        <f t="shared" si="2"/>
        <v>98.751312292056198</v>
      </c>
    </row>
    <row r="38" spans="1:6" x14ac:dyDescent="0.2">
      <c r="B38" s="17" t="s">
        <v>36</v>
      </c>
      <c r="C38" s="19">
        <v>18449539.039999999</v>
      </c>
      <c r="D38" s="19">
        <v>17682481.357669998</v>
      </c>
      <c r="E38" s="19">
        <v>767057.68233000115</v>
      </c>
      <c r="F38" s="28">
        <f t="shared" si="2"/>
        <v>95.842401912226848</v>
      </c>
    </row>
    <row r="39" spans="1:6" x14ac:dyDescent="0.2">
      <c r="B39" s="17" t="s">
        <v>37</v>
      </c>
      <c r="C39" s="19">
        <v>2504975.3908600006</v>
      </c>
      <c r="D39" s="19">
        <v>2345351.6936400002</v>
      </c>
      <c r="E39" s="19">
        <v>159623.69722000044</v>
      </c>
      <c r="F39" s="28">
        <f t="shared" si="2"/>
        <v>93.627733916970783</v>
      </c>
    </row>
    <row r="40" spans="1:6" x14ac:dyDescent="0.2">
      <c r="B40" s="17" t="s">
        <v>38</v>
      </c>
      <c r="C40" s="19">
        <v>53673276.81894999</v>
      </c>
      <c r="D40" s="19">
        <v>51068159.291820005</v>
      </c>
      <c r="E40" s="19">
        <v>2605117.5271299807</v>
      </c>
      <c r="F40" s="28">
        <f t="shared" si="2"/>
        <v>95.146341565994689</v>
      </c>
    </row>
    <row r="41" spans="1:6" x14ac:dyDescent="0.2">
      <c r="B41" s="17" t="s">
        <v>39</v>
      </c>
      <c r="C41" s="19">
        <v>58446967</v>
      </c>
      <c r="D41" s="19">
        <v>58424474.022419997</v>
      </c>
      <c r="E41" s="19">
        <v>22492.97758000344</v>
      </c>
      <c r="F41" s="28">
        <f t="shared" si="2"/>
        <v>99.96151557773733</v>
      </c>
    </row>
    <row r="42" spans="1:6" x14ac:dyDescent="0.2">
      <c r="B42" s="17" t="s">
        <v>40</v>
      </c>
      <c r="C42" s="19">
        <v>2345823.1370000001</v>
      </c>
      <c r="D42" s="19">
        <v>2296574.50984</v>
      </c>
      <c r="E42" s="19">
        <v>49248.627160000149</v>
      </c>
      <c r="F42" s="28">
        <f t="shared" si="2"/>
        <v>97.900582256896712</v>
      </c>
    </row>
    <row r="43" spans="1:6" x14ac:dyDescent="0.2">
      <c r="B43" s="17" t="s">
        <v>41</v>
      </c>
      <c r="C43" s="19">
        <v>14278145.483999997</v>
      </c>
      <c r="D43" s="19">
        <v>14202121.71965</v>
      </c>
      <c r="E43" s="19">
        <v>76023.764349997044</v>
      </c>
      <c r="F43" s="28">
        <f t="shared" si="2"/>
        <v>99.467551549778022</v>
      </c>
    </row>
    <row r="44" spans="1:6" x14ac:dyDescent="0.2">
      <c r="B44" s="17" t="s">
        <v>42</v>
      </c>
      <c r="C44" s="19">
        <v>27061018.274999999</v>
      </c>
      <c r="D44" s="19">
        <v>27060979.108439997</v>
      </c>
      <c r="E44" s="19">
        <v>39.1665600000415</v>
      </c>
      <c r="F44" s="28">
        <f t="shared" si="2"/>
        <v>99.999855265756793</v>
      </c>
    </row>
    <row r="45" spans="1:6" x14ac:dyDescent="0.2">
      <c r="B45" s="17" t="s">
        <v>43</v>
      </c>
      <c r="C45" s="19">
        <v>5421441.8329999996</v>
      </c>
      <c r="D45" s="19">
        <v>5421260.057</v>
      </c>
      <c r="E45" s="19">
        <v>181.77600000007078</v>
      </c>
      <c r="F45" s="28">
        <f t="shared" si="2"/>
        <v>99.996647091205645</v>
      </c>
    </row>
    <row r="46" spans="1:6" x14ac:dyDescent="0.2">
      <c r="B46" s="17" t="s">
        <v>44</v>
      </c>
      <c r="C46" s="19">
        <v>1056351.4580000001</v>
      </c>
      <c r="D46" s="19">
        <v>1056254.67282</v>
      </c>
      <c r="E46" s="19">
        <v>96.785180000122637</v>
      </c>
      <c r="F46" s="28">
        <f t="shared" si="2"/>
        <v>99.990837786111129</v>
      </c>
    </row>
    <row r="47" spans="1:6" x14ac:dyDescent="0.2">
      <c r="C47" s="19"/>
      <c r="D47" s="19"/>
      <c r="E47" s="19"/>
      <c r="F47" s="28"/>
    </row>
    <row r="48" spans="1:6" ht="15" x14ac:dyDescent="0.35">
      <c r="A48" s="17" t="s">
        <v>45</v>
      </c>
      <c r="C48" s="23">
        <f t="shared" ref="C48:E48" si="3">SUM(C50:C52)</f>
        <v>1180754143.44821</v>
      </c>
      <c r="D48" s="23">
        <f t="shared" si="3"/>
        <v>1179122563.3015499</v>
      </c>
      <c r="E48" s="23">
        <f t="shared" si="3"/>
        <v>1631580.1466600075</v>
      </c>
      <c r="F48" s="28">
        <f>+D48/C48*100</f>
        <v>99.861818808283388</v>
      </c>
    </row>
    <row r="49" spans="1:6" x14ac:dyDescent="0.2">
      <c r="C49" s="19"/>
      <c r="D49" s="19"/>
      <c r="E49" s="19"/>
      <c r="F49" s="28"/>
    </row>
    <row r="50" spans="1:6" x14ac:dyDescent="0.2">
      <c r="B50" s="17" t="s">
        <v>46</v>
      </c>
      <c r="C50" s="19">
        <v>147992200.15478</v>
      </c>
      <c r="D50" s="19">
        <v>146725380.65127999</v>
      </c>
      <c r="E50" s="19">
        <v>1266819.503500022</v>
      </c>
      <c r="F50" s="28">
        <f>+D50/C50*100</f>
        <v>99.143995763171915</v>
      </c>
    </row>
    <row r="51" spans="1:6" ht="14.25" x14ac:dyDescent="0.2">
      <c r="B51" s="17" t="s">
        <v>47</v>
      </c>
      <c r="C51" s="19"/>
      <c r="D51" s="19"/>
      <c r="E51" s="19"/>
      <c r="F51" s="28"/>
    </row>
    <row r="52" spans="1:6" ht="14.25" x14ac:dyDescent="0.2">
      <c r="B52" s="17" t="s">
        <v>48</v>
      </c>
      <c r="C52" s="19">
        <v>1032761943.29343</v>
      </c>
      <c r="D52" s="19">
        <v>1032397182.6502699</v>
      </c>
      <c r="E52" s="19">
        <v>364760.64315998554</v>
      </c>
      <c r="F52" s="28">
        <f>+D52/C52*100</f>
        <v>99.964681053022062</v>
      </c>
    </row>
    <row r="53" spans="1:6" ht="25.5" customHeight="1" x14ac:dyDescent="0.2">
      <c r="B53" s="62" t="s">
        <v>49</v>
      </c>
      <c r="C53" s="19">
        <v>5110546.9709999999</v>
      </c>
      <c r="D53" s="19">
        <v>5110546.7715299996</v>
      </c>
      <c r="E53" s="19">
        <v>0.19947000045794994</v>
      </c>
      <c r="F53" s="28">
        <f>+D53/C53*100</f>
        <v>99.999996096895273</v>
      </c>
    </row>
    <row r="54" spans="1:6" x14ac:dyDescent="0.2">
      <c r="C54" s="19"/>
      <c r="D54" s="19"/>
      <c r="E54" s="19"/>
    </row>
    <row r="55" spans="1:6" x14ac:dyDescent="0.2">
      <c r="C55" s="19"/>
      <c r="D55" s="19"/>
      <c r="E55" s="19"/>
    </row>
    <row r="56" spans="1:6" x14ac:dyDescent="0.2">
      <c r="A56" s="25"/>
      <c r="B56" s="25"/>
      <c r="C56" s="26"/>
      <c r="D56" s="26"/>
      <c r="E56" s="26"/>
      <c r="F56" s="25"/>
    </row>
    <row r="57" spans="1:6" x14ac:dyDescent="0.2">
      <c r="C57" s="19"/>
      <c r="D57" s="19"/>
      <c r="E57" s="19"/>
    </row>
    <row r="58" spans="1:6" ht="15.6" customHeight="1" x14ac:dyDescent="0.2">
      <c r="A58" s="34" t="s">
        <v>50</v>
      </c>
      <c r="B58" s="17" t="s">
        <v>51</v>
      </c>
      <c r="C58" s="19"/>
    </row>
    <row r="59" spans="1:6" ht="26.25" customHeight="1" x14ac:dyDescent="0.2">
      <c r="A59" s="34" t="s">
        <v>52</v>
      </c>
      <c r="B59" s="77" t="s">
        <v>53</v>
      </c>
      <c r="C59" s="77"/>
      <c r="D59" s="77"/>
      <c r="E59" s="77"/>
      <c r="F59" s="77"/>
    </row>
    <row r="60" spans="1:6" ht="14.25" x14ac:dyDescent="0.2">
      <c r="A60" s="33" t="s">
        <v>54</v>
      </c>
      <c r="B60" s="17" t="s">
        <v>55</v>
      </c>
      <c r="C60" s="19"/>
    </row>
    <row r="61" spans="1:6" ht="15.6" customHeight="1" x14ac:dyDescent="0.2">
      <c r="A61" s="33" t="s">
        <v>56</v>
      </c>
      <c r="B61" s="17" t="s">
        <v>57</v>
      </c>
      <c r="C61" s="19"/>
    </row>
    <row r="62" spans="1:6" ht="15.6" customHeight="1" x14ac:dyDescent="0.2">
      <c r="A62" s="33" t="s">
        <v>58</v>
      </c>
      <c r="B62" s="17" t="s">
        <v>59</v>
      </c>
      <c r="C62" s="19"/>
    </row>
    <row r="63" spans="1:6" ht="15.6" customHeight="1" x14ac:dyDescent="0.2">
      <c r="A63" s="33" t="s">
        <v>60</v>
      </c>
      <c r="B63" s="17" t="s">
        <v>61</v>
      </c>
      <c r="C63" s="19"/>
    </row>
    <row r="64" spans="1:6" ht="15.6" customHeight="1" x14ac:dyDescent="0.2">
      <c r="A64" s="33" t="s">
        <v>62</v>
      </c>
      <c r="B64" s="17" t="s">
        <v>63</v>
      </c>
      <c r="C64" s="19"/>
    </row>
    <row r="65" spans="3:5" x14ac:dyDescent="0.2">
      <c r="C65" s="19"/>
      <c r="D65" s="19"/>
      <c r="E65" s="19"/>
    </row>
    <row r="66" spans="3:5" x14ac:dyDescent="0.2">
      <c r="C66" s="19">
        <v>0</v>
      </c>
      <c r="D66" s="19">
        <v>0</v>
      </c>
      <c r="E66" s="19"/>
    </row>
    <row r="67" spans="3:5" x14ac:dyDescent="0.2">
      <c r="C67" s="19"/>
      <c r="D67" s="19"/>
      <c r="E67" s="19"/>
    </row>
    <row r="68" spans="3:5" x14ac:dyDescent="0.2">
      <c r="C68" s="19"/>
      <c r="D68" s="19"/>
      <c r="E68" s="19"/>
    </row>
    <row r="69" spans="3:5" x14ac:dyDescent="0.2">
      <c r="C69" s="19"/>
      <c r="D69" s="19"/>
      <c r="E69" s="19"/>
    </row>
    <row r="70" spans="3:5" x14ac:dyDescent="0.2">
      <c r="C70" s="19"/>
      <c r="D70" s="19"/>
      <c r="E70" s="19"/>
    </row>
    <row r="71" spans="3:5" x14ac:dyDescent="0.2">
      <c r="C71" s="19"/>
      <c r="D71" s="19"/>
      <c r="E71" s="19"/>
    </row>
    <row r="72" spans="3:5" x14ac:dyDescent="0.2">
      <c r="C72" s="19"/>
      <c r="D72" s="19"/>
      <c r="E72" s="19"/>
    </row>
    <row r="73" spans="3:5" x14ac:dyDescent="0.2">
      <c r="C73" s="19"/>
      <c r="D73" s="19"/>
      <c r="E73" s="19"/>
    </row>
    <row r="74" spans="3:5" x14ac:dyDescent="0.2">
      <c r="C74" s="19"/>
      <c r="D74" s="19"/>
      <c r="E74" s="19"/>
    </row>
    <row r="75" spans="3:5" x14ac:dyDescent="0.2">
      <c r="C75" s="19"/>
      <c r="D75" s="19"/>
      <c r="E75" s="19"/>
    </row>
  </sheetData>
  <mergeCells count="6">
    <mergeCell ref="F5:F6"/>
    <mergeCell ref="B59:F59"/>
    <mergeCell ref="A5:B6"/>
    <mergeCell ref="C5:C6"/>
    <mergeCell ref="E5:E6"/>
    <mergeCell ref="D5:D6"/>
  </mergeCells>
  <pageMargins left="0.22" right="0.2" top="0.53" bottom="0.48" header="0.3" footer="0.17"/>
  <pageSetup paperSize="9" scale="8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177DB-A12D-4B01-A989-75DC6FA618B0}">
  <dimension ref="A1:I331"/>
  <sheetViews>
    <sheetView view="pageBreakPreview" zoomScale="130" zoomScaleNormal="100" zoomScaleSheetLayoutView="130" workbookViewId="0">
      <pane ySplit="7" topLeftCell="A265" activePane="bottomLeft" state="frozen"/>
      <selection pane="bottomLeft" activeCell="L280" sqref="L280"/>
    </sheetView>
  </sheetViews>
  <sheetFormatPr defaultColWidth="9.140625" defaultRowHeight="11.25" x14ac:dyDescent="0.2"/>
  <cols>
    <col min="1" max="1" width="25" style="30" customWidth="1"/>
    <col min="2" max="3" width="13.7109375" style="30" customWidth="1"/>
    <col min="4" max="4" width="12.42578125" style="30" customWidth="1"/>
    <col min="5" max="5" width="13.7109375" style="12" customWidth="1"/>
    <col min="6" max="7" width="12" style="30" bestFit="1" customWidth="1"/>
    <col min="8" max="8" width="9.28515625" style="30" customWidth="1"/>
    <col min="9" max="16384" width="9.140625" style="30"/>
  </cols>
  <sheetData>
    <row r="1" spans="1:9" s="37" customFormat="1" ht="9" customHeight="1" x14ac:dyDescent="0.2">
      <c r="A1" s="36"/>
      <c r="F1" s="29"/>
      <c r="G1" s="29"/>
    </row>
    <row r="2" spans="1:9" s="37" customFormat="1" ht="14.25" x14ac:dyDescent="0.3">
      <c r="A2" s="38" t="s">
        <v>64</v>
      </c>
      <c r="B2" s="39"/>
      <c r="C2" s="39"/>
      <c r="D2" s="39"/>
      <c r="E2" s="39"/>
      <c r="F2" s="39"/>
      <c r="G2" s="39"/>
    </row>
    <row r="3" spans="1:9" s="37" customFormat="1" x14ac:dyDescent="0.2">
      <c r="A3" s="40" t="s">
        <v>65</v>
      </c>
      <c r="B3" s="39"/>
      <c r="C3" s="39"/>
      <c r="D3" s="39"/>
      <c r="E3" s="39"/>
      <c r="F3" s="39"/>
      <c r="G3" s="41"/>
    </row>
    <row r="4" spans="1:9" s="37" customFormat="1" x14ac:dyDescent="0.2">
      <c r="A4" s="42" t="s">
        <v>66</v>
      </c>
      <c r="B4" s="41"/>
      <c r="C4" s="41"/>
      <c r="D4" s="41"/>
      <c r="E4" s="41"/>
      <c r="F4" s="41"/>
      <c r="G4" s="41"/>
    </row>
    <row r="5" spans="1:9" s="43" customFormat="1" ht="6" customHeight="1" x14ac:dyDescent="0.2">
      <c r="A5" s="84" t="s">
        <v>67</v>
      </c>
      <c r="B5" s="35"/>
      <c r="C5" s="79" t="s">
        <v>68</v>
      </c>
      <c r="D5" s="79"/>
      <c r="E5" s="80"/>
      <c r="F5" s="35"/>
      <c r="G5" s="65"/>
      <c r="H5" s="65"/>
    </row>
    <row r="6" spans="1:9" s="43" customFormat="1" ht="12" customHeight="1" x14ac:dyDescent="0.2">
      <c r="A6" s="85"/>
      <c r="B6" s="87" t="s">
        <v>69</v>
      </c>
      <c r="C6" s="81"/>
      <c r="D6" s="81"/>
      <c r="E6" s="82"/>
      <c r="F6" s="89" t="s">
        <v>70</v>
      </c>
      <c r="G6" s="91" t="s">
        <v>71</v>
      </c>
      <c r="H6" s="93" t="s">
        <v>72</v>
      </c>
    </row>
    <row r="7" spans="1:9" s="43" customFormat="1" ht="42.75" customHeight="1" x14ac:dyDescent="0.2">
      <c r="A7" s="86"/>
      <c r="B7" s="88"/>
      <c r="C7" s="44" t="s">
        <v>73</v>
      </c>
      <c r="D7" s="44" t="s">
        <v>74</v>
      </c>
      <c r="E7" s="44" t="s">
        <v>8</v>
      </c>
      <c r="F7" s="90"/>
      <c r="G7" s="92"/>
      <c r="H7" s="94"/>
    </row>
    <row r="8" spans="1:9" x14ac:dyDescent="0.2">
      <c r="A8" s="45"/>
      <c r="B8" s="31"/>
      <c r="C8" s="31"/>
      <c r="D8" s="31"/>
      <c r="E8" s="31"/>
      <c r="F8" s="31"/>
      <c r="G8" s="31"/>
      <c r="H8" s="31"/>
    </row>
    <row r="9" spans="1:9" ht="13.5" x14ac:dyDescent="0.2">
      <c r="A9" s="46" t="s">
        <v>75</v>
      </c>
      <c r="B9" s="14">
        <f t="shared" ref="B9:G9" si="0">B10+B17+B19+B21+B23+B35+B39+B48+B50+B52+B60+B72+B79+B84+B88+B94+B106+B119+B132+B148+B150+B171+B181+B187+B195+B204+B213+B222+B255+B262+B266+B268+B270+B272+B128</f>
        <v>3722263872.685873</v>
      </c>
      <c r="C9" s="14">
        <f t="shared" si="0"/>
        <v>3611535546.2128901</v>
      </c>
      <c r="D9" s="14">
        <f t="shared" si="0"/>
        <v>40302363.95442</v>
      </c>
      <c r="E9" s="14">
        <f t="shared" si="0"/>
        <v>3651837910.1673098</v>
      </c>
      <c r="F9" s="14">
        <f t="shared" si="0"/>
        <v>70425962.518561721</v>
      </c>
      <c r="G9" s="14">
        <f t="shared" si="0"/>
        <v>110728326.47298162</v>
      </c>
      <c r="H9" s="6">
        <f t="shared" ref="H9:H40" si="1">IFERROR(E9/B9*100,"")</f>
        <v>98.10798038700716</v>
      </c>
    </row>
    <row r="10" spans="1:9" ht="11.25" customHeight="1" x14ac:dyDescent="0.2">
      <c r="A10" s="47" t="s">
        <v>76</v>
      </c>
      <c r="B10" s="5">
        <f t="shared" ref="B10:G10" si="2">SUM(B11:B15)</f>
        <v>42423188.750000015</v>
      </c>
      <c r="C10" s="63">
        <f t="shared" si="2"/>
        <v>37842266.809179999</v>
      </c>
      <c r="D10" s="5">
        <f t="shared" si="2"/>
        <v>401109.99843000004</v>
      </c>
      <c r="E10" s="63">
        <f t="shared" si="2"/>
        <v>38243376.807609998</v>
      </c>
      <c r="F10" s="63">
        <f t="shared" si="2"/>
        <v>4179811.9423900112</v>
      </c>
      <c r="G10" s="63">
        <f t="shared" si="2"/>
        <v>4580921.9408200122</v>
      </c>
      <c r="H10" s="6">
        <f t="shared" si="1"/>
        <v>90.147341429184721</v>
      </c>
      <c r="I10" s="67"/>
    </row>
    <row r="11" spans="1:9" ht="11.25" customHeight="1" x14ac:dyDescent="0.2">
      <c r="A11" s="48" t="s">
        <v>77</v>
      </c>
      <c r="B11" s="11">
        <v>12742878.000000004</v>
      </c>
      <c r="C11" s="11">
        <v>8368959.6611699956</v>
      </c>
      <c r="D11" s="11">
        <v>305471.46406000003</v>
      </c>
      <c r="E11" s="11">
        <f>C11+D11</f>
        <v>8674431.1252299957</v>
      </c>
      <c r="F11" s="11">
        <f>B11-E11</f>
        <v>4068446.874770008</v>
      </c>
      <c r="G11" s="11">
        <f>B11-C11</f>
        <v>4373918.3388300082</v>
      </c>
      <c r="H11" s="6">
        <f t="shared" si="1"/>
        <v>68.072778576629176</v>
      </c>
      <c r="I11" s="67"/>
    </row>
    <row r="12" spans="1:9" ht="11.25" customHeight="1" x14ac:dyDescent="0.2">
      <c r="A12" s="49" t="s">
        <v>78</v>
      </c>
      <c r="B12" s="11">
        <v>307159</v>
      </c>
      <c r="C12" s="11">
        <v>219548.69198</v>
      </c>
      <c r="D12" s="11">
        <v>137.90625</v>
      </c>
      <c r="E12" s="11">
        <f t="shared" ref="E12:E15" si="3">C12+D12</f>
        <v>219686.59823</v>
      </c>
      <c r="F12" s="11">
        <f>B12-E12</f>
        <v>87472.401769999997</v>
      </c>
      <c r="G12" s="11">
        <f>B12-C12</f>
        <v>87610.308019999997</v>
      </c>
      <c r="H12" s="6">
        <f t="shared" si="1"/>
        <v>71.522110122119159</v>
      </c>
      <c r="I12" s="67"/>
    </row>
    <row r="13" spans="1:9" ht="11.25" customHeight="1" x14ac:dyDescent="0.2">
      <c r="A13" s="48" t="s">
        <v>79</v>
      </c>
      <c r="B13" s="11">
        <v>1219670.5349999999</v>
      </c>
      <c r="C13" s="11">
        <v>1131690.3528</v>
      </c>
      <c r="D13" s="11">
        <v>66761.080439999991</v>
      </c>
      <c r="E13" s="11">
        <f t="shared" si="3"/>
        <v>1198451.4332399999</v>
      </c>
      <c r="F13" s="11">
        <f>B13-E13</f>
        <v>21219.10175999999</v>
      </c>
      <c r="G13" s="11">
        <f>B13-C13</f>
        <v>87980.182199999923</v>
      </c>
      <c r="H13" s="6">
        <f t="shared" si="1"/>
        <v>98.260259541319499</v>
      </c>
      <c r="I13" s="67"/>
    </row>
    <row r="14" spans="1:9" ht="11.25" customHeight="1" x14ac:dyDescent="0.2">
      <c r="A14" s="48" t="s">
        <v>80</v>
      </c>
      <c r="B14" s="11">
        <v>27907488.000000004</v>
      </c>
      <c r="C14" s="11">
        <v>27879731.1351</v>
      </c>
      <c r="D14" s="11">
        <v>27748.385739999998</v>
      </c>
      <c r="E14" s="11">
        <f t="shared" si="3"/>
        <v>27907479.52084</v>
      </c>
      <c r="F14" s="11">
        <f>B14-E14</f>
        <v>8.4791600033640862</v>
      </c>
      <c r="G14" s="11">
        <f>B14-C14</f>
        <v>27756.864900004119</v>
      </c>
      <c r="H14" s="6">
        <f t="shared" si="1"/>
        <v>99.999969616899946</v>
      </c>
      <c r="I14" s="67"/>
    </row>
    <row r="15" spans="1:9" ht="11.25" customHeight="1" x14ac:dyDescent="0.2">
      <c r="A15" s="48" t="s">
        <v>81</v>
      </c>
      <c r="B15" s="11">
        <v>245993.21499999997</v>
      </c>
      <c r="C15" s="11">
        <v>242336.96812999999</v>
      </c>
      <c r="D15" s="11">
        <v>991.16193999999996</v>
      </c>
      <c r="E15" s="11">
        <f t="shared" si="3"/>
        <v>243328.13006999998</v>
      </c>
      <c r="F15" s="11">
        <f>B15-E15</f>
        <v>2665.0849299999827</v>
      </c>
      <c r="G15" s="11">
        <f>B15-C15</f>
        <v>3656.2468699999736</v>
      </c>
      <c r="H15" s="6">
        <f t="shared" si="1"/>
        <v>98.916602260757486</v>
      </c>
      <c r="I15" s="67"/>
    </row>
    <row r="16" spans="1:9" ht="11.25" customHeight="1" x14ac:dyDescent="0.2">
      <c r="B16" s="11"/>
      <c r="C16" s="8"/>
      <c r="D16" s="8"/>
      <c r="E16" s="8"/>
      <c r="F16" s="8"/>
      <c r="G16" s="8"/>
      <c r="H16" s="6" t="str">
        <f t="shared" si="1"/>
        <v/>
      </c>
      <c r="I16" s="67"/>
    </row>
    <row r="17" spans="1:9" ht="11.25" customHeight="1" x14ac:dyDescent="0.2">
      <c r="A17" s="47" t="s">
        <v>82</v>
      </c>
      <c r="B17" s="11">
        <v>11009989.425000001</v>
      </c>
      <c r="C17" s="11">
        <v>9335376.8657099996</v>
      </c>
      <c r="D17" s="11">
        <v>145565.85238</v>
      </c>
      <c r="E17" s="11">
        <f t="shared" ref="E17" si="4">C17+D17</f>
        <v>9480942.7180899996</v>
      </c>
      <c r="F17" s="11">
        <f>B17-E17</f>
        <v>1529046.7069100011</v>
      </c>
      <c r="G17" s="11">
        <f>B17-C17</f>
        <v>1674612.5592900012</v>
      </c>
      <c r="H17" s="6">
        <f t="shared" si="1"/>
        <v>86.112187324739409</v>
      </c>
      <c r="I17" s="67"/>
    </row>
    <row r="18" spans="1:9" ht="11.25" customHeight="1" x14ac:dyDescent="0.2">
      <c r="A18" s="48"/>
      <c r="B18" s="10"/>
      <c r="C18" s="8"/>
      <c r="D18" s="10"/>
      <c r="E18" s="8"/>
      <c r="F18" s="8"/>
      <c r="G18" s="8"/>
      <c r="H18" s="6" t="str">
        <f t="shared" si="1"/>
        <v/>
      </c>
      <c r="I18" s="67"/>
    </row>
    <row r="19" spans="1:9" ht="11.25" customHeight="1" x14ac:dyDescent="0.2">
      <c r="A19" s="47" t="s">
        <v>83</v>
      </c>
      <c r="B19" s="11">
        <v>1885402.9889999998</v>
      </c>
      <c r="C19" s="11">
        <v>1614650.3433900001</v>
      </c>
      <c r="D19" s="11">
        <v>2280.8769300000004</v>
      </c>
      <c r="E19" s="11">
        <f t="shared" ref="E19:E21" si="5">C19+D19</f>
        <v>1616931.2203200001</v>
      </c>
      <c r="F19" s="11">
        <f>B19-E19</f>
        <v>268471.76867999975</v>
      </c>
      <c r="G19" s="11">
        <f>B19-C19</f>
        <v>270752.64560999977</v>
      </c>
      <c r="H19" s="6">
        <f t="shared" si="1"/>
        <v>85.760510074167513</v>
      </c>
      <c r="I19" s="67"/>
    </row>
    <row r="20" spans="1:9" ht="11.25" customHeight="1" x14ac:dyDescent="0.2">
      <c r="A20" s="48"/>
      <c r="B20" s="10"/>
      <c r="C20" s="8"/>
      <c r="D20" s="10"/>
      <c r="E20" s="8"/>
      <c r="F20" s="8"/>
      <c r="G20" s="8"/>
      <c r="H20" s="6" t="str">
        <f t="shared" si="1"/>
        <v/>
      </c>
      <c r="I20" s="67"/>
    </row>
    <row r="21" spans="1:9" ht="11.25" customHeight="1" x14ac:dyDescent="0.2">
      <c r="A21" s="47" t="s">
        <v>84</v>
      </c>
      <c r="B21" s="11">
        <v>14574443.936999999</v>
      </c>
      <c r="C21" s="11">
        <v>13540780.6437</v>
      </c>
      <c r="D21" s="11">
        <v>565307.90943999996</v>
      </c>
      <c r="E21" s="11">
        <f t="shared" si="5"/>
        <v>14106088.55314</v>
      </c>
      <c r="F21" s="11">
        <f>B21-E21</f>
        <v>468355.38385999948</v>
      </c>
      <c r="G21" s="11">
        <f>B21-C21</f>
        <v>1033663.2932999991</v>
      </c>
      <c r="H21" s="6">
        <f t="shared" si="1"/>
        <v>96.78646138484234</v>
      </c>
      <c r="I21" s="67"/>
    </row>
    <row r="22" spans="1:9" ht="11.25" customHeight="1" x14ac:dyDescent="0.2">
      <c r="A22" s="48"/>
      <c r="B22" s="8"/>
      <c r="C22" s="8"/>
      <c r="D22" s="8"/>
      <c r="E22" s="8"/>
      <c r="F22" s="8"/>
      <c r="G22" s="8"/>
      <c r="H22" s="6" t="str">
        <f t="shared" si="1"/>
        <v/>
      </c>
      <c r="I22" s="67"/>
    </row>
    <row r="23" spans="1:9" ht="11.25" customHeight="1" x14ac:dyDescent="0.2">
      <c r="A23" s="47" t="s">
        <v>85</v>
      </c>
      <c r="B23" s="5">
        <f>SUM(B24:B33)</f>
        <v>109898142.70743002</v>
      </c>
      <c r="C23" s="5">
        <f>SUM(C24:C33)</f>
        <v>89206575.426400006</v>
      </c>
      <c r="D23" s="5">
        <f>SUM(D24:D33)</f>
        <v>5463038.4546099985</v>
      </c>
      <c r="E23" s="63">
        <f t="shared" ref="E23:G23" si="6">SUM(E24:E33)</f>
        <v>94669613.881009996</v>
      </c>
      <c r="F23" s="63">
        <f t="shared" si="6"/>
        <v>15228528.826420024</v>
      </c>
      <c r="G23" s="63">
        <f t="shared" si="6"/>
        <v>20691567.281030018</v>
      </c>
      <c r="H23" s="6">
        <f t="shared" si="1"/>
        <v>86.143051692000569</v>
      </c>
      <c r="I23" s="67"/>
    </row>
    <row r="24" spans="1:9" ht="11.25" customHeight="1" x14ac:dyDescent="0.2">
      <c r="A24" s="48" t="s">
        <v>86</v>
      </c>
      <c r="B24" s="11">
        <v>85440341.489980027</v>
      </c>
      <c r="C24" s="11">
        <v>70173517.903480008</v>
      </c>
      <c r="D24" s="11">
        <v>3457786.2263399991</v>
      </c>
      <c r="E24" s="11">
        <f t="shared" ref="E24:E33" si="7">C24+D24</f>
        <v>73631304.129820004</v>
      </c>
      <c r="F24" s="11">
        <f t="shared" ref="F24:F33" si="8">B24-E24</f>
        <v>11809037.360160023</v>
      </c>
      <c r="G24" s="11">
        <f t="shared" ref="G24:G33" si="9">B24-C24</f>
        <v>15266823.586500019</v>
      </c>
      <c r="H24" s="6">
        <f t="shared" si="1"/>
        <v>86.17861638398891</v>
      </c>
      <c r="I24" s="67"/>
    </row>
    <row r="25" spans="1:9" ht="11.25" customHeight="1" x14ac:dyDescent="0.2">
      <c r="A25" s="48" t="s">
        <v>87</v>
      </c>
      <c r="B25" s="11">
        <v>2853940.2699999991</v>
      </c>
      <c r="C25" s="11">
        <v>2840333.6158799999</v>
      </c>
      <c r="D25" s="11">
        <v>5484.2386399999996</v>
      </c>
      <c r="E25" s="11">
        <f t="shared" si="7"/>
        <v>2845817.8545200001</v>
      </c>
      <c r="F25" s="11">
        <f t="shared" si="8"/>
        <v>8122.4154799990356</v>
      </c>
      <c r="G25" s="11">
        <f t="shared" si="9"/>
        <v>13606.654119999148</v>
      </c>
      <c r="H25" s="6">
        <f t="shared" si="1"/>
        <v>99.715396444509366</v>
      </c>
      <c r="I25" s="67"/>
    </row>
    <row r="26" spans="1:9" ht="11.25" customHeight="1" x14ac:dyDescent="0.2">
      <c r="A26" s="48" t="s">
        <v>88</v>
      </c>
      <c r="B26" s="11">
        <v>9623462.2476100009</v>
      </c>
      <c r="C26" s="11">
        <v>7064188.6405700007</v>
      </c>
      <c r="D26" s="11">
        <v>1502011.25284</v>
      </c>
      <c r="E26" s="11">
        <f t="shared" si="7"/>
        <v>8566199.893410001</v>
      </c>
      <c r="F26" s="11">
        <f t="shared" si="8"/>
        <v>1057262.3541999999</v>
      </c>
      <c r="G26" s="11">
        <f t="shared" si="9"/>
        <v>2559273.6070400001</v>
      </c>
      <c r="H26" s="6">
        <f t="shared" si="1"/>
        <v>89.013700817888363</v>
      </c>
      <c r="I26" s="67"/>
    </row>
    <row r="27" spans="1:9" ht="11.25" customHeight="1" x14ac:dyDescent="0.2">
      <c r="A27" s="48" t="s">
        <v>89</v>
      </c>
      <c r="B27" s="11">
        <v>227472.473</v>
      </c>
      <c r="C27" s="11">
        <v>196411.37219999998</v>
      </c>
      <c r="D27" s="11">
        <v>2398.5265600000002</v>
      </c>
      <c r="E27" s="11">
        <f t="shared" si="7"/>
        <v>198809.89875999998</v>
      </c>
      <c r="F27" s="11">
        <f t="shared" si="8"/>
        <v>28662.574240000016</v>
      </c>
      <c r="G27" s="11">
        <f t="shared" si="9"/>
        <v>31061.100800000015</v>
      </c>
      <c r="H27" s="6">
        <f t="shared" si="1"/>
        <v>87.399541640363665</v>
      </c>
      <c r="I27" s="67"/>
    </row>
    <row r="28" spans="1:9" ht="11.25" customHeight="1" x14ac:dyDescent="0.2">
      <c r="A28" s="48" t="s">
        <v>90</v>
      </c>
      <c r="B28" s="11">
        <v>542384.16299999994</v>
      </c>
      <c r="C28" s="11">
        <v>525461.99774999998</v>
      </c>
      <c r="D28" s="11">
        <v>112.75278</v>
      </c>
      <c r="E28" s="11">
        <f t="shared" si="7"/>
        <v>525574.75052999996</v>
      </c>
      <c r="F28" s="11">
        <f t="shared" si="8"/>
        <v>16809.412469999981</v>
      </c>
      <c r="G28" s="11">
        <f t="shared" si="9"/>
        <v>16922.165249999962</v>
      </c>
      <c r="H28" s="6">
        <f t="shared" si="1"/>
        <v>96.900829040246151</v>
      </c>
      <c r="I28" s="67"/>
    </row>
    <row r="29" spans="1:9" ht="11.25" customHeight="1" x14ac:dyDescent="0.2">
      <c r="A29" s="48" t="s">
        <v>91</v>
      </c>
      <c r="B29" s="11">
        <v>899267.48921999987</v>
      </c>
      <c r="C29" s="11">
        <v>835100.54631999996</v>
      </c>
      <c r="D29" s="11">
        <v>6690.3422300000002</v>
      </c>
      <c r="E29" s="11">
        <f t="shared" si="7"/>
        <v>841790.88854999992</v>
      </c>
      <c r="F29" s="11">
        <f t="shared" si="8"/>
        <v>57476.600669999956</v>
      </c>
      <c r="G29" s="11">
        <f t="shared" si="9"/>
        <v>64166.942899999907</v>
      </c>
      <c r="H29" s="6">
        <f t="shared" si="1"/>
        <v>93.60850899659971</v>
      </c>
      <c r="I29" s="67"/>
    </row>
    <row r="30" spans="1:9" ht="11.25" customHeight="1" x14ac:dyDescent="0.2">
      <c r="A30" s="48" t="s">
        <v>92</v>
      </c>
      <c r="B30" s="11">
        <v>8992171.7370000016</v>
      </c>
      <c r="C30" s="11">
        <v>6339251.49756</v>
      </c>
      <c r="D30" s="11">
        <v>488163.75951</v>
      </c>
      <c r="E30" s="11">
        <f t="shared" si="7"/>
        <v>6827415.2570700003</v>
      </c>
      <c r="F30" s="11">
        <f t="shared" si="8"/>
        <v>2164756.4799300013</v>
      </c>
      <c r="G30" s="11">
        <f t="shared" si="9"/>
        <v>2652920.2394400015</v>
      </c>
      <c r="H30" s="6">
        <f t="shared" si="1"/>
        <v>75.926210672526423</v>
      </c>
      <c r="I30" s="67"/>
    </row>
    <row r="31" spans="1:9" ht="11.25" customHeight="1" x14ac:dyDescent="0.2">
      <c r="A31" s="48" t="s">
        <v>93</v>
      </c>
      <c r="B31" s="11">
        <v>631140.11</v>
      </c>
      <c r="C31" s="11">
        <v>547104.66495000001</v>
      </c>
      <c r="D31" s="11">
        <v>0</v>
      </c>
      <c r="E31" s="11">
        <f t="shared" si="7"/>
        <v>547104.66495000001</v>
      </c>
      <c r="F31" s="11">
        <f t="shared" si="8"/>
        <v>84035.44504999998</v>
      </c>
      <c r="G31" s="11">
        <f t="shared" si="9"/>
        <v>84035.44504999998</v>
      </c>
      <c r="H31" s="6">
        <f t="shared" si="1"/>
        <v>86.685136355856073</v>
      </c>
      <c r="I31" s="67"/>
    </row>
    <row r="32" spans="1:9" ht="11.25" customHeight="1" x14ac:dyDescent="0.2">
      <c r="A32" s="48" t="s">
        <v>94</v>
      </c>
      <c r="B32" s="11">
        <v>222612.35461999997</v>
      </c>
      <c r="C32" s="11">
        <v>220239.47040000002</v>
      </c>
      <c r="D32" s="11">
        <v>6.7</v>
      </c>
      <c r="E32" s="11">
        <f t="shared" si="7"/>
        <v>220246.17040000003</v>
      </c>
      <c r="F32" s="11">
        <f t="shared" si="8"/>
        <v>2366.1842199999373</v>
      </c>
      <c r="G32" s="11">
        <f t="shared" si="9"/>
        <v>2372.884219999949</v>
      </c>
      <c r="H32" s="6">
        <f t="shared" si="1"/>
        <v>98.937083153341149</v>
      </c>
      <c r="I32" s="67"/>
    </row>
    <row r="33" spans="1:9" ht="11.25" customHeight="1" x14ac:dyDescent="0.2">
      <c r="A33" s="48" t="s">
        <v>95</v>
      </c>
      <c r="B33" s="11">
        <v>465350.37300000002</v>
      </c>
      <c r="C33" s="11">
        <v>464965.71729</v>
      </c>
      <c r="D33" s="11">
        <v>384.65571</v>
      </c>
      <c r="E33" s="11">
        <f t="shared" si="7"/>
        <v>465350.37300000002</v>
      </c>
      <c r="F33" s="11">
        <f t="shared" si="8"/>
        <v>0</v>
      </c>
      <c r="G33" s="11">
        <f t="shared" si="9"/>
        <v>384.65571000002092</v>
      </c>
      <c r="H33" s="6">
        <f t="shared" si="1"/>
        <v>100</v>
      </c>
      <c r="I33" s="67"/>
    </row>
    <row r="34" spans="1:9" ht="11.25" customHeight="1" x14ac:dyDescent="0.2">
      <c r="A34" s="48"/>
      <c r="B34" s="8"/>
      <c r="C34" s="8"/>
      <c r="D34" s="8"/>
      <c r="E34" s="8"/>
      <c r="F34" s="8"/>
      <c r="G34" s="8"/>
      <c r="H34" s="6" t="str">
        <f t="shared" si="1"/>
        <v/>
      </c>
      <c r="I34" s="67"/>
    </row>
    <row r="35" spans="1:9" ht="11.25" customHeight="1" x14ac:dyDescent="0.2">
      <c r="A35" s="47" t="s">
        <v>96</v>
      </c>
      <c r="B35" s="9">
        <f t="shared" ref="B35:G35" si="10">+B36+B37</f>
        <v>3059235.0960000004</v>
      </c>
      <c r="C35" s="9">
        <f t="shared" si="10"/>
        <v>2189030.4345999998</v>
      </c>
      <c r="D35" s="9">
        <f t="shared" si="10"/>
        <v>6621.8909199999998</v>
      </c>
      <c r="E35" s="14">
        <f t="shared" si="10"/>
        <v>2195652.32552</v>
      </c>
      <c r="F35" s="14">
        <f t="shared" si="10"/>
        <v>863582.77048000065</v>
      </c>
      <c r="G35" s="14">
        <f t="shared" si="10"/>
        <v>870204.66140000056</v>
      </c>
      <c r="H35" s="6">
        <f t="shared" si="1"/>
        <v>71.771284540728857</v>
      </c>
      <c r="I35" s="67"/>
    </row>
    <row r="36" spans="1:9" ht="11.25" customHeight="1" x14ac:dyDescent="0.2">
      <c r="A36" s="48" t="s">
        <v>97</v>
      </c>
      <c r="B36" s="11">
        <v>2933325.5650000004</v>
      </c>
      <c r="C36" s="11">
        <v>2071780.8811299999</v>
      </c>
      <c r="D36" s="11">
        <v>5855.7998899999993</v>
      </c>
      <c r="E36" s="11">
        <f t="shared" ref="E36:E37" si="11">C36+D36</f>
        <v>2077636.6810199998</v>
      </c>
      <c r="F36" s="11">
        <f>B36-E36</f>
        <v>855688.88398000062</v>
      </c>
      <c r="G36" s="11">
        <f>B36-C36</f>
        <v>861544.68387000053</v>
      </c>
      <c r="H36" s="6">
        <f t="shared" si="1"/>
        <v>70.828710791943735</v>
      </c>
      <c r="I36" s="67"/>
    </row>
    <row r="37" spans="1:9" ht="11.25" customHeight="1" x14ac:dyDescent="0.2">
      <c r="A37" s="48" t="s">
        <v>98</v>
      </c>
      <c r="B37" s="11">
        <v>125909.531</v>
      </c>
      <c r="C37" s="11">
        <v>117249.55347</v>
      </c>
      <c r="D37" s="11">
        <v>766.09103000000005</v>
      </c>
      <c r="E37" s="11">
        <f t="shared" si="11"/>
        <v>118015.64449999999</v>
      </c>
      <c r="F37" s="11">
        <f>B37-E37</f>
        <v>7893.8865000000078</v>
      </c>
      <c r="G37" s="11">
        <f>B37-C37</f>
        <v>8659.9775300000038</v>
      </c>
      <c r="H37" s="6">
        <f t="shared" si="1"/>
        <v>93.730509170111986</v>
      </c>
      <c r="I37" s="67"/>
    </row>
    <row r="38" spans="1:9" ht="11.25" customHeight="1" x14ac:dyDescent="0.2">
      <c r="A38" s="48"/>
      <c r="B38" s="8"/>
      <c r="C38" s="8"/>
      <c r="D38" s="8"/>
      <c r="E38" s="8"/>
      <c r="F38" s="8"/>
      <c r="G38" s="8"/>
      <c r="H38" s="6" t="str">
        <f t="shared" si="1"/>
        <v/>
      </c>
      <c r="I38" s="67"/>
    </row>
    <row r="39" spans="1:9" ht="11.25" customHeight="1" x14ac:dyDescent="0.2">
      <c r="A39" s="47" t="s">
        <v>99</v>
      </c>
      <c r="B39" s="9">
        <f>SUM(B40:B46)</f>
        <v>730682254.83503985</v>
      </c>
      <c r="C39" s="9">
        <f>SUM(C40:C46)</f>
        <v>710624033.7066499</v>
      </c>
      <c r="D39" s="9">
        <f>SUM(D40:D46)</f>
        <v>5439038.0289700003</v>
      </c>
      <c r="E39" s="14">
        <f t="shared" ref="E39:G39" si="12">SUM(E40:E46)</f>
        <v>716063071.73561978</v>
      </c>
      <c r="F39" s="14">
        <f t="shared" si="12"/>
        <v>14619183.099420009</v>
      </c>
      <c r="G39" s="14">
        <f t="shared" si="12"/>
        <v>20058221.128389951</v>
      </c>
      <c r="H39" s="6">
        <f t="shared" si="1"/>
        <v>97.999242077841274</v>
      </c>
      <c r="I39" s="67"/>
    </row>
    <row r="40" spans="1:9" ht="11.25" customHeight="1" x14ac:dyDescent="0.2">
      <c r="A40" s="48" t="s">
        <v>100</v>
      </c>
      <c r="B40" s="11">
        <v>727942538.00303984</v>
      </c>
      <c r="C40" s="11">
        <v>708454435.58066988</v>
      </c>
      <c r="D40" s="11">
        <v>5392046.5961700007</v>
      </c>
      <c r="E40" s="11">
        <f t="shared" ref="E40:E46" si="13">C40+D40</f>
        <v>713846482.17683983</v>
      </c>
      <c r="F40" s="11">
        <f t="shared" ref="F40:F46" si="14">B40-E40</f>
        <v>14096055.826200008</v>
      </c>
      <c r="G40" s="11">
        <f t="shared" ref="G40:G46" si="15">B40-C40</f>
        <v>19488102.422369957</v>
      </c>
      <c r="H40" s="6">
        <f t="shared" si="1"/>
        <v>98.063575750790761</v>
      </c>
      <c r="I40" s="67"/>
    </row>
    <row r="41" spans="1:9" ht="11.25" customHeight="1" x14ac:dyDescent="0.2">
      <c r="A41" s="50" t="s">
        <v>101</v>
      </c>
      <c r="B41" s="11">
        <v>235787.098</v>
      </c>
      <c r="C41" s="11">
        <v>199753.27387</v>
      </c>
      <c r="D41" s="11">
        <v>8738.1031600000006</v>
      </c>
      <c r="E41" s="11">
        <f t="shared" si="13"/>
        <v>208491.37703</v>
      </c>
      <c r="F41" s="11">
        <f t="shared" si="14"/>
        <v>27295.720969999995</v>
      </c>
      <c r="G41" s="11">
        <f t="shared" si="15"/>
        <v>36033.824129999994</v>
      </c>
      <c r="H41" s="6">
        <f t="shared" ref="H41:H72" si="16">IFERROR(E41/B41*100,"")</f>
        <v>88.423573129518729</v>
      </c>
      <c r="I41" s="67"/>
    </row>
    <row r="42" spans="1:9" ht="11.25" customHeight="1" x14ac:dyDescent="0.2">
      <c r="A42" s="50" t="s">
        <v>102</v>
      </c>
      <c r="B42" s="11">
        <v>97603.252999999997</v>
      </c>
      <c r="C42" s="11">
        <v>78553.00751000001</v>
      </c>
      <c r="D42" s="11">
        <v>5191.1890999999996</v>
      </c>
      <c r="E42" s="11">
        <f t="shared" si="13"/>
        <v>83744.196610000014</v>
      </c>
      <c r="F42" s="11">
        <f t="shared" si="14"/>
        <v>13859.056389999983</v>
      </c>
      <c r="G42" s="11">
        <f t="shared" si="15"/>
        <v>19050.245489999987</v>
      </c>
      <c r="H42" s="6">
        <f t="shared" si="16"/>
        <v>85.800620405551456</v>
      </c>
      <c r="I42" s="67"/>
    </row>
    <row r="43" spans="1:9" ht="11.25" customHeight="1" x14ac:dyDescent="0.2">
      <c r="A43" s="48" t="s">
        <v>103</v>
      </c>
      <c r="B43" s="11">
        <v>1707414.257</v>
      </c>
      <c r="C43" s="11">
        <v>1238445.8402799999</v>
      </c>
      <c r="D43" s="11">
        <v>19958.413789999999</v>
      </c>
      <c r="E43" s="11">
        <f t="shared" si="13"/>
        <v>1258404.2540699998</v>
      </c>
      <c r="F43" s="11">
        <f t="shared" si="14"/>
        <v>449010.00293000019</v>
      </c>
      <c r="G43" s="11">
        <f t="shared" si="15"/>
        <v>468968.4167200001</v>
      </c>
      <c r="H43" s="6">
        <f t="shared" si="16"/>
        <v>73.702339599826814</v>
      </c>
      <c r="I43" s="67"/>
    </row>
    <row r="44" spans="1:9" ht="11.25" customHeight="1" x14ac:dyDescent="0.2">
      <c r="A44" s="48" t="s">
        <v>104</v>
      </c>
      <c r="B44" s="11">
        <v>112135.58099999999</v>
      </c>
      <c r="C44" s="11">
        <v>112089.10434000001</v>
      </c>
      <c r="D44" s="11">
        <v>0</v>
      </c>
      <c r="E44" s="11">
        <f t="shared" si="13"/>
        <v>112089.10434000001</v>
      </c>
      <c r="F44" s="11">
        <f t="shared" si="14"/>
        <v>46.476659999985714</v>
      </c>
      <c r="G44" s="11">
        <f t="shared" si="15"/>
        <v>46.476659999985714</v>
      </c>
      <c r="H44" s="6">
        <f t="shared" si="16"/>
        <v>99.958553155398562</v>
      </c>
      <c r="I44" s="67"/>
    </row>
    <row r="45" spans="1:9" ht="11.25" customHeight="1" x14ac:dyDescent="0.2">
      <c r="A45" s="48" t="s">
        <v>105</v>
      </c>
      <c r="B45" s="11">
        <v>307522</v>
      </c>
      <c r="C45" s="11">
        <v>288173.42820999998</v>
      </c>
      <c r="D45" s="11">
        <v>8493.1350700000003</v>
      </c>
      <c r="E45" s="11">
        <f t="shared" si="13"/>
        <v>296666.56328</v>
      </c>
      <c r="F45" s="11">
        <f t="shared" si="14"/>
        <v>10855.436719999998</v>
      </c>
      <c r="G45" s="11">
        <f t="shared" si="15"/>
        <v>19348.571790000016</v>
      </c>
      <c r="H45" s="6">
        <f t="shared" si="16"/>
        <v>96.47002922717725</v>
      </c>
      <c r="I45" s="67"/>
    </row>
    <row r="46" spans="1:9" ht="11.25" customHeight="1" x14ac:dyDescent="0.2">
      <c r="A46" s="48" t="s">
        <v>106</v>
      </c>
      <c r="B46" s="11">
        <v>279254.64300000004</v>
      </c>
      <c r="C46" s="11">
        <v>252583.47177</v>
      </c>
      <c r="D46" s="11">
        <v>4610.5916799999995</v>
      </c>
      <c r="E46" s="11">
        <f t="shared" si="13"/>
        <v>257194.06345000002</v>
      </c>
      <c r="F46" s="11">
        <f t="shared" si="14"/>
        <v>22060.579550000024</v>
      </c>
      <c r="G46" s="11">
        <f t="shared" si="15"/>
        <v>26671.171230000036</v>
      </c>
      <c r="H46" s="6">
        <f t="shared" si="16"/>
        <v>92.100192386058183</v>
      </c>
      <c r="I46" s="67"/>
    </row>
    <row r="47" spans="1:9" ht="11.25" customHeight="1" x14ac:dyDescent="0.2">
      <c r="A47" s="48"/>
      <c r="B47" s="7"/>
      <c r="C47" s="7"/>
      <c r="D47" s="7"/>
      <c r="E47" s="7"/>
      <c r="F47" s="7"/>
      <c r="G47" s="7"/>
      <c r="H47" s="6" t="str">
        <f t="shared" si="16"/>
        <v/>
      </c>
      <c r="I47" s="67"/>
    </row>
    <row r="48" spans="1:9" ht="11.25" customHeight="1" x14ac:dyDescent="0.2">
      <c r="A48" s="47" t="s">
        <v>107</v>
      </c>
      <c r="B48" s="11">
        <v>115908946.63600001</v>
      </c>
      <c r="C48" s="11">
        <v>111919240.61962999</v>
      </c>
      <c r="D48" s="11">
        <v>1067640.28241</v>
      </c>
      <c r="E48" s="11">
        <f t="shared" ref="E48" si="17">C48+D48</f>
        <v>112986880.90203999</v>
      </c>
      <c r="F48" s="11">
        <f>B48-E48</f>
        <v>2922065.7339600176</v>
      </c>
      <c r="G48" s="11">
        <f>B48-C48</f>
        <v>3989706.0163700134</v>
      </c>
      <c r="H48" s="6">
        <f t="shared" si="16"/>
        <v>97.47899897396492</v>
      </c>
      <c r="I48" s="67"/>
    </row>
    <row r="49" spans="1:9" ht="11.25" customHeight="1" x14ac:dyDescent="0.2">
      <c r="A49" s="51"/>
      <c r="B49" s="8"/>
      <c r="C49" s="8"/>
      <c r="D49" s="8"/>
      <c r="E49" s="8"/>
      <c r="F49" s="8"/>
      <c r="G49" s="8"/>
      <c r="H49" s="6" t="str">
        <f t="shared" si="16"/>
        <v/>
      </c>
      <c r="I49" s="67"/>
    </row>
    <row r="50" spans="1:9" ht="11.25" customHeight="1" x14ac:dyDescent="0.2">
      <c r="A50" s="47" t="s">
        <v>108</v>
      </c>
      <c r="B50" s="11">
        <v>3170000.6784499995</v>
      </c>
      <c r="C50" s="11">
        <v>2845746.9901900003</v>
      </c>
      <c r="D50" s="11">
        <v>6351.0850499999997</v>
      </c>
      <c r="E50" s="11">
        <f t="shared" ref="E50" si="18">C50+D50</f>
        <v>2852098.0752400002</v>
      </c>
      <c r="F50" s="11">
        <f>B50-E50</f>
        <v>317902.60320999939</v>
      </c>
      <c r="G50" s="11">
        <f>B50-C50</f>
        <v>324253.68825999927</v>
      </c>
      <c r="H50" s="6">
        <f t="shared" si="16"/>
        <v>89.971528858932587</v>
      </c>
      <c r="I50" s="67"/>
    </row>
    <row r="51" spans="1:9" ht="11.25" customHeight="1" x14ac:dyDescent="0.2">
      <c r="A51" s="48"/>
      <c r="B51" s="8"/>
      <c r="C51" s="8"/>
      <c r="D51" s="8"/>
      <c r="E51" s="8"/>
      <c r="F51" s="8"/>
      <c r="G51" s="8"/>
      <c r="H51" s="6" t="str">
        <f t="shared" si="16"/>
        <v/>
      </c>
      <c r="I51" s="67"/>
    </row>
    <row r="52" spans="1:9" ht="11.25" customHeight="1" x14ac:dyDescent="0.2">
      <c r="A52" s="47" t="s">
        <v>109</v>
      </c>
      <c r="B52" s="9">
        <f t="shared" ref="B52:C52" si="19">SUM(B53:B58)</f>
        <v>26564554.830589991</v>
      </c>
      <c r="C52" s="9">
        <f t="shared" si="19"/>
        <v>24957651.389019996</v>
      </c>
      <c r="D52" s="9">
        <f t="shared" ref="D52:G52" si="20">SUM(D53:D58)</f>
        <v>332577.29292000004</v>
      </c>
      <c r="E52" s="14">
        <f t="shared" si="20"/>
        <v>25290228.681940001</v>
      </c>
      <c r="F52" s="14">
        <f t="shared" si="20"/>
        <v>1274326.148649998</v>
      </c>
      <c r="G52" s="14">
        <f t="shared" si="20"/>
        <v>1606903.4415699975</v>
      </c>
      <c r="H52" s="6">
        <f t="shared" si="16"/>
        <v>95.202907947162132</v>
      </c>
      <c r="I52" s="67"/>
    </row>
    <row r="53" spans="1:9" ht="11.25" customHeight="1" x14ac:dyDescent="0.2">
      <c r="A53" s="48" t="s">
        <v>86</v>
      </c>
      <c r="B53" s="11">
        <v>20122353.799629994</v>
      </c>
      <c r="C53" s="11">
        <v>18962542.330659997</v>
      </c>
      <c r="D53" s="11">
        <v>236996.70845999999</v>
      </c>
      <c r="E53" s="11">
        <f t="shared" ref="E53:E58" si="21">C53+D53</f>
        <v>19199539.039119996</v>
      </c>
      <c r="F53" s="11">
        <f t="shared" ref="F53:F58" si="22">B53-E53</f>
        <v>922814.76050999761</v>
      </c>
      <c r="G53" s="11">
        <f t="shared" ref="G53:G58" si="23">B53-C53</f>
        <v>1159811.468969997</v>
      </c>
      <c r="H53" s="6">
        <f t="shared" si="16"/>
        <v>95.413982033617927</v>
      </c>
      <c r="I53" s="67"/>
    </row>
    <row r="54" spans="1:9" ht="11.25" customHeight="1" x14ac:dyDescent="0.2">
      <c r="A54" s="48" t="s">
        <v>110</v>
      </c>
      <c r="B54" s="11">
        <v>2770797.1780000003</v>
      </c>
      <c r="C54" s="11">
        <v>2611118.6353399996</v>
      </c>
      <c r="D54" s="11">
        <v>48552.998650000001</v>
      </c>
      <c r="E54" s="11">
        <f t="shared" si="21"/>
        <v>2659671.6339899995</v>
      </c>
      <c r="F54" s="11">
        <f t="shared" si="22"/>
        <v>111125.54401000077</v>
      </c>
      <c r="G54" s="11">
        <f t="shared" si="23"/>
        <v>159678.54266000073</v>
      </c>
      <c r="H54" s="6">
        <f t="shared" si="16"/>
        <v>95.989401718309367</v>
      </c>
      <c r="I54" s="67"/>
    </row>
    <row r="55" spans="1:9" ht="11.25" customHeight="1" x14ac:dyDescent="0.2">
      <c r="A55" s="48" t="s">
        <v>111</v>
      </c>
      <c r="B55" s="11">
        <v>1729870.9769600001</v>
      </c>
      <c r="C55" s="11">
        <v>1616237.7819400001</v>
      </c>
      <c r="D55" s="11">
        <v>44936.203110000002</v>
      </c>
      <c r="E55" s="11">
        <f t="shared" si="21"/>
        <v>1661173.9850500003</v>
      </c>
      <c r="F55" s="11">
        <f t="shared" si="22"/>
        <v>68696.991909999866</v>
      </c>
      <c r="G55" s="11">
        <f t="shared" si="23"/>
        <v>113633.19501999998</v>
      </c>
      <c r="H55" s="6">
        <f t="shared" si="16"/>
        <v>96.028779439335693</v>
      </c>
      <c r="I55" s="67"/>
    </row>
    <row r="56" spans="1:9" ht="11.25" customHeight="1" x14ac:dyDescent="0.2">
      <c r="A56" s="48" t="s">
        <v>112</v>
      </c>
      <c r="B56" s="11">
        <v>1592856.2439999997</v>
      </c>
      <c r="C56" s="11">
        <v>1493580.1465399999</v>
      </c>
      <c r="D56" s="11">
        <v>1739.5905600000001</v>
      </c>
      <c r="E56" s="11">
        <f t="shared" si="21"/>
        <v>1495319.7370999998</v>
      </c>
      <c r="F56" s="11">
        <f t="shared" si="22"/>
        <v>97536.50689999992</v>
      </c>
      <c r="G56" s="11">
        <f t="shared" si="23"/>
        <v>99276.097459999844</v>
      </c>
      <c r="H56" s="6">
        <f t="shared" si="16"/>
        <v>93.876628398362854</v>
      </c>
      <c r="I56" s="67"/>
    </row>
    <row r="57" spans="1:9" ht="11.25" customHeight="1" x14ac:dyDescent="0.2">
      <c r="A57" s="48" t="s">
        <v>113</v>
      </c>
      <c r="B57" s="11">
        <v>217861.33299999998</v>
      </c>
      <c r="C57" s="11">
        <v>150105.50846000001</v>
      </c>
      <c r="D57" s="11">
        <v>82.986969999999999</v>
      </c>
      <c r="E57" s="11">
        <f t="shared" si="21"/>
        <v>150188.49543000001</v>
      </c>
      <c r="F57" s="11">
        <f t="shared" si="22"/>
        <v>67672.837569999974</v>
      </c>
      <c r="G57" s="11">
        <f t="shared" si="23"/>
        <v>67755.824539999972</v>
      </c>
      <c r="H57" s="6">
        <f t="shared" si="16"/>
        <v>68.937655600408917</v>
      </c>
      <c r="I57" s="67"/>
    </row>
    <row r="58" spans="1:9" ht="11.25" customHeight="1" x14ac:dyDescent="0.2">
      <c r="A58" s="48" t="s">
        <v>114</v>
      </c>
      <c r="B58" s="11">
        <v>130815.299</v>
      </c>
      <c r="C58" s="11">
        <v>124066.98608</v>
      </c>
      <c r="D58" s="11">
        <v>268.80516999999998</v>
      </c>
      <c r="E58" s="11">
        <f t="shared" si="21"/>
        <v>124335.79125000001</v>
      </c>
      <c r="F58" s="11">
        <f t="shared" si="22"/>
        <v>6479.5077499999898</v>
      </c>
      <c r="G58" s="11">
        <f t="shared" si="23"/>
        <v>6748.3129199999967</v>
      </c>
      <c r="H58" s="6">
        <f t="shared" si="16"/>
        <v>95.046827244571759</v>
      </c>
      <c r="I58" s="67"/>
    </row>
    <row r="59" spans="1:9" ht="11.25" customHeight="1" x14ac:dyDescent="0.2">
      <c r="A59" s="48"/>
      <c r="B59" s="8"/>
      <c r="C59" s="8"/>
      <c r="D59" s="8"/>
      <c r="E59" s="8"/>
      <c r="F59" s="8"/>
      <c r="G59" s="8"/>
      <c r="H59" s="6" t="str">
        <f t="shared" si="16"/>
        <v/>
      </c>
      <c r="I59" s="67"/>
    </row>
    <row r="60" spans="1:9" ht="11.25" customHeight="1" x14ac:dyDescent="0.2">
      <c r="A60" s="47" t="s">
        <v>115</v>
      </c>
      <c r="B60" s="9">
        <f t="shared" ref="B60:C60" si="24">SUM(B61:B70)</f>
        <v>42347991.485661037</v>
      </c>
      <c r="C60" s="9">
        <f t="shared" si="24"/>
        <v>38530542.258829899</v>
      </c>
      <c r="D60" s="9">
        <f t="shared" ref="D60:G60" si="25">SUM(D61:D70)</f>
        <v>285693.67642000003</v>
      </c>
      <c r="E60" s="9">
        <f t="shared" si="25"/>
        <v>38816235.93524991</v>
      </c>
      <c r="F60" s="9">
        <f t="shared" si="25"/>
        <v>3531755.5504111238</v>
      </c>
      <c r="G60" s="9">
        <f t="shared" si="25"/>
        <v>3817449.2268311232</v>
      </c>
      <c r="H60" s="6">
        <f t="shared" si="16"/>
        <v>91.660158070053981</v>
      </c>
      <c r="I60" s="67"/>
    </row>
    <row r="61" spans="1:9" ht="11.25" customHeight="1" x14ac:dyDescent="0.2">
      <c r="A61" s="48" t="s">
        <v>116</v>
      </c>
      <c r="B61" s="11">
        <v>987454.41200003203</v>
      </c>
      <c r="C61" s="11">
        <v>922644.54183990404</v>
      </c>
      <c r="D61" s="11">
        <v>10286.177869999998</v>
      </c>
      <c r="E61" s="11">
        <f t="shared" ref="E61:E70" si="26">C61+D61</f>
        <v>932930.71970990405</v>
      </c>
      <c r="F61" s="11">
        <f t="shared" ref="F61:F70" si="27">B61-E61</f>
        <v>54523.692290127976</v>
      </c>
      <c r="G61" s="11">
        <f t="shared" ref="G61:G70" si="28">B61-C61</f>
        <v>64809.87016012799</v>
      </c>
      <c r="H61" s="6">
        <f t="shared" si="16"/>
        <v>94.478358532046727</v>
      </c>
      <c r="I61" s="67"/>
    </row>
    <row r="62" spans="1:9" ht="11.25" customHeight="1" x14ac:dyDescent="0.2">
      <c r="A62" s="48" t="s">
        <v>117</v>
      </c>
      <c r="B62" s="11">
        <v>6534359.0989999995</v>
      </c>
      <c r="C62" s="11">
        <v>4837303.0008400008</v>
      </c>
      <c r="D62" s="11">
        <v>140197.83877999999</v>
      </c>
      <c r="E62" s="11">
        <f t="shared" si="26"/>
        <v>4977500.8396200007</v>
      </c>
      <c r="F62" s="11">
        <f t="shared" si="27"/>
        <v>1556858.2593799988</v>
      </c>
      <c r="G62" s="11">
        <f t="shared" si="28"/>
        <v>1697056.0981599987</v>
      </c>
      <c r="H62" s="6">
        <f t="shared" si="16"/>
        <v>76.174277602553914</v>
      </c>
      <c r="I62" s="67"/>
    </row>
    <row r="63" spans="1:9" ht="11.25" customHeight="1" x14ac:dyDescent="0.2">
      <c r="A63" s="48" t="s">
        <v>118</v>
      </c>
      <c r="B63" s="11">
        <v>16224957.716000002</v>
      </c>
      <c r="C63" s="11">
        <v>14509586.160120001</v>
      </c>
      <c r="D63" s="11">
        <v>79024.240349999993</v>
      </c>
      <c r="E63" s="11">
        <f t="shared" si="26"/>
        <v>14588610.400470002</v>
      </c>
      <c r="F63" s="11">
        <f t="shared" si="27"/>
        <v>1636347.3155300003</v>
      </c>
      <c r="G63" s="11">
        <f t="shared" si="28"/>
        <v>1715371.5558800008</v>
      </c>
      <c r="H63" s="6">
        <f t="shared" si="16"/>
        <v>89.914628166233427</v>
      </c>
      <c r="I63" s="67"/>
    </row>
    <row r="64" spans="1:9" ht="11.25" customHeight="1" x14ac:dyDescent="0.2">
      <c r="A64" s="48" t="s">
        <v>119</v>
      </c>
      <c r="B64" s="11">
        <v>348644.70500099991</v>
      </c>
      <c r="C64" s="11">
        <v>309816.66578999994</v>
      </c>
      <c r="D64" s="11">
        <v>9940.0317000000014</v>
      </c>
      <c r="E64" s="11">
        <f t="shared" si="26"/>
        <v>319756.69748999993</v>
      </c>
      <c r="F64" s="11">
        <f t="shared" si="27"/>
        <v>28888.007510999974</v>
      </c>
      <c r="G64" s="11">
        <f t="shared" si="28"/>
        <v>38828.039210999967</v>
      </c>
      <c r="H64" s="6">
        <f t="shared" si="16"/>
        <v>91.714198696659651</v>
      </c>
      <c r="I64" s="67"/>
    </row>
    <row r="65" spans="1:9" ht="11.25" customHeight="1" x14ac:dyDescent="0.2">
      <c r="A65" s="48" t="s">
        <v>120</v>
      </c>
      <c r="B65" s="11">
        <v>17313376.859999996</v>
      </c>
      <c r="C65" s="11">
        <v>17142097.23607</v>
      </c>
      <c r="D65" s="11">
        <v>7113.5934699999989</v>
      </c>
      <c r="E65" s="11">
        <f t="shared" si="26"/>
        <v>17149210.829539999</v>
      </c>
      <c r="F65" s="11">
        <f t="shared" si="27"/>
        <v>164166.03045999631</v>
      </c>
      <c r="G65" s="11">
        <f t="shared" si="28"/>
        <v>171279.62392999604</v>
      </c>
      <c r="H65" s="6">
        <f t="shared" si="16"/>
        <v>99.051796586030093</v>
      </c>
      <c r="I65" s="67"/>
    </row>
    <row r="66" spans="1:9" ht="11.25" customHeight="1" x14ac:dyDescent="0.2">
      <c r="A66" s="48" t="s">
        <v>121</v>
      </c>
      <c r="B66" s="11">
        <v>17621.089999999997</v>
      </c>
      <c r="C66" s="11">
        <v>16512.993050000001</v>
      </c>
      <c r="D66" s="11">
        <v>33.4405</v>
      </c>
      <c r="E66" s="11">
        <f t="shared" si="26"/>
        <v>16546.433550000002</v>
      </c>
      <c r="F66" s="11">
        <f t="shared" si="27"/>
        <v>1074.6564499999949</v>
      </c>
      <c r="G66" s="11">
        <f t="shared" si="28"/>
        <v>1108.0969499999956</v>
      </c>
      <c r="H66" s="6">
        <f t="shared" si="16"/>
        <v>93.901305481102497</v>
      </c>
      <c r="I66" s="67"/>
    </row>
    <row r="67" spans="1:9" ht="11.25" customHeight="1" x14ac:dyDescent="0.2">
      <c r="A67" s="48" t="s">
        <v>122</v>
      </c>
      <c r="B67" s="11">
        <v>667637.31265999994</v>
      </c>
      <c r="C67" s="11">
        <v>551677.2805799999</v>
      </c>
      <c r="D67" s="11">
        <v>28168.473009999998</v>
      </c>
      <c r="E67" s="11">
        <f t="shared" si="26"/>
        <v>579845.75358999986</v>
      </c>
      <c r="F67" s="11">
        <f t="shared" si="27"/>
        <v>87791.559070000076</v>
      </c>
      <c r="G67" s="11">
        <f t="shared" si="28"/>
        <v>115960.03208000003</v>
      </c>
      <c r="H67" s="6">
        <f t="shared" si="16"/>
        <v>86.85041153253988</v>
      </c>
      <c r="I67" s="67"/>
    </row>
    <row r="68" spans="1:9" ht="11.25" customHeight="1" x14ac:dyDescent="0.2">
      <c r="A68" s="48" t="s">
        <v>123</v>
      </c>
      <c r="B68" s="11">
        <v>156455.84000000003</v>
      </c>
      <c r="C68" s="11">
        <v>147334.09328999999</v>
      </c>
      <c r="D68" s="11">
        <v>7825.3835499999996</v>
      </c>
      <c r="E68" s="11">
        <f t="shared" si="26"/>
        <v>155159.47683999999</v>
      </c>
      <c r="F68" s="11">
        <f t="shared" si="27"/>
        <v>1296.3631600000372</v>
      </c>
      <c r="G68" s="11">
        <f t="shared" si="28"/>
        <v>9121.7467100000358</v>
      </c>
      <c r="H68" s="6">
        <f t="shared" si="16"/>
        <v>99.171419130151975</v>
      </c>
      <c r="I68" s="67"/>
    </row>
    <row r="69" spans="1:9" ht="11.25" customHeight="1" x14ac:dyDescent="0.2">
      <c r="A69" s="50" t="s">
        <v>124</v>
      </c>
      <c r="B69" s="11">
        <v>97484.451000000015</v>
      </c>
      <c r="C69" s="11">
        <v>93570.287249999994</v>
      </c>
      <c r="D69" s="11">
        <v>3104.49719</v>
      </c>
      <c r="E69" s="11">
        <f t="shared" si="26"/>
        <v>96674.784439999989</v>
      </c>
      <c r="F69" s="11">
        <f t="shared" si="27"/>
        <v>809.66656000002695</v>
      </c>
      <c r="G69" s="11">
        <f t="shared" si="28"/>
        <v>3914.1637500000215</v>
      </c>
      <c r="H69" s="6">
        <f t="shared" si="16"/>
        <v>99.169440303869564</v>
      </c>
      <c r="I69" s="67"/>
    </row>
    <row r="70" spans="1:9" ht="11.25" hidden="1" customHeight="1" x14ac:dyDescent="0.2">
      <c r="A70" s="48" t="s">
        <v>125</v>
      </c>
      <c r="B70" s="11">
        <v>0</v>
      </c>
      <c r="C70" s="11">
        <v>0</v>
      </c>
      <c r="D70" s="11">
        <v>0</v>
      </c>
      <c r="E70" s="11">
        <f t="shared" si="26"/>
        <v>0</v>
      </c>
      <c r="F70" s="11">
        <f t="shared" si="27"/>
        <v>0</v>
      </c>
      <c r="G70" s="11">
        <f t="shared" si="28"/>
        <v>0</v>
      </c>
      <c r="H70" s="6" t="str">
        <f t="shared" si="16"/>
        <v/>
      </c>
      <c r="I70" s="67"/>
    </row>
    <row r="71" spans="1:9" ht="11.25" customHeight="1" x14ac:dyDescent="0.2">
      <c r="A71" s="48"/>
      <c r="B71" s="8"/>
      <c r="C71" s="8"/>
      <c r="D71" s="8"/>
      <c r="E71" s="8"/>
      <c r="F71" s="8"/>
      <c r="G71" s="8"/>
      <c r="H71" s="6" t="str">
        <f t="shared" si="16"/>
        <v/>
      </c>
      <c r="I71" s="67"/>
    </row>
    <row r="72" spans="1:9" ht="11.25" customHeight="1" x14ac:dyDescent="0.2">
      <c r="A72" s="47" t="s">
        <v>126</v>
      </c>
      <c r="B72" s="9">
        <f t="shared" ref="B72:G72" si="29">SUM(B73:B77)</f>
        <v>16922445.33836</v>
      </c>
      <c r="C72" s="9">
        <f t="shared" si="29"/>
        <v>16234719.844150001</v>
      </c>
      <c r="D72" s="9">
        <f t="shared" ref="D72" si="30">SUM(D73:D77)</f>
        <v>20624.564860000002</v>
      </c>
      <c r="E72" s="14">
        <f t="shared" si="29"/>
        <v>16255344.409009997</v>
      </c>
      <c r="F72" s="14">
        <f t="shared" si="29"/>
        <v>667100.92935000372</v>
      </c>
      <c r="G72" s="14">
        <f t="shared" si="29"/>
        <v>687725.49421000306</v>
      </c>
      <c r="H72" s="6">
        <f t="shared" si="16"/>
        <v>96.057892839885199</v>
      </c>
      <c r="I72" s="67"/>
    </row>
    <row r="73" spans="1:9" ht="11.25" customHeight="1" x14ac:dyDescent="0.2">
      <c r="A73" s="48" t="s">
        <v>86</v>
      </c>
      <c r="B73" s="11">
        <v>16737514.365000002</v>
      </c>
      <c r="C73" s="11">
        <v>16056433.352739999</v>
      </c>
      <c r="D73" s="11">
        <v>20190.822179999999</v>
      </c>
      <c r="E73" s="11">
        <f t="shared" ref="E73:E77" si="31">C73+D73</f>
        <v>16076624.174919998</v>
      </c>
      <c r="F73" s="11">
        <f>B73-E73</f>
        <v>660890.19008000381</v>
      </c>
      <c r="G73" s="11">
        <f>B73-C73</f>
        <v>681081.01226000302</v>
      </c>
      <c r="H73" s="6">
        <f t="shared" ref="H73:H92" si="32">IFERROR(E73/B73*100,"")</f>
        <v>96.051443627364421</v>
      </c>
      <c r="I73" s="67"/>
    </row>
    <row r="74" spans="1:9" ht="11.25" customHeight="1" x14ac:dyDescent="0.2">
      <c r="A74" s="48" t="s">
        <v>127</v>
      </c>
      <c r="B74" s="11">
        <v>94196.358359999998</v>
      </c>
      <c r="C74" s="11">
        <v>93877.139590000006</v>
      </c>
      <c r="D74" s="11">
        <v>222.62120000000002</v>
      </c>
      <c r="E74" s="11">
        <f t="shared" si="31"/>
        <v>94099.76079</v>
      </c>
      <c r="F74" s="11">
        <f>B74-E74</f>
        <v>96.597569999998086</v>
      </c>
      <c r="G74" s="11">
        <f>B74-C74</f>
        <v>319.21876999999222</v>
      </c>
      <c r="H74" s="6">
        <f t="shared" si="32"/>
        <v>99.897450844510544</v>
      </c>
      <c r="I74" s="67"/>
    </row>
    <row r="75" spans="1:9" ht="11.25" customHeight="1" x14ac:dyDescent="0.2">
      <c r="A75" s="48" t="s">
        <v>128</v>
      </c>
      <c r="B75" s="11">
        <v>5421.5370000000003</v>
      </c>
      <c r="C75" s="11">
        <v>4545.7126399999997</v>
      </c>
      <c r="D75" s="11">
        <v>63.65307</v>
      </c>
      <c r="E75" s="11">
        <f t="shared" si="31"/>
        <v>4609.36571</v>
      </c>
      <c r="F75" s="11">
        <f>B75-E75</f>
        <v>812.17129000000023</v>
      </c>
      <c r="G75" s="11">
        <f>B75-C75</f>
        <v>875.82436000000052</v>
      </c>
      <c r="H75" s="6">
        <f t="shared" si="32"/>
        <v>85.019538001861832</v>
      </c>
      <c r="I75" s="67"/>
    </row>
    <row r="76" spans="1:9" ht="11.25" customHeight="1" x14ac:dyDescent="0.2">
      <c r="A76" s="48" t="s">
        <v>129</v>
      </c>
      <c r="B76" s="11">
        <v>42256.808000000005</v>
      </c>
      <c r="C76" s="11">
        <v>41416.166290000001</v>
      </c>
      <c r="D76" s="11">
        <v>0</v>
      </c>
      <c r="E76" s="11">
        <f t="shared" si="31"/>
        <v>41416.166290000001</v>
      </c>
      <c r="F76" s="11">
        <f>B76-E76</f>
        <v>840.64171000000351</v>
      </c>
      <c r="G76" s="11">
        <f>B76-C76</f>
        <v>840.64171000000351</v>
      </c>
      <c r="H76" s="6">
        <f t="shared" si="32"/>
        <v>98.010636037629723</v>
      </c>
      <c r="I76" s="67"/>
    </row>
    <row r="77" spans="1:9" ht="11.25" customHeight="1" x14ac:dyDescent="0.2">
      <c r="A77" s="48" t="s">
        <v>130</v>
      </c>
      <c r="B77" s="11">
        <v>43056.270000000004</v>
      </c>
      <c r="C77" s="11">
        <v>38447.472889999997</v>
      </c>
      <c r="D77" s="11">
        <v>147.46841000000001</v>
      </c>
      <c r="E77" s="11">
        <f t="shared" si="31"/>
        <v>38594.941299999999</v>
      </c>
      <c r="F77" s="11">
        <f>B77-E77</f>
        <v>4461.3287000000055</v>
      </c>
      <c r="G77" s="11">
        <f>B77-C77</f>
        <v>4608.7971100000068</v>
      </c>
      <c r="H77" s="6">
        <f t="shared" si="32"/>
        <v>89.638376245782553</v>
      </c>
      <c r="I77" s="67"/>
    </row>
    <row r="78" spans="1:9" ht="11.25" customHeight="1" x14ac:dyDescent="0.2">
      <c r="A78" s="48"/>
      <c r="B78" s="8"/>
      <c r="C78" s="8"/>
      <c r="D78" s="8"/>
      <c r="E78" s="8"/>
      <c r="F78" s="8"/>
      <c r="G78" s="8"/>
      <c r="H78" s="6" t="str">
        <f t="shared" si="32"/>
        <v/>
      </c>
      <c r="I78" s="67"/>
    </row>
    <row r="79" spans="1:9" ht="11.25" customHeight="1" x14ac:dyDescent="0.2">
      <c r="A79" s="47" t="s">
        <v>131</v>
      </c>
      <c r="B79" s="9">
        <f>SUM(B80:B82)</f>
        <v>244807753.36370999</v>
      </c>
      <c r="C79" s="9">
        <f>SUM(C80:C82)</f>
        <v>239434923.56997007</v>
      </c>
      <c r="D79" s="9">
        <f>SUM(D80:D82)</f>
        <v>3477950.9215899999</v>
      </c>
      <c r="E79" s="14">
        <f t="shared" ref="E79:G79" si="33">SUM(E80:E82)</f>
        <v>242912874.49156004</v>
      </c>
      <c r="F79" s="14">
        <f t="shared" si="33"/>
        <v>1894878.8721499657</v>
      </c>
      <c r="G79" s="14">
        <f t="shared" si="33"/>
        <v>5372829.793739954</v>
      </c>
      <c r="H79" s="6">
        <f t="shared" si="32"/>
        <v>99.225972688318123</v>
      </c>
      <c r="I79" s="67"/>
    </row>
    <row r="80" spans="1:9" ht="11.25" customHeight="1" x14ac:dyDescent="0.2">
      <c r="A80" s="48" t="s">
        <v>132</v>
      </c>
      <c r="B80" s="11">
        <v>244288304.17971</v>
      </c>
      <c r="C80" s="11">
        <v>238951495.34102005</v>
      </c>
      <c r="D80" s="11">
        <v>3453735.86968</v>
      </c>
      <c r="E80" s="11">
        <f t="shared" ref="E80:E82" si="34">C80+D80</f>
        <v>242405231.21070004</v>
      </c>
      <c r="F80" s="11">
        <f>B80-E80</f>
        <v>1883072.9690099657</v>
      </c>
      <c r="G80" s="11">
        <f>B80-C80</f>
        <v>5336808.8386899531</v>
      </c>
      <c r="H80" s="6">
        <f t="shared" si="32"/>
        <v>99.229159588571747</v>
      </c>
      <c r="I80" s="67"/>
    </row>
    <row r="81" spans="1:9" ht="11.25" customHeight="1" x14ac:dyDescent="0.2">
      <c r="A81" s="48" t="s">
        <v>133</v>
      </c>
      <c r="B81" s="11">
        <v>467830.60500000004</v>
      </c>
      <c r="C81" s="11">
        <v>437101.53534</v>
      </c>
      <c r="D81" s="11">
        <v>23640.550879999999</v>
      </c>
      <c r="E81" s="11">
        <f t="shared" si="34"/>
        <v>460742.08622</v>
      </c>
      <c r="F81" s="11">
        <f>B81-E81</f>
        <v>7088.5187800000422</v>
      </c>
      <c r="G81" s="11">
        <f>B81-C81</f>
        <v>30729.069660000037</v>
      </c>
      <c r="H81" s="6">
        <f t="shared" si="32"/>
        <v>98.48481080454323</v>
      </c>
      <c r="I81" s="67"/>
    </row>
    <row r="82" spans="1:9" ht="11.25" customHeight="1" x14ac:dyDescent="0.2">
      <c r="A82" s="48" t="s">
        <v>134</v>
      </c>
      <c r="B82" s="11">
        <v>51618.578999999998</v>
      </c>
      <c r="C82" s="11">
        <v>46326.693610000002</v>
      </c>
      <c r="D82" s="11">
        <v>574.50103000000001</v>
      </c>
      <c r="E82" s="11">
        <f t="shared" si="34"/>
        <v>46901.194640000002</v>
      </c>
      <c r="F82" s="11">
        <f>B82-E82</f>
        <v>4717.3843599999964</v>
      </c>
      <c r="G82" s="11">
        <f>B82-C82</f>
        <v>5291.8853899999958</v>
      </c>
      <c r="H82" s="6">
        <f t="shared" si="32"/>
        <v>90.86107279318945</v>
      </c>
      <c r="I82" s="67"/>
    </row>
    <row r="83" spans="1:9" ht="11.25" customHeight="1" x14ac:dyDescent="0.2">
      <c r="A83" s="48"/>
      <c r="B83" s="8"/>
      <c r="C83" s="8"/>
      <c r="D83" s="8"/>
      <c r="E83" s="8"/>
      <c r="F83" s="8"/>
      <c r="G83" s="8"/>
      <c r="H83" s="6" t="str">
        <f t="shared" si="32"/>
        <v/>
      </c>
      <c r="I83" s="67"/>
    </row>
    <row r="84" spans="1:9" ht="11.25" customHeight="1" x14ac:dyDescent="0.2">
      <c r="A84" s="47" t="s">
        <v>135</v>
      </c>
      <c r="B84" s="9">
        <f t="shared" ref="B84:G84" si="35">+B85+B86</f>
        <v>3367015.2823200002</v>
      </c>
      <c r="C84" s="9">
        <f t="shared" si="35"/>
        <v>2198870.8505000002</v>
      </c>
      <c r="D84" s="9">
        <f t="shared" si="35"/>
        <v>55673.12412</v>
      </c>
      <c r="E84" s="14">
        <f t="shared" si="35"/>
        <v>2254543.97462</v>
      </c>
      <c r="F84" s="14">
        <f t="shared" si="35"/>
        <v>1112471.3076999998</v>
      </c>
      <c r="G84" s="14">
        <f t="shared" si="35"/>
        <v>1168144.4318199998</v>
      </c>
      <c r="H84" s="6">
        <f t="shared" si="32"/>
        <v>66.959719085876387</v>
      </c>
      <c r="I84" s="67"/>
    </row>
    <row r="85" spans="1:9" ht="11.25" customHeight="1" x14ac:dyDescent="0.2">
      <c r="A85" s="48" t="s">
        <v>97</v>
      </c>
      <c r="B85" s="11">
        <v>2695243.7450000001</v>
      </c>
      <c r="C85" s="11">
        <v>1662792.2845200002</v>
      </c>
      <c r="D85" s="11">
        <v>51579.341999999997</v>
      </c>
      <c r="E85" s="11">
        <f t="shared" ref="E85:E86" si="36">C85+D85</f>
        <v>1714371.6265200002</v>
      </c>
      <c r="F85" s="11">
        <f>B85-E85</f>
        <v>980872.11847999995</v>
      </c>
      <c r="G85" s="11">
        <f>B85-C85</f>
        <v>1032451.4604799999</v>
      </c>
      <c r="H85" s="6">
        <f t="shared" si="32"/>
        <v>63.607294505380629</v>
      </c>
      <c r="I85" s="67"/>
    </row>
    <row r="86" spans="1:9" ht="11.25" customHeight="1" x14ac:dyDescent="0.2">
      <c r="A86" s="48" t="s">
        <v>136</v>
      </c>
      <c r="B86" s="11">
        <v>671771.53731999989</v>
      </c>
      <c r="C86" s="11">
        <v>536078.56597999996</v>
      </c>
      <c r="D86" s="11">
        <v>4093.7821200000003</v>
      </c>
      <c r="E86" s="11">
        <f t="shared" si="36"/>
        <v>540172.34809999994</v>
      </c>
      <c r="F86" s="11">
        <f>B86-E86</f>
        <v>131599.18921999994</v>
      </c>
      <c r="G86" s="11">
        <f>B86-C86</f>
        <v>135692.97133999993</v>
      </c>
      <c r="H86" s="6">
        <f t="shared" si="32"/>
        <v>80.410127266628677</v>
      </c>
      <c r="I86" s="67"/>
    </row>
    <row r="87" spans="1:9" ht="11.25" customHeight="1" x14ac:dyDescent="0.2">
      <c r="A87" s="48"/>
      <c r="B87" s="8"/>
      <c r="C87" s="8"/>
      <c r="D87" s="8"/>
      <c r="E87" s="8"/>
      <c r="F87" s="8"/>
      <c r="G87" s="8"/>
      <c r="H87" s="6" t="str">
        <f t="shared" si="32"/>
        <v/>
      </c>
      <c r="I87" s="67"/>
    </row>
    <row r="88" spans="1:9" ht="11.25" customHeight="1" x14ac:dyDescent="0.2">
      <c r="A88" s="47" t="s">
        <v>137</v>
      </c>
      <c r="B88" s="9">
        <f t="shared" ref="B88:C88" si="37">SUM(B89:B92)</f>
        <v>11968281.756430002</v>
      </c>
      <c r="C88" s="9">
        <f t="shared" si="37"/>
        <v>10718334.802410001</v>
      </c>
      <c r="D88" s="9">
        <f t="shared" ref="D88:G88" si="38">SUM(D89:D92)</f>
        <v>450665.24832000001</v>
      </c>
      <c r="E88" s="14">
        <f t="shared" si="38"/>
        <v>11169000.050730001</v>
      </c>
      <c r="F88" s="14">
        <f t="shared" si="38"/>
        <v>799281.7056999997</v>
      </c>
      <c r="G88" s="14">
        <f t="shared" si="38"/>
        <v>1249946.9540200003</v>
      </c>
      <c r="H88" s="6">
        <f t="shared" si="32"/>
        <v>93.321667036535274</v>
      </c>
      <c r="I88" s="67"/>
    </row>
    <row r="89" spans="1:9" ht="11.25" customHeight="1" x14ac:dyDescent="0.2">
      <c r="A89" s="48" t="s">
        <v>100</v>
      </c>
      <c r="B89" s="11">
        <v>10006169.288430002</v>
      </c>
      <c r="C89" s="11">
        <v>9158135.8803500012</v>
      </c>
      <c r="D89" s="11">
        <v>408837.62281000003</v>
      </c>
      <c r="E89" s="11">
        <f t="shared" ref="E89:E92" si="39">C89+D89</f>
        <v>9566973.5031600017</v>
      </c>
      <c r="F89" s="11">
        <f>B89-E89</f>
        <v>439195.78526999988</v>
      </c>
      <c r="G89" s="11">
        <f>B89-C89</f>
        <v>848033.40808000043</v>
      </c>
      <c r="H89" s="6">
        <f t="shared" si="32"/>
        <v>95.610750002222773</v>
      </c>
      <c r="I89" s="67"/>
    </row>
    <row r="90" spans="1:9" ht="11.25" customHeight="1" x14ac:dyDescent="0.2">
      <c r="A90" s="48" t="s">
        <v>138</v>
      </c>
      <c r="B90" s="11">
        <v>586440.61900000006</v>
      </c>
      <c r="C90" s="11">
        <v>484613.98288999998</v>
      </c>
      <c r="D90" s="11">
        <v>16233.4442</v>
      </c>
      <c r="E90" s="11">
        <f t="shared" si="39"/>
        <v>500847.42709000001</v>
      </c>
      <c r="F90" s="11">
        <f>B90-E90</f>
        <v>85593.191910000052</v>
      </c>
      <c r="G90" s="11">
        <f>B90-C90</f>
        <v>101826.63611000008</v>
      </c>
      <c r="H90" s="6">
        <f t="shared" si="32"/>
        <v>85.404627657621361</v>
      </c>
      <c r="I90" s="67"/>
    </row>
    <row r="91" spans="1:9" ht="11.25" customHeight="1" x14ac:dyDescent="0.2">
      <c r="A91" s="48" t="s">
        <v>139</v>
      </c>
      <c r="B91" s="11">
        <v>521292.30099999992</v>
      </c>
      <c r="C91" s="11">
        <v>389560.91389999999</v>
      </c>
      <c r="D91" s="11">
        <v>383.97419000000002</v>
      </c>
      <c r="E91" s="11">
        <f t="shared" si="39"/>
        <v>389944.88808999996</v>
      </c>
      <c r="F91" s="11">
        <f>B91-E91</f>
        <v>131347.41290999996</v>
      </c>
      <c r="G91" s="11">
        <f>B91-C91</f>
        <v>131731.38709999993</v>
      </c>
      <c r="H91" s="6">
        <f t="shared" si="32"/>
        <v>74.803500328311969</v>
      </c>
      <c r="I91" s="67"/>
    </row>
    <row r="92" spans="1:9" ht="11.25" customHeight="1" x14ac:dyDescent="0.2">
      <c r="A92" s="48" t="s">
        <v>140</v>
      </c>
      <c r="B92" s="11">
        <v>854379.54799999995</v>
      </c>
      <c r="C92" s="11">
        <v>686024.0252700001</v>
      </c>
      <c r="D92" s="11">
        <v>25210.207120000003</v>
      </c>
      <c r="E92" s="11">
        <f t="shared" si="39"/>
        <v>711234.23239000014</v>
      </c>
      <c r="F92" s="11">
        <f>B92-E92</f>
        <v>143145.31560999982</v>
      </c>
      <c r="G92" s="11">
        <f>B92-C92</f>
        <v>168355.52272999985</v>
      </c>
      <c r="H92" s="6">
        <f t="shared" si="32"/>
        <v>83.245699648934036</v>
      </c>
      <c r="I92" s="67"/>
    </row>
    <row r="93" spans="1:9" ht="11.25" customHeight="1" x14ac:dyDescent="0.2">
      <c r="A93" s="13"/>
      <c r="B93" s="11"/>
      <c r="C93" s="7"/>
      <c r="D93" s="11"/>
      <c r="E93" s="7"/>
      <c r="F93" s="7"/>
      <c r="G93" s="7"/>
      <c r="H93" s="6"/>
      <c r="I93" s="67"/>
    </row>
    <row r="94" spans="1:9" ht="11.25" customHeight="1" x14ac:dyDescent="0.2">
      <c r="A94" s="47" t="s">
        <v>141</v>
      </c>
      <c r="B94" s="9">
        <f t="shared" ref="B94:C94" si="40">SUM(B95:B104)</f>
        <v>332325209.49299997</v>
      </c>
      <c r="C94" s="9">
        <f t="shared" si="40"/>
        <v>329850167.44617999</v>
      </c>
      <c r="D94" s="9">
        <f t="shared" ref="D94:G94" si="41">SUM(D95:D104)</f>
        <v>1326251.3312600004</v>
      </c>
      <c r="E94" s="14">
        <f t="shared" si="41"/>
        <v>331176418.77743995</v>
      </c>
      <c r="F94" s="14">
        <f t="shared" si="41"/>
        <v>1148790.7155599263</v>
      </c>
      <c r="G94" s="14">
        <f t="shared" si="41"/>
        <v>2475042.0468199262</v>
      </c>
      <c r="H94" s="6">
        <f t="shared" ref="H94:H126" si="42">IFERROR(E94/B94*100,"")</f>
        <v>99.654317312456485</v>
      </c>
      <c r="I94" s="67"/>
    </row>
    <row r="95" spans="1:9" ht="11.25" customHeight="1" x14ac:dyDescent="0.2">
      <c r="A95" s="48" t="s">
        <v>116</v>
      </c>
      <c r="B95" s="11">
        <v>8291575.027999999</v>
      </c>
      <c r="C95" s="11">
        <v>7520373.6980900001</v>
      </c>
      <c r="D95" s="11">
        <v>483887.80971</v>
      </c>
      <c r="E95" s="11">
        <f t="shared" ref="E95:E104" si="43">C95+D95</f>
        <v>8004261.5077999998</v>
      </c>
      <c r="F95" s="11">
        <f t="shared" ref="F95:F104" si="44">B95-E95</f>
        <v>287313.52019999921</v>
      </c>
      <c r="G95" s="11">
        <f t="shared" ref="G95:G104" si="45">B95-C95</f>
        <v>771201.32990999892</v>
      </c>
      <c r="H95" s="6">
        <f t="shared" si="42"/>
        <v>96.534874022971934</v>
      </c>
      <c r="I95" s="67"/>
    </row>
    <row r="96" spans="1:9" ht="11.25" customHeight="1" x14ac:dyDescent="0.2">
      <c r="A96" s="48" t="s">
        <v>142</v>
      </c>
      <c r="B96" s="11">
        <v>34120312.362000011</v>
      </c>
      <c r="C96" s="11">
        <v>33917533.603430003</v>
      </c>
      <c r="D96" s="11">
        <v>161979.89966</v>
      </c>
      <c r="E96" s="11">
        <f t="shared" si="43"/>
        <v>34079513.503090002</v>
      </c>
      <c r="F96" s="11">
        <f t="shared" si="44"/>
        <v>40798.858910009265</v>
      </c>
      <c r="G96" s="11">
        <f t="shared" si="45"/>
        <v>202778.75857000798</v>
      </c>
      <c r="H96" s="6">
        <f t="shared" si="42"/>
        <v>99.880426478875236</v>
      </c>
      <c r="I96" s="67"/>
    </row>
    <row r="97" spans="1:9" ht="11.25" customHeight="1" x14ac:dyDescent="0.2">
      <c r="A97" s="48" t="s">
        <v>143</v>
      </c>
      <c r="B97" s="11">
        <v>25932452.585000001</v>
      </c>
      <c r="C97" s="11">
        <v>25184228.083450001</v>
      </c>
      <c r="D97" s="11">
        <v>223726.21684000001</v>
      </c>
      <c r="E97" s="11">
        <f t="shared" si="43"/>
        <v>25407954.30029</v>
      </c>
      <c r="F97" s="11">
        <f t="shared" si="44"/>
        <v>524498.2847100012</v>
      </c>
      <c r="G97" s="11">
        <f t="shared" si="45"/>
        <v>748224.50155000016</v>
      </c>
      <c r="H97" s="6">
        <f t="shared" si="42"/>
        <v>97.977444350892654</v>
      </c>
      <c r="I97" s="67"/>
    </row>
    <row r="98" spans="1:9" ht="11.25" customHeight="1" x14ac:dyDescent="0.2">
      <c r="A98" s="48" t="s">
        <v>144</v>
      </c>
      <c r="B98" s="11">
        <v>306253.07100000005</v>
      </c>
      <c r="C98" s="11">
        <v>287072.51870999997</v>
      </c>
      <c r="D98" s="11">
        <v>6607.5317800000003</v>
      </c>
      <c r="E98" s="11">
        <f t="shared" si="43"/>
        <v>293680.05048999999</v>
      </c>
      <c r="F98" s="11">
        <f t="shared" si="44"/>
        <v>12573.02051000006</v>
      </c>
      <c r="G98" s="11">
        <f t="shared" si="45"/>
        <v>19180.55229000008</v>
      </c>
      <c r="H98" s="6">
        <f t="shared" si="42"/>
        <v>95.89456508339795</v>
      </c>
      <c r="I98" s="67"/>
    </row>
    <row r="99" spans="1:9" ht="11.25" customHeight="1" x14ac:dyDescent="0.2">
      <c r="A99" s="48" t="s">
        <v>145</v>
      </c>
      <c r="B99" s="11">
        <v>5432023.6290000034</v>
      </c>
      <c r="C99" s="11">
        <v>5274051.8894699989</v>
      </c>
      <c r="D99" s="11">
        <v>25659.41214</v>
      </c>
      <c r="E99" s="11">
        <f t="shared" si="43"/>
        <v>5299711.3016099986</v>
      </c>
      <c r="F99" s="11">
        <f t="shared" si="44"/>
        <v>132312.32739000488</v>
      </c>
      <c r="G99" s="11">
        <f t="shared" si="45"/>
        <v>157971.73953000456</v>
      </c>
      <c r="H99" s="6">
        <f t="shared" si="42"/>
        <v>97.564216645089175</v>
      </c>
      <c r="I99" s="67"/>
    </row>
    <row r="100" spans="1:9" ht="11.25" customHeight="1" x14ac:dyDescent="0.2">
      <c r="A100" s="48" t="s">
        <v>146</v>
      </c>
      <c r="B100" s="11">
        <v>256042136.35199994</v>
      </c>
      <c r="C100" s="11">
        <v>255622592.64095002</v>
      </c>
      <c r="D100" s="11">
        <v>418954.35975000018</v>
      </c>
      <c r="E100" s="11">
        <f t="shared" si="43"/>
        <v>256041547.00070003</v>
      </c>
      <c r="F100" s="11">
        <f t="shared" si="44"/>
        <v>589.35129991173744</v>
      </c>
      <c r="G100" s="11">
        <f t="shared" si="45"/>
        <v>419543.71104991436</v>
      </c>
      <c r="H100" s="6">
        <f t="shared" si="42"/>
        <v>99.99976982253456</v>
      </c>
      <c r="I100" s="67"/>
    </row>
    <row r="101" spans="1:9" ht="11.25" customHeight="1" x14ac:dyDescent="0.2">
      <c r="A101" s="48" t="s">
        <v>147</v>
      </c>
      <c r="B101" s="11">
        <v>897833.52100000007</v>
      </c>
      <c r="C101" s="11">
        <v>779756.9</v>
      </c>
      <c r="D101" s="11">
        <v>351.85561000000001</v>
      </c>
      <c r="E101" s="11">
        <f t="shared" si="43"/>
        <v>780108.75560999999</v>
      </c>
      <c r="F101" s="11">
        <f t="shared" si="44"/>
        <v>117724.76539000007</v>
      </c>
      <c r="G101" s="11">
        <f t="shared" si="45"/>
        <v>118076.62100000004</v>
      </c>
      <c r="H101" s="6">
        <f t="shared" si="42"/>
        <v>86.887907096754518</v>
      </c>
      <c r="I101" s="67"/>
    </row>
    <row r="102" spans="1:9" ht="11.25" customHeight="1" x14ac:dyDescent="0.2">
      <c r="A102" s="48" t="s">
        <v>148</v>
      </c>
      <c r="B102" s="11">
        <v>961197.94400000002</v>
      </c>
      <c r="C102" s="11">
        <v>937851.2611</v>
      </c>
      <c r="D102" s="11">
        <v>2198.29936</v>
      </c>
      <c r="E102" s="11">
        <f t="shared" si="43"/>
        <v>940049.56045999995</v>
      </c>
      <c r="F102" s="11">
        <f t="shared" si="44"/>
        <v>21148.383540000068</v>
      </c>
      <c r="G102" s="11">
        <f t="shared" si="45"/>
        <v>23346.682900000014</v>
      </c>
      <c r="H102" s="6">
        <f t="shared" si="42"/>
        <v>97.799788932965086</v>
      </c>
      <c r="I102" s="67"/>
    </row>
    <row r="103" spans="1:9" ht="11.25" customHeight="1" x14ac:dyDescent="0.2">
      <c r="A103" s="48" t="s">
        <v>149</v>
      </c>
      <c r="B103" s="11">
        <v>150508.36299999995</v>
      </c>
      <c r="C103" s="11">
        <v>147000.63446</v>
      </c>
      <c r="D103" s="11">
        <v>1740.5253300000002</v>
      </c>
      <c r="E103" s="11">
        <f t="shared" si="43"/>
        <v>148741.15979000001</v>
      </c>
      <c r="F103" s="11">
        <f t="shared" si="44"/>
        <v>1767.2032099999487</v>
      </c>
      <c r="G103" s="11">
        <f t="shared" si="45"/>
        <v>3507.7285399999528</v>
      </c>
      <c r="H103" s="6">
        <f t="shared" si="42"/>
        <v>98.825843843640797</v>
      </c>
      <c r="I103" s="67"/>
    </row>
    <row r="104" spans="1:9" ht="11.25" customHeight="1" x14ac:dyDescent="0.2">
      <c r="A104" s="48" t="s">
        <v>150</v>
      </c>
      <c r="B104" s="11">
        <v>190916.63799999998</v>
      </c>
      <c r="C104" s="11">
        <v>179706.21652000002</v>
      </c>
      <c r="D104" s="11">
        <v>1145.4210800000001</v>
      </c>
      <c r="E104" s="11">
        <f t="shared" si="43"/>
        <v>180851.63760000002</v>
      </c>
      <c r="F104" s="11">
        <f t="shared" si="44"/>
        <v>10065.000399999961</v>
      </c>
      <c r="G104" s="11">
        <f t="shared" si="45"/>
        <v>11210.421479999961</v>
      </c>
      <c r="H104" s="6">
        <f t="shared" si="42"/>
        <v>94.728065345462483</v>
      </c>
      <c r="I104" s="67"/>
    </row>
    <row r="105" spans="1:9" ht="11.25" customHeight="1" x14ac:dyDescent="0.2">
      <c r="A105" s="48"/>
      <c r="B105" s="11"/>
      <c r="C105" s="7"/>
      <c r="D105" s="11"/>
      <c r="E105" s="7"/>
      <c r="F105" s="7"/>
      <c r="G105" s="7"/>
      <c r="H105" s="6" t="str">
        <f t="shared" si="42"/>
        <v/>
      </c>
      <c r="I105" s="67"/>
    </row>
    <row r="106" spans="1:9" ht="11.25" customHeight="1" x14ac:dyDescent="0.2">
      <c r="A106" s="47" t="s">
        <v>151</v>
      </c>
      <c r="B106" s="14">
        <f>SUM(B107:B117)</f>
        <v>35257954.739000008</v>
      </c>
      <c r="C106" s="14">
        <f>SUM(C107:C117)</f>
        <v>33040337.244050004</v>
      </c>
      <c r="D106" s="14">
        <f>SUM(D107:D117)</f>
        <v>430010.20603000006</v>
      </c>
      <c r="E106" s="14">
        <f t="shared" ref="E106:G106" si="46">SUM(E107:E117)</f>
        <v>33470347.450080007</v>
      </c>
      <c r="F106" s="14">
        <f t="shared" si="46"/>
        <v>1787607.2889199958</v>
      </c>
      <c r="G106" s="14">
        <f t="shared" si="46"/>
        <v>2217617.494949996</v>
      </c>
      <c r="H106" s="6">
        <f t="shared" si="42"/>
        <v>94.929917795422583</v>
      </c>
      <c r="I106" s="67"/>
    </row>
    <row r="107" spans="1:9" ht="11.25" customHeight="1" x14ac:dyDescent="0.2">
      <c r="A107" s="48" t="s">
        <v>86</v>
      </c>
      <c r="B107" s="11">
        <v>11910668.113000002</v>
      </c>
      <c r="C107" s="11">
        <v>10342766.13218</v>
      </c>
      <c r="D107" s="11">
        <v>273392.15038000001</v>
      </c>
      <c r="E107" s="11">
        <f t="shared" ref="E107:E117" si="47">C107+D107</f>
        <v>10616158.28256</v>
      </c>
      <c r="F107" s="11">
        <f t="shared" ref="F107:F117" si="48">B107-E107</f>
        <v>1294509.8304400016</v>
      </c>
      <c r="G107" s="11">
        <f t="shared" ref="G107:G117" si="49">B107-C107</f>
        <v>1567901.980820002</v>
      </c>
      <c r="H107" s="6">
        <f t="shared" si="42"/>
        <v>89.131509516018696</v>
      </c>
      <c r="I107" s="67"/>
    </row>
    <row r="108" spans="1:9" ht="11.25" customHeight="1" x14ac:dyDescent="0.2">
      <c r="A108" s="48" t="s">
        <v>152</v>
      </c>
      <c r="B108" s="11">
        <v>7024373.4139999999</v>
      </c>
      <c r="C108" s="11">
        <v>6906686.6628600005</v>
      </c>
      <c r="D108" s="11">
        <v>108369.38169000001</v>
      </c>
      <c r="E108" s="11">
        <f t="shared" si="47"/>
        <v>7015056.0445500007</v>
      </c>
      <c r="F108" s="11">
        <f t="shared" si="48"/>
        <v>9317.3694499991834</v>
      </c>
      <c r="G108" s="11">
        <f t="shared" si="49"/>
        <v>117686.75113999937</v>
      </c>
      <c r="H108" s="6">
        <f t="shared" si="42"/>
        <v>99.867356575443026</v>
      </c>
      <c r="I108" s="67"/>
    </row>
    <row r="109" spans="1:9" ht="11.25" customHeight="1" x14ac:dyDescent="0.2">
      <c r="A109" s="48" t="s">
        <v>153</v>
      </c>
      <c r="B109" s="11">
        <v>2102771.2349999999</v>
      </c>
      <c r="C109" s="11">
        <v>2091740.2382799999</v>
      </c>
      <c r="D109" s="11">
        <v>10853.215960000001</v>
      </c>
      <c r="E109" s="11">
        <f t="shared" si="47"/>
        <v>2102593.4542399999</v>
      </c>
      <c r="F109" s="11">
        <f t="shared" si="48"/>
        <v>177.78075999999419</v>
      </c>
      <c r="G109" s="11">
        <f t="shared" si="49"/>
        <v>11030.996719999937</v>
      </c>
      <c r="H109" s="6">
        <f t="shared" si="42"/>
        <v>99.991545406507328</v>
      </c>
      <c r="I109" s="67"/>
    </row>
    <row r="110" spans="1:9" ht="11.25" customHeight="1" x14ac:dyDescent="0.2">
      <c r="A110" s="48" t="s">
        <v>154</v>
      </c>
      <c r="B110" s="11">
        <v>2259491.2689999999</v>
      </c>
      <c r="C110" s="11">
        <v>2005860.8771200001</v>
      </c>
      <c r="D110" s="11">
        <v>16061.95623</v>
      </c>
      <c r="E110" s="11">
        <f t="shared" si="47"/>
        <v>2021922.83335</v>
      </c>
      <c r="F110" s="11">
        <f t="shared" si="48"/>
        <v>237568.43564999988</v>
      </c>
      <c r="G110" s="11">
        <f t="shared" si="49"/>
        <v>253630.39187999978</v>
      </c>
      <c r="H110" s="6">
        <f t="shared" si="42"/>
        <v>89.485755536681381</v>
      </c>
      <c r="I110" s="67"/>
    </row>
    <row r="111" spans="1:9" ht="11.25" customHeight="1" x14ac:dyDescent="0.2">
      <c r="A111" s="48" t="s">
        <v>155</v>
      </c>
      <c r="B111" s="11">
        <v>2695106.0240000002</v>
      </c>
      <c r="C111" s="11">
        <v>2534810.0565300002</v>
      </c>
      <c r="D111" s="11">
        <v>8064.28467</v>
      </c>
      <c r="E111" s="11">
        <f t="shared" si="47"/>
        <v>2542874.3412000001</v>
      </c>
      <c r="F111" s="11">
        <f t="shared" si="48"/>
        <v>152231.68280000007</v>
      </c>
      <c r="G111" s="11">
        <f t="shared" si="49"/>
        <v>160295.96747000003</v>
      </c>
      <c r="H111" s="6">
        <f t="shared" si="42"/>
        <v>94.351551239751899</v>
      </c>
      <c r="I111" s="67"/>
    </row>
    <row r="112" spans="1:9" ht="11.25" customHeight="1" x14ac:dyDescent="0.2">
      <c r="A112" s="48" t="s">
        <v>156</v>
      </c>
      <c r="B112" s="11">
        <v>333649.45000000007</v>
      </c>
      <c r="C112" s="11">
        <v>316448.12812000001</v>
      </c>
      <c r="D112" s="11">
        <v>1377.7493300000001</v>
      </c>
      <c r="E112" s="11">
        <f t="shared" si="47"/>
        <v>317825.87745000003</v>
      </c>
      <c r="F112" s="11">
        <f t="shared" si="48"/>
        <v>15823.572550000041</v>
      </c>
      <c r="G112" s="11">
        <f t="shared" si="49"/>
        <v>17201.321880000061</v>
      </c>
      <c r="H112" s="6">
        <f t="shared" si="42"/>
        <v>95.25742585519022</v>
      </c>
      <c r="I112" s="67"/>
    </row>
    <row r="113" spans="1:9" ht="11.25" customHeight="1" x14ac:dyDescent="0.2">
      <c r="A113" s="48" t="s">
        <v>157</v>
      </c>
      <c r="B113" s="11">
        <v>1624827.7269999997</v>
      </c>
      <c r="C113" s="11">
        <v>1596471.2887500001</v>
      </c>
      <c r="D113" s="11">
        <v>4000.4002300000002</v>
      </c>
      <c r="E113" s="11">
        <f t="shared" si="47"/>
        <v>1600471.6889800001</v>
      </c>
      <c r="F113" s="11">
        <f t="shared" si="48"/>
        <v>24356.038019999629</v>
      </c>
      <c r="G113" s="11">
        <f t="shared" si="49"/>
        <v>28356.438249999657</v>
      </c>
      <c r="H113" s="6">
        <f t="shared" si="42"/>
        <v>98.501007976705978</v>
      </c>
      <c r="I113" s="67"/>
    </row>
    <row r="114" spans="1:9" ht="11.25" customHeight="1" x14ac:dyDescent="0.2">
      <c r="A114" s="48" t="s">
        <v>158</v>
      </c>
      <c r="B114" s="11">
        <v>1064833.7160000019</v>
      </c>
      <c r="C114" s="11">
        <v>1022984.2782900067</v>
      </c>
      <c r="D114" s="11">
        <v>3399.2238299999526</v>
      </c>
      <c r="E114" s="11">
        <f t="shared" si="47"/>
        <v>1026383.5021200066</v>
      </c>
      <c r="F114" s="11">
        <f t="shared" si="48"/>
        <v>38450.213879995281</v>
      </c>
      <c r="G114" s="11">
        <f t="shared" si="49"/>
        <v>41849.437709995196</v>
      </c>
      <c r="H114" s="6">
        <f t="shared" si="42"/>
        <v>96.38908748828581</v>
      </c>
      <c r="I114" s="67"/>
    </row>
    <row r="115" spans="1:9" ht="11.25" customHeight="1" x14ac:dyDescent="0.2">
      <c r="A115" s="48" t="s">
        <v>159</v>
      </c>
      <c r="B115" s="11">
        <v>206244.16700000002</v>
      </c>
      <c r="C115" s="11">
        <v>196837.92590999999</v>
      </c>
      <c r="D115" s="11">
        <v>3580.1171199999999</v>
      </c>
      <c r="E115" s="11">
        <f t="shared" si="47"/>
        <v>200418.04303</v>
      </c>
      <c r="F115" s="11">
        <f t="shared" si="48"/>
        <v>5826.1239700000151</v>
      </c>
      <c r="G115" s="11">
        <f t="shared" si="49"/>
        <v>9406.241090000025</v>
      </c>
      <c r="H115" s="6">
        <f t="shared" si="42"/>
        <v>97.175132729935569</v>
      </c>
      <c r="I115" s="67"/>
    </row>
    <row r="116" spans="1:9" ht="11.25" customHeight="1" x14ac:dyDescent="0.2">
      <c r="A116" s="48" t="s">
        <v>160</v>
      </c>
      <c r="B116" s="11">
        <v>5917672.9019999998</v>
      </c>
      <c r="C116" s="11">
        <v>5916791.9095299998</v>
      </c>
      <c r="D116" s="11">
        <v>880.99247000000003</v>
      </c>
      <c r="E116" s="11">
        <f t="shared" si="47"/>
        <v>5917672.9019999998</v>
      </c>
      <c r="F116" s="11">
        <f t="shared" si="48"/>
        <v>0</v>
      </c>
      <c r="G116" s="11">
        <f t="shared" si="49"/>
        <v>880.9924699999392</v>
      </c>
      <c r="H116" s="6">
        <f t="shared" si="42"/>
        <v>100</v>
      </c>
      <c r="I116" s="67"/>
    </row>
    <row r="117" spans="1:9" ht="11.25" customHeight="1" x14ac:dyDescent="0.2">
      <c r="A117" s="48" t="s">
        <v>161</v>
      </c>
      <c r="B117" s="11">
        <v>118316.72199999999</v>
      </c>
      <c r="C117" s="11">
        <v>108939.74648</v>
      </c>
      <c r="D117" s="11">
        <v>30.734119999999997</v>
      </c>
      <c r="E117" s="11">
        <f t="shared" si="47"/>
        <v>108970.4806</v>
      </c>
      <c r="F117" s="11">
        <f t="shared" si="48"/>
        <v>9346.241399999999</v>
      </c>
      <c r="G117" s="11">
        <f t="shared" si="49"/>
        <v>9376.9755199999927</v>
      </c>
      <c r="H117" s="6">
        <f t="shared" si="42"/>
        <v>92.100658941514624</v>
      </c>
      <c r="I117" s="67"/>
    </row>
    <row r="118" spans="1:9" ht="11.25" customHeight="1" x14ac:dyDescent="0.2">
      <c r="A118" s="48"/>
      <c r="B118" s="11"/>
      <c r="C118" s="7"/>
      <c r="D118" s="11"/>
      <c r="E118" s="7"/>
      <c r="F118" s="7"/>
      <c r="G118" s="7"/>
      <c r="H118" s="6" t="str">
        <f t="shared" si="42"/>
        <v/>
      </c>
      <c r="I118" s="67"/>
    </row>
    <row r="119" spans="1:9" ht="11.25" customHeight="1" x14ac:dyDescent="0.2">
      <c r="A119" s="47" t="s">
        <v>162</v>
      </c>
      <c r="B119" s="14">
        <f>SUM(B120:B126)</f>
        <v>59570835.362720005</v>
      </c>
      <c r="C119" s="14">
        <f>SUM(C120:C126)</f>
        <v>58422203.72657001</v>
      </c>
      <c r="D119" s="14">
        <f t="shared" ref="D119:G119" si="50">SUM(D120:D126)</f>
        <v>1047796.63005</v>
      </c>
      <c r="E119" s="14">
        <f t="shared" si="50"/>
        <v>59470000.356620006</v>
      </c>
      <c r="F119" s="14">
        <f t="shared" si="50"/>
        <v>100835.00609999662</v>
      </c>
      <c r="G119" s="14">
        <f t="shared" si="50"/>
        <v>1148631.6361499981</v>
      </c>
      <c r="H119" s="6">
        <f t="shared" si="42"/>
        <v>99.830730918097714</v>
      </c>
      <c r="I119" s="67"/>
    </row>
    <row r="120" spans="1:9" ht="11.25" customHeight="1" x14ac:dyDescent="0.2">
      <c r="A120" s="48" t="s">
        <v>86</v>
      </c>
      <c r="B120" s="11">
        <v>36376841.849999994</v>
      </c>
      <c r="C120" s="11">
        <v>35379992.746020004</v>
      </c>
      <c r="D120" s="11">
        <v>996805.03714999999</v>
      </c>
      <c r="E120" s="11">
        <f t="shared" ref="E120:E126" si="51">C120+D120</f>
        <v>36376797.783170007</v>
      </c>
      <c r="F120" s="11">
        <f t="shared" ref="F120:F126" si="52">B120-E120</f>
        <v>44.066829986870289</v>
      </c>
      <c r="G120" s="11">
        <f t="shared" ref="G120:G126" si="53">B120-C120</f>
        <v>996849.10397998989</v>
      </c>
      <c r="H120" s="6">
        <f t="shared" si="42"/>
        <v>99.999878860209563</v>
      </c>
      <c r="I120" s="67"/>
    </row>
    <row r="121" spans="1:9" ht="11.25" customHeight="1" x14ac:dyDescent="0.2">
      <c r="A121" s="48" t="s">
        <v>163</v>
      </c>
      <c r="B121" s="11">
        <v>81222.370999999999</v>
      </c>
      <c r="C121" s="11">
        <v>77528.850790000011</v>
      </c>
      <c r="D121" s="11">
        <v>351.34508</v>
      </c>
      <c r="E121" s="11">
        <f t="shared" si="51"/>
        <v>77880.19587000001</v>
      </c>
      <c r="F121" s="11">
        <f t="shared" si="52"/>
        <v>3342.1751299999887</v>
      </c>
      <c r="G121" s="11">
        <f t="shared" si="53"/>
        <v>3693.5202099999879</v>
      </c>
      <c r="H121" s="6">
        <f t="shared" si="42"/>
        <v>95.885154436085116</v>
      </c>
      <c r="I121" s="67"/>
    </row>
    <row r="122" spans="1:9" ht="11.25" customHeight="1" x14ac:dyDescent="0.2">
      <c r="A122" s="48" t="s">
        <v>164</v>
      </c>
      <c r="B122" s="11">
        <v>307027.87299999996</v>
      </c>
      <c r="C122" s="11">
        <v>291420.10405000008</v>
      </c>
      <c r="D122" s="11">
        <v>3207.6404600000001</v>
      </c>
      <c r="E122" s="11">
        <f t="shared" si="51"/>
        <v>294627.74451000011</v>
      </c>
      <c r="F122" s="11">
        <f t="shared" si="52"/>
        <v>12400.128489999857</v>
      </c>
      <c r="G122" s="11">
        <f t="shared" si="53"/>
        <v>15607.768949999881</v>
      </c>
      <c r="H122" s="6">
        <f t="shared" si="42"/>
        <v>95.961236884183521</v>
      </c>
      <c r="I122" s="67"/>
    </row>
    <row r="123" spans="1:9" ht="11.25" customHeight="1" x14ac:dyDescent="0.2">
      <c r="A123" s="48" t="s">
        <v>165</v>
      </c>
      <c r="B123" s="11">
        <v>1876708.193</v>
      </c>
      <c r="C123" s="11">
        <v>1857267.5368200003</v>
      </c>
      <c r="D123" s="11">
        <v>4173.6570299999994</v>
      </c>
      <c r="E123" s="11">
        <f t="shared" si="51"/>
        <v>1861441.1938500002</v>
      </c>
      <c r="F123" s="11">
        <f t="shared" si="52"/>
        <v>15266.999149999814</v>
      </c>
      <c r="G123" s="11">
        <f t="shared" si="53"/>
        <v>19440.6561799997</v>
      </c>
      <c r="H123" s="6">
        <f t="shared" si="42"/>
        <v>99.186501172268294</v>
      </c>
      <c r="I123" s="67"/>
    </row>
    <row r="124" spans="1:9" ht="11.25" customHeight="1" x14ac:dyDescent="0.2">
      <c r="A124" s="48" t="s">
        <v>166</v>
      </c>
      <c r="B124" s="11">
        <v>278566.65456</v>
      </c>
      <c r="C124" s="11">
        <v>271611.60686</v>
      </c>
      <c r="D124" s="11">
        <v>1195.3513400000002</v>
      </c>
      <c r="E124" s="11">
        <f t="shared" si="51"/>
        <v>272806.95819999999</v>
      </c>
      <c r="F124" s="11">
        <f t="shared" si="52"/>
        <v>5759.6963600000017</v>
      </c>
      <c r="G124" s="11">
        <f t="shared" si="53"/>
        <v>6955.0476999999955</v>
      </c>
      <c r="H124" s="6">
        <f t="shared" si="42"/>
        <v>97.932381257513569</v>
      </c>
      <c r="I124" s="67"/>
    </row>
    <row r="125" spans="1:9" ht="11.25" customHeight="1" x14ac:dyDescent="0.2">
      <c r="A125" s="48" t="s">
        <v>167</v>
      </c>
      <c r="B125" s="11">
        <v>2028147.8179999995</v>
      </c>
      <c r="C125" s="11">
        <v>2018974.2748800002</v>
      </c>
      <c r="D125" s="11">
        <v>6449.0779099999991</v>
      </c>
      <c r="E125" s="11">
        <f t="shared" si="51"/>
        <v>2025423.3527900001</v>
      </c>
      <c r="F125" s="11">
        <f t="shared" si="52"/>
        <v>2724.4652099993546</v>
      </c>
      <c r="G125" s="11">
        <f t="shared" si="53"/>
        <v>9173.5431199993473</v>
      </c>
      <c r="H125" s="6">
        <f t="shared" si="42"/>
        <v>99.865667325338933</v>
      </c>
      <c r="I125" s="67"/>
    </row>
    <row r="126" spans="1:9" ht="11.25" customHeight="1" x14ac:dyDescent="0.2">
      <c r="A126" s="48" t="s">
        <v>168</v>
      </c>
      <c r="B126" s="11">
        <v>18622320.603160009</v>
      </c>
      <c r="C126" s="11">
        <v>18525408.60715</v>
      </c>
      <c r="D126" s="11">
        <v>35614.521079999999</v>
      </c>
      <c r="E126" s="11">
        <f t="shared" si="51"/>
        <v>18561023.128229998</v>
      </c>
      <c r="F126" s="11">
        <f t="shared" si="52"/>
        <v>61297.474930010736</v>
      </c>
      <c r="G126" s="11">
        <f t="shared" si="53"/>
        <v>96911.996010009199</v>
      </c>
      <c r="H126" s="6">
        <f t="shared" si="42"/>
        <v>99.67083868742111</v>
      </c>
      <c r="I126" s="67"/>
    </row>
    <row r="127" spans="1:9" ht="11.25" customHeight="1" x14ac:dyDescent="0.2">
      <c r="A127" s="48"/>
      <c r="B127" s="11"/>
      <c r="C127" s="11"/>
      <c r="D127" s="11"/>
      <c r="E127" s="11"/>
      <c r="F127" s="11"/>
      <c r="G127" s="11"/>
      <c r="H127" s="6"/>
      <c r="I127" s="67"/>
    </row>
    <row r="128" spans="1:9" ht="11.25" customHeight="1" x14ac:dyDescent="0.2">
      <c r="A128" s="47" t="s">
        <v>169</v>
      </c>
      <c r="B128" s="14">
        <f>SUM(B129:B130)</f>
        <v>11277346.431</v>
      </c>
      <c r="C128" s="14">
        <f>SUM(C129:C130)</f>
        <v>9059706.461790001</v>
      </c>
      <c r="D128" s="14">
        <f>SUM(D129:D130)</f>
        <v>133811.28966000001</v>
      </c>
      <c r="E128" s="14">
        <f t="shared" ref="E128:G128" si="54">SUM(E129:E130)</f>
        <v>9193517.7514500022</v>
      </c>
      <c r="F128" s="14">
        <f t="shared" si="54"/>
        <v>2083828.6795499986</v>
      </c>
      <c r="G128" s="14">
        <f t="shared" si="54"/>
        <v>2217639.9692099988</v>
      </c>
      <c r="H128" s="6">
        <f>IFERROR(E128/B128*100,"")</f>
        <v>81.521994626131061</v>
      </c>
      <c r="I128" s="67"/>
    </row>
    <row r="129" spans="1:9" ht="11.25" customHeight="1" x14ac:dyDescent="0.2">
      <c r="A129" s="53" t="s">
        <v>170</v>
      </c>
      <c r="B129" s="11">
        <v>4510229.2680000011</v>
      </c>
      <c r="C129" s="11">
        <v>4451183.3445100011</v>
      </c>
      <c r="D129" s="11">
        <v>58802.941700000003</v>
      </c>
      <c r="E129" s="11">
        <f t="shared" ref="E129:E130" si="55">C129+D129</f>
        <v>4509986.2862100014</v>
      </c>
      <c r="F129" s="11">
        <f>B129-E129</f>
        <v>242.98178999964148</v>
      </c>
      <c r="G129" s="11">
        <f>B129-C129</f>
        <v>59045.923489999957</v>
      </c>
      <c r="H129" s="6">
        <f>IFERROR(E129/B129*100,"")</f>
        <v>99.994612651030323</v>
      </c>
      <c r="I129" s="67"/>
    </row>
    <row r="130" spans="1:9" ht="11.25" customHeight="1" x14ac:dyDescent="0.2">
      <c r="A130" s="53" t="s">
        <v>171</v>
      </c>
      <c r="B130" s="11">
        <v>6767117.1629999988</v>
      </c>
      <c r="C130" s="11">
        <v>4608523.1172799999</v>
      </c>
      <c r="D130" s="11">
        <v>75008.347959999999</v>
      </c>
      <c r="E130" s="11">
        <f t="shared" si="55"/>
        <v>4683531.4652399998</v>
      </c>
      <c r="F130" s="11">
        <f>B130-E130</f>
        <v>2083585.697759999</v>
      </c>
      <c r="G130" s="11">
        <f>B130-C130</f>
        <v>2158594.0457199989</v>
      </c>
      <c r="H130" s="6">
        <f>IFERROR(E130/B130*100,"")</f>
        <v>69.210142996307994</v>
      </c>
      <c r="I130" s="67"/>
    </row>
    <row r="131" spans="1:9" ht="11.25" customHeight="1" x14ac:dyDescent="0.2">
      <c r="A131" s="48"/>
      <c r="B131" s="11"/>
      <c r="C131" s="11"/>
      <c r="D131" s="11"/>
      <c r="E131" s="11"/>
      <c r="F131" s="11"/>
      <c r="G131" s="11"/>
      <c r="H131" s="6"/>
      <c r="I131" s="67"/>
    </row>
    <row r="132" spans="1:9" ht="11.25" customHeight="1" x14ac:dyDescent="0.2">
      <c r="A132" s="47" t="s">
        <v>172</v>
      </c>
      <c r="B132" s="14">
        <f t="shared" ref="B132:G132" si="56">+B133+B141</f>
        <v>340714842.98658001</v>
      </c>
      <c r="C132" s="14">
        <f t="shared" ref="C132" si="57">+C133+C141</f>
        <v>328436889.78434998</v>
      </c>
      <c r="D132" s="14">
        <f t="shared" si="56"/>
        <v>7568033.4314299999</v>
      </c>
      <c r="E132" s="14">
        <f t="shared" si="56"/>
        <v>336004923.21578002</v>
      </c>
      <c r="F132" s="14">
        <f t="shared" si="56"/>
        <v>4709919.7708000159</v>
      </c>
      <c r="G132" s="14">
        <f t="shared" si="56"/>
        <v>12277953.202230016</v>
      </c>
      <c r="H132" s="6">
        <f t="shared" ref="H132:H163" si="58">IFERROR(E132/B132*100,"")</f>
        <v>98.617635871242186</v>
      </c>
      <c r="I132" s="67"/>
    </row>
    <row r="133" spans="1:9" ht="22.5" customHeight="1" x14ac:dyDescent="0.2">
      <c r="A133" s="52" t="s">
        <v>173</v>
      </c>
      <c r="B133" s="14">
        <f t="shared" ref="B133:C133" si="59">SUM(B134:B138)</f>
        <v>19049569.036000002</v>
      </c>
      <c r="C133" s="14">
        <f t="shared" si="59"/>
        <v>18062616.507119998</v>
      </c>
      <c r="D133" s="14">
        <f t="shared" ref="D133:G133" si="60">SUM(D134:D138)</f>
        <v>316160.62479000003</v>
      </c>
      <c r="E133" s="14">
        <f t="shared" si="60"/>
        <v>18378777.13191</v>
      </c>
      <c r="F133" s="14">
        <f t="shared" si="60"/>
        <v>670791.9040900016</v>
      </c>
      <c r="G133" s="14">
        <f t="shared" si="60"/>
        <v>986952.52888000209</v>
      </c>
      <c r="H133" s="6">
        <f t="shared" si="58"/>
        <v>96.478702994160471</v>
      </c>
      <c r="I133" s="67"/>
    </row>
    <row r="134" spans="1:9" ht="11.25" customHeight="1" x14ac:dyDescent="0.2">
      <c r="A134" s="53" t="s">
        <v>170</v>
      </c>
      <c r="B134" s="11">
        <v>1073178.3840000001</v>
      </c>
      <c r="C134" s="11">
        <v>999888.28776999994</v>
      </c>
      <c r="D134" s="11">
        <v>3956.3757099999998</v>
      </c>
      <c r="E134" s="11">
        <f t="shared" ref="E134:E137" si="61">C134+D134</f>
        <v>1003844.66348</v>
      </c>
      <c r="F134" s="11">
        <f t="shared" ref="F134:F140" si="62">B134-E134</f>
        <v>69333.72052000009</v>
      </c>
      <c r="G134" s="11">
        <f t="shared" ref="G134:G140" si="63">B134-C134</f>
        <v>73290.096230000141</v>
      </c>
      <c r="H134" s="6">
        <f t="shared" si="58"/>
        <v>93.539403928210305</v>
      </c>
      <c r="I134" s="67"/>
    </row>
    <row r="135" spans="1:9" ht="11.25" customHeight="1" x14ac:dyDescent="0.2">
      <c r="A135" s="53" t="s">
        <v>174</v>
      </c>
      <c r="B135" s="11">
        <v>1785862.0110000002</v>
      </c>
      <c r="C135" s="11">
        <v>1252083.6449500001</v>
      </c>
      <c r="D135" s="11">
        <v>40606.76412</v>
      </c>
      <c r="E135" s="11">
        <f t="shared" si="61"/>
        <v>1292690.4090700001</v>
      </c>
      <c r="F135" s="11">
        <f t="shared" si="62"/>
        <v>493171.60193000012</v>
      </c>
      <c r="G135" s="11">
        <f t="shared" si="63"/>
        <v>533778.36605000007</v>
      </c>
      <c r="H135" s="6">
        <f t="shared" si="58"/>
        <v>72.384674801730796</v>
      </c>
      <c r="I135" s="67"/>
    </row>
    <row r="136" spans="1:9" ht="11.25" customHeight="1" x14ac:dyDescent="0.2">
      <c r="A136" s="53" t="s">
        <v>175</v>
      </c>
      <c r="B136" s="11">
        <v>149681.79399999999</v>
      </c>
      <c r="C136" s="11">
        <v>148707.55733000001</v>
      </c>
      <c r="D136" s="11">
        <v>222.75635999999997</v>
      </c>
      <c r="E136" s="11">
        <f t="shared" si="61"/>
        <v>148930.31369000001</v>
      </c>
      <c r="F136" s="11">
        <f t="shared" si="62"/>
        <v>751.48030999998446</v>
      </c>
      <c r="G136" s="11">
        <f t="shared" si="63"/>
        <v>974.23666999998386</v>
      </c>
      <c r="H136" s="6">
        <f t="shared" si="58"/>
        <v>99.497948087126758</v>
      </c>
      <c r="I136" s="67"/>
    </row>
    <row r="137" spans="1:9" ht="12" x14ac:dyDescent="0.2">
      <c r="A137" s="53" t="s">
        <v>176</v>
      </c>
      <c r="B137" s="11">
        <v>2332532.3959999997</v>
      </c>
      <c r="C137" s="11">
        <v>2115293.0460299999</v>
      </c>
      <c r="D137" s="11">
        <v>160257.55065000002</v>
      </c>
      <c r="E137" s="11">
        <f t="shared" si="61"/>
        <v>2275550.59668</v>
      </c>
      <c r="F137" s="11">
        <f t="shared" si="62"/>
        <v>56981.799319999758</v>
      </c>
      <c r="G137" s="11">
        <f t="shared" si="63"/>
        <v>217239.34996999986</v>
      </c>
      <c r="H137" s="6">
        <f t="shared" si="58"/>
        <v>97.557084333846063</v>
      </c>
      <c r="I137" s="67"/>
    </row>
    <row r="138" spans="1:9" ht="11.25" customHeight="1" x14ac:dyDescent="0.2">
      <c r="A138" s="52" t="s">
        <v>177</v>
      </c>
      <c r="B138" s="14">
        <f>SUM(B139:B140)</f>
        <v>13708314.451000001</v>
      </c>
      <c r="C138" s="14">
        <f>SUM(C139:C140)</f>
        <v>13546643.971039999</v>
      </c>
      <c r="D138" s="14">
        <f>SUM(D139:D140)</f>
        <v>111117.17795000001</v>
      </c>
      <c r="E138" s="14">
        <f t="shared" ref="E138" si="64">SUM(C138:D138)</f>
        <v>13657761.14899</v>
      </c>
      <c r="F138" s="14">
        <f t="shared" si="62"/>
        <v>50553.302010001615</v>
      </c>
      <c r="G138" s="14">
        <f t="shared" si="63"/>
        <v>161670.47996000201</v>
      </c>
      <c r="H138" s="6">
        <f t="shared" si="58"/>
        <v>99.631221605028813</v>
      </c>
      <c r="I138" s="67"/>
    </row>
    <row r="139" spans="1:9" ht="11.25" customHeight="1" x14ac:dyDescent="0.2">
      <c r="A139" s="54" t="s">
        <v>177</v>
      </c>
      <c r="B139" s="11">
        <v>11133145.217</v>
      </c>
      <c r="C139" s="11">
        <v>10978488.930939998</v>
      </c>
      <c r="D139" s="11">
        <v>104408.17561000001</v>
      </c>
      <c r="E139" s="11">
        <f t="shared" ref="E139:E140" si="65">C139+D139</f>
        <v>11082897.106549999</v>
      </c>
      <c r="F139" s="11">
        <f t="shared" si="62"/>
        <v>50248.110450001433</v>
      </c>
      <c r="G139" s="11">
        <f t="shared" si="63"/>
        <v>154656.2860600017</v>
      </c>
      <c r="H139" s="6">
        <f t="shared" si="58"/>
        <v>99.548662040505192</v>
      </c>
      <c r="I139" s="67"/>
    </row>
    <row r="140" spans="1:9" ht="11.25" customHeight="1" x14ac:dyDescent="0.2">
      <c r="A140" s="54" t="s">
        <v>178</v>
      </c>
      <c r="B140" s="11">
        <v>2575169.2340000002</v>
      </c>
      <c r="C140" s="11">
        <v>2568155.0400999999</v>
      </c>
      <c r="D140" s="11">
        <v>6709.00234</v>
      </c>
      <c r="E140" s="11">
        <f t="shared" si="65"/>
        <v>2574864.04244</v>
      </c>
      <c r="F140" s="11">
        <f t="shared" si="62"/>
        <v>305.1915600001812</v>
      </c>
      <c r="G140" s="11">
        <f t="shared" si="63"/>
        <v>7014.193900000304</v>
      </c>
      <c r="H140" s="6">
        <f t="shared" si="58"/>
        <v>99.988148679474307</v>
      </c>
      <c r="I140" s="67"/>
    </row>
    <row r="141" spans="1:9" ht="11.25" customHeight="1" x14ac:dyDescent="0.2">
      <c r="A141" s="52" t="s">
        <v>179</v>
      </c>
      <c r="B141" s="14">
        <f t="shared" ref="B141:G141" si="66">SUM(B142:B145)</f>
        <v>321665273.95058</v>
      </c>
      <c r="C141" s="14">
        <f t="shared" si="66"/>
        <v>310374273.27722996</v>
      </c>
      <c r="D141" s="14">
        <f t="shared" ref="D141" si="67">SUM(D142:D145)</f>
        <v>7251872.8066400001</v>
      </c>
      <c r="E141" s="14">
        <f t="shared" si="66"/>
        <v>317626146.08386999</v>
      </c>
      <c r="F141" s="14">
        <f t="shared" si="66"/>
        <v>4039127.8667100146</v>
      </c>
      <c r="G141" s="14">
        <f t="shared" si="66"/>
        <v>11291000.673350014</v>
      </c>
      <c r="H141" s="6">
        <f t="shared" si="58"/>
        <v>98.744307143539984</v>
      </c>
      <c r="I141" s="67"/>
    </row>
    <row r="142" spans="1:9" ht="11.25" customHeight="1" x14ac:dyDescent="0.2">
      <c r="A142" s="54" t="s">
        <v>180</v>
      </c>
      <c r="B142" s="11">
        <v>116114897.2317</v>
      </c>
      <c r="C142" s="11">
        <v>114183535.90704</v>
      </c>
      <c r="D142" s="11">
        <v>4699711.038470001</v>
      </c>
      <c r="E142" s="11">
        <f t="shared" ref="E142:E144" si="68">C142+D142</f>
        <v>118883246.94551</v>
      </c>
      <c r="F142" s="11">
        <f>B142-E142</f>
        <v>-2768349.7138099968</v>
      </c>
      <c r="G142" s="11">
        <f>B142-C142</f>
        <v>1931361.3246600032</v>
      </c>
      <c r="H142" s="6">
        <f t="shared" si="58"/>
        <v>102.38414689226821</v>
      </c>
      <c r="I142" s="67"/>
    </row>
    <row r="143" spans="1:9" ht="11.25" customHeight="1" x14ac:dyDescent="0.2">
      <c r="A143" s="54" t="s">
        <v>181</v>
      </c>
      <c r="B143" s="11">
        <v>42518111.842160001</v>
      </c>
      <c r="C143" s="11">
        <v>40337517.786030002</v>
      </c>
      <c r="D143" s="11">
        <v>2180582.6922900002</v>
      </c>
      <c r="E143" s="11">
        <f t="shared" si="68"/>
        <v>42518100.478320003</v>
      </c>
      <c r="F143" s="11">
        <f>B143-E143</f>
        <v>11.363839998841286</v>
      </c>
      <c r="G143" s="11">
        <f>B143-C143</f>
        <v>2180594.0561299995</v>
      </c>
      <c r="H143" s="6">
        <f t="shared" si="58"/>
        <v>99.999973272942981</v>
      </c>
      <c r="I143" s="67"/>
    </row>
    <row r="144" spans="1:9" ht="11.25" customHeight="1" x14ac:dyDescent="0.2">
      <c r="A144" s="54" t="s">
        <v>182</v>
      </c>
      <c r="B144" s="11">
        <v>37702534.130510002</v>
      </c>
      <c r="C144" s="11">
        <v>34504571.391010001</v>
      </c>
      <c r="D144" s="11">
        <v>330483.01519000001</v>
      </c>
      <c r="E144" s="11">
        <f t="shared" si="68"/>
        <v>34835054.406199999</v>
      </c>
      <c r="F144" s="11">
        <f>B144-E144</f>
        <v>2867479.7243100032</v>
      </c>
      <c r="G144" s="11">
        <f>B144-C144</f>
        <v>3197962.7395000011</v>
      </c>
      <c r="H144" s="6">
        <f t="shared" si="58"/>
        <v>92.394464217222065</v>
      </c>
      <c r="I144" s="67"/>
    </row>
    <row r="145" spans="1:9" ht="22.5" customHeight="1" x14ac:dyDescent="0.2">
      <c r="A145" s="55" t="s">
        <v>183</v>
      </c>
      <c r="B145" s="9">
        <f t="shared" ref="B145:G145" si="69">SUM(B146)</f>
        <v>125329730.74621001</v>
      </c>
      <c r="C145" s="9">
        <f t="shared" si="69"/>
        <v>121348648.19315</v>
      </c>
      <c r="D145" s="9">
        <f t="shared" si="69"/>
        <v>41096.060689999998</v>
      </c>
      <c r="E145" s="14">
        <f t="shared" si="69"/>
        <v>121389744.25384</v>
      </c>
      <c r="F145" s="14">
        <f t="shared" si="69"/>
        <v>3939986.4923700094</v>
      </c>
      <c r="G145" s="14">
        <f t="shared" si="69"/>
        <v>3981082.5530600101</v>
      </c>
      <c r="H145" s="6">
        <f t="shared" si="58"/>
        <v>96.85630339352727</v>
      </c>
      <c r="I145" s="67"/>
    </row>
    <row r="146" spans="1:9" ht="11.25" customHeight="1" x14ac:dyDescent="0.2">
      <c r="A146" s="54" t="s">
        <v>184</v>
      </c>
      <c r="B146" s="11">
        <v>125329730.74621001</v>
      </c>
      <c r="C146" s="11">
        <v>121348648.19315</v>
      </c>
      <c r="D146" s="11">
        <v>41096.060689999998</v>
      </c>
      <c r="E146" s="11">
        <f t="shared" ref="E146" si="70">C146+D146</f>
        <v>121389744.25384</v>
      </c>
      <c r="F146" s="11">
        <f>B146-E146</f>
        <v>3939986.4923700094</v>
      </c>
      <c r="G146" s="11">
        <f>B146-C146</f>
        <v>3981082.5530600101</v>
      </c>
      <c r="H146" s="6">
        <f t="shared" si="58"/>
        <v>96.85630339352727</v>
      </c>
      <c r="I146" s="67"/>
    </row>
    <row r="147" spans="1:9" ht="11.25" customHeight="1" x14ac:dyDescent="0.2">
      <c r="A147" s="51"/>
      <c r="B147" s="10"/>
      <c r="C147" s="8"/>
      <c r="D147" s="10"/>
      <c r="E147" s="8"/>
      <c r="F147" s="8"/>
      <c r="G147" s="8"/>
      <c r="H147" s="6" t="str">
        <f t="shared" si="58"/>
        <v/>
      </c>
      <c r="I147" s="67"/>
    </row>
    <row r="148" spans="1:9" ht="11.25" customHeight="1" x14ac:dyDescent="0.2">
      <c r="A148" s="47" t="s">
        <v>185</v>
      </c>
      <c r="B148" s="11">
        <v>968863111.51724052</v>
      </c>
      <c r="C148" s="11">
        <v>959361518.10506999</v>
      </c>
      <c r="D148" s="11">
        <v>6311121.9404599993</v>
      </c>
      <c r="E148" s="11">
        <f t="shared" ref="E148" si="71">C148+D148</f>
        <v>965672640.04552996</v>
      </c>
      <c r="F148" s="11">
        <f>B148-E148</f>
        <v>3190471.4717105627</v>
      </c>
      <c r="G148" s="11">
        <f>B148-C148</f>
        <v>9501593.4121705294</v>
      </c>
      <c r="H148" s="6">
        <f t="shared" si="58"/>
        <v>99.670699458593873</v>
      </c>
      <c r="I148" s="67"/>
    </row>
    <row r="149" spans="1:9" ht="11.25" customHeight="1" x14ac:dyDescent="0.2">
      <c r="A149" s="51"/>
      <c r="B149" s="11"/>
      <c r="C149" s="7"/>
      <c r="D149" s="11"/>
      <c r="E149" s="7"/>
      <c r="F149" s="7"/>
      <c r="G149" s="7"/>
      <c r="H149" s="6" t="str">
        <f t="shared" si="58"/>
        <v/>
      </c>
      <c r="I149" s="67"/>
    </row>
    <row r="150" spans="1:9" ht="11.25" customHeight="1" x14ac:dyDescent="0.2">
      <c r="A150" s="47" t="s">
        <v>186</v>
      </c>
      <c r="B150" s="14">
        <f t="shared" ref="B150:C150" si="72">SUM(B151:B169)</f>
        <v>27478957.617730003</v>
      </c>
      <c r="C150" s="14">
        <f t="shared" si="72"/>
        <v>25681403.729959998</v>
      </c>
      <c r="D150" s="14">
        <f t="shared" ref="D150:G150" si="73">SUM(D151:D169)</f>
        <v>362109.13698000007</v>
      </c>
      <c r="E150" s="14">
        <f t="shared" si="73"/>
        <v>26043512.866939999</v>
      </c>
      <c r="F150" s="14">
        <f t="shared" si="73"/>
        <v>1435444.7507899986</v>
      </c>
      <c r="G150" s="14">
        <f t="shared" si="73"/>
        <v>1797553.8877699992</v>
      </c>
      <c r="H150" s="6">
        <f t="shared" si="58"/>
        <v>94.776203774688213</v>
      </c>
      <c r="I150" s="67"/>
    </row>
    <row r="151" spans="1:9" ht="11.25" customHeight="1" x14ac:dyDescent="0.2">
      <c r="A151" s="48" t="s">
        <v>187</v>
      </c>
      <c r="B151" s="11">
        <v>7420007.3149999967</v>
      </c>
      <c r="C151" s="11">
        <v>6719045.972029997</v>
      </c>
      <c r="D151" s="11">
        <v>265224.68570000009</v>
      </c>
      <c r="E151" s="11">
        <f t="shared" ref="E151:E169" si="74">C151+D151</f>
        <v>6984270.6577299973</v>
      </c>
      <c r="F151" s="11">
        <f t="shared" ref="F151:F169" si="75">B151-E151</f>
        <v>435736.65726999938</v>
      </c>
      <c r="G151" s="11">
        <f t="shared" ref="G151:G169" si="76">B151-C151</f>
        <v>700961.34296999965</v>
      </c>
      <c r="H151" s="6">
        <f t="shared" si="58"/>
        <v>94.12754410108019</v>
      </c>
      <c r="I151" s="68"/>
    </row>
    <row r="152" spans="1:9" ht="11.25" customHeight="1" x14ac:dyDescent="0.2">
      <c r="A152" s="48" t="s">
        <v>188</v>
      </c>
      <c r="B152" s="11">
        <v>378292.48199999996</v>
      </c>
      <c r="C152" s="11">
        <v>346530.64979</v>
      </c>
      <c r="D152" s="11">
        <v>152.50241</v>
      </c>
      <c r="E152" s="11">
        <f t="shared" si="74"/>
        <v>346683.15220000001</v>
      </c>
      <c r="F152" s="11">
        <f t="shared" si="75"/>
        <v>31609.329799999949</v>
      </c>
      <c r="G152" s="11">
        <f t="shared" si="76"/>
        <v>31761.832209999964</v>
      </c>
      <c r="H152" s="6">
        <f t="shared" si="58"/>
        <v>91.644208832043361</v>
      </c>
      <c r="I152" s="68"/>
    </row>
    <row r="153" spans="1:9" ht="11.25" customHeight="1" x14ac:dyDescent="0.2">
      <c r="A153" s="48" t="s">
        <v>189</v>
      </c>
      <c r="B153" s="11">
        <v>634482.17399999988</v>
      </c>
      <c r="C153" s="11">
        <v>604349.16816999996</v>
      </c>
      <c r="D153" s="11">
        <v>16371.601199999999</v>
      </c>
      <c r="E153" s="11">
        <f t="shared" si="74"/>
        <v>620720.76936999999</v>
      </c>
      <c r="F153" s="11">
        <f t="shared" si="75"/>
        <v>13761.404629999888</v>
      </c>
      <c r="G153" s="11">
        <f t="shared" si="76"/>
        <v>30133.005829999922</v>
      </c>
      <c r="H153" s="6">
        <f t="shared" si="58"/>
        <v>97.831080967453644</v>
      </c>
      <c r="I153" s="68"/>
    </row>
    <row r="154" spans="1:9" ht="11.25" customHeight="1" x14ac:dyDescent="0.2">
      <c r="A154" s="48" t="s">
        <v>190</v>
      </c>
      <c r="B154" s="11">
        <v>295469.21600000001</v>
      </c>
      <c r="C154" s="11">
        <v>212181.55118000001</v>
      </c>
      <c r="D154" s="11">
        <v>210.73051000000001</v>
      </c>
      <c r="E154" s="11">
        <f t="shared" si="74"/>
        <v>212392.28169</v>
      </c>
      <c r="F154" s="11">
        <f t="shared" si="75"/>
        <v>83076.934310000011</v>
      </c>
      <c r="G154" s="11">
        <f t="shared" si="76"/>
        <v>83287.664820000005</v>
      </c>
      <c r="H154" s="6">
        <f t="shared" si="58"/>
        <v>71.883049126173603</v>
      </c>
      <c r="I154" s="68"/>
    </row>
    <row r="155" spans="1:9" ht="11.25" customHeight="1" x14ac:dyDescent="0.2">
      <c r="A155" s="48" t="s">
        <v>191</v>
      </c>
      <c r="B155" s="11">
        <v>466008.00000000006</v>
      </c>
      <c r="C155" s="11">
        <v>446733.38824</v>
      </c>
      <c r="D155" s="11">
        <v>204.28376999999998</v>
      </c>
      <c r="E155" s="11">
        <f t="shared" si="74"/>
        <v>446937.67200999998</v>
      </c>
      <c r="F155" s="11">
        <f t="shared" si="75"/>
        <v>19070.327990000078</v>
      </c>
      <c r="G155" s="11">
        <f t="shared" si="76"/>
        <v>19274.611760000058</v>
      </c>
      <c r="H155" s="6">
        <f t="shared" si="58"/>
        <v>95.907725191413007</v>
      </c>
      <c r="I155" s="68"/>
    </row>
    <row r="156" spans="1:9" ht="11.25" customHeight="1" x14ac:dyDescent="0.2">
      <c r="A156" s="48" t="s">
        <v>192</v>
      </c>
      <c r="B156" s="11">
        <v>296817.86699999997</v>
      </c>
      <c r="C156" s="11">
        <v>270187.95299999998</v>
      </c>
      <c r="D156" s="11">
        <v>0.69476000000000004</v>
      </c>
      <c r="E156" s="11">
        <f t="shared" si="74"/>
        <v>270188.64775999996</v>
      </c>
      <c r="F156" s="11">
        <f t="shared" si="75"/>
        <v>26629.219240000006</v>
      </c>
      <c r="G156" s="11">
        <f t="shared" si="76"/>
        <v>26629.91399999999</v>
      </c>
      <c r="H156" s="6">
        <f t="shared" si="58"/>
        <v>91.028431169205859</v>
      </c>
      <c r="I156" s="68"/>
    </row>
    <row r="157" spans="1:9" ht="11.25" customHeight="1" x14ac:dyDescent="0.2">
      <c r="A157" s="48" t="s">
        <v>193</v>
      </c>
      <c r="B157" s="11">
        <v>159282.785</v>
      </c>
      <c r="C157" s="11">
        <v>145697.68442999999</v>
      </c>
      <c r="D157" s="11">
        <v>298.54889000000003</v>
      </c>
      <c r="E157" s="11">
        <f t="shared" si="74"/>
        <v>145996.23332</v>
      </c>
      <c r="F157" s="11">
        <f t="shared" si="75"/>
        <v>13286.551680000004</v>
      </c>
      <c r="G157" s="11">
        <f t="shared" si="76"/>
        <v>13585.10057000001</v>
      </c>
      <c r="H157" s="6">
        <f t="shared" si="58"/>
        <v>91.658513705671325</v>
      </c>
      <c r="I157" s="68"/>
    </row>
    <row r="158" spans="1:9" ht="11.25" customHeight="1" x14ac:dyDescent="0.2">
      <c r="A158" s="48" t="s">
        <v>194</v>
      </c>
      <c r="B158" s="11">
        <v>224320.37599999999</v>
      </c>
      <c r="C158" s="11">
        <v>218023.46377</v>
      </c>
      <c r="D158" s="11">
        <v>19.55133</v>
      </c>
      <c r="E158" s="11">
        <f t="shared" si="74"/>
        <v>218043.01509999999</v>
      </c>
      <c r="F158" s="11">
        <f t="shared" si="75"/>
        <v>6277.3608999999997</v>
      </c>
      <c r="G158" s="11">
        <f t="shared" si="76"/>
        <v>6296.9122299999872</v>
      </c>
      <c r="H158" s="6">
        <f t="shared" si="58"/>
        <v>97.201609139599526</v>
      </c>
      <c r="I158" s="68"/>
    </row>
    <row r="159" spans="1:9" ht="11.25" customHeight="1" x14ac:dyDescent="0.2">
      <c r="A159" s="48" t="s">
        <v>195</v>
      </c>
      <c r="B159" s="11">
        <v>1755445.9340000004</v>
      </c>
      <c r="C159" s="11">
        <v>1753026.5626300001</v>
      </c>
      <c r="D159" s="11">
        <v>1962.92812</v>
      </c>
      <c r="E159" s="11">
        <f t="shared" si="74"/>
        <v>1754989.4907500001</v>
      </c>
      <c r="F159" s="11">
        <f t="shared" si="75"/>
        <v>456.44325000024401</v>
      </c>
      <c r="G159" s="11">
        <f t="shared" si="76"/>
        <v>2419.3713700002991</v>
      </c>
      <c r="H159" s="6">
        <f t="shared" si="58"/>
        <v>99.973998444431714</v>
      </c>
      <c r="I159" s="68"/>
    </row>
    <row r="160" spans="1:9" ht="11.25" customHeight="1" x14ac:dyDescent="0.2">
      <c r="A160" s="48" t="s">
        <v>196</v>
      </c>
      <c r="B160" s="11">
        <v>1568217.1780000003</v>
      </c>
      <c r="C160" s="11">
        <v>1567741.3970299999</v>
      </c>
      <c r="D160" s="11">
        <v>474.69326000000001</v>
      </c>
      <c r="E160" s="11">
        <f t="shared" si="74"/>
        <v>1568216.09029</v>
      </c>
      <c r="F160" s="11">
        <f t="shared" si="75"/>
        <v>1.0877100003417581</v>
      </c>
      <c r="G160" s="11">
        <f t="shared" si="76"/>
        <v>475.78097000042908</v>
      </c>
      <c r="H160" s="6">
        <f t="shared" si="58"/>
        <v>99.99993064034652</v>
      </c>
      <c r="I160" s="68"/>
    </row>
    <row r="161" spans="1:9" ht="11.25" customHeight="1" x14ac:dyDescent="0.2">
      <c r="A161" s="48" t="s">
        <v>197</v>
      </c>
      <c r="B161" s="11">
        <v>841337.21700000006</v>
      </c>
      <c r="C161" s="11">
        <v>778197.51172000007</v>
      </c>
      <c r="D161" s="11">
        <v>16892.108079999998</v>
      </c>
      <c r="E161" s="11">
        <f t="shared" si="74"/>
        <v>795089.6198000001</v>
      </c>
      <c r="F161" s="11">
        <f t="shared" si="75"/>
        <v>46247.59719999996</v>
      </c>
      <c r="G161" s="11">
        <f t="shared" si="76"/>
        <v>63139.705279999995</v>
      </c>
      <c r="H161" s="6">
        <f t="shared" si="58"/>
        <v>94.503084344122158</v>
      </c>
      <c r="I161" s="68"/>
    </row>
    <row r="162" spans="1:9" ht="11.25" customHeight="1" x14ac:dyDescent="0.2">
      <c r="A162" s="48" t="s">
        <v>198</v>
      </c>
      <c r="B162" s="11">
        <v>926958.09799999988</v>
      </c>
      <c r="C162" s="11">
        <v>893040.00525000005</v>
      </c>
      <c r="D162" s="11">
        <v>840.41177000000005</v>
      </c>
      <c r="E162" s="11">
        <f t="shared" si="74"/>
        <v>893880.41702000005</v>
      </c>
      <c r="F162" s="11">
        <f t="shared" si="75"/>
        <v>33077.68097999983</v>
      </c>
      <c r="G162" s="11">
        <f t="shared" si="76"/>
        <v>33918.092749999836</v>
      </c>
      <c r="H162" s="6">
        <f t="shared" si="58"/>
        <v>96.431588326228763</v>
      </c>
      <c r="I162" s="68"/>
    </row>
    <row r="163" spans="1:9" ht="11.25" customHeight="1" x14ac:dyDescent="0.2">
      <c r="A163" s="48" t="s">
        <v>199</v>
      </c>
      <c r="B163" s="11">
        <v>813994.59749999992</v>
      </c>
      <c r="C163" s="11">
        <v>731833.97536000004</v>
      </c>
      <c r="D163" s="11">
        <v>12239.881300000001</v>
      </c>
      <c r="E163" s="11">
        <f t="shared" si="74"/>
        <v>744073.85666000005</v>
      </c>
      <c r="F163" s="11">
        <f t="shared" si="75"/>
        <v>69920.740839999868</v>
      </c>
      <c r="G163" s="11">
        <f t="shared" si="76"/>
        <v>82160.622139999876</v>
      </c>
      <c r="H163" s="6">
        <f t="shared" si="58"/>
        <v>91.410171387531861</v>
      </c>
      <c r="I163" s="68"/>
    </row>
    <row r="164" spans="1:9" ht="11.25" customHeight="1" x14ac:dyDescent="0.2">
      <c r="A164" s="48" t="s">
        <v>200</v>
      </c>
      <c r="B164" s="11">
        <v>912223.37699999998</v>
      </c>
      <c r="C164" s="11">
        <v>392200.50758000003</v>
      </c>
      <c r="D164" s="11">
        <v>3183.7825499999999</v>
      </c>
      <c r="E164" s="11">
        <f t="shared" si="74"/>
        <v>395384.29013000004</v>
      </c>
      <c r="F164" s="11">
        <f t="shared" si="75"/>
        <v>516839.08686999994</v>
      </c>
      <c r="G164" s="11">
        <f t="shared" si="76"/>
        <v>520022.86941999994</v>
      </c>
      <c r="H164" s="6">
        <f t="shared" ref="H164:H195" si="77">IFERROR(E164/B164*100,"")</f>
        <v>43.342924561995744</v>
      </c>
      <c r="I164" s="68"/>
    </row>
    <row r="165" spans="1:9" ht="11.25" customHeight="1" x14ac:dyDescent="0.2">
      <c r="A165" s="48" t="s">
        <v>201</v>
      </c>
      <c r="B165" s="11">
        <v>2808352.5572300008</v>
      </c>
      <c r="C165" s="11">
        <v>2678838.6499000001</v>
      </c>
      <c r="D165" s="11">
        <v>25667.590690000005</v>
      </c>
      <c r="E165" s="11">
        <f t="shared" si="74"/>
        <v>2704506.2405900001</v>
      </c>
      <c r="F165" s="11">
        <f t="shared" si="75"/>
        <v>103846.31664000079</v>
      </c>
      <c r="G165" s="11">
        <f t="shared" si="76"/>
        <v>129513.90733000077</v>
      </c>
      <c r="H165" s="6">
        <f t="shared" si="77"/>
        <v>96.302233621891517</v>
      </c>
      <c r="I165" s="68"/>
    </row>
    <row r="166" spans="1:9" ht="11.25" customHeight="1" x14ac:dyDescent="0.2">
      <c r="A166" s="48" t="s">
        <v>202</v>
      </c>
      <c r="B166" s="11">
        <v>244943.52599999995</v>
      </c>
      <c r="C166" s="11">
        <v>220617.33697999999</v>
      </c>
      <c r="D166" s="11">
        <v>16027.278400000001</v>
      </c>
      <c r="E166" s="11">
        <f t="shared" si="74"/>
        <v>236644.61538</v>
      </c>
      <c r="F166" s="11">
        <f t="shared" si="75"/>
        <v>8298.9106199999515</v>
      </c>
      <c r="G166" s="11">
        <f t="shared" si="76"/>
        <v>24326.189019999962</v>
      </c>
      <c r="H166" s="6">
        <f t="shared" si="77"/>
        <v>96.611908567038455</v>
      </c>
      <c r="I166" s="68"/>
    </row>
    <row r="167" spans="1:9" ht="11.25" customHeight="1" x14ac:dyDescent="0.2">
      <c r="A167" s="48" t="s">
        <v>203</v>
      </c>
      <c r="B167" s="11">
        <v>7323272.1489999993</v>
      </c>
      <c r="C167" s="11">
        <v>7321720.3389300006</v>
      </c>
      <c r="D167" s="11">
        <v>1257.5339199999999</v>
      </c>
      <c r="E167" s="11">
        <f t="shared" si="74"/>
        <v>7322977.8728500009</v>
      </c>
      <c r="F167" s="11">
        <f t="shared" si="75"/>
        <v>294.27614999841899</v>
      </c>
      <c r="G167" s="11">
        <f t="shared" si="76"/>
        <v>1551.8100699987262</v>
      </c>
      <c r="H167" s="6">
        <f t="shared" si="77"/>
        <v>99.995981630287517</v>
      </c>
      <c r="I167" s="68"/>
    </row>
    <row r="168" spans="1:9" ht="11.25" customHeight="1" x14ac:dyDescent="0.2">
      <c r="A168" s="48" t="s">
        <v>204</v>
      </c>
      <c r="B168" s="11">
        <v>140891.51499999996</v>
      </c>
      <c r="C168" s="11">
        <v>130734.40414</v>
      </c>
      <c r="D168" s="11">
        <v>949.34443999999996</v>
      </c>
      <c r="E168" s="11">
        <f t="shared" si="74"/>
        <v>131683.74857999998</v>
      </c>
      <c r="F168" s="11">
        <f t="shared" si="75"/>
        <v>9207.7664199999708</v>
      </c>
      <c r="G168" s="11">
        <f t="shared" si="76"/>
        <v>10157.110859999957</v>
      </c>
      <c r="H168" s="6">
        <f t="shared" si="77"/>
        <v>93.464640918936837</v>
      </c>
      <c r="I168" s="68"/>
    </row>
    <row r="169" spans="1:9" ht="11.25" customHeight="1" x14ac:dyDescent="0.2">
      <c r="A169" s="48" t="s">
        <v>205</v>
      </c>
      <c r="B169" s="11">
        <v>268641.25399999996</v>
      </c>
      <c r="C169" s="11">
        <v>250703.20983000001</v>
      </c>
      <c r="D169" s="11">
        <v>130.98588000000001</v>
      </c>
      <c r="E169" s="11">
        <f t="shared" si="74"/>
        <v>250834.19571</v>
      </c>
      <c r="F169" s="11">
        <f t="shared" si="75"/>
        <v>17807.058289999957</v>
      </c>
      <c r="G169" s="11">
        <f t="shared" si="76"/>
        <v>17938.04416999995</v>
      </c>
      <c r="H169" s="6">
        <f t="shared" si="77"/>
        <v>93.371435687982611</v>
      </c>
      <c r="I169" s="68"/>
    </row>
    <row r="170" spans="1:9" ht="11.25" customHeight="1" x14ac:dyDescent="0.2">
      <c r="A170" s="51"/>
      <c r="B170" s="11"/>
      <c r="C170" s="7"/>
      <c r="D170" s="11"/>
      <c r="E170" s="7"/>
      <c r="F170" s="7"/>
      <c r="G170" s="7"/>
      <c r="H170" s="6" t="str">
        <f t="shared" si="77"/>
        <v/>
      </c>
      <c r="I170" s="67"/>
    </row>
    <row r="171" spans="1:9" ht="11.25" customHeight="1" x14ac:dyDescent="0.2">
      <c r="A171" s="47" t="s">
        <v>206</v>
      </c>
      <c r="B171" s="14">
        <f t="shared" ref="B171:C171" si="78">SUM(B172:B179)</f>
        <v>287583642.82531011</v>
      </c>
      <c r="C171" s="14">
        <f t="shared" si="78"/>
        <v>286348218.21169001</v>
      </c>
      <c r="D171" s="14">
        <f t="shared" ref="D171:G171" si="79">SUM(D172:D179)</f>
        <v>1073336.78902</v>
      </c>
      <c r="E171" s="14">
        <f t="shared" si="79"/>
        <v>287421555.00071001</v>
      </c>
      <c r="F171" s="14">
        <f t="shared" si="79"/>
        <v>162087.82460006876</v>
      </c>
      <c r="G171" s="14">
        <f t="shared" si="79"/>
        <v>1235424.6136200749</v>
      </c>
      <c r="H171" s="6">
        <f t="shared" si="77"/>
        <v>99.943638023704096</v>
      </c>
      <c r="I171" s="67"/>
    </row>
    <row r="172" spans="1:9" ht="11.25" customHeight="1" x14ac:dyDescent="0.2">
      <c r="A172" s="48" t="s">
        <v>86</v>
      </c>
      <c r="B172" s="11">
        <v>284579263.81637007</v>
      </c>
      <c r="C172" s="11">
        <v>283499296.90707999</v>
      </c>
      <c r="D172" s="11">
        <v>1048463.87439</v>
      </c>
      <c r="E172" s="11">
        <f t="shared" ref="E172:E179" si="80">C172+D172</f>
        <v>284547760.78147</v>
      </c>
      <c r="F172" s="11">
        <f t="shared" ref="F172:F179" si="81">B172-E172</f>
        <v>31503.034900069237</v>
      </c>
      <c r="G172" s="11">
        <f t="shared" ref="G172:G179" si="82">B172-C172</f>
        <v>1079966.9092900753</v>
      </c>
      <c r="H172" s="6">
        <f t="shared" si="77"/>
        <v>99.988929961207447</v>
      </c>
      <c r="I172" s="67"/>
    </row>
    <row r="173" spans="1:9" ht="11.25" customHeight="1" x14ac:dyDescent="0.2">
      <c r="A173" s="48" t="s">
        <v>207</v>
      </c>
      <c r="B173" s="11">
        <v>113626.68300000002</v>
      </c>
      <c r="C173" s="11">
        <v>108312.01101999999</v>
      </c>
      <c r="D173" s="11">
        <v>118.86733</v>
      </c>
      <c r="E173" s="11">
        <f t="shared" si="80"/>
        <v>108430.87834999998</v>
      </c>
      <c r="F173" s="11">
        <f t="shared" si="81"/>
        <v>5195.8046500000346</v>
      </c>
      <c r="G173" s="11">
        <f t="shared" si="82"/>
        <v>5314.6719800000283</v>
      </c>
      <c r="H173" s="6">
        <f t="shared" si="77"/>
        <v>95.427302361717253</v>
      </c>
      <c r="I173" s="67"/>
    </row>
    <row r="174" spans="1:9" ht="11.25" customHeight="1" x14ac:dyDescent="0.2">
      <c r="A174" s="48" t="s">
        <v>208</v>
      </c>
      <c r="B174" s="11">
        <v>624042.10099999991</v>
      </c>
      <c r="C174" s="11">
        <v>588011.67964999995</v>
      </c>
      <c r="D174" s="11">
        <v>777.52661999999998</v>
      </c>
      <c r="E174" s="11">
        <f t="shared" si="80"/>
        <v>588789.20626999997</v>
      </c>
      <c r="F174" s="11">
        <f t="shared" si="81"/>
        <v>35252.894729999942</v>
      </c>
      <c r="G174" s="11">
        <f t="shared" si="82"/>
        <v>36030.421349999961</v>
      </c>
      <c r="H174" s="6">
        <f t="shared" si="77"/>
        <v>94.350878783096732</v>
      </c>
      <c r="I174" s="67"/>
    </row>
    <row r="175" spans="1:9" ht="11.25" customHeight="1" x14ac:dyDescent="0.2">
      <c r="A175" s="48" t="s">
        <v>209</v>
      </c>
      <c r="B175" s="11">
        <v>86026.122999999992</v>
      </c>
      <c r="C175" s="11">
        <v>85325.623730000007</v>
      </c>
      <c r="D175" s="11">
        <v>645.88202999999999</v>
      </c>
      <c r="E175" s="11">
        <f t="shared" si="80"/>
        <v>85971.50576</v>
      </c>
      <c r="F175" s="11">
        <f t="shared" si="81"/>
        <v>54.617239999992307</v>
      </c>
      <c r="G175" s="11">
        <f t="shared" si="82"/>
        <v>700.4992699999857</v>
      </c>
      <c r="H175" s="6">
        <f t="shared" si="77"/>
        <v>99.936510866588762</v>
      </c>
      <c r="I175" s="67"/>
    </row>
    <row r="176" spans="1:9" ht="11.25" customHeight="1" x14ac:dyDescent="0.2">
      <c r="A176" s="48" t="s">
        <v>210</v>
      </c>
      <c r="B176" s="11">
        <v>160230.48354000002</v>
      </c>
      <c r="C176" s="11">
        <v>144517.41939</v>
      </c>
      <c r="D176" s="11">
        <v>315.65010999999998</v>
      </c>
      <c r="E176" s="11">
        <f t="shared" si="80"/>
        <v>144833.06949999998</v>
      </c>
      <c r="F176" s="11">
        <f t="shared" si="81"/>
        <v>15397.414040000032</v>
      </c>
      <c r="G176" s="11">
        <f t="shared" si="82"/>
        <v>15713.06415000002</v>
      </c>
      <c r="H176" s="6">
        <f t="shared" si="77"/>
        <v>90.39045898144829</v>
      </c>
      <c r="I176" s="67"/>
    </row>
    <row r="177" spans="1:9" ht="11.25" customHeight="1" x14ac:dyDescent="0.2">
      <c r="A177" s="48" t="s">
        <v>211</v>
      </c>
      <c r="B177" s="11">
        <v>243497.95600000001</v>
      </c>
      <c r="C177" s="11">
        <v>242548.22397999998</v>
      </c>
      <c r="D177" s="11">
        <v>57.463720000000002</v>
      </c>
      <c r="E177" s="11">
        <f t="shared" si="80"/>
        <v>242605.68769999998</v>
      </c>
      <c r="F177" s="11">
        <f t="shared" si="81"/>
        <v>892.26830000002519</v>
      </c>
      <c r="G177" s="11">
        <f t="shared" si="82"/>
        <v>949.73202000002493</v>
      </c>
      <c r="H177" s="6">
        <f t="shared" si="77"/>
        <v>99.63356230390697</v>
      </c>
      <c r="I177" s="67"/>
    </row>
    <row r="178" spans="1:9" ht="11.25" customHeight="1" x14ac:dyDescent="0.2">
      <c r="A178" s="48" t="s">
        <v>212</v>
      </c>
      <c r="B178" s="11">
        <v>1567784.3043999993</v>
      </c>
      <c r="C178" s="11">
        <v>1472575.1404299999</v>
      </c>
      <c r="D178" s="11">
        <v>22147.45651</v>
      </c>
      <c r="E178" s="11">
        <f t="shared" si="80"/>
        <v>1494722.5969399998</v>
      </c>
      <c r="F178" s="11">
        <f t="shared" si="81"/>
        <v>73061.707459999481</v>
      </c>
      <c r="G178" s="11">
        <f t="shared" si="82"/>
        <v>95209.163969999412</v>
      </c>
      <c r="H178" s="6">
        <f t="shared" si="77"/>
        <v>95.339811270277991</v>
      </c>
      <c r="I178" s="67"/>
    </row>
    <row r="179" spans="1:9" ht="11.25" customHeight="1" x14ac:dyDescent="0.2">
      <c r="A179" s="48" t="s">
        <v>213</v>
      </c>
      <c r="B179" s="11">
        <v>209171.35800000001</v>
      </c>
      <c r="C179" s="11">
        <v>207631.20640999998</v>
      </c>
      <c r="D179" s="11">
        <v>810.06831000000011</v>
      </c>
      <c r="E179" s="11">
        <f t="shared" si="80"/>
        <v>208441.27471999999</v>
      </c>
      <c r="F179" s="11">
        <f t="shared" si="81"/>
        <v>730.08328000002075</v>
      </c>
      <c r="G179" s="11">
        <f t="shared" si="82"/>
        <v>1540.1515900000231</v>
      </c>
      <c r="H179" s="6">
        <f t="shared" si="77"/>
        <v>99.650964029214734</v>
      </c>
      <c r="I179" s="67"/>
    </row>
    <row r="180" spans="1:9" ht="11.25" customHeight="1" x14ac:dyDescent="0.2">
      <c r="A180" s="51"/>
      <c r="B180" s="10"/>
      <c r="C180" s="8"/>
      <c r="D180" s="10"/>
      <c r="E180" s="8"/>
      <c r="F180" s="8"/>
      <c r="G180" s="8"/>
      <c r="H180" s="6" t="str">
        <f t="shared" si="77"/>
        <v/>
      </c>
      <c r="I180" s="67"/>
    </row>
    <row r="181" spans="1:9" ht="11.25" customHeight="1" x14ac:dyDescent="0.2">
      <c r="A181" s="47" t="s">
        <v>214</v>
      </c>
      <c r="B181" s="14">
        <f>SUM(B182:B185)</f>
        <v>3492590.9630000009</v>
      </c>
      <c r="C181" s="14">
        <f>SUM(C182:C185)</f>
        <v>3312235.0726799998</v>
      </c>
      <c r="D181" s="14">
        <f t="shared" ref="D181:G181" si="83">SUM(D182:D185)</f>
        <v>51193.943840000014</v>
      </c>
      <c r="E181" s="14">
        <f t="shared" si="83"/>
        <v>3363429.0165200001</v>
      </c>
      <c r="F181" s="14">
        <f t="shared" si="83"/>
        <v>129161.94648000141</v>
      </c>
      <c r="G181" s="14">
        <f t="shared" si="83"/>
        <v>180355.89032000134</v>
      </c>
      <c r="H181" s="6">
        <f t="shared" si="77"/>
        <v>96.301830135612107</v>
      </c>
      <c r="I181" s="67"/>
    </row>
    <row r="182" spans="1:9" ht="11.25" customHeight="1" x14ac:dyDescent="0.2">
      <c r="A182" s="48" t="s">
        <v>187</v>
      </c>
      <c r="B182" s="11">
        <v>3020621.8460000013</v>
      </c>
      <c r="C182" s="11">
        <v>2885814.12903</v>
      </c>
      <c r="D182" s="11">
        <v>42206.882210000011</v>
      </c>
      <c r="E182" s="11">
        <f t="shared" ref="E182:E185" si="84">C182+D182</f>
        <v>2928021.0112399999</v>
      </c>
      <c r="F182" s="11">
        <f>B182-E182</f>
        <v>92600.834760001395</v>
      </c>
      <c r="G182" s="11">
        <f>B182-C182</f>
        <v>134807.71697000135</v>
      </c>
      <c r="H182" s="6">
        <f t="shared" si="77"/>
        <v>96.934378433281012</v>
      </c>
      <c r="I182" s="67"/>
    </row>
    <row r="183" spans="1:9" ht="11.45" customHeight="1" x14ac:dyDescent="0.2">
      <c r="A183" s="48" t="s">
        <v>215</v>
      </c>
      <c r="B183" s="11">
        <v>126778.537</v>
      </c>
      <c r="C183" s="11">
        <v>115218.50976</v>
      </c>
      <c r="D183" s="11">
        <v>8149.6279699999996</v>
      </c>
      <c r="E183" s="11">
        <f t="shared" si="84"/>
        <v>123368.13773</v>
      </c>
      <c r="F183" s="11">
        <f>B183-E183</f>
        <v>3410.3992699999944</v>
      </c>
      <c r="G183" s="11">
        <f>B183-C183</f>
        <v>11560.027239999996</v>
      </c>
      <c r="H183" s="6">
        <f t="shared" si="77"/>
        <v>97.309955335736362</v>
      </c>
      <c r="I183" s="67"/>
    </row>
    <row r="184" spans="1:9" ht="11.25" customHeight="1" x14ac:dyDescent="0.2">
      <c r="A184" s="48" t="s">
        <v>216</v>
      </c>
      <c r="B184" s="11">
        <v>324142.86800000002</v>
      </c>
      <c r="C184" s="11">
        <v>290570.33970000001</v>
      </c>
      <c r="D184" s="11">
        <v>837.43366000000003</v>
      </c>
      <c r="E184" s="11">
        <f t="shared" si="84"/>
        <v>291407.77335999999</v>
      </c>
      <c r="F184" s="11">
        <f>B184-E184</f>
        <v>32735.094640000025</v>
      </c>
      <c r="G184" s="11">
        <f>B184-C184</f>
        <v>33572.528300000005</v>
      </c>
      <c r="H184" s="6">
        <f t="shared" si="77"/>
        <v>89.901028875946139</v>
      </c>
      <c r="I184" s="67"/>
    </row>
    <row r="185" spans="1:9" ht="11.25" customHeight="1" x14ac:dyDescent="0.2">
      <c r="A185" s="53" t="s">
        <v>217</v>
      </c>
      <c r="B185" s="11">
        <v>21047.712</v>
      </c>
      <c r="C185" s="11">
        <v>20632.09419</v>
      </c>
      <c r="D185" s="11">
        <v>0</v>
      </c>
      <c r="E185" s="11">
        <f t="shared" si="84"/>
        <v>20632.09419</v>
      </c>
      <c r="F185" s="11">
        <f>B185-E185</f>
        <v>415.61780999999974</v>
      </c>
      <c r="G185" s="11">
        <f>B185-C185</f>
        <v>415.61780999999974</v>
      </c>
      <c r="H185" s="6">
        <f t="shared" si="77"/>
        <v>98.025353967215054</v>
      </c>
      <c r="I185" s="67"/>
    </row>
    <row r="186" spans="1:9" ht="11.25" customHeight="1" x14ac:dyDescent="0.2">
      <c r="A186" s="51" t="s">
        <v>218</v>
      </c>
      <c r="B186" s="8"/>
      <c r="C186" s="8"/>
      <c r="D186" s="8"/>
      <c r="E186" s="8"/>
      <c r="F186" s="8"/>
      <c r="G186" s="8"/>
      <c r="H186" s="6" t="str">
        <f t="shared" si="77"/>
        <v/>
      </c>
      <c r="I186" s="67"/>
    </row>
    <row r="187" spans="1:9" ht="11.25" customHeight="1" x14ac:dyDescent="0.2">
      <c r="A187" s="47" t="s">
        <v>219</v>
      </c>
      <c r="B187" s="9">
        <f t="shared" ref="B187:G187" si="85">SUM(B188:B193)</f>
        <v>8952696.829119999</v>
      </c>
      <c r="C187" s="9">
        <f t="shared" si="85"/>
        <v>7553032.6675899979</v>
      </c>
      <c r="D187" s="9">
        <f t="shared" si="85"/>
        <v>138873.73796</v>
      </c>
      <c r="E187" s="14">
        <f t="shared" si="85"/>
        <v>7691906.4055499984</v>
      </c>
      <c r="F187" s="14">
        <f t="shared" si="85"/>
        <v>1260790.4235700017</v>
      </c>
      <c r="G187" s="14">
        <f t="shared" si="85"/>
        <v>1399664.1615300016</v>
      </c>
      <c r="H187" s="6">
        <f t="shared" si="77"/>
        <v>85.917199614432505</v>
      </c>
      <c r="I187" s="67"/>
    </row>
    <row r="188" spans="1:9" ht="11.25" customHeight="1" x14ac:dyDescent="0.2">
      <c r="A188" s="48" t="s">
        <v>187</v>
      </c>
      <c r="B188" s="11">
        <v>6526936.9381200001</v>
      </c>
      <c r="C188" s="11">
        <v>5701909.9701799983</v>
      </c>
      <c r="D188" s="11">
        <v>104348.81918000001</v>
      </c>
      <c r="E188" s="11">
        <f t="shared" ref="E188:E193" si="86">C188+D188</f>
        <v>5806258.789359998</v>
      </c>
      <c r="F188" s="11">
        <f t="shared" ref="F188:F193" si="87">B188-E188</f>
        <v>720678.14876000211</v>
      </c>
      <c r="G188" s="11">
        <f t="shared" ref="G188:G193" si="88">B188-C188</f>
        <v>825026.96794000175</v>
      </c>
      <c r="H188" s="6">
        <f t="shared" si="77"/>
        <v>88.958401841590586</v>
      </c>
      <c r="I188" s="67"/>
    </row>
    <row r="189" spans="1:9" ht="11.25" customHeight="1" x14ac:dyDescent="0.2">
      <c r="A189" s="48" t="s">
        <v>220</v>
      </c>
      <c r="B189" s="11">
        <v>404387.31300000008</v>
      </c>
      <c r="C189" s="11">
        <v>387965.55992999999</v>
      </c>
      <c r="D189" s="11">
        <v>3619.4601499999999</v>
      </c>
      <c r="E189" s="11">
        <f t="shared" si="86"/>
        <v>391585.02007999999</v>
      </c>
      <c r="F189" s="11">
        <f t="shared" si="87"/>
        <v>12802.292920000094</v>
      </c>
      <c r="G189" s="11">
        <f t="shared" si="88"/>
        <v>16421.753070000093</v>
      </c>
      <c r="H189" s="6">
        <f t="shared" si="77"/>
        <v>96.834150699480503</v>
      </c>
      <c r="I189" s="67"/>
    </row>
    <row r="190" spans="1:9" ht="11.25" customHeight="1" x14ac:dyDescent="0.2">
      <c r="A190" s="48" t="s">
        <v>221</v>
      </c>
      <c r="B190" s="11">
        <v>101740.03199999999</v>
      </c>
      <c r="C190" s="11">
        <v>88153.715169999996</v>
      </c>
      <c r="D190" s="11">
        <v>1455.7997700000001</v>
      </c>
      <c r="E190" s="11">
        <f t="shared" si="86"/>
        <v>89609.514939999994</v>
      </c>
      <c r="F190" s="11">
        <f t="shared" si="87"/>
        <v>12130.517059999998</v>
      </c>
      <c r="G190" s="11">
        <f t="shared" si="88"/>
        <v>13586.316829999996</v>
      </c>
      <c r="H190" s="6">
        <f t="shared" si="77"/>
        <v>88.076947862568005</v>
      </c>
      <c r="I190" s="67"/>
    </row>
    <row r="191" spans="1:9" ht="11.25" customHeight="1" x14ac:dyDescent="0.2">
      <c r="A191" s="48" t="s">
        <v>222</v>
      </c>
      <c r="B191" s="11">
        <v>140827.22099999996</v>
      </c>
      <c r="C191" s="11">
        <v>140647.55674</v>
      </c>
      <c r="D191" s="11">
        <v>162.90203</v>
      </c>
      <c r="E191" s="11">
        <f t="shared" si="86"/>
        <v>140810.45877</v>
      </c>
      <c r="F191" s="11">
        <f t="shared" si="87"/>
        <v>16.762229999963893</v>
      </c>
      <c r="G191" s="11">
        <f t="shared" si="88"/>
        <v>179.66425999996136</v>
      </c>
      <c r="H191" s="6">
        <f t="shared" si="77"/>
        <v>99.988097308261189</v>
      </c>
      <c r="I191" s="67"/>
    </row>
    <row r="192" spans="1:9" ht="11.25" customHeight="1" x14ac:dyDescent="0.2">
      <c r="A192" s="48" t="s">
        <v>223</v>
      </c>
      <c r="B192" s="11">
        <v>200092.44200000001</v>
      </c>
      <c r="C192" s="11">
        <v>158009.76063999999</v>
      </c>
      <c r="D192" s="11">
        <v>624.91031999999996</v>
      </c>
      <c r="E192" s="11">
        <f t="shared" si="86"/>
        <v>158634.67095999999</v>
      </c>
      <c r="F192" s="11">
        <f t="shared" si="87"/>
        <v>41457.771040000021</v>
      </c>
      <c r="G192" s="11">
        <f t="shared" si="88"/>
        <v>42082.681360000017</v>
      </c>
      <c r="H192" s="6">
        <f t="shared" si="77"/>
        <v>79.280691151742744</v>
      </c>
      <c r="I192" s="67"/>
    </row>
    <row r="193" spans="1:9" ht="12" x14ac:dyDescent="0.2">
      <c r="A193" s="48" t="s">
        <v>224</v>
      </c>
      <c r="B193" s="11">
        <v>1578712.8829999997</v>
      </c>
      <c r="C193" s="11">
        <v>1076346.1049300001</v>
      </c>
      <c r="D193" s="11">
        <v>28661.846509999999</v>
      </c>
      <c r="E193" s="11">
        <f t="shared" si="86"/>
        <v>1105007.9514400002</v>
      </c>
      <c r="F193" s="11">
        <f t="shared" si="87"/>
        <v>473704.93155999947</v>
      </c>
      <c r="G193" s="11">
        <f t="shared" si="88"/>
        <v>502366.77806999953</v>
      </c>
      <c r="H193" s="6">
        <f t="shared" si="77"/>
        <v>69.99423158821466</v>
      </c>
      <c r="I193" s="67"/>
    </row>
    <row r="194" spans="1:9" ht="12" x14ac:dyDescent="0.2">
      <c r="A194" s="51"/>
      <c r="B194" s="8"/>
      <c r="C194" s="8"/>
      <c r="D194" s="8"/>
      <c r="E194" s="8"/>
      <c r="F194" s="8"/>
      <c r="G194" s="8"/>
      <c r="H194" s="6" t="str">
        <f t="shared" si="77"/>
        <v/>
      </c>
      <c r="I194" s="67"/>
    </row>
    <row r="195" spans="1:9" ht="11.25" customHeight="1" x14ac:dyDescent="0.2">
      <c r="A195" s="47" t="s">
        <v>225</v>
      </c>
      <c r="B195" s="16">
        <f t="shared" ref="B195:C195" si="89">SUM(B196:B202)</f>
        <v>84919498.424160004</v>
      </c>
      <c r="C195" s="16">
        <f t="shared" si="89"/>
        <v>82082532.915870011</v>
      </c>
      <c r="D195" s="16">
        <f t="shared" ref="D195:G195" si="90">SUM(D196:D202)</f>
        <v>1776586.16982</v>
      </c>
      <c r="E195" s="64">
        <f t="shared" si="90"/>
        <v>83859119.085690007</v>
      </c>
      <c r="F195" s="64">
        <f t="shared" si="90"/>
        <v>1060379.3384699968</v>
      </c>
      <c r="G195" s="64">
        <f t="shared" si="90"/>
        <v>2836965.5082900003</v>
      </c>
      <c r="H195" s="6">
        <f t="shared" si="77"/>
        <v>98.751312292056227</v>
      </c>
      <c r="I195" s="67"/>
    </row>
    <row r="196" spans="1:9" ht="11.25" customHeight="1" x14ac:dyDescent="0.2">
      <c r="A196" s="48" t="s">
        <v>187</v>
      </c>
      <c r="B196" s="11">
        <v>53461064.292130008</v>
      </c>
      <c r="C196" s="11">
        <v>51594620.870150007</v>
      </c>
      <c r="D196" s="11">
        <v>1730154.7053599998</v>
      </c>
      <c r="E196" s="11">
        <f t="shared" ref="E196:E202" si="91">C196+D196</f>
        <v>53324775.57551001</v>
      </c>
      <c r="F196" s="11">
        <f t="shared" ref="F196:F202" si="92">B196-E196</f>
        <v>136288.71661999822</v>
      </c>
      <c r="G196" s="11">
        <f t="shared" ref="G196:G202" si="93">B196-C196</f>
        <v>1866443.421980001</v>
      </c>
      <c r="H196" s="6">
        <f t="shared" ref="H196:H227" si="94">IFERROR(E196/B196*100,"")</f>
        <v>99.745069204243165</v>
      </c>
      <c r="I196" s="67"/>
    </row>
    <row r="197" spans="1:9" ht="11.25" customHeight="1" x14ac:dyDescent="0.2">
      <c r="A197" s="48" t="s">
        <v>226</v>
      </c>
      <c r="B197" s="11">
        <v>229494.61799999999</v>
      </c>
      <c r="C197" s="11">
        <v>228878.68216999999</v>
      </c>
      <c r="D197" s="11">
        <v>351.89319</v>
      </c>
      <c r="E197" s="11">
        <f t="shared" si="91"/>
        <v>229230.57535999999</v>
      </c>
      <c r="F197" s="11">
        <f t="shared" si="92"/>
        <v>264.04263999999966</v>
      </c>
      <c r="G197" s="11">
        <f t="shared" si="93"/>
        <v>615.93583000000217</v>
      </c>
      <c r="H197" s="6">
        <f t="shared" si="94"/>
        <v>99.88494604261264</v>
      </c>
      <c r="I197" s="67"/>
    </row>
    <row r="198" spans="1:9" ht="11.25" customHeight="1" x14ac:dyDescent="0.2">
      <c r="A198" s="48" t="s">
        <v>227</v>
      </c>
      <c r="B198" s="11">
        <v>1249538.4730000002</v>
      </c>
      <c r="C198" s="11">
        <v>1229919.0564499998</v>
      </c>
      <c r="D198" s="11">
        <v>14239.586789999999</v>
      </c>
      <c r="E198" s="11">
        <f t="shared" si="91"/>
        <v>1244158.6432399999</v>
      </c>
      <c r="F198" s="11">
        <f t="shared" si="92"/>
        <v>5379.8297600003425</v>
      </c>
      <c r="G198" s="11">
        <f t="shared" si="93"/>
        <v>19619.416550000431</v>
      </c>
      <c r="H198" s="6">
        <f t="shared" si="94"/>
        <v>99.569454652557923</v>
      </c>
      <c r="I198" s="67"/>
    </row>
    <row r="199" spans="1:9" ht="11.25" customHeight="1" x14ac:dyDescent="0.2">
      <c r="A199" s="48" t="s">
        <v>228</v>
      </c>
      <c r="B199" s="11">
        <v>52510.520000000004</v>
      </c>
      <c r="C199" s="11">
        <v>45128.252039999999</v>
      </c>
      <c r="D199" s="11">
        <v>57.280500000000004</v>
      </c>
      <c r="E199" s="11">
        <f t="shared" si="91"/>
        <v>45185.53254</v>
      </c>
      <c r="F199" s="11">
        <f t="shared" si="92"/>
        <v>7324.9874600000039</v>
      </c>
      <c r="G199" s="11">
        <f t="shared" si="93"/>
        <v>7382.2679600000047</v>
      </c>
      <c r="H199" s="6">
        <f t="shared" si="94"/>
        <v>86.05043815982016</v>
      </c>
      <c r="I199" s="67"/>
    </row>
    <row r="200" spans="1:9" ht="11.25" customHeight="1" x14ac:dyDescent="0.2">
      <c r="A200" s="48" t="s">
        <v>229</v>
      </c>
      <c r="B200" s="11">
        <v>2096682.7919999999</v>
      </c>
      <c r="C200" s="11">
        <v>1315191.4042200001</v>
      </c>
      <c r="D200" s="11">
        <v>16210.97046</v>
      </c>
      <c r="E200" s="11">
        <f t="shared" si="91"/>
        <v>1331402.3746800001</v>
      </c>
      <c r="F200" s="11">
        <f t="shared" si="92"/>
        <v>765280.41731999977</v>
      </c>
      <c r="G200" s="11">
        <f t="shared" si="93"/>
        <v>781491.38777999976</v>
      </c>
      <c r="H200" s="6">
        <f t="shared" si="94"/>
        <v>63.500419794545635</v>
      </c>
      <c r="I200" s="67"/>
    </row>
    <row r="201" spans="1:9" ht="11.25" customHeight="1" x14ac:dyDescent="0.2">
      <c r="A201" s="48" t="s">
        <v>230</v>
      </c>
      <c r="B201" s="11">
        <v>27633566.636029996</v>
      </c>
      <c r="C201" s="11">
        <v>27622961.359989997</v>
      </c>
      <c r="D201" s="11">
        <v>9185.1789500000014</v>
      </c>
      <c r="E201" s="11">
        <f t="shared" si="91"/>
        <v>27632146.538939998</v>
      </c>
      <c r="F201" s="11">
        <f t="shared" si="92"/>
        <v>1420.0970899984241</v>
      </c>
      <c r="G201" s="11">
        <f t="shared" si="93"/>
        <v>10605.276039998978</v>
      </c>
      <c r="H201" s="6">
        <f t="shared" si="94"/>
        <v>99.99486097068575</v>
      </c>
      <c r="I201" s="67"/>
    </row>
    <row r="202" spans="1:9" ht="11.25" customHeight="1" x14ac:dyDescent="0.2">
      <c r="A202" s="48" t="s">
        <v>231</v>
      </c>
      <c r="B202" s="11">
        <v>196641.09299999999</v>
      </c>
      <c r="C202" s="11">
        <v>45833.290850000005</v>
      </c>
      <c r="D202" s="11">
        <v>6386.5545700000002</v>
      </c>
      <c r="E202" s="11">
        <f t="shared" si="91"/>
        <v>52219.845420000005</v>
      </c>
      <c r="F202" s="11">
        <f t="shared" si="92"/>
        <v>144421.24758</v>
      </c>
      <c r="G202" s="11">
        <f t="shared" si="93"/>
        <v>150807.80215</v>
      </c>
      <c r="H202" s="6">
        <f t="shared" si="94"/>
        <v>26.555916987300314</v>
      </c>
      <c r="I202" s="67"/>
    </row>
    <row r="203" spans="1:9" ht="11.25" customHeight="1" x14ac:dyDescent="0.2">
      <c r="A203" s="51"/>
      <c r="B203" s="8"/>
      <c r="C203" s="8"/>
      <c r="D203" s="8"/>
      <c r="E203" s="8"/>
      <c r="F203" s="8"/>
      <c r="G203" s="8"/>
      <c r="H203" s="6" t="str">
        <f t="shared" si="94"/>
        <v/>
      </c>
      <c r="I203" s="67"/>
    </row>
    <row r="204" spans="1:9" ht="11.25" customHeight="1" x14ac:dyDescent="0.2">
      <c r="A204" s="47" t="s">
        <v>232</v>
      </c>
      <c r="B204" s="15">
        <f>SUM(B205:B211)</f>
        <v>18449539.040000003</v>
      </c>
      <c r="C204" s="15">
        <f>SUM(C205:C211)</f>
        <v>17357819.854109999</v>
      </c>
      <c r="D204" s="15">
        <f>SUM(D205:D211)</f>
        <v>324661.50355999998</v>
      </c>
      <c r="E204" s="15">
        <f t="shared" ref="E204:G204" si="95">SUM(E205:E211)</f>
        <v>17682481.357670002</v>
      </c>
      <c r="F204" s="15">
        <f t="shared" si="95"/>
        <v>767057.68233000161</v>
      </c>
      <c r="G204" s="15">
        <f t="shared" si="95"/>
        <v>1091719.1858900019</v>
      </c>
      <c r="H204" s="6">
        <f t="shared" si="94"/>
        <v>95.842401912226848</v>
      </c>
      <c r="I204" s="67"/>
    </row>
    <row r="205" spans="1:9" ht="11.25" customHeight="1" x14ac:dyDescent="0.2">
      <c r="A205" s="48" t="s">
        <v>187</v>
      </c>
      <c r="B205" s="11">
        <v>2387024.0949999979</v>
      </c>
      <c r="C205" s="11">
        <v>2281000.1987700006</v>
      </c>
      <c r="D205" s="11">
        <v>59083.769689999921</v>
      </c>
      <c r="E205" s="11">
        <f t="shared" ref="E205:E211" si="96">C205+D205</f>
        <v>2340083.9684600006</v>
      </c>
      <c r="F205" s="11">
        <f t="shared" ref="F205:F211" si="97">B205-E205</f>
        <v>46940.126539997291</v>
      </c>
      <c r="G205" s="11">
        <f t="shared" ref="G205:G211" si="98">B205-C205</f>
        <v>106023.89622999728</v>
      </c>
      <c r="H205" s="6">
        <f t="shared" si="94"/>
        <v>98.033529421076196</v>
      </c>
      <c r="I205" s="67"/>
    </row>
    <row r="206" spans="1:9" ht="11.25" customHeight="1" x14ac:dyDescent="0.2">
      <c r="A206" s="48" t="s">
        <v>233</v>
      </c>
      <c r="B206" s="11">
        <v>39023.009000000005</v>
      </c>
      <c r="C206" s="11">
        <v>37933.535060000002</v>
      </c>
      <c r="D206" s="11">
        <v>986.50117</v>
      </c>
      <c r="E206" s="11">
        <f t="shared" si="96"/>
        <v>38920.036230000005</v>
      </c>
      <c r="F206" s="11">
        <f t="shared" si="97"/>
        <v>102.97277000000031</v>
      </c>
      <c r="G206" s="11">
        <f t="shared" si="98"/>
        <v>1089.4739400000035</v>
      </c>
      <c r="H206" s="6">
        <f t="shared" si="94"/>
        <v>99.736122937111276</v>
      </c>
      <c r="I206" s="67"/>
    </row>
    <row r="207" spans="1:9" ht="11.25" customHeight="1" x14ac:dyDescent="0.2">
      <c r="A207" s="48" t="s">
        <v>234</v>
      </c>
      <c r="B207" s="11">
        <v>246278.87400000001</v>
      </c>
      <c r="C207" s="11">
        <v>243221.02799999999</v>
      </c>
      <c r="D207" s="11">
        <v>3056.2052899999999</v>
      </c>
      <c r="E207" s="11">
        <f t="shared" si="96"/>
        <v>246277.23329</v>
      </c>
      <c r="F207" s="11">
        <f t="shared" si="97"/>
        <v>1.6407100000069477</v>
      </c>
      <c r="G207" s="11">
        <f t="shared" si="98"/>
        <v>3057.8460000000196</v>
      </c>
      <c r="H207" s="6">
        <f t="shared" si="94"/>
        <v>99.999333799942576</v>
      </c>
      <c r="I207" s="67"/>
    </row>
    <row r="208" spans="1:9" ht="11.25" customHeight="1" x14ac:dyDescent="0.2">
      <c r="A208" s="48" t="s">
        <v>235</v>
      </c>
      <c r="B208" s="11">
        <v>93508.002999999997</v>
      </c>
      <c r="C208" s="11">
        <v>86982.845089999988</v>
      </c>
      <c r="D208" s="11">
        <v>1317.7069899999999</v>
      </c>
      <c r="E208" s="11">
        <f t="shared" si="96"/>
        <v>88300.552079999994</v>
      </c>
      <c r="F208" s="11">
        <f t="shared" si="97"/>
        <v>5207.450920000003</v>
      </c>
      <c r="G208" s="11">
        <f t="shared" si="98"/>
        <v>6525.157910000009</v>
      </c>
      <c r="H208" s="6">
        <f t="shared" si="94"/>
        <v>94.431010445170131</v>
      </c>
      <c r="I208" s="67"/>
    </row>
    <row r="209" spans="1:9" ht="11.25" customHeight="1" x14ac:dyDescent="0.2">
      <c r="A209" s="48" t="s">
        <v>236</v>
      </c>
      <c r="B209" s="11">
        <v>103189.255</v>
      </c>
      <c r="C209" s="11">
        <v>99613.677849999993</v>
      </c>
      <c r="D209" s="11">
        <v>434.95925</v>
      </c>
      <c r="E209" s="11">
        <f t="shared" si="96"/>
        <v>100048.63709999999</v>
      </c>
      <c r="F209" s="11">
        <f t="shared" si="97"/>
        <v>3140.617900000012</v>
      </c>
      <c r="G209" s="11">
        <f t="shared" si="98"/>
        <v>3575.5771500000119</v>
      </c>
      <c r="H209" s="6">
        <f t="shared" si="94"/>
        <v>96.956448711641528</v>
      </c>
      <c r="I209" s="67"/>
    </row>
    <row r="210" spans="1:9" ht="11.25" customHeight="1" x14ac:dyDescent="0.2">
      <c r="A210" s="48" t="s">
        <v>237</v>
      </c>
      <c r="B210" s="11">
        <v>15042903.682000004</v>
      </c>
      <c r="C210" s="11">
        <v>14106493.412179999</v>
      </c>
      <c r="D210" s="11">
        <v>255955.42317000002</v>
      </c>
      <c r="E210" s="11">
        <f t="shared" si="96"/>
        <v>14362448.835349999</v>
      </c>
      <c r="F210" s="11">
        <f t="shared" si="97"/>
        <v>680454.84665000439</v>
      </c>
      <c r="G210" s="11">
        <f t="shared" si="98"/>
        <v>936410.2698200047</v>
      </c>
      <c r="H210" s="6">
        <f t="shared" si="94"/>
        <v>95.476572468756672</v>
      </c>
      <c r="I210" s="67"/>
    </row>
    <row r="211" spans="1:9" ht="11.25" customHeight="1" x14ac:dyDescent="0.2">
      <c r="A211" s="48" t="s">
        <v>238</v>
      </c>
      <c r="B211" s="11">
        <v>537612.12199999997</v>
      </c>
      <c r="C211" s="11">
        <v>502575.15716</v>
      </c>
      <c r="D211" s="11">
        <v>3826.9380000000001</v>
      </c>
      <c r="E211" s="11">
        <f t="shared" si="96"/>
        <v>506402.09516000003</v>
      </c>
      <c r="F211" s="11">
        <f t="shared" si="97"/>
        <v>31210.026839999948</v>
      </c>
      <c r="G211" s="11">
        <f t="shared" si="98"/>
        <v>35036.964839999971</v>
      </c>
      <c r="H211" s="6">
        <f t="shared" si="94"/>
        <v>94.194694359960891</v>
      </c>
      <c r="I211" s="67"/>
    </row>
    <row r="212" spans="1:9" ht="11.25" customHeight="1" x14ac:dyDescent="0.2">
      <c r="A212" s="51"/>
      <c r="B212" s="8"/>
      <c r="C212" s="8"/>
      <c r="D212" s="8"/>
      <c r="E212" s="8"/>
      <c r="F212" s="8"/>
      <c r="G212" s="8"/>
      <c r="H212" s="6" t="str">
        <f t="shared" si="94"/>
        <v/>
      </c>
      <c r="I212" s="67"/>
    </row>
    <row r="213" spans="1:9" ht="11.25" customHeight="1" x14ac:dyDescent="0.2">
      <c r="A213" s="47" t="s">
        <v>239</v>
      </c>
      <c r="B213" s="16">
        <f>SUM(B214:B220)</f>
        <v>2504975.3908600011</v>
      </c>
      <c r="C213" s="16">
        <f>SUM(C214:C220)</f>
        <v>2272983.58886</v>
      </c>
      <c r="D213" s="16">
        <f t="shared" ref="D213:G213" si="99">SUM(D214:D220)</f>
        <v>72368.104780000009</v>
      </c>
      <c r="E213" s="16">
        <f t="shared" si="99"/>
        <v>2345351.6936399997</v>
      </c>
      <c r="F213" s="16">
        <f t="shared" si="99"/>
        <v>159623.69722000047</v>
      </c>
      <c r="G213" s="16">
        <f t="shared" si="99"/>
        <v>231991.80200000046</v>
      </c>
      <c r="H213" s="6">
        <f t="shared" si="94"/>
        <v>93.62773391697074</v>
      </c>
      <c r="I213" s="67"/>
    </row>
    <row r="214" spans="1:9" ht="11.25" customHeight="1" x14ac:dyDescent="0.2">
      <c r="A214" s="48" t="s">
        <v>240</v>
      </c>
      <c r="B214" s="11">
        <v>941736.62000000069</v>
      </c>
      <c r="C214" s="11">
        <v>891333.30229000014</v>
      </c>
      <c r="D214" s="11">
        <v>2981.0546000000099</v>
      </c>
      <c r="E214" s="11">
        <f t="shared" ref="E214:E220" si="100">C214+D214</f>
        <v>894314.35689000017</v>
      </c>
      <c r="F214" s="11">
        <f t="shared" ref="F214:F220" si="101">B214-E214</f>
        <v>47422.263110000524</v>
      </c>
      <c r="G214" s="11">
        <f t="shared" ref="G214:G220" si="102">B214-C214</f>
        <v>50403.317710000556</v>
      </c>
      <c r="H214" s="6">
        <f t="shared" si="94"/>
        <v>94.964381536952388</v>
      </c>
      <c r="I214" s="67"/>
    </row>
    <row r="215" spans="1:9" ht="11.25" customHeight="1" x14ac:dyDescent="0.2">
      <c r="A215" s="53" t="s">
        <v>241</v>
      </c>
      <c r="B215" s="11">
        <v>510422.02485999995</v>
      </c>
      <c r="C215" s="11">
        <v>487177.83357999998</v>
      </c>
      <c r="D215" s="11">
        <v>3979.4632200000001</v>
      </c>
      <c r="E215" s="11">
        <f t="shared" si="100"/>
        <v>491157.29679999995</v>
      </c>
      <c r="F215" s="11">
        <f t="shared" si="101"/>
        <v>19264.728059999994</v>
      </c>
      <c r="G215" s="11">
        <f t="shared" si="102"/>
        <v>23244.19127999997</v>
      </c>
      <c r="H215" s="6">
        <f t="shared" si="94"/>
        <v>96.225725552245905</v>
      </c>
      <c r="I215" s="67"/>
    </row>
    <row r="216" spans="1:9" ht="11.25" customHeight="1" x14ac:dyDescent="0.2">
      <c r="A216" s="48" t="s">
        <v>242</v>
      </c>
      <c r="B216" s="11">
        <v>12904</v>
      </c>
      <c r="C216" s="11">
        <v>0</v>
      </c>
      <c r="D216" s="11">
        <v>0</v>
      </c>
      <c r="E216" s="11">
        <f t="shared" si="100"/>
        <v>0</v>
      </c>
      <c r="F216" s="11">
        <f t="shared" si="101"/>
        <v>12904</v>
      </c>
      <c r="G216" s="11">
        <f t="shared" si="102"/>
        <v>12904</v>
      </c>
      <c r="H216" s="6">
        <f t="shared" si="94"/>
        <v>0</v>
      </c>
      <c r="I216" s="67"/>
    </row>
    <row r="217" spans="1:9" ht="11.25" customHeight="1" x14ac:dyDescent="0.2">
      <c r="A217" s="48" t="s">
        <v>243</v>
      </c>
      <c r="B217" s="11">
        <v>148856.43199999997</v>
      </c>
      <c r="C217" s="11">
        <v>148722.82108000002</v>
      </c>
      <c r="D217" s="11">
        <v>133.54294000000002</v>
      </c>
      <c r="E217" s="11">
        <f t="shared" si="100"/>
        <v>148856.36402000004</v>
      </c>
      <c r="F217" s="11">
        <f t="shared" si="101"/>
        <v>6.7979999934323132E-2</v>
      </c>
      <c r="G217" s="11">
        <f t="shared" si="102"/>
        <v>133.61091999994824</v>
      </c>
      <c r="H217" s="6">
        <f t="shared" si="94"/>
        <v>99.99995433183571</v>
      </c>
      <c r="I217" s="67"/>
    </row>
    <row r="218" spans="1:9" ht="11.25" customHeight="1" x14ac:dyDescent="0.2">
      <c r="A218" s="48" t="s">
        <v>244</v>
      </c>
      <c r="B218" s="11">
        <v>554953.62199999997</v>
      </c>
      <c r="C218" s="11">
        <v>420967.35993999999</v>
      </c>
      <c r="D218" s="11">
        <v>60877.306490000003</v>
      </c>
      <c r="E218" s="11">
        <f t="shared" si="100"/>
        <v>481844.66642999998</v>
      </c>
      <c r="F218" s="11">
        <f t="shared" si="101"/>
        <v>73108.955569999991</v>
      </c>
      <c r="G218" s="11">
        <f t="shared" si="102"/>
        <v>133986.26205999998</v>
      </c>
      <c r="H218" s="6">
        <f t="shared" si="94"/>
        <v>86.826114350506927</v>
      </c>
      <c r="I218" s="67"/>
    </row>
    <row r="219" spans="1:9" ht="11.25" customHeight="1" x14ac:dyDescent="0.2">
      <c r="A219" s="48" t="s">
        <v>245</v>
      </c>
      <c r="B219" s="11">
        <v>104245.81400000001</v>
      </c>
      <c r="C219" s="11">
        <v>98691.963640000002</v>
      </c>
      <c r="D219" s="11">
        <v>191.19932</v>
      </c>
      <c r="E219" s="11">
        <f t="shared" si="100"/>
        <v>98883.162960000001</v>
      </c>
      <c r="F219" s="11">
        <f t="shared" si="101"/>
        <v>5362.6510400000116</v>
      </c>
      <c r="G219" s="11">
        <f t="shared" si="102"/>
        <v>5553.8503600000113</v>
      </c>
      <c r="H219" s="6">
        <f t="shared" si="94"/>
        <v>94.855763666443224</v>
      </c>
      <c r="I219" s="67"/>
    </row>
    <row r="220" spans="1:9" ht="11.25" customHeight="1" x14ac:dyDescent="0.2">
      <c r="A220" s="53" t="s">
        <v>246</v>
      </c>
      <c r="B220" s="11">
        <v>231856.878</v>
      </c>
      <c r="C220" s="11">
        <v>226090.30833</v>
      </c>
      <c r="D220" s="11">
        <v>4205.5382099999997</v>
      </c>
      <c r="E220" s="11">
        <f t="shared" si="100"/>
        <v>230295.84654</v>
      </c>
      <c r="F220" s="11">
        <f t="shared" si="101"/>
        <v>1561.0314599999983</v>
      </c>
      <c r="G220" s="11">
        <f t="shared" si="102"/>
        <v>5766.5696699999971</v>
      </c>
      <c r="H220" s="6">
        <f t="shared" si="94"/>
        <v>99.326726266020032</v>
      </c>
      <c r="I220" s="67"/>
    </row>
    <row r="221" spans="1:9" ht="11.25" customHeight="1" x14ac:dyDescent="0.2">
      <c r="A221" s="51"/>
      <c r="B221" s="11"/>
      <c r="C221" s="7"/>
      <c r="D221" s="11"/>
      <c r="E221" s="7"/>
      <c r="F221" s="7"/>
      <c r="G221" s="7"/>
      <c r="H221" s="6" t="str">
        <f t="shared" si="94"/>
        <v/>
      </c>
      <c r="I221" s="67"/>
    </row>
    <row r="222" spans="1:9" ht="11.25" customHeight="1" x14ac:dyDescent="0.2">
      <c r="A222" s="47" t="s">
        <v>247</v>
      </c>
      <c r="B222" s="15">
        <f t="shared" ref="B222:G222" si="103">SUM(B223:B235)+SUM(B240:B253)</f>
        <v>53673276.76816</v>
      </c>
      <c r="C222" s="15">
        <f t="shared" si="103"/>
        <v>49578283.672859982</v>
      </c>
      <c r="D222" s="15">
        <f t="shared" si="103"/>
        <v>1489875.6189600001</v>
      </c>
      <c r="E222" s="15">
        <f t="shared" si="103"/>
        <v>51068159.291819975</v>
      </c>
      <c r="F222" s="15">
        <f t="shared" si="103"/>
        <v>2605117.4763400257</v>
      </c>
      <c r="G222" s="15">
        <f t="shared" si="103"/>
        <v>4094993.0953000253</v>
      </c>
      <c r="H222" s="6">
        <f t="shared" si="94"/>
        <v>95.14634165602979</v>
      </c>
      <c r="I222" s="67"/>
    </row>
    <row r="223" spans="1:9" ht="11.25" customHeight="1" x14ac:dyDescent="0.2">
      <c r="A223" s="48" t="s">
        <v>248</v>
      </c>
      <c r="B223" s="11">
        <v>161970</v>
      </c>
      <c r="C223" s="11">
        <v>129585.40269</v>
      </c>
      <c r="D223" s="11">
        <v>0</v>
      </c>
      <c r="E223" s="11">
        <f t="shared" ref="E223:E234" si="104">C223+D223</f>
        <v>129585.40269</v>
      </c>
      <c r="F223" s="11">
        <f t="shared" ref="F223:F234" si="105">B223-E223</f>
        <v>32384.597309999997</v>
      </c>
      <c r="G223" s="11">
        <f t="shared" ref="G223:G234" si="106">B223-C223</f>
        <v>32384.597309999997</v>
      </c>
      <c r="H223" s="6">
        <f t="shared" si="94"/>
        <v>80.005805204667539</v>
      </c>
      <c r="I223" s="67"/>
    </row>
    <row r="224" spans="1:9" ht="11.25" customHeight="1" x14ac:dyDescent="0.2">
      <c r="A224" s="48" t="s">
        <v>249</v>
      </c>
      <c r="B224" s="11">
        <v>178780.66999999998</v>
      </c>
      <c r="C224" s="11">
        <v>168773.80955000001</v>
      </c>
      <c r="D224" s="11">
        <v>0</v>
      </c>
      <c r="E224" s="11">
        <f t="shared" si="104"/>
        <v>168773.80955000001</v>
      </c>
      <c r="F224" s="11">
        <f t="shared" si="105"/>
        <v>10006.860449999978</v>
      </c>
      <c r="G224" s="11">
        <f t="shared" si="106"/>
        <v>10006.860449999978</v>
      </c>
      <c r="H224" s="6">
        <f t="shared" si="94"/>
        <v>94.402716775812522</v>
      </c>
      <c r="I224" s="67"/>
    </row>
    <row r="225" spans="1:9" ht="11.25" customHeight="1" x14ac:dyDescent="0.2">
      <c r="A225" s="48" t="s">
        <v>250</v>
      </c>
      <c r="B225" s="11">
        <v>177474.45699999999</v>
      </c>
      <c r="C225" s="11">
        <v>171870.25413999998</v>
      </c>
      <c r="D225" s="11">
        <v>5549.4306200000001</v>
      </c>
      <c r="E225" s="11">
        <f t="shared" si="104"/>
        <v>177419.68475999997</v>
      </c>
      <c r="F225" s="11">
        <f t="shared" si="105"/>
        <v>54.772240000020247</v>
      </c>
      <c r="G225" s="11">
        <f t="shared" si="106"/>
        <v>5604.2028600000194</v>
      </c>
      <c r="H225" s="6">
        <f t="shared" si="94"/>
        <v>99.969137958821861</v>
      </c>
      <c r="I225" s="67"/>
    </row>
    <row r="226" spans="1:9" ht="11.25" customHeight="1" x14ac:dyDescent="0.2">
      <c r="A226" s="48" t="s">
        <v>251</v>
      </c>
      <c r="B226" s="11">
        <v>26825627.291160006</v>
      </c>
      <c r="C226" s="11">
        <v>25627529.041449979</v>
      </c>
      <c r="D226" s="11">
        <v>829549.89917000022</v>
      </c>
      <c r="E226" s="11">
        <f t="shared" si="104"/>
        <v>26457078.940619979</v>
      </c>
      <c r="F226" s="11">
        <f t="shared" si="105"/>
        <v>368548.35054002702</v>
      </c>
      <c r="G226" s="11">
        <f t="shared" si="106"/>
        <v>1198098.2497100271</v>
      </c>
      <c r="H226" s="6">
        <f t="shared" si="94"/>
        <v>98.626133336827962</v>
      </c>
      <c r="I226" s="67"/>
    </row>
    <row r="227" spans="1:9" ht="11.25" customHeight="1" x14ac:dyDescent="0.2">
      <c r="A227" s="48" t="s">
        <v>252</v>
      </c>
      <c r="B227" s="11">
        <v>98589.599999999991</v>
      </c>
      <c r="C227" s="11">
        <v>86295.884439999994</v>
      </c>
      <c r="D227" s="11">
        <v>0</v>
      </c>
      <c r="E227" s="11">
        <f t="shared" si="104"/>
        <v>86295.884439999994</v>
      </c>
      <c r="F227" s="11">
        <f t="shared" si="105"/>
        <v>12293.715559999997</v>
      </c>
      <c r="G227" s="11">
        <f t="shared" si="106"/>
        <v>12293.715559999997</v>
      </c>
      <c r="H227" s="6">
        <f t="shared" si="94"/>
        <v>87.530413390459046</v>
      </c>
      <c r="I227" s="67"/>
    </row>
    <row r="228" spans="1:9" ht="11.25" customHeight="1" x14ac:dyDescent="0.2">
      <c r="A228" s="48" t="s">
        <v>253</v>
      </c>
      <c r="B228" s="11">
        <v>467602.33999999997</v>
      </c>
      <c r="C228" s="11">
        <v>429887.24011000001</v>
      </c>
      <c r="D228" s="11">
        <v>0</v>
      </c>
      <c r="E228" s="11">
        <f t="shared" si="104"/>
        <v>429887.24011000001</v>
      </c>
      <c r="F228" s="11">
        <f t="shared" si="105"/>
        <v>37715.099889999954</v>
      </c>
      <c r="G228" s="11">
        <f t="shared" si="106"/>
        <v>37715.099889999954</v>
      </c>
      <c r="H228" s="6">
        <f t="shared" ref="H228:H259" si="107">IFERROR(E228/B228*100,"")</f>
        <v>91.93436459492483</v>
      </c>
      <c r="I228" s="67"/>
    </row>
    <row r="229" spans="1:9" ht="11.25" customHeight="1" x14ac:dyDescent="0.2">
      <c r="A229" s="48" t="s">
        <v>254</v>
      </c>
      <c r="B229" s="11">
        <v>1013792.6590000001</v>
      </c>
      <c r="C229" s="11">
        <v>846908.71424</v>
      </c>
      <c r="D229" s="11">
        <v>562.14250000000004</v>
      </c>
      <c r="E229" s="11">
        <f t="shared" si="104"/>
        <v>847470.85673999996</v>
      </c>
      <c r="F229" s="11">
        <f t="shared" si="105"/>
        <v>166321.80226000014</v>
      </c>
      <c r="G229" s="11">
        <f t="shared" si="106"/>
        <v>166883.9447600001</v>
      </c>
      <c r="H229" s="6">
        <f t="shared" si="107"/>
        <v>83.594100747971567</v>
      </c>
      <c r="I229" s="67"/>
    </row>
    <row r="230" spans="1:9" ht="11.25" customHeight="1" x14ac:dyDescent="0.2">
      <c r="A230" s="48" t="s">
        <v>255</v>
      </c>
      <c r="B230" s="11">
        <v>363636.02500000002</v>
      </c>
      <c r="C230" s="11">
        <v>314301.82325999998</v>
      </c>
      <c r="D230" s="11">
        <v>17255.01727</v>
      </c>
      <c r="E230" s="11">
        <f t="shared" si="104"/>
        <v>331556.84052999999</v>
      </c>
      <c r="F230" s="11">
        <f t="shared" si="105"/>
        <v>32079.184470000037</v>
      </c>
      <c r="G230" s="11">
        <f t="shared" si="106"/>
        <v>49334.201740000048</v>
      </c>
      <c r="H230" s="6">
        <f t="shared" si="107"/>
        <v>91.178216055463693</v>
      </c>
      <c r="I230" s="67"/>
    </row>
    <row r="231" spans="1:9" ht="11.25" customHeight="1" x14ac:dyDescent="0.2">
      <c r="A231" s="48" t="s">
        <v>256</v>
      </c>
      <c r="B231" s="11">
        <v>149166.386</v>
      </c>
      <c r="C231" s="11">
        <v>142717.95794999998</v>
      </c>
      <c r="D231" s="11">
        <v>2141.5254599999998</v>
      </c>
      <c r="E231" s="11">
        <f t="shared" si="104"/>
        <v>144859.48340999999</v>
      </c>
      <c r="F231" s="11">
        <f t="shared" si="105"/>
        <v>4306.9025900000124</v>
      </c>
      <c r="G231" s="11">
        <f t="shared" si="106"/>
        <v>6448.4280500000168</v>
      </c>
      <c r="H231" s="6">
        <f t="shared" si="107"/>
        <v>97.112685568449706</v>
      </c>
      <c r="I231" s="67"/>
    </row>
    <row r="232" spans="1:9" ht="11.25" customHeight="1" x14ac:dyDescent="0.2">
      <c r="A232" s="48" t="s">
        <v>257</v>
      </c>
      <c r="B232" s="11">
        <v>307469.94299999997</v>
      </c>
      <c r="C232" s="11">
        <v>306847.55887000001</v>
      </c>
      <c r="D232" s="11">
        <v>157.48609999999999</v>
      </c>
      <c r="E232" s="11">
        <f t="shared" si="104"/>
        <v>307005.04496999999</v>
      </c>
      <c r="F232" s="11">
        <f t="shared" si="105"/>
        <v>464.8980299999821</v>
      </c>
      <c r="G232" s="11">
        <f t="shared" si="106"/>
        <v>622.38412999996217</v>
      </c>
      <c r="H232" s="6">
        <f t="shared" si="107"/>
        <v>99.848798869423149</v>
      </c>
      <c r="I232" s="67"/>
    </row>
    <row r="233" spans="1:9" ht="11.25" customHeight="1" x14ac:dyDescent="0.2">
      <c r="A233" s="48" t="s">
        <v>258</v>
      </c>
      <c r="B233" s="11">
        <v>320143.89300000004</v>
      </c>
      <c r="C233" s="11">
        <v>267894.9486</v>
      </c>
      <c r="D233" s="11">
        <v>152.61439000000001</v>
      </c>
      <c r="E233" s="11">
        <f t="shared" si="104"/>
        <v>268047.56299000001</v>
      </c>
      <c r="F233" s="11">
        <f t="shared" si="105"/>
        <v>52096.330010000034</v>
      </c>
      <c r="G233" s="11">
        <f t="shared" si="106"/>
        <v>52248.944400000037</v>
      </c>
      <c r="H233" s="6">
        <f t="shared" si="107"/>
        <v>83.727214184279305</v>
      </c>
      <c r="I233" s="67"/>
    </row>
    <row r="234" spans="1:9" ht="11.25" customHeight="1" x14ac:dyDescent="0.2">
      <c r="A234" s="48" t="s">
        <v>259</v>
      </c>
      <c r="B234" s="11">
        <v>189607.12899999999</v>
      </c>
      <c r="C234" s="11">
        <v>159801.58082999999</v>
      </c>
      <c r="D234" s="11">
        <v>449.90403000000003</v>
      </c>
      <c r="E234" s="11">
        <f t="shared" si="104"/>
        <v>160251.48486</v>
      </c>
      <c r="F234" s="11">
        <f t="shared" si="105"/>
        <v>29355.644139999989</v>
      </c>
      <c r="G234" s="11">
        <f t="shared" si="106"/>
        <v>29805.548169999995</v>
      </c>
      <c r="H234" s="6">
        <f t="shared" si="107"/>
        <v>84.517647466725805</v>
      </c>
      <c r="I234" s="67"/>
    </row>
    <row r="235" spans="1:9" ht="11.25" customHeight="1" x14ac:dyDescent="0.2">
      <c r="A235" s="48" t="s">
        <v>260</v>
      </c>
      <c r="B235" s="14">
        <f t="shared" ref="B235:C235" si="108">SUM(B236:B239)</f>
        <v>2230489.2089999998</v>
      </c>
      <c r="C235" s="14">
        <f t="shared" si="108"/>
        <v>1779780.77853</v>
      </c>
      <c r="D235" s="14">
        <f t="shared" ref="D235:G235" si="109">SUM(D236:D239)</f>
        <v>24716.758419999998</v>
      </c>
      <c r="E235" s="14">
        <f t="shared" si="109"/>
        <v>1804497.5369500001</v>
      </c>
      <c r="F235" s="14">
        <f t="shared" si="109"/>
        <v>425991.67205000005</v>
      </c>
      <c r="G235" s="14">
        <f t="shared" si="109"/>
        <v>450708.43047000008</v>
      </c>
      <c r="H235" s="6">
        <f t="shared" si="107"/>
        <v>80.901424210835543</v>
      </c>
      <c r="I235" s="67"/>
    </row>
    <row r="236" spans="1:9" ht="11.25" customHeight="1" x14ac:dyDescent="0.2">
      <c r="A236" s="48" t="s">
        <v>261</v>
      </c>
      <c r="B236" s="11">
        <v>959922.23800000013</v>
      </c>
      <c r="C236" s="11">
        <v>777539.70878999995</v>
      </c>
      <c r="D236" s="11">
        <v>8928.6465399999997</v>
      </c>
      <c r="E236" s="11">
        <f t="shared" ref="E236:E253" si="110">C236+D236</f>
        <v>786468.35532999993</v>
      </c>
      <c r="F236" s="11">
        <f t="shared" ref="F236:F253" si="111">B236-E236</f>
        <v>173453.8826700002</v>
      </c>
      <c r="G236" s="11">
        <f t="shared" ref="G236:G253" si="112">B236-C236</f>
        <v>182382.52921000018</v>
      </c>
      <c r="H236" s="6">
        <f t="shared" si="107"/>
        <v>81.930423548537462</v>
      </c>
      <c r="I236" s="67"/>
    </row>
    <row r="237" spans="1:9" ht="11.25" customHeight="1" x14ac:dyDescent="0.2">
      <c r="A237" s="48" t="s">
        <v>262</v>
      </c>
      <c r="B237" s="11">
        <v>304297.94400000002</v>
      </c>
      <c r="C237" s="11">
        <v>300511.74189</v>
      </c>
      <c r="D237" s="11">
        <v>2810.6084500000002</v>
      </c>
      <c r="E237" s="11">
        <f t="shared" si="110"/>
        <v>303322.35034</v>
      </c>
      <c r="F237" s="11">
        <f t="shared" si="111"/>
        <v>975.59366000001319</v>
      </c>
      <c r="G237" s="11">
        <f t="shared" si="112"/>
        <v>3786.2021100000129</v>
      </c>
      <c r="H237" s="6">
        <f t="shared" si="107"/>
        <v>99.679395250859798</v>
      </c>
      <c r="I237" s="67"/>
    </row>
    <row r="238" spans="1:9" ht="11.25" customHeight="1" x14ac:dyDescent="0.2">
      <c r="A238" s="48" t="s">
        <v>263</v>
      </c>
      <c r="B238" s="11">
        <v>221341.45499999999</v>
      </c>
      <c r="C238" s="11">
        <v>217445.44703000001</v>
      </c>
      <c r="D238" s="11">
        <v>4.8499999999999996</v>
      </c>
      <c r="E238" s="11">
        <f t="shared" si="110"/>
        <v>217450.29703000002</v>
      </c>
      <c r="F238" s="11">
        <f t="shared" si="111"/>
        <v>3891.1579699999711</v>
      </c>
      <c r="G238" s="11">
        <f t="shared" si="112"/>
        <v>3896.0079699999769</v>
      </c>
      <c r="H238" s="6">
        <f t="shared" si="107"/>
        <v>98.242011208429091</v>
      </c>
      <c r="I238" s="67"/>
    </row>
    <row r="239" spans="1:9" ht="11.25" customHeight="1" x14ac:dyDescent="0.2">
      <c r="A239" s="48" t="s">
        <v>264</v>
      </c>
      <c r="B239" s="11">
        <v>744927.57199999993</v>
      </c>
      <c r="C239" s="11">
        <v>484283.88082000002</v>
      </c>
      <c r="D239" s="11">
        <v>12972.65343</v>
      </c>
      <c r="E239" s="11">
        <f t="shared" si="110"/>
        <v>497256.53425000003</v>
      </c>
      <c r="F239" s="11">
        <f t="shared" si="111"/>
        <v>247671.0377499999</v>
      </c>
      <c r="G239" s="11">
        <f t="shared" si="112"/>
        <v>260643.69117999991</v>
      </c>
      <c r="H239" s="6">
        <f t="shared" si="107"/>
        <v>66.75233310467398</v>
      </c>
      <c r="I239" s="67"/>
    </row>
    <row r="240" spans="1:9" ht="11.25" customHeight="1" x14ac:dyDescent="0.2">
      <c r="A240" s="48" t="s">
        <v>265</v>
      </c>
      <c r="B240" s="11">
        <v>234507.391</v>
      </c>
      <c r="C240" s="11">
        <v>229419.93210000001</v>
      </c>
      <c r="D240" s="11">
        <v>4669.4787100000003</v>
      </c>
      <c r="E240" s="11">
        <f t="shared" si="110"/>
        <v>234089.41081</v>
      </c>
      <c r="F240" s="11">
        <f t="shared" si="111"/>
        <v>417.98019000000204</v>
      </c>
      <c r="G240" s="11">
        <f t="shared" si="112"/>
        <v>5087.4588999999978</v>
      </c>
      <c r="H240" s="6">
        <f t="shared" si="107"/>
        <v>99.821762466326703</v>
      </c>
      <c r="I240" s="67"/>
    </row>
    <row r="241" spans="1:9" ht="11.25" customHeight="1" x14ac:dyDescent="0.2">
      <c r="A241" s="48" t="s">
        <v>266</v>
      </c>
      <c r="B241" s="11">
        <v>3273554.4559999998</v>
      </c>
      <c r="C241" s="11">
        <v>3179916.3898400003</v>
      </c>
      <c r="D241" s="11">
        <v>72616.152040000001</v>
      </c>
      <c r="E241" s="11">
        <f t="shared" si="110"/>
        <v>3252532.5418800004</v>
      </c>
      <c r="F241" s="11">
        <f t="shared" si="111"/>
        <v>21021.91411999939</v>
      </c>
      <c r="G241" s="11">
        <f t="shared" si="112"/>
        <v>93638.066159999464</v>
      </c>
      <c r="H241" s="6">
        <f t="shared" si="107"/>
        <v>99.357826044974786</v>
      </c>
      <c r="I241" s="67"/>
    </row>
    <row r="242" spans="1:9" ht="11.25" customHeight="1" x14ac:dyDescent="0.2">
      <c r="A242" s="48" t="s">
        <v>267</v>
      </c>
      <c r="B242" s="11">
        <v>752721.60300000012</v>
      </c>
      <c r="C242" s="11">
        <v>577989.28648000001</v>
      </c>
      <c r="D242" s="11">
        <v>19614.046059999997</v>
      </c>
      <c r="E242" s="11">
        <f t="shared" si="110"/>
        <v>597603.33253999997</v>
      </c>
      <c r="F242" s="11">
        <f t="shared" si="111"/>
        <v>155118.27046000015</v>
      </c>
      <c r="G242" s="11">
        <f t="shared" si="112"/>
        <v>174732.31652000011</v>
      </c>
      <c r="H242" s="6">
        <f t="shared" si="107"/>
        <v>79.392345079273611</v>
      </c>
      <c r="I242" s="67"/>
    </row>
    <row r="243" spans="1:9" ht="11.25" customHeight="1" x14ac:dyDescent="0.2">
      <c r="A243" s="48" t="s">
        <v>268</v>
      </c>
      <c r="B243" s="11">
        <v>7024508.726999999</v>
      </c>
      <c r="C243" s="11">
        <v>6928734.7160100006</v>
      </c>
      <c r="D243" s="11">
        <v>95694.594519999999</v>
      </c>
      <c r="E243" s="11">
        <f t="shared" si="110"/>
        <v>7024429.3105300004</v>
      </c>
      <c r="F243" s="11">
        <f t="shared" si="111"/>
        <v>79.416469998657703</v>
      </c>
      <c r="G243" s="11">
        <f t="shared" si="112"/>
        <v>95774.010989998467</v>
      </c>
      <c r="H243" s="6">
        <f t="shared" si="107"/>
        <v>99.998869437378673</v>
      </c>
      <c r="I243" s="67"/>
    </row>
    <row r="244" spans="1:9" ht="11.25" customHeight="1" x14ac:dyDescent="0.2">
      <c r="A244" s="48" t="s">
        <v>269</v>
      </c>
      <c r="B244" s="11">
        <v>66729.712</v>
      </c>
      <c r="C244" s="11">
        <v>42927.391539999997</v>
      </c>
      <c r="D244" s="11">
        <v>1000.9289399999999</v>
      </c>
      <c r="E244" s="11">
        <f t="shared" si="110"/>
        <v>43928.320479999995</v>
      </c>
      <c r="F244" s="11">
        <f t="shared" si="111"/>
        <v>22801.391520000005</v>
      </c>
      <c r="G244" s="11">
        <f t="shared" si="112"/>
        <v>23802.320460000003</v>
      </c>
      <c r="H244" s="6">
        <f t="shared" si="107"/>
        <v>65.830226391506073</v>
      </c>
      <c r="I244" s="67"/>
    </row>
    <row r="245" spans="1:9" ht="11.25" customHeight="1" x14ac:dyDescent="0.2">
      <c r="A245" s="56" t="s">
        <v>91</v>
      </c>
      <c r="B245" s="11">
        <v>536528.65700000001</v>
      </c>
      <c r="C245" s="11">
        <v>458964.84158000001</v>
      </c>
      <c r="D245" s="11">
        <v>7455.9867400000003</v>
      </c>
      <c r="E245" s="11">
        <f t="shared" si="110"/>
        <v>466420.82832000003</v>
      </c>
      <c r="F245" s="11">
        <f t="shared" si="111"/>
        <v>70107.828679999977</v>
      </c>
      <c r="G245" s="11">
        <f t="shared" si="112"/>
        <v>77563.815419999999</v>
      </c>
      <c r="H245" s="6">
        <f t="shared" si="107"/>
        <v>86.933069135205585</v>
      </c>
      <c r="I245" s="67"/>
    </row>
    <row r="246" spans="1:9" ht="11.25" customHeight="1" x14ac:dyDescent="0.2">
      <c r="A246" s="56" t="s">
        <v>270</v>
      </c>
      <c r="B246" s="11">
        <v>3943663.5159999998</v>
      </c>
      <c r="C246" s="11">
        <v>3479214.6167899999</v>
      </c>
      <c r="D246" s="11">
        <v>6742.9759400000003</v>
      </c>
      <c r="E246" s="11">
        <f t="shared" si="110"/>
        <v>3485957.5927299997</v>
      </c>
      <c r="F246" s="11">
        <f t="shared" si="111"/>
        <v>457705.92327000014</v>
      </c>
      <c r="G246" s="11">
        <f t="shared" si="112"/>
        <v>464448.89920999995</v>
      </c>
      <c r="H246" s="6">
        <f t="shared" si="107"/>
        <v>88.393890061537377</v>
      </c>
      <c r="I246" s="67"/>
    </row>
    <row r="247" spans="1:9" ht="11.25" customHeight="1" x14ac:dyDescent="0.2">
      <c r="A247" s="56" t="s">
        <v>271</v>
      </c>
      <c r="B247" s="11">
        <v>177851.43299999999</v>
      </c>
      <c r="C247" s="11">
        <v>160178.63941999999</v>
      </c>
      <c r="D247" s="11">
        <v>8104.08457</v>
      </c>
      <c r="E247" s="11">
        <f t="shared" si="110"/>
        <v>168282.72399</v>
      </c>
      <c r="F247" s="11">
        <f t="shared" si="111"/>
        <v>9568.7090099999914</v>
      </c>
      <c r="G247" s="11">
        <f t="shared" si="112"/>
        <v>17672.793579999998</v>
      </c>
      <c r="H247" s="6">
        <f t="shared" si="107"/>
        <v>94.619830243369478</v>
      </c>
      <c r="I247" s="67"/>
    </row>
    <row r="248" spans="1:9" ht="11.25" customHeight="1" x14ac:dyDescent="0.2">
      <c r="A248" s="56" t="s">
        <v>272</v>
      </c>
      <c r="B248" s="11">
        <v>1676938.966</v>
      </c>
      <c r="C248" s="11">
        <v>808911.53078999999</v>
      </c>
      <c r="D248" s="11">
        <v>335507.23134</v>
      </c>
      <c r="E248" s="11">
        <f t="shared" si="110"/>
        <v>1144418.7621299999</v>
      </c>
      <c r="F248" s="11">
        <f t="shared" si="111"/>
        <v>532520.20387000008</v>
      </c>
      <c r="G248" s="11">
        <f t="shared" si="112"/>
        <v>868027.43521000003</v>
      </c>
      <c r="H248" s="6">
        <f t="shared" si="107"/>
        <v>68.244508913748973</v>
      </c>
      <c r="I248" s="67"/>
    </row>
    <row r="249" spans="1:9" ht="11.25" customHeight="1" x14ac:dyDescent="0.2">
      <c r="A249" s="56" t="s">
        <v>273</v>
      </c>
      <c r="B249" s="11">
        <v>963892.77000000014</v>
      </c>
      <c r="C249" s="11">
        <v>935225.91147000005</v>
      </c>
      <c r="D249" s="11">
        <v>22968.288390000002</v>
      </c>
      <c r="E249" s="11">
        <f t="shared" si="110"/>
        <v>958194.19986000005</v>
      </c>
      <c r="F249" s="11">
        <f t="shared" si="111"/>
        <v>5698.5701400000835</v>
      </c>
      <c r="G249" s="11">
        <f t="shared" si="112"/>
        <v>28666.858530000085</v>
      </c>
      <c r="H249" s="6">
        <f t="shared" si="107"/>
        <v>99.408796256454949</v>
      </c>
      <c r="I249" s="67"/>
    </row>
    <row r="250" spans="1:9" ht="11.25" customHeight="1" x14ac:dyDescent="0.2">
      <c r="A250" s="56" t="s">
        <v>274</v>
      </c>
      <c r="B250" s="11">
        <v>134778.54300000001</v>
      </c>
      <c r="C250" s="11">
        <v>123186.28982999999</v>
      </c>
      <c r="D250" s="11">
        <v>4598.8190100000002</v>
      </c>
      <c r="E250" s="11">
        <f t="shared" si="110"/>
        <v>127785.10884</v>
      </c>
      <c r="F250" s="11">
        <f t="shared" si="111"/>
        <v>6993.4341600000043</v>
      </c>
      <c r="G250" s="11">
        <f t="shared" si="112"/>
        <v>11592.253170000011</v>
      </c>
      <c r="H250" s="6">
        <f t="shared" si="107"/>
        <v>94.811166522255689</v>
      </c>
      <c r="I250" s="67"/>
    </row>
    <row r="251" spans="1:9" ht="11.25" customHeight="1" x14ac:dyDescent="0.2">
      <c r="A251" s="56" t="s">
        <v>275</v>
      </c>
      <c r="B251" s="11">
        <v>851352.94900000002</v>
      </c>
      <c r="C251" s="11">
        <v>758478.87067999993</v>
      </c>
      <c r="D251" s="11">
        <v>27689.55905</v>
      </c>
      <c r="E251" s="11">
        <f t="shared" si="110"/>
        <v>786168.42972999997</v>
      </c>
      <c r="F251" s="11">
        <f t="shared" si="111"/>
        <v>65184.519270000048</v>
      </c>
      <c r="G251" s="11">
        <f t="shared" si="112"/>
        <v>92874.078320000088</v>
      </c>
      <c r="H251" s="6">
        <f t="shared" si="107"/>
        <v>92.343420041409871</v>
      </c>
      <c r="I251" s="67"/>
    </row>
    <row r="252" spans="1:9" ht="11.25" customHeight="1" x14ac:dyDescent="0.2">
      <c r="A252" s="48" t="s">
        <v>276</v>
      </c>
      <c r="B252" s="11">
        <v>557163.19200000004</v>
      </c>
      <c r="C252" s="11">
        <v>481876.37193000002</v>
      </c>
      <c r="D252" s="11">
        <v>223.28550000000001</v>
      </c>
      <c r="E252" s="11">
        <f t="shared" si="110"/>
        <v>482099.65743000002</v>
      </c>
      <c r="F252" s="11">
        <f t="shared" si="111"/>
        <v>75063.534570000018</v>
      </c>
      <c r="G252" s="11">
        <f t="shared" si="112"/>
        <v>75286.820070000016</v>
      </c>
      <c r="H252" s="6">
        <f t="shared" si="107"/>
        <v>86.527549621404276</v>
      </c>
      <c r="I252" s="67"/>
    </row>
    <row r="253" spans="1:9" ht="11.25" customHeight="1" x14ac:dyDescent="0.2">
      <c r="A253" s="48" t="s">
        <v>277</v>
      </c>
      <c r="B253" s="11">
        <v>994735.2509999997</v>
      </c>
      <c r="C253" s="11">
        <v>981063.88974000001</v>
      </c>
      <c r="D253" s="11">
        <v>2455.4101900000001</v>
      </c>
      <c r="E253" s="11">
        <f t="shared" si="110"/>
        <v>983519.29992999998</v>
      </c>
      <c r="F253" s="11">
        <f t="shared" si="111"/>
        <v>11215.951069999719</v>
      </c>
      <c r="G253" s="11">
        <f t="shared" si="112"/>
        <v>13671.361259999685</v>
      </c>
      <c r="H253" s="6">
        <f t="shared" si="107"/>
        <v>98.872468723841394</v>
      </c>
      <c r="I253" s="67"/>
    </row>
    <row r="254" spans="1:9" ht="11.25" customHeight="1" x14ac:dyDescent="0.2">
      <c r="A254" s="51"/>
      <c r="B254" s="11"/>
      <c r="C254" s="7"/>
      <c r="D254" s="11"/>
      <c r="E254" s="7"/>
      <c r="F254" s="7"/>
      <c r="G254" s="7"/>
      <c r="H254" s="6" t="str">
        <f t="shared" si="107"/>
        <v/>
      </c>
      <c r="I254" s="67"/>
    </row>
    <row r="255" spans="1:9" ht="11.25" customHeight="1" x14ac:dyDescent="0.2">
      <c r="A255" s="47" t="s">
        <v>278</v>
      </c>
      <c r="B255" s="14">
        <f t="shared" ref="B255:C255" si="113">SUM(B256:B260)</f>
        <v>58446967</v>
      </c>
      <c r="C255" s="14">
        <f t="shared" si="113"/>
        <v>57968758.905749999</v>
      </c>
      <c r="D255" s="14">
        <f t="shared" ref="D255:G255" si="114">SUM(D256:D260)</f>
        <v>455715.11667000002</v>
      </c>
      <c r="E255" s="14">
        <f t="shared" si="114"/>
        <v>58424474.022419997</v>
      </c>
      <c r="F255" s="14">
        <f t="shared" si="114"/>
        <v>22492.977579996834</v>
      </c>
      <c r="G255" s="14">
        <f t="shared" si="114"/>
        <v>478208.09425000008</v>
      </c>
      <c r="H255" s="6">
        <f t="shared" si="107"/>
        <v>99.96151557773733</v>
      </c>
      <c r="I255" s="67"/>
    </row>
    <row r="256" spans="1:9" ht="11.25" customHeight="1" x14ac:dyDescent="0.2">
      <c r="A256" s="56" t="s">
        <v>279</v>
      </c>
      <c r="B256" s="11">
        <v>50490267</v>
      </c>
      <c r="C256" s="11">
        <v>50071999.251460001</v>
      </c>
      <c r="D256" s="11">
        <v>418017.8774</v>
      </c>
      <c r="E256" s="11">
        <f t="shared" ref="E256:E260" si="115">C256+D256</f>
        <v>50490017.128860004</v>
      </c>
      <c r="F256" s="11">
        <f>B256-E256</f>
        <v>249.87113999575377</v>
      </c>
      <c r="G256" s="11">
        <f>B256-C256</f>
        <v>418267.74853999913</v>
      </c>
      <c r="H256" s="6">
        <f t="shared" si="107"/>
        <v>99.999505110281959</v>
      </c>
      <c r="I256" s="67"/>
    </row>
    <row r="257" spans="1:9" ht="11.25" customHeight="1" x14ac:dyDescent="0.2">
      <c r="A257" s="56" t="s">
        <v>280</v>
      </c>
      <c r="B257" s="11">
        <v>165313</v>
      </c>
      <c r="C257" s="11">
        <v>165255.74661</v>
      </c>
      <c r="D257" s="11">
        <v>32.848459999999996</v>
      </c>
      <c r="E257" s="11">
        <f t="shared" si="115"/>
        <v>165288.59507000001</v>
      </c>
      <c r="F257" s="11">
        <f>B257-E257</f>
        <v>24.40492999998969</v>
      </c>
      <c r="G257" s="11">
        <f>B257-C257</f>
        <v>57.253389999998035</v>
      </c>
      <c r="H257" s="6">
        <f t="shared" si="107"/>
        <v>99.985237138035131</v>
      </c>
      <c r="I257" s="67"/>
    </row>
    <row r="258" spans="1:9" ht="11.25" customHeight="1" x14ac:dyDescent="0.2">
      <c r="A258" s="56" t="s">
        <v>281</v>
      </c>
      <c r="B258" s="11">
        <v>2605329.0000000009</v>
      </c>
      <c r="C258" s="11">
        <v>2587299.8241399997</v>
      </c>
      <c r="D258" s="11">
        <v>1165.65291</v>
      </c>
      <c r="E258" s="11">
        <f t="shared" si="115"/>
        <v>2588465.4770499999</v>
      </c>
      <c r="F258" s="11">
        <f>B258-E258</f>
        <v>16863.522950001061</v>
      </c>
      <c r="G258" s="11">
        <f>B258-C258</f>
        <v>18029.17586000124</v>
      </c>
      <c r="H258" s="6">
        <f t="shared" si="107"/>
        <v>99.352729618792821</v>
      </c>
      <c r="I258" s="67"/>
    </row>
    <row r="259" spans="1:9" ht="11.25" customHeight="1" x14ac:dyDescent="0.2">
      <c r="A259" s="56" t="s">
        <v>282</v>
      </c>
      <c r="B259" s="11">
        <v>4162940</v>
      </c>
      <c r="C259" s="11">
        <v>4127819.8932600003</v>
      </c>
      <c r="D259" s="11">
        <v>35120.106740000003</v>
      </c>
      <c r="E259" s="11">
        <f t="shared" si="115"/>
        <v>4162940.0000000005</v>
      </c>
      <c r="F259" s="11">
        <f>B259-E259</f>
        <v>0</v>
      </c>
      <c r="G259" s="11">
        <f>B259-C259</f>
        <v>35120.106739999726</v>
      </c>
      <c r="H259" s="6">
        <f t="shared" si="107"/>
        <v>100.00000000000003</v>
      </c>
      <c r="I259" s="67"/>
    </row>
    <row r="260" spans="1:9" ht="11.25" customHeight="1" x14ac:dyDescent="0.2">
      <c r="A260" s="56" t="s">
        <v>283</v>
      </c>
      <c r="B260" s="11">
        <v>1023118</v>
      </c>
      <c r="C260" s="11">
        <v>1016384.19028</v>
      </c>
      <c r="D260" s="11">
        <v>1378.6311599999999</v>
      </c>
      <c r="E260" s="11">
        <f t="shared" si="115"/>
        <v>1017762.82144</v>
      </c>
      <c r="F260" s="11">
        <f>B260-E260</f>
        <v>5355.1785600000294</v>
      </c>
      <c r="G260" s="11">
        <f>B260-C260</f>
        <v>6733.8097200000193</v>
      </c>
      <c r="H260" s="6">
        <f t="shared" ref="H260:H274" si="116">IFERROR(E260/B260*100,"")</f>
        <v>99.476582509544357</v>
      </c>
      <c r="I260" s="67"/>
    </row>
    <row r="261" spans="1:9" ht="11.25" customHeight="1" x14ac:dyDescent="0.2">
      <c r="A261" s="51"/>
      <c r="B261" s="11"/>
      <c r="C261" s="7"/>
      <c r="D261" s="11"/>
      <c r="E261" s="7"/>
      <c r="F261" s="7"/>
      <c r="G261" s="7"/>
      <c r="H261" s="6" t="str">
        <f t="shared" si="116"/>
        <v/>
      </c>
      <c r="I261" s="67"/>
    </row>
    <row r="262" spans="1:9" ht="11.25" customHeight="1" x14ac:dyDescent="0.2">
      <c r="A262" s="47" t="s">
        <v>284</v>
      </c>
      <c r="B262" s="9">
        <f t="shared" ref="B262:G262" si="117">+B263+B264</f>
        <v>2345823.1369999992</v>
      </c>
      <c r="C262" s="9">
        <f t="shared" si="117"/>
        <v>2287775.47878</v>
      </c>
      <c r="D262" s="9">
        <f t="shared" si="117"/>
        <v>8799.0310600000012</v>
      </c>
      <c r="E262" s="14">
        <f t="shared" si="117"/>
        <v>2296574.5098400004</v>
      </c>
      <c r="F262" s="14">
        <f t="shared" si="117"/>
        <v>49248.627159998825</v>
      </c>
      <c r="G262" s="14">
        <f t="shared" si="117"/>
        <v>58047.658219999037</v>
      </c>
      <c r="H262" s="6">
        <f t="shared" si="116"/>
        <v>97.900582256896769</v>
      </c>
      <c r="I262" s="67"/>
    </row>
    <row r="263" spans="1:9" ht="11.25" customHeight="1" x14ac:dyDescent="0.2">
      <c r="A263" s="56" t="s">
        <v>285</v>
      </c>
      <c r="B263" s="11">
        <v>2253467.1249999991</v>
      </c>
      <c r="C263" s="11">
        <v>2206775.57461</v>
      </c>
      <c r="D263" s="11">
        <v>6541.5848500000002</v>
      </c>
      <c r="E263" s="11">
        <f t="shared" ref="E263:E264" si="118">C263+D263</f>
        <v>2213317.1594600002</v>
      </c>
      <c r="F263" s="11">
        <f>B263-E263</f>
        <v>40149.965539998841</v>
      </c>
      <c r="G263" s="11">
        <f>B263-C263</f>
        <v>46691.550389999058</v>
      </c>
      <c r="H263" s="6">
        <f t="shared" si="116"/>
        <v>98.218302583846267</v>
      </c>
      <c r="I263" s="67"/>
    </row>
    <row r="264" spans="1:9" ht="11.25" customHeight="1" x14ac:dyDescent="0.2">
      <c r="A264" s="56" t="s">
        <v>286</v>
      </c>
      <c r="B264" s="11">
        <v>92356.011999999988</v>
      </c>
      <c r="C264" s="11">
        <v>80999.904170000009</v>
      </c>
      <c r="D264" s="11">
        <v>2257.4462100000001</v>
      </c>
      <c r="E264" s="11">
        <f t="shared" si="118"/>
        <v>83257.350380000003</v>
      </c>
      <c r="F264" s="11">
        <f>B264-E264</f>
        <v>9098.6616199999844</v>
      </c>
      <c r="G264" s="11">
        <f>B264-C264</f>
        <v>11356.107829999979</v>
      </c>
      <c r="H264" s="6">
        <f t="shared" si="116"/>
        <v>90.148273595875935</v>
      </c>
      <c r="I264" s="67"/>
    </row>
    <row r="265" spans="1:9" ht="12" x14ac:dyDescent="0.2">
      <c r="A265" s="51"/>
      <c r="B265" s="8"/>
      <c r="C265" s="8"/>
      <c r="D265" s="8"/>
      <c r="E265" s="8"/>
      <c r="F265" s="8"/>
      <c r="G265" s="8"/>
      <c r="H265" s="6" t="str">
        <f t="shared" si="116"/>
        <v/>
      </c>
      <c r="I265" s="67"/>
    </row>
    <row r="266" spans="1:9" ht="11.25" customHeight="1" x14ac:dyDescent="0.2">
      <c r="A266" s="57" t="s">
        <v>287</v>
      </c>
      <c r="B266" s="11">
        <v>14278145.483999999</v>
      </c>
      <c r="C266" s="11">
        <v>14194382.11146</v>
      </c>
      <c r="D266" s="11">
        <v>7739.6081899999999</v>
      </c>
      <c r="E266" s="11">
        <f t="shared" ref="E266" si="119">C266+D266</f>
        <v>14202121.71965</v>
      </c>
      <c r="F266" s="11">
        <f>B266-E266</f>
        <v>76023.764349998906</v>
      </c>
      <c r="G266" s="11">
        <f>B266-C266</f>
        <v>83763.372539998963</v>
      </c>
      <c r="H266" s="6">
        <f t="shared" si="116"/>
        <v>99.467551549778008</v>
      </c>
      <c r="I266" s="67"/>
    </row>
    <row r="267" spans="1:9" ht="11.25" customHeight="1" x14ac:dyDescent="0.2">
      <c r="A267" s="51"/>
      <c r="B267" s="8"/>
      <c r="C267" s="8"/>
      <c r="D267" s="8"/>
      <c r="E267" s="8"/>
      <c r="F267" s="8"/>
      <c r="G267" s="8"/>
      <c r="H267" s="6" t="str">
        <f t="shared" si="116"/>
        <v/>
      </c>
      <c r="I267" s="67"/>
    </row>
    <row r="268" spans="1:9" ht="11.25" customHeight="1" x14ac:dyDescent="0.2">
      <c r="A268" s="47" t="s">
        <v>288</v>
      </c>
      <c r="B268" s="11">
        <v>27061018.274999999</v>
      </c>
      <c r="C268" s="11">
        <v>27060979.108439997</v>
      </c>
      <c r="D268" s="11">
        <v>0</v>
      </c>
      <c r="E268" s="11">
        <f t="shared" ref="E268" si="120">C268+D268</f>
        <v>27060979.108439997</v>
      </c>
      <c r="F268" s="11">
        <f>B268-E268</f>
        <v>39.166560001671314</v>
      </c>
      <c r="G268" s="11">
        <f>B268-C268</f>
        <v>39.166560001671314</v>
      </c>
      <c r="H268" s="6">
        <f t="shared" si="116"/>
        <v>99.999855265756793</v>
      </c>
      <c r="I268" s="67"/>
    </row>
    <row r="269" spans="1:9" ht="11.25" customHeight="1" x14ac:dyDescent="0.2">
      <c r="A269" s="51"/>
      <c r="B269" s="8"/>
      <c r="C269" s="8"/>
      <c r="D269" s="8"/>
      <c r="E269" s="8"/>
      <c r="F269" s="8"/>
      <c r="G269" s="8"/>
      <c r="H269" s="6" t="str">
        <f t="shared" si="116"/>
        <v/>
      </c>
      <c r="I269" s="67"/>
    </row>
    <row r="270" spans="1:9" ht="11.25" customHeight="1" x14ac:dyDescent="0.2">
      <c r="A270" s="47" t="s">
        <v>289</v>
      </c>
      <c r="B270" s="11">
        <v>5421441.8330000006</v>
      </c>
      <c r="C270" s="11">
        <v>5419016.20438</v>
      </c>
      <c r="D270" s="11">
        <v>2243.8526200000001</v>
      </c>
      <c r="E270" s="11">
        <f t="shared" ref="E270" si="121">C270+D270</f>
        <v>5421260.057</v>
      </c>
      <c r="F270" s="11">
        <f>B270-E270</f>
        <v>181.77600000053644</v>
      </c>
      <c r="G270" s="11">
        <f>B270-C270</f>
        <v>2425.6286200005561</v>
      </c>
      <c r="H270" s="6">
        <f t="shared" si="116"/>
        <v>99.996647091205631</v>
      </c>
      <c r="I270" s="67"/>
    </row>
    <row r="271" spans="1:9" ht="11.25" customHeight="1" x14ac:dyDescent="0.2">
      <c r="A271" s="51"/>
      <c r="B271" s="11"/>
      <c r="C271" s="11"/>
      <c r="D271" s="11"/>
      <c r="E271" s="11"/>
      <c r="F271" s="11"/>
      <c r="G271" s="11"/>
      <c r="H271" s="6" t="str">
        <f t="shared" si="116"/>
        <v/>
      </c>
      <c r="I271" s="67"/>
    </row>
    <row r="272" spans="1:9" ht="11.25" customHeight="1" x14ac:dyDescent="0.2">
      <c r="A272" s="47" t="s">
        <v>290</v>
      </c>
      <c r="B272" s="14">
        <f t="shared" ref="B272:G272" si="122">+B273+B274</f>
        <v>1056351.4579999999</v>
      </c>
      <c r="C272" s="14">
        <f t="shared" si="122"/>
        <v>1054557.36812</v>
      </c>
      <c r="D272" s="14">
        <f t="shared" si="122"/>
        <v>1697.3046999999999</v>
      </c>
      <c r="E272" s="14">
        <f t="shared" si="122"/>
        <v>1056254.67282</v>
      </c>
      <c r="F272" s="14">
        <f t="shared" si="122"/>
        <v>96.785179999926186</v>
      </c>
      <c r="G272" s="14">
        <f t="shared" si="122"/>
        <v>1794.0898799999777</v>
      </c>
      <c r="H272" s="6">
        <f t="shared" si="116"/>
        <v>99.990837786111157</v>
      </c>
      <c r="I272" s="67"/>
    </row>
    <row r="273" spans="1:9" ht="11.25" customHeight="1" x14ac:dyDescent="0.2">
      <c r="A273" s="48" t="s">
        <v>291</v>
      </c>
      <c r="B273" s="11">
        <v>1013408.252</v>
      </c>
      <c r="C273" s="11">
        <v>1012024.89541</v>
      </c>
      <c r="D273" s="11">
        <v>1367.3797</v>
      </c>
      <c r="E273" s="11">
        <f t="shared" ref="E273:E274" si="123">C273+D273</f>
        <v>1013392.27511</v>
      </c>
      <c r="F273" s="11">
        <f>B273-E273</f>
        <v>15.976889999932609</v>
      </c>
      <c r="G273" s="11">
        <f>B273-C273</f>
        <v>1383.3565899999812</v>
      </c>
      <c r="H273" s="6">
        <f t="shared" si="116"/>
        <v>99.998423449782621</v>
      </c>
      <c r="I273" s="67"/>
    </row>
    <row r="274" spans="1:9" ht="11.25" customHeight="1" x14ac:dyDescent="0.2">
      <c r="A274" s="48" t="s">
        <v>292</v>
      </c>
      <c r="B274" s="11">
        <v>42943.205999999998</v>
      </c>
      <c r="C274" s="11">
        <v>42532.472710000002</v>
      </c>
      <c r="D274" s="11">
        <v>329.92500000000001</v>
      </c>
      <c r="E274" s="11">
        <f t="shared" si="123"/>
        <v>42862.397710000005</v>
      </c>
      <c r="F274" s="11">
        <f>B274-E274</f>
        <v>80.808289999993576</v>
      </c>
      <c r="G274" s="11">
        <f>B274-C274</f>
        <v>410.73328999999649</v>
      </c>
      <c r="H274" s="6">
        <f t="shared" si="116"/>
        <v>99.811825204666846</v>
      </c>
      <c r="I274" s="67"/>
    </row>
    <row r="275" spans="1:9" ht="12" customHeight="1" x14ac:dyDescent="0.2">
      <c r="B275" s="10"/>
      <c r="C275" s="10"/>
      <c r="D275" s="10"/>
      <c r="E275" s="10"/>
      <c r="F275" s="10"/>
      <c r="G275" s="10"/>
      <c r="H275" s="6"/>
      <c r="I275" s="67"/>
    </row>
    <row r="276" spans="1:9" ht="11.25" customHeight="1" x14ac:dyDescent="0.2">
      <c r="A276" s="46" t="s">
        <v>293</v>
      </c>
      <c r="B276" s="69">
        <f t="shared" ref="B276:G276" si="124">B277+B279</f>
        <v>1180754143.4477799</v>
      </c>
      <c r="C276" s="69">
        <f t="shared" si="124"/>
        <v>1178856283.2140801</v>
      </c>
      <c r="D276" s="69">
        <f t="shared" si="124"/>
        <v>266280.08747000003</v>
      </c>
      <c r="E276" s="69">
        <f t="shared" si="124"/>
        <v>1179122563.3015501</v>
      </c>
      <c r="F276" s="69">
        <f t="shared" si="124"/>
        <v>1631580.1462298799</v>
      </c>
      <c r="G276" s="69">
        <f t="shared" si="124"/>
        <v>1897860.2336998386</v>
      </c>
      <c r="H276" s="6">
        <f t="shared" ref="H276:H283" si="125">IFERROR(E276/B276*100,"")</f>
        <v>99.861818808319782</v>
      </c>
      <c r="I276" s="67"/>
    </row>
    <row r="277" spans="1:9" ht="11.25" customHeight="1" x14ac:dyDescent="0.2">
      <c r="A277" s="48" t="s">
        <v>294</v>
      </c>
      <c r="B277" s="11">
        <v>147992200.15478003</v>
      </c>
      <c r="C277" s="11">
        <v>146717049.56105998</v>
      </c>
      <c r="D277" s="11">
        <v>8331.09022</v>
      </c>
      <c r="E277" s="11">
        <f t="shared" ref="E277" si="126">C277+D277</f>
        <v>146725380.65127999</v>
      </c>
      <c r="F277" s="11">
        <f>B277-E277</f>
        <v>1266819.5035000443</v>
      </c>
      <c r="G277" s="11">
        <f>B277-C277</f>
        <v>1275150.5937200487</v>
      </c>
      <c r="H277" s="6">
        <f t="shared" si="125"/>
        <v>99.143995763171901</v>
      </c>
      <c r="I277" s="67"/>
    </row>
    <row r="278" spans="1:9" ht="11.25" customHeight="1" x14ac:dyDescent="0.2">
      <c r="A278" s="58"/>
      <c r="B278" s="7"/>
      <c r="C278" s="7"/>
      <c r="D278" s="7"/>
      <c r="E278" s="7"/>
      <c r="F278" s="7"/>
      <c r="G278" s="7"/>
      <c r="H278" s="6" t="str">
        <f t="shared" si="125"/>
        <v/>
      </c>
      <c r="I278" s="67"/>
    </row>
    <row r="279" spans="1:9" ht="11.25" customHeight="1" x14ac:dyDescent="0.2">
      <c r="A279" s="48" t="s">
        <v>295</v>
      </c>
      <c r="B279" s="14">
        <f t="shared" ref="B279:G279" si="127">SUM(B280:B281)</f>
        <v>1032761943.2929999</v>
      </c>
      <c r="C279" s="14">
        <f t="shared" si="127"/>
        <v>1032139233.6530201</v>
      </c>
      <c r="D279" s="14">
        <f t="shared" ref="D279" si="128">SUM(D280:D281)</f>
        <v>257948.99725000001</v>
      </c>
      <c r="E279" s="14">
        <f t="shared" si="127"/>
        <v>1032397182.6502701</v>
      </c>
      <c r="F279" s="14">
        <f t="shared" si="127"/>
        <v>364760.64272983558</v>
      </c>
      <c r="G279" s="14">
        <f t="shared" si="127"/>
        <v>622709.63997978996</v>
      </c>
      <c r="H279" s="6">
        <f t="shared" si="125"/>
        <v>99.964681053063714</v>
      </c>
      <c r="I279" s="67"/>
    </row>
    <row r="280" spans="1:9" ht="12" x14ac:dyDescent="0.2">
      <c r="A280" s="48" t="s">
        <v>296</v>
      </c>
      <c r="B280" s="11">
        <v>1027651396.3219999</v>
      </c>
      <c r="C280" s="11">
        <v>1027160103.3017901</v>
      </c>
      <c r="D280" s="11">
        <v>126532.57695</v>
      </c>
      <c r="E280" s="11">
        <f t="shared" ref="E280:E281" si="129">C280+D280</f>
        <v>1027286635.8787401</v>
      </c>
      <c r="F280" s="11">
        <f>B280-E280</f>
        <v>364760.44325983524</v>
      </c>
      <c r="G280" s="11">
        <f>B280-C280</f>
        <v>491293.02020978928</v>
      </c>
      <c r="H280" s="6">
        <f t="shared" si="125"/>
        <v>99.96450543009378</v>
      </c>
      <c r="I280" s="67"/>
    </row>
    <row r="281" spans="1:9" ht="11.25" customHeight="1" x14ac:dyDescent="0.2">
      <c r="A281" s="59" t="s">
        <v>297</v>
      </c>
      <c r="B281" s="11">
        <v>5110546.9709999999</v>
      </c>
      <c r="C281" s="11">
        <v>4979130.3512299992</v>
      </c>
      <c r="D281" s="11">
        <v>131416.4203</v>
      </c>
      <c r="E281" s="11">
        <f t="shared" si="129"/>
        <v>5110546.7715299996</v>
      </c>
      <c r="F281" s="11">
        <f>B281-E281</f>
        <v>0.19947000034153461</v>
      </c>
      <c r="G281" s="11">
        <f>B281-C281</f>
        <v>131416.61977000069</v>
      </c>
      <c r="H281" s="6">
        <f t="shared" si="125"/>
        <v>99.999996096895273</v>
      </c>
      <c r="I281" s="67"/>
    </row>
    <row r="282" spans="1:9" ht="11.25" customHeight="1" x14ac:dyDescent="0.2">
      <c r="A282" s="59"/>
      <c r="B282" s="7"/>
      <c r="C282" s="7"/>
      <c r="D282" s="7"/>
      <c r="E282" s="7"/>
      <c r="F282" s="7"/>
      <c r="G282" s="7"/>
      <c r="H282" s="6" t="str">
        <f t="shared" si="125"/>
        <v/>
      </c>
    </row>
    <row r="283" spans="1:9" s="61" customFormat="1" ht="16.899999999999999" customHeight="1" thickBot="1" x14ac:dyDescent="0.25">
      <c r="A283" s="60" t="s">
        <v>298</v>
      </c>
      <c r="B283" s="70">
        <f>+B276+B9</f>
        <v>4903018016.1336527</v>
      </c>
      <c r="C283" s="70">
        <f t="shared" ref="C283:G283" si="130">+C276+C9</f>
        <v>4790391829.4269705</v>
      </c>
      <c r="D283" s="70">
        <f t="shared" si="130"/>
        <v>40568644.041890003</v>
      </c>
      <c r="E283" s="71">
        <f t="shared" si="130"/>
        <v>4830960473.4688597</v>
      </c>
      <c r="F283" s="70">
        <f t="shared" si="130"/>
        <v>72057542.664791599</v>
      </c>
      <c r="G283" s="70">
        <f t="shared" si="130"/>
        <v>112626186.70668146</v>
      </c>
      <c r="H283" s="74">
        <f t="shared" si="125"/>
        <v>98.530343098318554</v>
      </c>
      <c r="I283" s="72"/>
    </row>
    <row r="284" spans="1:9" ht="11.25" customHeight="1" thickTop="1" x14ac:dyDescent="0.2">
      <c r="A284" s="48"/>
      <c r="B284" s="7"/>
      <c r="C284" s="8"/>
      <c r="D284" s="7"/>
      <c r="E284" s="8"/>
      <c r="F284" s="8"/>
      <c r="G284" s="8"/>
      <c r="H284" s="6"/>
    </row>
    <row r="285" spans="1:9" ht="11.25" customHeight="1" x14ac:dyDescent="0.2">
      <c r="A285" s="73" t="s">
        <v>299</v>
      </c>
    </row>
    <row r="286" spans="1:9" ht="11.25" customHeight="1" x14ac:dyDescent="0.2">
      <c r="A286" s="30" t="s">
        <v>300</v>
      </c>
    </row>
    <row r="287" spans="1:9" s="61" customFormat="1" ht="24" customHeight="1" x14ac:dyDescent="0.2">
      <c r="A287" s="83" t="s">
        <v>337</v>
      </c>
      <c r="B287" s="83"/>
      <c r="C287" s="83"/>
      <c r="D287" s="83"/>
      <c r="E287" s="83"/>
      <c r="F287" s="83"/>
      <c r="G287" s="83"/>
      <c r="H287" s="83"/>
      <c r="I287" s="30"/>
    </row>
    <row r="288" spans="1:9" ht="12" customHeight="1" x14ac:dyDescent="0.2">
      <c r="A288" s="30" t="s">
        <v>301</v>
      </c>
    </row>
    <row r="289" spans="1:7" x14ac:dyDescent="0.2">
      <c r="A289" s="30" t="s">
        <v>302</v>
      </c>
    </row>
    <row r="290" spans="1:7" x14ac:dyDescent="0.2">
      <c r="A290" s="30" t="s">
        <v>303</v>
      </c>
    </row>
    <row r="291" spans="1:7" x14ac:dyDescent="0.2">
      <c r="A291" s="30" t="s">
        <v>304</v>
      </c>
    </row>
    <row r="292" spans="1:7" x14ac:dyDescent="0.2">
      <c r="E292" s="30"/>
      <c r="G292" s="12"/>
    </row>
    <row r="293" spans="1:7" x14ac:dyDescent="0.2">
      <c r="E293" s="30"/>
      <c r="G293" s="12"/>
    </row>
    <row r="294" spans="1:7" x14ac:dyDescent="0.2">
      <c r="E294" s="30"/>
      <c r="G294" s="12"/>
    </row>
    <row r="295" spans="1:7" x14ac:dyDescent="0.2">
      <c r="E295" s="30"/>
      <c r="G295" s="12"/>
    </row>
    <row r="296" spans="1:7" x14ac:dyDescent="0.2">
      <c r="E296" s="30"/>
      <c r="G296" s="12"/>
    </row>
    <row r="297" spans="1:7" x14ac:dyDescent="0.2">
      <c r="E297" s="30"/>
      <c r="G297" s="12"/>
    </row>
    <row r="298" spans="1:7" x14ac:dyDescent="0.2">
      <c r="E298" s="30"/>
      <c r="G298" s="12"/>
    </row>
    <row r="299" spans="1:7" x14ac:dyDescent="0.2">
      <c r="E299" s="30"/>
      <c r="G299" s="12"/>
    </row>
    <row r="300" spans="1:7" x14ac:dyDescent="0.2">
      <c r="E300" s="30"/>
      <c r="G300" s="12"/>
    </row>
    <row r="301" spans="1:7" x14ac:dyDescent="0.2">
      <c r="E301" s="30"/>
      <c r="G301" s="12"/>
    </row>
    <row r="302" spans="1:7" x14ac:dyDescent="0.2">
      <c r="E302" s="30"/>
      <c r="G302" s="12"/>
    </row>
    <row r="303" spans="1:7" x14ac:dyDescent="0.2">
      <c r="E303" s="30"/>
      <c r="G303" s="12"/>
    </row>
    <row r="304" spans="1:7" x14ac:dyDescent="0.2">
      <c r="E304" s="30"/>
      <c r="G304" s="12"/>
    </row>
    <row r="305" spans="5:7" x14ac:dyDescent="0.2">
      <c r="E305" s="30"/>
      <c r="G305" s="12"/>
    </row>
    <row r="306" spans="5:7" x14ac:dyDescent="0.2">
      <c r="E306" s="30"/>
      <c r="G306" s="12"/>
    </row>
    <row r="307" spans="5:7" x14ac:dyDescent="0.2">
      <c r="E307" s="30"/>
      <c r="G307" s="12"/>
    </row>
    <row r="308" spans="5:7" x14ac:dyDescent="0.2">
      <c r="E308" s="30"/>
      <c r="G308" s="12"/>
    </row>
    <row r="309" spans="5:7" x14ac:dyDescent="0.2">
      <c r="E309" s="30"/>
      <c r="G309" s="12"/>
    </row>
    <row r="310" spans="5:7" x14ac:dyDescent="0.2">
      <c r="E310" s="30"/>
      <c r="G310" s="12"/>
    </row>
    <row r="311" spans="5:7" x14ac:dyDescent="0.2">
      <c r="E311" s="30"/>
      <c r="G311" s="12"/>
    </row>
    <row r="312" spans="5:7" x14ac:dyDescent="0.2">
      <c r="E312" s="30"/>
      <c r="G312" s="12"/>
    </row>
    <row r="313" spans="5:7" x14ac:dyDescent="0.2">
      <c r="E313" s="30"/>
      <c r="G313" s="12"/>
    </row>
    <row r="314" spans="5:7" x14ac:dyDescent="0.2">
      <c r="E314" s="30"/>
      <c r="G314" s="12"/>
    </row>
    <row r="315" spans="5:7" x14ac:dyDescent="0.2">
      <c r="E315" s="30"/>
      <c r="G315" s="12"/>
    </row>
    <row r="316" spans="5:7" x14ac:dyDescent="0.2">
      <c r="E316" s="30"/>
      <c r="G316" s="12"/>
    </row>
    <row r="317" spans="5:7" x14ac:dyDescent="0.2">
      <c r="E317" s="30"/>
      <c r="G317" s="12"/>
    </row>
    <row r="318" spans="5:7" x14ac:dyDescent="0.2">
      <c r="E318" s="30"/>
      <c r="G318" s="12"/>
    </row>
    <row r="319" spans="5:7" x14ac:dyDescent="0.2">
      <c r="E319" s="30"/>
      <c r="G319" s="12"/>
    </row>
    <row r="320" spans="5:7" x14ac:dyDescent="0.2">
      <c r="E320" s="30"/>
      <c r="G320" s="12"/>
    </row>
    <row r="321" spans="5:7" x14ac:dyDescent="0.2">
      <c r="E321" s="30"/>
      <c r="G321" s="12"/>
    </row>
    <row r="322" spans="5:7" x14ac:dyDescent="0.2">
      <c r="E322" s="30"/>
      <c r="G322" s="12"/>
    </row>
    <row r="323" spans="5:7" x14ac:dyDescent="0.2">
      <c r="E323" s="30"/>
      <c r="G323" s="12"/>
    </row>
    <row r="324" spans="5:7" x14ac:dyDescent="0.2">
      <c r="E324" s="30"/>
      <c r="G324" s="12"/>
    </row>
    <row r="325" spans="5:7" x14ac:dyDescent="0.2">
      <c r="E325" s="30"/>
      <c r="G325" s="12"/>
    </row>
    <row r="326" spans="5:7" x14ac:dyDescent="0.2">
      <c r="E326" s="30"/>
      <c r="G326" s="12"/>
    </row>
    <row r="327" spans="5:7" x14ac:dyDescent="0.2">
      <c r="E327" s="30"/>
      <c r="G327" s="12"/>
    </row>
    <row r="328" spans="5:7" x14ac:dyDescent="0.2">
      <c r="E328" s="30"/>
      <c r="G328" s="12"/>
    </row>
    <row r="329" spans="5:7" x14ac:dyDescent="0.2">
      <c r="E329" s="30"/>
      <c r="G329" s="12"/>
    </row>
    <row r="330" spans="5:7" x14ac:dyDescent="0.2">
      <c r="E330" s="30"/>
      <c r="G330" s="12"/>
    </row>
    <row r="331" spans="5:7" x14ac:dyDescent="0.2">
      <c r="E331" s="30"/>
      <c r="G331" s="12"/>
    </row>
  </sheetData>
  <mergeCells count="7">
    <mergeCell ref="C5:E6"/>
    <mergeCell ref="A287:H287"/>
    <mergeCell ref="A5:A7"/>
    <mergeCell ref="B6:B7"/>
    <mergeCell ref="F6:F7"/>
    <mergeCell ref="G6:G7"/>
    <mergeCell ref="H6:H7"/>
  </mergeCells>
  <printOptions horizontalCentered="1"/>
  <pageMargins left="0.35" right="0.35" top="0.3" bottom="0.25" header="0.2" footer="0.2"/>
  <pageSetup paperSize="9" scale="82" orientation="portrait" r:id="rId1"/>
  <headerFooter alignWithMargins="0">
    <oddFooter>Page &amp;P of &amp;N</oddFooter>
  </headerFooter>
  <rowBreaks count="3" manualBreakCount="3">
    <brk id="82" max="7" man="1"/>
    <brk id="158" max="7" man="1"/>
    <brk id="234"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B6FA2-7309-4F30-AB42-30A7447A4FF3}">
  <sheetPr>
    <pageSetUpPr fitToPage="1"/>
  </sheetPr>
  <dimension ref="A1:AB9"/>
  <sheetViews>
    <sheetView view="pageBreakPreview" zoomScale="70" zoomScaleNormal="70" zoomScaleSheetLayoutView="70" workbookViewId="0">
      <selection activeCell="AA73" sqref="AA73"/>
    </sheetView>
  </sheetViews>
  <sheetFormatPr defaultRowHeight="12.75" x14ac:dyDescent="0.2"/>
  <cols>
    <col min="1" max="1" width="38.7109375" customWidth="1"/>
    <col min="2" max="13" width="10.7109375" customWidth="1"/>
    <col min="14" max="14" width="10.85546875" customWidth="1"/>
    <col min="15" max="15" width="11.140625" customWidth="1"/>
    <col min="16" max="16" width="10.28515625" bestFit="1" customWidth="1"/>
    <col min="17" max="17" width="11" customWidth="1"/>
    <col min="18" max="18" width="9.42578125" bestFit="1" customWidth="1"/>
    <col min="19" max="19" width="11.140625" bestFit="1" customWidth="1"/>
    <col min="20" max="27" width="11" customWidth="1"/>
  </cols>
  <sheetData>
    <row r="1" spans="1:28" x14ac:dyDescent="0.2">
      <c r="A1" s="17" t="s">
        <v>305</v>
      </c>
    </row>
    <row r="2" spans="1:28" x14ac:dyDescent="0.2">
      <c r="A2" t="s">
        <v>306</v>
      </c>
      <c r="E2">
        <v>1000</v>
      </c>
    </row>
    <row r="3" spans="1:28" x14ac:dyDescent="0.2">
      <c r="A3" t="s">
        <v>307</v>
      </c>
      <c r="P3" t="s">
        <v>308</v>
      </c>
    </row>
    <row r="4" spans="1:28" x14ac:dyDescent="0.2">
      <c r="B4" s="18" t="s">
        <v>309</v>
      </c>
      <c r="C4" s="18" t="s">
        <v>310</v>
      </c>
      <c r="D4" s="18" t="s">
        <v>311</v>
      </c>
      <c r="E4" s="18" t="s">
        <v>312</v>
      </c>
      <c r="F4" s="18" t="s">
        <v>313</v>
      </c>
      <c r="G4" s="18" t="s">
        <v>314</v>
      </c>
      <c r="H4" s="18" t="s">
        <v>315</v>
      </c>
      <c r="I4" s="18" t="s">
        <v>316</v>
      </c>
      <c r="J4" s="18" t="s">
        <v>317</v>
      </c>
      <c r="K4" s="18" t="s">
        <v>318</v>
      </c>
      <c r="L4" s="18" t="s">
        <v>319</v>
      </c>
      <c r="M4" s="18" t="s">
        <v>320</v>
      </c>
      <c r="N4" s="18" t="s">
        <v>321</v>
      </c>
      <c r="O4" s="1"/>
      <c r="P4" s="1" t="s">
        <v>322</v>
      </c>
      <c r="Q4" s="1" t="s">
        <v>323</v>
      </c>
      <c r="R4" s="1" t="s">
        <v>324</v>
      </c>
      <c r="S4" s="1" t="s">
        <v>325</v>
      </c>
      <c r="T4" s="1" t="s">
        <v>313</v>
      </c>
      <c r="U4" s="1" t="s">
        <v>326</v>
      </c>
      <c r="V4" s="1" t="s">
        <v>327</v>
      </c>
      <c r="W4" s="1" t="s">
        <v>328</v>
      </c>
      <c r="X4" s="1" t="s">
        <v>329</v>
      </c>
      <c r="Y4" s="1" t="s">
        <v>330</v>
      </c>
      <c r="Z4" s="1" t="s">
        <v>331</v>
      </c>
      <c r="AA4" s="1" t="s">
        <v>332</v>
      </c>
    </row>
    <row r="5" spans="1:28" x14ac:dyDescent="0.2">
      <c r="A5" t="s">
        <v>333</v>
      </c>
      <c r="B5" s="66">
        <v>293580.61320975993</v>
      </c>
      <c r="C5" s="66">
        <v>316382.30033131992</v>
      </c>
      <c r="D5" s="66">
        <v>350072.44878208998</v>
      </c>
      <c r="E5" s="66">
        <v>438617.31756846001</v>
      </c>
      <c r="F5" s="66">
        <v>494149.65776479017</v>
      </c>
      <c r="G5" s="66">
        <v>363225.40532940993</v>
      </c>
      <c r="H5" s="66">
        <v>481946.23811788001</v>
      </c>
      <c r="I5" s="66">
        <v>386646.66709899029</v>
      </c>
      <c r="J5" s="66">
        <v>391317.14384679974</v>
      </c>
      <c r="K5" s="66">
        <v>534367.4880352004</v>
      </c>
      <c r="L5" s="66">
        <v>468797.77142085979</v>
      </c>
      <c r="M5" s="66">
        <v>383914.96467658994</v>
      </c>
      <c r="N5" s="2">
        <f>SUM(B5:M5)</f>
        <v>4903018.0161821498</v>
      </c>
      <c r="O5" s="2"/>
      <c r="P5" s="2">
        <f>B5</f>
        <v>293580.61320975993</v>
      </c>
      <c r="Q5" s="2">
        <f t="shared" ref="Q5:T6" si="0">+P5+C5</f>
        <v>609962.91354107985</v>
      </c>
      <c r="R5" s="2">
        <f t="shared" si="0"/>
        <v>960035.36232316983</v>
      </c>
      <c r="S5" s="2">
        <f t="shared" si="0"/>
        <v>1398652.6798916298</v>
      </c>
      <c r="T5" s="2">
        <f t="shared" si="0"/>
        <v>1892802.33765642</v>
      </c>
      <c r="U5" s="2">
        <f t="shared" ref="U5:U6" si="1">+T5+G5</f>
        <v>2256027.7429858297</v>
      </c>
      <c r="V5" s="2">
        <f t="shared" ref="V5:V6" si="2">+U5+H5</f>
        <v>2737973.9811037099</v>
      </c>
      <c r="W5" s="2">
        <f t="shared" ref="W5:W6" si="3">+V5+I5</f>
        <v>3124620.6482027001</v>
      </c>
      <c r="X5" s="2">
        <f t="shared" ref="X5:X6" si="4">+W5+J5</f>
        <v>3515937.7920494997</v>
      </c>
      <c r="Y5" s="2">
        <f t="shared" ref="Y5:Y6" si="5">+X5+K5</f>
        <v>4050305.2800847003</v>
      </c>
      <c r="Z5" s="2">
        <f t="shared" ref="Z5:Z6" si="6">+Y5+L5</f>
        <v>4519103.0515055601</v>
      </c>
      <c r="AA5" s="2">
        <f t="shared" ref="AA5:AA6" si="7">+Z5+M5</f>
        <v>4903018.0161821498</v>
      </c>
      <c r="AB5" s="2" t="b">
        <f>AA5=N5</f>
        <v>1</v>
      </c>
    </row>
    <row r="6" spans="1:28" x14ac:dyDescent="0.2">
      <c r="A6" t="s">
        <v>334</v>
      </c>
      <c r="B6" s="66">
        <v>205027.27659585001</v>
      </c>
      <c r="C6" s="66">
        <v>328770.03557215002</v>
      </c>
      <c r="D6" s="66">
        <v>419123.19223713985</v>
      </c>
      <c r="E6" s="66">
        <v>347143.38293192995</v>
      </c>
      <c r="F6" s="66">
        <v>477191.72166730009</v>
      </c>
      <c r="G6" s="66">
        <v>456840.15660940006</v>
      </c>
      <c r="H6" s="66">
        <v>350076.79543759988</v>
      </c>
      <c r="I6" s="66">
        <v>378480.35236674018</v>
      </c>
      <c r="J6" s="66">
        <v>501688.11491500982</v>
      </c>
      <c r="K6" s="66">
        <v>333876.68895398005</v>
      </c>
      <c r="L6" s="66">
        <v>462647.82953246002</v>
      </c>
      <c r="M6" s="66">
        <v>570094.92664970004</v>
      </c>
      <c r="N6" s="2">
        <f>SUM(B6:M6)</f>
        <v>4830960.4734692601</v>
      </c>
      <c r="O6" s="2"/>
      <c r="P6" s="2">
        <f>B6</f>
        <v>205027.27659585001</v>
      </c>
      <c r="Q6" s="2">
        <f t="shared" si="0"/>
        <v>533797.31216800003</v>
      </c>
      <c r="R6" s="2">
        <f t="shared" si="0"/>
        <v>952920.50440513995</v>
      </c>
      <c r="S6" s="2">
        <f t="shared" si="0"/>
        <v>1300063.88733707</v>
      </c>
      <c r="T6" s="2">
        <f t="shared" si="0"/>
        <v>1777255.6090043699</v>
      </c>
      <c r="U6" s="2">
        <f t="shared" si="1"/>
        <v>2234095.7656137701</v>
      </c>
      <c r="V6" s="2">
        <f t="shared" si="2"/>
        <v>2584172.5610513701</v>
      </c>
      <c r="W6" s="2">
        <f t="shared" si="3"/>
        <v>2962652.9134181105</v>
      </c>
      <c r="X6" s="2">
        <f t="shared" si="4"/>
        <v>3464341.02833312</v>
      </c>
      <c r="Y6" s="2">
        <f t="shared" si="5"/>
        <v>3798217.7172870999</v>
      </c>
      <c r="Z6" s="2">
        <f t="shared" si="6"/>
        <v>4260865.5468195602</v>
      </c>
      <c r="AA6" s="2">
        <f t="shared" si="7"/>
        <v>4830960.4734692601</v>
      </c>
      <c r="AB6" s="2" t="b">
        <f t="shared" ref="AB6:AB8" si="8">AA6=N6</f>
        <v>1</v>
      </c>
    </row>
    <row r="7" spans="1:28" hidden="1" x14ac:dyDescent="0.2">
      <c r="A7" t="s">
        <v>335</v>
      </c>
      <c r="B7" s="4">
        <f t="shared" ref="B7:N7" si="9">+B6/B5*100</f>
        <v>69.836790091231407</v>
      </c>
      <c r="C7" s="4">
        <f t="shared" si="9"/>
        <v>103.91543244608106</v>
      </c>
      <c r="D7" s="4">
        <f t="shared" si="9"/>
        <v>119.72470089985059</v>
      </c>
      <c r="E7" s="4">
        <f t="shared" si="9"/>
        <v>79.144933186033469</v>
      </c>
      <c r="F7" s="4">
        <f t="shared" si="9"/>
        <v>96.568259062609357</v>
      </c>
      <c r="G7" s="4">
        <f t="shared" si="9"/>
        <v>125.77318378792658</v>
      </c>
      <c r="H7" s="4">
        <f t="shared" si="9"/>
        <v>72.638142545678306</v>
      </c>
      <c r="I7" s="4">
        <f t="shared" ref="I7:L7" si="10">+I6/I5*100</f>
        <v>97.887912808476543</v>
      </c>
      <c r="J7" s="4">
        <f t="shared" si="10"/>
        <v>128.20499249872378</v>
      </c>
      <c r="K7" s="4">
        <f t="shared" si="10"/>
        <v>62.480726546744279</v>
      </c>
      <c r="L7" s="4">
        <f t="shared" si="10"/>
        <v>98.688146091275101</v>
      </c>
      <c r="M7" s="4">
        <f t="shared" si="9"/>
        <v>148.49510415150087</v>
      </c>
      <c r="N7" s="4">
        <f t="shared" si="9"/>
        <v>98.53034309735213</v>
      </c>
      <c r="O7" s="3"/>
      <c r="P7" s="3"/>
      <c r="Q7" s="3"/>
      <c r="R7" s="3"/>
      <c r="S7" s="3"/>
      <c r="T7" s="3"/>
      <c r="U7" s="3"/>
      <c r="V7" s="3"/>
      <c r="W7" s="3"/>
      <c r="X7" s="3"/>
      <c r="Y7" s="3"/>
      <c r="Z7" s="3"/>
      <c r="AA7" s="3"/>
      <c r="AB7" s="2" t="b">
        <f t="shared" si="8"/>
        <v>0</v>
      </c>
    </row>
    <row r="8" spans="1:28" x14ac:dyDescent="0.2">
      <c r="A8" t="s">
        <v>336</v>
      </c>
      <c r="B8" s="4">
        <f>P8</f>
        <v>69.836790091231407</v>
      </c>
      <c r="C8" s="4">
        <f t="shared" ref="C8:M8" si="11">Q8</f>
        <v>87.513076667086537</v>
      </c>
      <c r="D8" s="4">
        <f t="shared" si="11"/>
        <v>99.258896265986209</v>
      </c>
      <c r="E8" s="4">
        <f t="shared" si="11"/>
        <v>92.951159785987841</v>
      </c>
      <c r="F8" s="4">
        <f t="shared" si="11"/>
        <v>93.895467775303217</v>
      </c>
      <c r="G8" s="4">
        <f t="shared" si="11"/>
        <v>99.027849837385745</v>
      </c>
      <c r="H8" s="4">
        <f t="shared" si="11"/>
        <v>94.382655893963587</v>
      </c>
      <c r="I8" s="4">
        <f t="shared" si="11"/>
        <v>94.816403236733578</v>
      </c>
      <c r="J8" s="4">
        <f t="shared" si="11"/>
        <v>98.532489288261743</v>
      </c>
      <c r="K8" s="4">
        <f t="shared" si="11"/>
        <v>93.776084878413684</v>
      </c>
      <c r="L8" s="4">
        <f t="shared" si="11"/>
        <v>94.285646913938663</v>
      </c>
      <c r="M8" s="4">
        <f t="shared" si="11"/>
        <v>98.53034309735213</v>
      </c>
      <c r="N8" s="4">
        <f>+N6/N5*100</f>
        <v>98.53034309735213</v>
      </c>
      <c r="O8" s="3"/>
      <c r="P8" s="4">
        <f>+P6/P5*100</f>
        <v>69.836790091231407</v>
      </c>
      <c r="Q8" s="4">
        <f t="shared" ref="Q8:AA8" si="12">+Q6/Q5*100</f>
        <v>87.513076667086537</v>
      </c>
      <c r="R8" s="4">
        <f t="shared" si="12"/>
        <v>99.258896265986209</v>
      </c>
      <c r="S8" s="4">
        <f t="shared" si="12"/>
        <v>92.951159785987841</v>
      </c>
      <c r="T8" s="4">
        <f t="shared" si="12"/>
        <v>93.895467775303217</v>
      </c>
      <c r="U8" s="4">
        <f t="shared" si="12"/>
        <v>99.027849837385745</v>
      </c>
      <c r="V8" s="4">
        <f t="shared" si="12"/>
        <v>94.382655893963587</v>
      </c>
      <c r="W8" s="4">
        <f t="shared" si="12"/>
        <v>94.816403236733578</v>
      </c>
      <c r="X8" s="4">
        <f t="shared" si="12"/>
        <v>98.532489288261743</v>
      </c>
      <c r="Y8" s="4">
        <f t="shared" si="12"/>
        <v>93.776084878413684</v>
      </c>
      <c r="Z8" s="4">
        <f t="shared" si="12"/>
        <v>94.285646913938663</v>
      </c>
      <c r="AA8" s="4">
        <f t="shared" si="12"/>
        <v>98.53034309735213</v>
      </c>
      <c r="AB8" s="2" t="b">
        <f t="shared" si="8"/>
        <v>1</v>
      </c>
    </row>
    <row r="9" spans="1:28" x14ac:dyDescent="0.2">
      <c r="Q9" s="4">
        <f t="shared" ref="Q9:AA9" si="13">+Q7/Q6*100</f>
        <v>0</v>
      </c>
      <c r="R9" s="4">
        <f t="shared" si="13"/>
        <v>0</v>
      </c>
      <c r="S9" s="4">
        <f t="shared" si="13"/>
        <v>0</v>
      </c>
      <c r="T9" s="4">
        <f t="shared" si="13"/>
        <v>0</v>
      </c>
      <c r="U9" s="4">
        <f t="shared" si="13"/>
        <v>0</v>
      </c>
      <c r="V9" s="4">
        <f t="shared" si="13"/>
        <v>0</v>
      </c>
      <c r="W9" s="4">
        <f t="shared" si="13"/>
        <v>0</v>
      </c>
      <c r="X9" s="4">
        <f t="shared" si="13"/>
        <v>0</v>
      </c>
      <c r="Y9" s="4">
        <f t="shared" si="13"/>
        <v>0</v>
      </c>
      <c r="Z9" s="4">
        <f t="shared" si="13"/>
        <v>0</v>
      </c>
      <c r="AA9" s="4">
        <f t="shared" si="13"/>
        <v>0</v>
      </c>
    </row>
  </sheetData>
  <printOptions horizontalCentered="1"/>
  <pageMargins left="0.35433070866141736" right="0.35433070866141736" top="0.6692913385826772" bottom="0.47244094488188981" header="0.51181102362204722" footer="0.51181102362204722"/>
  <pageSetup paperSize="9" scale="61"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By Department (2)</vt:lpstr>
      <vt:lpstr>By Agency</vt:lpstr>
      <vt:lpstr>Graph </vt:lpstr>
      <vt:lpstr>'By Agency'!Print_Area</vt:lpstr>
      <vt:lpstr>'By Department (2)'!Print_Area</vt:lpstr>
      <vt:lpstr>'Graph '!Print_Area</vt:lpstr>
      <vt:lpstr>'By Agency'!Print_Titles</vt:lpstr>
    </vt:vector>
  </TitlesOfParts>
  <Manager/>
  <Company>ICTSS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mdcruz</dc:creator>
  <cp:keywords/>
  <dc:description/>
  <cp:lastModifiedBy>Mary Dianne M. Cruz</cp:lastModifiedBy>
  <cp:revision/>
  <cp:lastPrinted>2025-03-07T01:08:37Z</cp:lastPrinted>
  <dcterms:created xsi:type="dcterms:W3CDTF">2014-06-18T02:22:11Z</dcterms:created>
  <dcterms:modified xsi:type="dcterms:W3CDTF">2025-03-07T06:51:18Z</dcterms:modified>
  <cp:category/>
  <cp:contentStatus/>
</cp:coreProperties>
</file>