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9"/>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April 2024/"/>
    </mc:Choice>
  </mc:AlternateContent>
  <xr:revisionPtr revIDLastSave="118" documentId="13_ncr:1_{FD13A2A0-AD97-4EA3-95E9-75E03F5CC22B}" xr6:coauthVersionLast="47" xr6:coauthVersionMax="47" xr10:uidLastSave="{C993029B-9002-4D50-935C-3B6A41B68515}"/>
  <bookViews>
    <workbookView xWindow="-108" yWindow="-108" windowWidth="23256" windowHeight="12576" firstSheet="1" activeTab="1" xr2:uid="{00000000-000D-0000-FFFF-FFFF00000000}"/>
  </bookViews>
  <sheets>
    <sheet name="By Department" sheetId="6" r:id="rId1"/>
    <sheet name="By Agency" sheetId="7" r:id="rId2"/>
    <sheet name="Graph" sheetId="3" r:id="rId3"/>
  </sheets>
  <definedNames>
    <definedName name="_xlnm._FilterDatabase" localSheetId="1" hidden="1">'By Agency'!#REF!</definedName>
    <definedName name="_xlnm.Print_Area" localSheetId="1">'By Agency'!$A$1:$H$291</definedName>
    <definedName name="_xlnm.Print_Area" localSheetId="0">'By Department'!$A$1:$N$64</definedName>
    <definedName name="_xlnm.Print_Area" localSheetId="2">Graph!$A$12:$I$51</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9" i="7" l="1"/>
  <c r="C276" i="7" s="1"/>
  <c r="C272" i="7"/>
  <c r="C262" i="7"/>
  <c r="C255" i="7"/>
  <c r="C235" i="7"/>
  <c r="C222" i="7" s="1"/>
  <c r="C213" i="7"/>
  <c r="C204" i="7"/>
  <c r="C195" i="7"/>
  <c r="C187" i="7"/>
  <c r="C181" i="7"/>
  <c r="C171" i="7"/>
  <c r="C150" i="7"/>
  <c r="C145" i="7"/>
  <c r="C141" i="7" s="1"/>
  <c r="C138" i="7"/>
  <c r="C133" i="7" s="1"/>
  <c r="C128" i="7"/>
  <c r="C119" i="7"/>
  <c r="C106" i="7"/>
  <c r="C94" i="7"/>
  <c r="C88" i="7"/>
  <c r="C84" i="7"/>
  <c r="C79" i="7"/>
  <c r="C72" i="7"/>
  <c r="C60" i="7"/>
  <c r="C52" i="7"/>
  <c r="C39" i="7"/>
  <c r="C35" i="7"/>
  <c r="C23" i="7"/>
  <c r="H282" i="7"/>
  <c r="D279" i="7"/>
  <c r="D276" i="7" s="1"/>
  <c r="H278" i="7"/>
  <c r="D272" i="7"/>
  <c r="E273" i="7"/>
  <c r="H271" i="7"/>
  <c r="H269" i="7"/>
  <c r="H267" i="7"/>
  <c r="G266" i="7"/>
  <c r="H265" i="7"/>
  <c r="H261" i="7"/>
  <c r="H254" i="7"/>
  <c r="G250" i="7"/>
  <c r="G246" i="7"/>
  <c r="E245" i="7"/>
  <c r="E237" i="7"/>
  <c r="D235" i="7"/>
  <c r="G234" i="7"/>
  <c r="H221" i="7"/>
  <c r="H212" i="7"/>
  <c r="H203" i="7"/>
  <c r="E200" i="7"/>
  <c r="D195" i="7"/>
  <c r="H194" i="7"/>
  <c r="G191" i="7"/>
  <c r="D187" i="7"/>
  <c r="H186" i="7"/>
  <c r="D181" i="7"/>
  <c r="G183" i="7"/>
  <c r="H180" i="7"/>
  <c r="H170" i="7"/>
  <c r="G167" i="7"/>
  <c r="H149" i="7"/>
  <c r="H147" i="7"/>
  <c r="D138" i="7"/>
  <c r="G134" i="7"/>
  <c r="E134" i="7"/>
  <c r="B128" i="7"/>
  <c r="E121" i="7"/>
  <c r="D119" i="7"/>
  <c r="H118" i="7"/>
  <c r="G111" i="7"/>
  <c r="D106" i="7"/>
  <c r="H105" i="7"/>
  <c r="G103" i="7"/>
  <c r="D88" i="7"/>
  <c r="H87" i="7"/>
  <c r="E86" i="7"/>
  <c r="D84" i="7"/>
  <c r="H83" i="7"/>
  <c r="G80" i="7"/>
  <c r="E80" i="7"/>
  <c r="H78" i="7"/>
  <c r="G76" i="7"/>
  <c r="D72" i="7"/>
  <c r="H71" i="7"/>
  <c r="G68" i="7"/>
  <c r="G64" i="7"/>
  <c r="D60" i="7"/>
  <c r="H59" i="7"/>
  <c r="G56" i="7"/>
  <c r="D52" i="7"/>
  <c r="H51" i="7"/>
  <c r="H49" i="7"/>
  <c r="H47" i="7"/>
  <c r="E41" i="7"/>
  <c r="G41" i="7"/>
  <c r="H38" i="7"/>
  <c r="H34" i="7"/>
  <c r="H22" i="7"/>
  <c r="H20" i="7"/>
  <c r="H18" i="7"/>
  <c r="H16" i="7"/>
  <c r="E13" i="7"/>
  <c r="D10" i="7"/>
  <c r="B10" i="7"/>
  <c r="M53" i="6"/>
  <c r="E53" i="6"/>
  <c r="J52" i="6"/>
  <c r="I52" i="6"/>
  <c r="K52" i="6" s="1"/>
  <c r="L52" i="6"/>
  <c r="E52" i="6"/>
  <c r="I50" i="6"/>
  <c r="H50" i="6"/>
  <c r="J50" i="6"/>
  <c r="J48" i="6" s="1"/>
  <c r="L50" i="6"/>
  <c r="G48" i="6"/>
  <c r="F48" i="6"/>
  <c r="I46" i="6"/>
  <c r="H46" i="6"/>
  <c r="L46" i="6"/>
  <c r="E46" i="6"/>
  <c r="L45" i="6"/>
  <c r="H45" i="6"/>
  <c r="H43" i="6"/>
  <c r="E43" i="6"/>
  <c r="J42" i="6"/>
  <c r="I42" i="6"/>
  <c r="L42" i="6"/>
  <c r="E42" i="6"/>
  <c r="L41" i="6"/>
  <c r="J41" i="6"/>
  <c r="I41" i="6"/>
  <c r="K41" i="6" s="1"/>
  <c r="H41" i="6"/>
  <c r="E40" i="6"/>
  <c r="J40" i="6"/>
  <c r="I39" i="6"/>
  <c r="J39" i="6"/>
  <c r="L39" i="6"/>
  <c r="E39" i="6"/>
  <c r="L38" i="6"/>
  <c r="H38" i="6"/>
  <c r="H36" i="6"/>
  <c r="E36" i="6"/>
  <c r="J35" i="6"/>
  <c r="I35" i="6"/>
  <c r="L35" i="6"/>
  <c r="E35" i="6"/>
  <c r="J34" i="6"/>
  <c r="I34" i="6"/>
  <c r="K34" i="6" s="1"/>
  <c r="H34" i="6"/>
  <c r="M33" i="6"/>
  <c r="I33" i="6"/>
  <c r="I32" i="6"/>
  <c r="E32" i="6"/>
  <c r="I31" i="6"/>
  <c r="H31" i="6"/>
  <c r="M31" i="6"/>
  <c r="L31" i="6"/>
  <c r="E31" i="6"/>
  <c r="H30" i="6"/>
  <c r="L29" i="6"/>
  <c r="I29" i="6"/>
  <c r="I28" i="6"/>
  <c r="E28" i="6"/>
  <c r="J28" i="6"/>
  <c r="J27" i="6"/>
  <c r="I27" i="6"/>
  <c r="K27" i="6" s="1"/>
  <c r="M27" i="6"/>
  <c r="E27" i="6"/>
  <c r="J26" i="6"/>
  <c r="I26" i="6"/>
  <c r="H26" i="6"/>
  <c r="M25" i="6"/>
  <c r="I25" i="6"/>
  <c r="I24" i="6"/>
  <c r="E24" i="6"/>
  <c r="M23" i="6"/>
  <c r="E23" i="6"/>
  <c r="J22" i="6"/>
  <c r="H22" i="6"/>
  <c r="M21" i="6"/>
  <c r="E21" i="6"/>
  <c r="M20" i="6"/>
  <c r="I20" i="6"/>
  <c r="E20" i="6"/>
  <c r="J20" i="6"/>
  <c r="I19" i="6"/>
  <c r="M19" i="6"/>
  <c r="E19" i="6"/>
  <c r="I18" i="6"/>
  <c r="H18" i="6"/>
  <c r="M17" i="6"/>
  <c r="L17" i="6"/>
  <c r="I17" i="6"/>
  <c r="I16" i="6"/>
  <c r="E16" i="6"/>
  <c r="J16" i="6"/>
  <c r="J15" i="6"/>
  <c r="M15" i="6"/>
  <c r="E15" i="6"/>
  <c r="J14" i="6"/>
  <c r="I14" i="6"/>
  <c r="K14" i="6" s="1"/>
  <c r="H14" i="6"/>
  <c r="M13" i="6"/>
  <c r="L13" i="6"/>
  <c r="I13" i="6"/>
  <c r="I12" i="6"/>
  <c r="H12" i="6"/>
  <c r="E12" i="6"/>
  <c r="K20" i="6" l="1"/>
  <c r="K16" i="6"/>
  <c r="K26" i="6"/>
  <c r="K28" i="6"/>
  <c r="C132" i="7"/>
  <c r="E103" i="7"/>
  <c r="H103" i="7" s="1"/>
  <c r="G121" i="7"/>
  <c r="E111" i="7"/>
  <c r="H111" i="7" s="1"/>
  <c r="G200" i="7"/>
  <c r="E42" i="7"/>
  <c r="F42" i="7" s="1"/>
  <c r="E30" i="7"/>
  <c r="E58" i="7"/>
  <c r="F58" i="7" s="1"/>
  <c r="G54" i="7"/>
  <c r="H13" i="7"/>
  <c r="G21" i="7"/>
  <c r="G30" i="7"/>
  <c r="B72" i="7"/>
  <c r="B84" i="7"/>
  <c r="G99" i="7"/>
  <c r="E99" i="7"/>
  <c r="E46" i="7"/>
  <c r="F46" i="7" s="1"/>
  <c r="E50" i="7"/>
  <c r="F50" i="7" s="1"/>
  <c r="E56" i="7"/>
  <c r="G58" i="7"/>
  <c r="G66" i="7"/>
  <c r="G74" i="7"/>
  <c r="G123" i="7"/>
  <c r="E175" i="7"/>
  <c r="G175" i="7"/>
  <c r="B195" i="7"/>
  <c r="H41" i="7"/>
  <c r="G95" i="7"/>
  <c r="E95" i="7"/>
  <c r="E68" i="7"/>
  <c r="G13" i="7"/>
  <c r="F13" i="7"/>
  <c r="D39" i="7"/>
  <c r="G42" i="7"/>
  <c r="G45" i="7"/>
  <c r="E54" i="7"/>
  <c r="F54" i="7" s="1"/>
  <c r="H86" i="7"/>
  <c r="F86" i="7"/>
  <c r="B94" i="7"/>
  <c r="E123" i="7"/>
  <c r="F123" i="7" s="1"/>
  <c r="D171" i="7"/>
  <c r="D23" i="7"/>
  <c r="G61" i="7"/>
  <c r="E64" i="7"/>
  <c r="E90" i="7"/>
  <c r="G46" i="7"/>
  <c r="G50" i="7"/>
  <c r="G57" i="7"/>
  <c r="G73" i="7"/>
  <c r="E143" i="7"/>
  <c r="G53" i="7"/>
  <c r="G70" i="7"/>
  <c r="E126" i="7"/>
  <c r="E100" i="7"/>
  <c r="F100" i="7" s="1"/>
  <c r="E156" i="7"/>
  <c r="F156" i="7" s="1"/>
  <c r="G26" i="7"/>
  <c r="E163" i="7"/>
  <c r="G163" i="7"/>
  <c r="D35" i="7"/>
  <c r="H80" i="7"/>
  <c r="E112" i="7"/>
  <c r="E26" i="7"/>
  <c r="G14" i="7"/>
  <c r="G17" i="7"/>
  <c r="F30" i="7"/>
  <c r="G37" i="7"/>
  <c r="G65" i="7"/>
  <c r="G69" i="7"/>
  <c r="E76" i="7"/>
  <c r="F76" i="7" s="1"/>
  <c r="G77" i="7"/>
  <c r="D79" i="7"/>
  <c r="G82" i="7"/>
  <c r="E82" i="7"/>
  <c r="B88" i="7"/>
  <c r="H121" i="7"/>
  <c r="B23" i="7"/>
  <c r="B35" i="7"/>
  <c r="B39" i="7"/>
  <c r="B79" i="7"/>
  <c r="F80" i="7"/>
  <c r="F41" i="7"/>
  <c r="B52" i="7"/>
  <c r="B60" i="7"/>
  <c r="G104" i="7"/>
  <c r="E135" i="7"/>
  <c r="E165" i="7"/>
  <c r="F165" i="7" s="1"/>
  <c r="G112" i="7"/>
  <c r="F112" i="7"/>
  <c r="H134" i="7"/>
  <c r="G143" i="7"/>
  <c r="G86" i="7"/>
  <c r="D94" i="7"/>
  <c r="G100" i="7"/>
  <c r="G126" i="7"/>
  <c r="D145" i="7"/>
  <c r="E158" i="7"/>
  <c r="F158" i="7" s="1"/>
  <c r="E104" i="7"/>
  <c r="G108" i="7"/>
  <c r="B106" i="7"/>
  <c r="F121" i="7"/>
  <c r="B119" i="7"/>
  <c r="D128" i="7"/>
  <c r="E140" i="7"/>
  <c r="E144" i="7"/>
  <c r="F144" i="7" s="1"/>
  <c r="G159" i="7"/>
  <c r="G144" i="7"/>
  <c r="G151" i="7"/>
  <c r="G158" i="7"/>
  <c r="G90" i="7"/>
  <c r="D150" i="7"/>
  <c r="B150" i="7"/>
  <c r="E169" i="7"/>
  <c r="F169" i="7" s="1"/>
  <c r="G135" i="7"/>
  <c r="G140" i="7"/>
  <c r="F140" i="7"/>
  <c r="B138" i="7"/>
  <c r="G156" i="7"/>
  <c r="E159" i="7"/>
  <c r="F159" i="7" s="1"/>
  <c r="E161" i="7"/>
  <c r="F161" i="7" s="1"/>
  <c r="G165" i="7"/>
  <c r="E201" i="7"/>
  <c r="G89" i="7"/>
  <c r="H200" i="7"/>
  <c r="G130" i="7"/>
  <c r="E130" i="7"/>
  <c r="D133" i="7"/>
  <c r="G136" i="7"/>
  <c r="E151" i="7"/>
  <c r="B133" i="7"/>
  <c r="F134" i="7"/>
  <c r="B145" i="7"/>
  <c r="G161" i="7"/>
  <c r="D213" i="7"/>
  <c r="B187" i="7"/>
  <c r="E210" i="7"/>
  <c r="E167" i="7"/>
  <c r="G169" i="7"/>
  <c r="G198" i="7"/>
  <c r="G202" i="7"/>
  <c r="G173" i="7"/>
  <c r="B171" i="7"/>
  <c r="F200" i="7"/>
  <c r="E209" i="7"/>
  <c r="F209" i="7" s="1"/>
  <c r="G117" i="7"/>
  <c r="G174" i="7"/>
  <c r="B181" i="7"/>
  <c r="G182" i="7"/>
  <c r="G189" i="7"/>
  <c r="E233" i="7"/>
  <c r="E241" i="7"/>
  <c r="F241" i="7" s="1"/>
  <c r="G199" i="7"/>
  <c r="B204" i="7"/>
  <c r="H237" i="7"/>
  <c r="G245" i="7"/>
  <c r="F245" i="7"/>
  <c r="G206" i="7"/>
  <c r="B213" i="7"/>
  <c r="G230" i="7"/>
  <c r="D255" i="7"/>
  <c r="B262" i="7"/>
  <c r="G215" i="7"/>
  <c r="G218" i="7"/>
  <c r="G242" i="7"/>
  <c r="B255" i="7"/>
  <c r="D204" i="7"/>
  <c r="G207" i="7"/>
  <c r="G210" i="7"/>
  <c r="E242" i="7"/>
  <c r="H245" i="7"/>
  <c r="G211" i="7"/>
  <c r="G214" i="7"/>
  <c r="G226" i="7"/>
  <c r="G160" i="7"/>
  <c r="G164" i="7"/>
  <c r="G168" i="7"/>
  <c r="G176" i="7"/>
  <c r="E183" i="7"/>
  <c r="G184" i="7"/>
  <c r="G188" i="7"/>
  <c r="E191" i="7"/>
  <c r="G192" i="7"/>
  <c r="G196" i="7"/>
  <c r="G201" i="7"/>
  <c r="E218" i="7"/>
  <c r="G227" i="7"/>
  <c r="G237" i="7"/>
  <c r="F237" i="7"/>
  <c r="B235" i="7"/>
  <c r="E238" i="7"/>
  <c r="G239" i="7"/>
  <c r="G273" i="7"/>
  <c r="F273" i="7"/>
  <c r="B272" i="7"/>
  <c r="H273" i="7"/>
  <c r="D222" i="7"/>
  <c r="G280" i="7"/>
  <c r="B279" i="7"/>
  <c r="G209" i="7"/>
  <c r="E250" i="7"/>
  <c r="G281" i="7"/>
  <c r="E234" i="7"/>
  <c r="G238" i="7"/>
  <c r="G243" i="7"/>
  <c r="D262" i="7"/>
  <c r="G274" i="7"/>
  <c r="G277" i="7"/>
  <c r="G241" i="7"/>
  <c r="G270" i="7"/>
  <c r="E280" i="7"/>
  <c r="G233" i="7"/>
  <c r="G247" i="7"/>
  <c r="G205" i="7"/>
  <c r="E246" i="7"/>
  <c r="G258" i="7"/>
  <c r="E266" i="7"/>
  <c r="E274" i="7"/>
  <c r="G249" i="7"/>
  <c r="N12" i="6"/>
  <c r="N46" i="6"/>
  <c r="N43" i="6"/>
  <c r="N36" i="6"/>
  <c r="L22" i="6"/>
  <c r="L23" i="6"/>
  <c r="H24" i="6"/>
  <c r="J25" i="6"/>
  <c r="K25" i="6" s="1"/>
  <c r="E30" i="6"/>
  <c r="N30" i="6" s="1"/>
  <c r="M30" i="6"/>
  <c r="E33" i="6"/>
  <c r="H37" i="6"/>
  <c r="E38" i="6"/>
  <c r="H39" i="6"/>
  <c r="H44" i="6"/>
  <c r="E45" i="6"/>
  <c r="J44" i="6"/>
  <c r="H21" i="6"/>
  <c r="J33" i="6"/>
  <c r="K33" i="6" s="1"/>
  <c r="E44" i="6"/>
  <c r="M46" i="6"/>
  <c r="J19" i="6"/>
  <c r="K19" i="6" s="1"/>
  <c r="M22" i="6"/>
  <c r="E25" i="6"/>
  <c r="H33" i="6"/>
  <c r="M38" i="6"/>
  <c r="K39" i="6"/>
  <c r="I48" i="6"/>
  <c r="L14" i="6"/>
  <c r="L15" i="6"/>
  <c r="H16" i="6"/>
  <c r="J17" i="6"/>
  <c r="K17" i="6" s="1"/>
  <c r="L21" i="6"/>
  <c r="E22" i="6"/>
  <c r="H23" i="6"/>
  <c r="M24" i="6"/>
  <c r="H25" i="6"/>
  <c r="L34" i="6"/>
  <c r="L40" i="6"/>
  <c r="I40" i="6"/>
  <c r="K40" i="6" s="1"/>
  <c r="N45" i="6"/>
  <c r="J46" i="6"/>
  <c r="K46" i="6" s="1"/>
  <c r="M18" i="6"/>
  <c r="J37" i="6"/>
  <c r="J13" i="6"/>
  <c r="K13" i="6" s="1"/>
  <c r="E37" i="6"/>
  <c r="E13" i="6"/>
  <c r="M14" i="6"/>
  <c r="J18" i="6"/>
  <c r="K18" i="6" s="1"/>
  <c r="L20" i="6"/>
  <c r="I23" i="6"/>
  <c r="L26" i="6"/>
  <c r="L27" i="6"/>
  <c r="H28" i="6"/>
  <c r="J29" i="6"/>
  <c r="K29" i="6" s="1"/>
  <c r="J31" i="6"/>
  <c r="K31" i="6" s="1"/>
  <c r="J32" i="6"/>
  <c r="K32" i="6" s="1"/>
  <c r="M34" i="6"/>
  <c r="M35" i="6"/>
  <c r="L37" i="6"/>
  <c r="M42" i="6"/>
  <c r="L44" i="6"/>
  <c r="K50" i="6"/>
  <c r="K48" i="6" s="1"/>
  <c r="G10" i="6"/>
  <c r="D48" i="6"/>
  <c r="M48" i="6" s="1"/>
  <c r="M50" i="6"/>
  <c r="H19" i="6"/>
  <c r="L30" i="6"/>
  <c r="H32" i="6"/>
  <c r="M39" i="6"/>
  <c r="M12" i="6"/>
  <c r="M29" i="6"/>
  <c r="N31" i="6"/>
  <c r="M45" i="6"/>
  <c r="D10" i="6"/>
  <c r="E14" i="6"/>
  <c r="H15" i="6"/>
  <c r="M16" i="6"/>
  <c r="H17" i="6"/>
  <c r="I21" i="6"/>
  <c r="J23" i="6"/>
  <c r="J24" i="6"/>
  <c r="K24" i="6" s="1"/>
  <c r="M26" i="6"/>
  <c r="E29" i="6"/>
  <c r="I30" i="6"/>
  <c r="L33" i="6"/>
  <c r="E34" i="6"/>
  <c r="H35" i="6"/>
  <c r="J36" i="6"/>
  <c r="M37" i="6"/>
  <c r="I38" i="6"/>
  <c r="H40" i="6"/>
  <c r="E41" i="6"/>
  <c r="H42" i="6"/>
  <c r="J43" i="6"/>
  <c r="M44" i="6"/>
  <c r="I45" i="6"/>
  <c r="K45" i="6" s="1"/>
  <c r="M52" i="6"/>
  <c r="L24" i="6"/>
  <c r="L36" i="6"/>
  <c r="I36" i="6"/>
  <c r="L43" i="6"/>
  <c r="I43" i="6"/>
  <c r="K43" i="6" s="1"/>
  <c r="E18" i="6"/>
  <c r="L53" i="6"/>
  <c r="I53" i="6"/>
  <c r="K12" i="6"/>
  <c r="L16" i="6"/>
  <c r="H13" i="6"/>
  <c r="L28" i="6"/>
  <c r="M32" i="6"/>
  <c r="M36" i="6"/>
  <c r="M43" i="6"/>
  <c r="H53" i="6"/>
  <c r="C10" i="6"/>
  <c r="J12" i="6"/>
  <c r="E17" i="6"/>
  <c r="L12" i="6"/>
  <c r="F10" i="6"/>
  <c r="N14" i="6"/>
  <c r="I15" i="6"/>
  <c r="K15" i="6" s="1"/>
  <c r="L18" i="6"/>
  <c r="L19" i="6"/>
  <c r="H20" i="6"/>
  <c r="J21" i="6"/>
  <c r="I22" i="6"/>
  <c r="K22" i="6" s="1"/>
  <c r="L25" i="6"/>
  <c r="E26" i="6"/>
  <c r="H27" i="6"/>
  <c r="M28" i="6"/>
  <c r="H29" i="6"/>
  <c r="J30" i="6"/>
  <c r="L32" i="6"/>
  <c r="K35" i="6"/>
  <c r="I37" i="6"/>
  <c r="K37" i="6" s="1"/>
  <c r="J38" i="6"/>
  <c r="M40" i="6"/>
  <c r="M41" i="6"/>
  <c r="K42" i="6"/>
  <c r="I44" i="6"/>
  <c r="J45" i="6"/>
  <c r="E50" i="6"/>
  <c r="C48" i="6"/>
  <c r="L48" i="6" s="1"/>
  <c r="H52" i="6"/>
  <c r="J53" i="6"/>
  <c r="K44" i="6" l="1"/>
  <c r="K36" i="6"/>
  <c r="D8" i="6"/>
  <c r="F103" i="7"/>
  <c r="F111" i="7"/>
  <c r="H234" i="7"/>
  <c r="F234" i="7"/>
  <c r="H233" i="7"/>
  <c r="E231" i="7"/>
  <c r="E85" i="7"/>
  <c r="G85" i="7"/>
  <c r="E62" i="7"/>
  <c r="E228" i="7"/>
  <c r="G228" i="7"/>
  <c r="H250" i="7"/>
  <c r="F250" i="7"/>
  <c r="E259" i="7"/>
  <c r="E166" i="7"/>
  <c r="H201" i="7"/>
  <c r="H104" i="7"/>
  <c r="E28" i="7"/>
  <c r="G28" i="7"/>
  <c r="E120" i="7"/>
  <c r="G120" i="7"/>
  <c r="E31" i="7"/>
  <c r="G31" i="7"/>
  <c r="E122" i="7"/>
  <c r="E33" i="7"/>
  <c r="E55" i="7"/>
  <c r="G55" i="7"/>
  <c r="G52" i="7" s="1"/>
  <c r="E63" i="7"/>
  <c r="G63" i="7"/>
  <c r="G33" i="7"/>
  <c r="E43" i="7"/>
  <c r="G43" i="7"/>
  <c r="E29" i="7"/>
  <c r="E249" i="7"/>
  <c r="E240" i="7"/>
  <c r="G240" i="7"/>
  <c r="H266" i="7"/>
  <c r="F266" i="7"/>
  <c r="H246" i="7"/>
  <c r="F246" i="7"/>
  <c r="E205" i="7"/>
  <c r="F233" i="7"/>
  <c r="E270" i="7"/>
  <c r="E224" i="7"/>
  <c r="G224" i="7"/>
  <c r="E281" i="7"/>
  <c r="E258" i="7"/>
  <c r="F201" i="7"/>
  <c r="H183" i="7"/>
  <c r="F183" i="7"/>
  <c r="E219" i="7"/>
  <c r="E207" i="7"/>
  <c r="G259" i="7"/>
  <c r="G219" i="7"/>
  <c r="E189" i="7"/>
  <c r="G146" i="7"/>
  <c r="E146" i="7"/>
  <c r="E198" i="7"/>
  <c r="H210" i="7"/>
  <c r="F210" i="7"/>
  <c r="E178" i="7"/>
  <c r="B141" i="7"/>
  <c r="H161" i="7"/>
  <c r="E124" i="7"/>
  <c r="G124" i="7"/>
  <c r="G166" i="7"/>
  <c r="G24" i="7"/>
  <c r="E24" i="7"/>
  <c r="H165" i="7"/>
  <c r="E136" i="7"/>
  <c r="E11" i="7"/>
  <c r="C10" i="7"/>
  <c r="G11" i="7"/>
  <c r="H156" i="7"/>
  <c r="E21" i="7"/>
  <c r="E101" i="7"/>
  <c r="G101" i="7"/>
  <c r="H68" i="7"/>
  <c r="F68" i="7"/>
  <c r="E27" i="7"/>
  <c r="G27" i="7"/>
  <c r="E257" i="7"/>
  <c r="H274" i="7"/>
  <c r="F274" i="7"/>
  <c r="E225" i="7"/>
  <c r="G225" i="7"/>
  <c r="H218" i="7"/>
  <c r="F218" i="7"/>
  <c r="E185" i="7"/>
  <c r="E253" i="7"/>
  <c r="E217" i="7"/>
  <c r="E184" i="7"/>
  <c r="E75" i="7"/>
  <c r="G75" i="7"/>
  <c r="E176" i="7"/>
  <c r="G114" i="7"/>
  <c r="E114" i="7"/>
  <c r="H158" i="7"/>
  <c r="G107" i="7"/>
  <c r="E107" i="7"/>
  <c r="H90" i="7"/>
  <c r="F90" i="7"/>
  <c r="E264" i="7"/>
  <c r="G264" i="7"/>
  <c r="E272" i="7"/>
  <c r="E216" i="7"/>
  <c r="G216" i="7"/>
  <c r="E251" i="7"/>
  <c r="E172" i="7"/>
  <c r="E214" i="7"/>
  <c r="E215" i="7"/>
  <c r="G251" i="7"/>
  <c r="E199" i="7"/>
  <c r="G125" i="7"/>
  <c r="E125" i="7"/>
  <c r="E197" i="7"/>
  <c r="E193" i="7"/>
  <c r="G193" i="7"/>
  <c r="B132" i="7"/>
  <c r="H151" i="7"/>
  <c r="F151" i="7"/>
  <c r="E110" i="7"/>
  <c r="G110" i="7"/>
  <c r="G138" i="7"/>
  <c r="E139" i="7"/>
  <c r="H159" i="7"/>
  <c r="H144" i="7"/>
  <c r="G48" i="7"/>
  <c r="E48" i="7"/>
  <c r="E116" i="7"/>
  <c r="G81" i="7"/>
  <c r="E81" i="7"/>
  <c r="G115" i="7"/>
  <c r="E115" i="7"/>
  <c r="F104" i="7"/>
  <c r="G62" i="7"/>
  <c r="H26" i="7"/>
  <c r="F26" i="7"/>
  <c r="E25" i="7"/>
  <c r="H100" i="7"/>
  <c r="G197" i="7"/>
  <c r="E17" i="7"/>
  <c r="H30" i="7"/>
  <c r="E268" i="7"/>
  <c r="G268" i="7"/>
  <c r="E202" i="7"/>
  <c r="G142" i="7"/>
  <c r="E142" i="7"/>
  <c r="H167" i="7"/>
  <c r="F167" i="7"/>
  <c r="E152" i="7"/>
  <c r="E155" i="7"/>
  <c r="H82" i="7"/>
  <c r="F82" i="7"/>
  <c r="E260" i="7"/>
  <c r="G260" i="7"/>
  <c r="E208" i="7"/>
  <c r="G208" i="7"/>
  <c r="E243" i="7"/>
  <c r="E232" i="7"/>
  <c r="G232" i="7"/>
  <c r="B276" i="7"/>
  <c r="H238" i="7"/>
  <c r="F238" i="7"/>
  <c r="G231" i="7"/>
  <c r="E196" i="7"/>
  <c r="E168" i="7"/>
  <c r="E211" i="7"/>
  <c r="H242" i="7"/>
  <c r="F242" i="7"/>
  <c r="B222" i="7"/>
  <c r="E230" i="7"/>
  <c r="E117" i="7"/>
  <c r="E190" i="7"/>
  <c r="E162" i="7"/>
  <c r="G162" i="7"/>
  <c r="G102" i="7"/>
  <c r="E102" i="7"/>
  <c r="G178" i="7"/>
  <c r="G185" i="7"/>
  <c r="G44" i="7"/>
  <c r="E44" i="7"/>
  <c r="E157" i="7"/>
  <c r="G157" i="7"/>
  <c r="G155" i="7"/>
  <c r="G139" i="7"/>
  <c r="E109" i="7"/>
  <c r="G109" i="7"/>
  <c r="G29" i="7"/>
  <c r="E91" i="7"/>
  <c r="E19" i="7"/>
  <c r="G19" i="7"/>
  <c r="H143" i="7"/>
  <c r="F143" i="7"/>
  <c r="H64" i="7"/>
  <c r="F64" i="7"/>
  <c r="E113" i="7"/>
  <c r="G113" i="7"/>
  <c r="E70" i="7"/>
  <c r="G25" i="7"/>
  <c r="H50" i="7"/>
  <c r="E37" i="7"/>
  <c r="E14" i="7"/>
  <c r="E248" i="7"/>
  <c r="G248" i="7"/>
  <c r="G32" i="7"/>
  <c r="E32" i="7"/>
  <c r="E92" i="7"/>
  <c r="E57" i="7"/>
  <c r="E66" i="7"/>
  <c r="G12" i="7"/>
  <c r="E12" i="7"/>
  <c r="G217" i="7"/>
  <c r="G92" i="7"/>
  <c r="G236" i="7"/>
  <c r="E236" i="7"/>
  <c r="E220" i="7"/>
  <c r="G220" i="7"/>
  <c r="E148" i="7"/>
  <c r="E96" i="7"/>
  <c r="H123" i="7"/>
  <c r="E74" i="7"/>
  <c r="E256" i="7"/>
  <c r="G256" i="7"/>
  <c r="G257" i="7"/>
  <c r="H280" i="7"/>
  <c r="E279" i="7"/>
  <c r="F280" i="7"/>
  <c r="E227" i="7"/>
  <c r="E192" i="7"/>
  <c r="E164" i="7"/>
  <c r="E179" i="7"/>
  <c r="G179" i="7"/>
  <c r="H241" i="7"/>
  <c r="E226" i="7"/>
  <c r="G172" i="7"/>
  <c r="G190" i="7"/>
  <c r="G98" i="7"/>
  <c r="E98" i="7"/>
  <c r="G122" i="7"/>
  <c r="E173" i="7"/>
  <c r="H169" i="7"/>
  <c r="D141" i="7"/>
  <c r="H140" i="7"/>
  <c r="G40" i="7"/>
  <c r="E40" i="7"/>
  <c r="E153" i="7"/>
  <c r="G153" i="7"/>
  <c r="H135" i="7"/>
  <c r="F135" i="7"/>
  <c r="E97" i="7"/>
  <c r="G97" i="7"/>
  <c r="E77" i="7"/>
  <c r="E45" i="7"/>
  <c r="E137" i="7"/>
  <c r="G137" i="7"/>
  <c r="G91" i="7"/>
  <c r="E61" i="7"/>
  <c r="H54" i="7"/>
  <c r="H175" i="7"/>
  <c r="F175" i="7"/>
  <c r="E67" i="7"/>
  <c r="G67" i="7"/>
  <c r="H56" i="7"/>
  <c r="F56" i="7"/>
  <c r="E69" i="7"/>
  <c r="H42" i="7"/>
  <c r="E247" i="7"/>
  <c r="G272" i="7"/>
  <c r="E188" i="7"/>
  <c r="E174" i="7"/>
  <c r="E15" i="7"/>
  <c r="G15" i="7"/>
  <c r="H58" i="7"/>
  <c r="G244" i="7"/>
  <c r="E244" i="7"/>
  <c r="E263" i="7"/>
  <c r="G154" i="7"/>
  <c r="E154" i="7"/>
  <c r="E182" i="7"/>
  <c r="H95" i="7"/>
  <c r="F95" i="7"/>
  <c r="H99" i="7"/>
  <c r="F99" i="7"/>
  <c r="E252" i="7"/>
  <c r="G252" i="7"/>
  <c r="E229" i="7"/>
  <c r="E277" i="7"/>
  <c r="G253" i="7"/>
  <c r="G229" i="7"/>
  <c r="G279" i="7"/>
  <c r="H191" i="7"/>
  <c r="F191" i="7"/>
  <c r="E160" i="7"/>
  <c r="E206" i="7"/>
  <c r="E223" i="7"/>
  <c r="G223" i="7"/>
  <c r="G263" i="7"/>
  <c r="H209" i="7"/>
  <c r="E129" i="7"/>
  <c r="E177" i="7"/>
  <c r="E239" i="7"/>
  <c r="G177" i="7"/>
  <c r="G148" i="7"/>
  <c r="H130" i="7"/>
  <c r="F130" i="7"/>
  <c r="E89" i="7"/>
  <c r="G152" i="7"/>
  <c r="G129" i="7"/>
  <c r="E36" i="7"/>
  <c r="G36" i="7"/>
  <c r="G116" i="7"/>
  <c r="H76" i="7"/>
  <c r="H112" i="7"/>
  <c r="H163" i="7"/>
  <c r="F163" i="7"/>
  <c r="H126" i="7"/>
  <c r="F126" i="7"/>
  <c r="E73" i="7"/>
  <c r="E108" i="7"/>
  <c r="G96" i="7"/>
  <c r="E53" i="7"/>
  <c r="H46" i="7"/>
  <c r="E65" i="7"/>
  <c r="N33" i="6"/>
  <c r="N34" i="6"/>
  <c r="K30" i="6"/>
  <c r="N16" i="6"/>
  <c r="N37" i="6"/>
  <c r="N17" i="6"/>
  <c r="N20" i="6"/>
  <c r="N32" i="6"/>
  <c r="N28" i="6"/>
  <c r="N41" i="6"/>
  <c r="N21" i="6"/>
  <c r="H10" i="6"/>
  <c r="K53" i="6"/>
  <c r="K38" i="6"/>
  <c r="N15" i="6"/>
  <c r="N23" i="6"/>
  <c r="F8" i="6"/>
  <c r="L10" i="6"/>
  <c r="G8" i="6"/>
  <c r="M10" i="6"/>
  <c r="N52" i="6"/>
  <c r="I10" i="6"/>
  <c r="I8" i="6" s="1"/>
  <c r="J10" i="6"/>
  <c r="J8" i="6" s="1"/>
  <c r="N19" i="6"/>
  <c r="N18" i="6"/>
  <c r="N44" i="6"/>
  <c r="N40" i="6"/>
  <c r="N24" i="6"/>
  <c r="E48" i="6"/>
  <c r="C8" i="6"/>
  <c r="N13" i="6"/>
  <c r="N42" i="6"/>
  <c r="K23" i="6"/>
  <c r="N38" i="6"/>
  <c r="H48" i="6"/>
  <c r="N48" i="6" s="1"/>
  <c r="N25" i="6"/>
  <c r="N27" i="6"/>
  <c r="N29" i="6"/>
  <c r="N53" i="6"/>
  <c r="N35" i="6"/>
  <c r="K21" i="6"/>
  <c r="K10" i="6" s="1"/>
  <c r="K8" i="6" s="1"/>
  <c r="N50" i="6"/>
  <c r="N22" i="6"/>
  <c r="E10" i="6"/>
  <c r="N26" i="6"/>
  <c r="N39" i="6"/>
  <c r="G187" i="7" l="1"/>
  <c r="H239" i="7"/>
  <c r="F239" i="7"/>
  <c r="H69" i="7"/>
  <c r="F69" i="7"/>
  <c r="E88" i="7"/>
  <c r="H89" i="7"/>
  <c r="F89" i="7"/>
  <c r="G255" i="7"/>
  <c r="G94" i="7"/>
  <c r="H73" i="7"/>
  <c r="F73" i="7"/>
  <c r="E72" i="7"/>
  <c r="E35" i="7"/>
  <c r="H36" i="7"/>
  <c r="F36" i="7"/>
  <c r="H177" i="7"/>
  <c r="F177" i="7"/>
  <c r="H97" i="7"/>
  <c r="F97" i="7"/>
  <c r="E39" i="7"/>
  <c r="H40" i="7"/>
  <c r="F40" i="7"/>
  <c r="D132" i="7"/>
  <c r="H179" i="7"/>
  <c r="F179" i="7"/>
  <c r="H32" i="7"/>
  <c r="F32" i="7"/>
  <c r="H37" i="7"/>
  <c r="F37" i="7"/>
  <c r="H81" i="7"/>
  <c r="F81" i="7"/>
  <c r="E79" i="7"/>
  <c r="E138" i="7"/>
  <c r="E133" i="7" s="1"/>
  <c r="H125" i="7"/>
  <c r="F125" i="7"/>
  <c r="H214" i="7"/>
  <c r="F214" i="7"/>
  <c r="E213" i="7"/>
  <c r="H176" i="7"/>
  <c r="F176" i="7"/>
  <c r="G10" i="7"/>
  <c r="H198" i="7"/>
  <c r="F198" i="7"/>
  <c r="H249" i="7"/>
  <c r="F249" i="7"/>
  <c r="H33" i="7"/>
  <c r="F33" i="7"/>
  <c r="E119" i="7"/>
  <c r="H120" i="7"/>
  <c r="F120" i="7"/>
  <c r="E235" i="7"/>
  <c r="H236" i="7"/>
  <c r="F236" i="7"/>
  <c r="H102" i="7"/>
  <c r="F102" i="7"/>
  <c r="H66" i="7"/>
  <c r="F66" i="7"/>
  <c r="H224" i="7"/>
  <c r="F224" i="7"/>
  <c r="E262" i="7"/>
  <c r="H263" i="7"/>
  <c r="F263" i="7"/>
  <c r="H15" i="7"/>
  <c r="F15" i="7"/>
  <c r="H137" i="7"/>
  <c r="F137" i="7"/>
  <c r="G39" i="7"/>
  <c r="H173" i="7"/>
  <c r="F173" i="7"/>
  <c r="E255" i="7"/>
  <c r="H256" i="7"/>
  <c r="F256" i="7"/>
  <c r="H148" i="7"/>
  <c r="F148" i="7"/>
  <c r="H109" i="7"/>
  <c r="F109" i="7"/>
  <c r="H44" i="7"/>
  <c r="F44" i="7"/>
  <c r="H162" i="7"/>
  <c r="F162" i="7"/>
  <c r="H230" i="7"/>
  <c r="F230" i="7"/>
  <c r="H168" i="7"/>
  <c r="F168" i="7"/>
  <c r="H268" i="7"/>
  <c r="F268" i="7"/>
  <c r="H17" i="7"/>
  <c r="F17" i="7"/>
  <c r="G79" i="7"/>
  <c r="H216" i="7"/>
  <c r="F216" i="7"/>
  <c r="H253" i="7"/>
  <c r="F253" i="7"/>
  <c r="H257" i="7"/>
  <c r="F257" i="7"/>
  <c r="E23" i="7"/>
  <c r="H24" i="7"/>
  <c r="F24" i="7"/>
  <c r="H270" i="7"/>
  <c r="F270" i="7"/>
  <c r="H63" i="7"/>
  <c r="F63" i="7"/>
  <c r="H122" i="7"/>
  <c r="F122" i="7"/>
  <c r="H166" i="7"/>
  <c r="F166" i="7"/>
  <c r="H228" i="7"/>
  <c r="F228" i="7"/>
  <c r="E84" i="7"/>
  <c r="H85" i="7"/>
  <c r="F85" i="7"/>
  <c r="G276" i="7"/>
  <c r="H227" i="7"/>
  <c r="F227" i="7"/>
  <c r="H14" i="7"/>
  <c r="F14" i="7"/>
  <c r="H202" i="7"/>
  <c r="F202" i="7"/>
  <c r="H215" i="7"/>
  <c r="F215" i="7"/>
  <c r="H160" i="7"/>
  <c r="F160" i="7"/>
  <c r="G235" i="7"/>
  <c r="H139" i="7"/>
  <c r="F139" i="7"/>
  <c r="H240" i="7"/>
  <c r="F240" i="7"/>
  <c r="H53" i="7"/>
  <c r="E52" i="7"/>
  <c r="F53" i="7"/>
  <c r="G128" i="7"/>
  <c r="H223" i="7"/>
  <c r="F223" i="7"/>
  <c r="E276" i="7"/>
  <c r="H277" i="7"/>
  <c r="F277" i="7"/>
  <c r="H247" i="7"/>
  <c r="F247" i="7"/>
  <c r="G171" i="7"/>
  <c r="H164" i="7"/>
  <c r="F164" i="7"/>
  <c r="H113" i="7"/>
  <c r="F113" i="7"/>
  <c r="H208" i="7"/>
  <c r="F208" i="7"/>
  <c r="H142" i="7"/>
  <c r="F142" i="7"/>
  <c r="H107" i="7"/>
  <c r="F107" i="7"/>
  <c r="E106" i="7"/>
  <c r="H75" i="7"/>
  <c r="F75" i="7"/>
  <c r="G88" i="7"/>
  <c r="H101" i="7"/>
  <c r="F101" i="7"/>
  <c r="E10" i="7"/>
  <c r="H11" i="7"/>
  <c r="F11" i="7"/>
  <c r="G23" i="7"/>
  <c r="E145" i="7"/>
  <c r="H146" i="7"/>
  <c r="F146" i="7"/>
  <c r="H207" i="7"/>
  <c r="F207" i="7"/>
  <c r="H258" i="7"/>
  <c r="F258" i="7"/>
  <c r="G72" i="7"/>
  <c r="H108" i="7"/>
  <c r="F108" i="7"/>
  <c r="H154" i="7"/>
  <c r="F154" i="7"/>
  <c r="H77" i="7"/>
  <c r="F77" i="7"/>
  <c r="H252" i="7"/>
  <c r="F252" i="7"/>
  <c r="H243" i="7"/>
  <c r="F243" i="7"/>
  <c r="G150" i="7"/>
  <c r="E128" i="7"/>
  <c r="H129" i="7"/>
  <c r="F129" i="7"/>
  <c r="E181" i="7"/>
  <c r="H182" i="7"/>
  <c r="F182" i="7"/>
  <c r="H244" i="7"/>
  <c r="F244" i="7"/>
  <c r="H174" i="7"/>
  <c r="F174" i="7"/>
  <c r="H45" i="7"/>
  <c r="F45" i="7"/>
  <c r="H226" i="7"/>
  <c r="F226" i="7"/>
  <c r="H279" i="7"/>
  <c r="H74" i="7"/>
  <c r="F74" i="7"/>
  <c r="H57" i="7"/>
  <c r="F57" i="7"/>
  <c r="H19" i="7"/>
  <c r="F19" i="7"/>
  <c r="H190" i="7"/>
  <c r="F190" i="7"/>
  <c r="H155" i="7"/>
  <c r="F155" i="7"/>
  <c r="G133" i="7"/>
  <c r="H116" i="7"/>
  <c r="F116" i="7"/>
  <c r="H110" i="7"/>
  <c r="F110" i="7"/>
  <c r="F199" i="7"/>
  <c r="H199" i="7"/>
  <c r="E171" i="7"/>
  <c r="H172" i="7"/>
  <c r="F172" i="7"/>
  <c r="H272" i="7"/>
  <c r="H114" i="7"/>
  <c r="F114" i="7"/>
  <c r="H178" i="7"/>
  <c r="F178" i="7"/>
  <c r="G145" i="7"/>
  <c r="H29" i="7"/>
  <c r="F29" i="7"/>
  <c r="B9" i="7"/>
  <c r="B283" i="7" s="1"/>
  <c r="H259" i="7"/>
  <c r="F259" i="7"/>
  <c r="H62" i="7"/>
  <c r="F62" i="7"/>
  <c r="H231" i="7"/>
  <c r="F231" i="7"/>
  <c r="G181" i="7"/>
  <c r="H157" i="7"/>
  <c r="F157" i="7"/>
  <c r="H25" i="7"/>
  <c r="F25" i="7"/>
  <c r="H251" i="7"/>
  <c r="F251" i="7"/>
  <c r="H124" i="7"/>
  <c r="F124" i="7"/>
  <c r="H189" i="7"/>
  <c r="F189" i="7"/>
  <c r="H96" i="7"/>
  <c r="F96" i="7"/>
  <c r="H211" i="7"/>
  <c r="F211" i="7"/>
  <c r="H65" i="7"/>
  <c r="F65" i="7"/>
  <c r="H206" i="7"/>
  <c r="F206" i="7"/>
  <c r="F272" i="7"/>
  <c r="H229" i="7"/>
  <c r="F229" i="7"/>
  <c r="E94" i="7"/>
  <c r="H67" i="7"/>
  <c r="F67" i="7"/>
  <c r="H61" i="7"/>
  <c r="E60" i="7"/>
  <c r="F61" i="7"/>
  <c r="H98" i="7"/>
  <c r="F98" i="7"/>
  <c r="H220" i="7"/>
  <c r="F220" i="7"/>
  <c r="G60" i="7"/>
  <c r="H248" i="7"/>
  <c r="F248" i="7"/>
  <c r="E195" i="7"/>
  <c r="H196" i="7"/>
  <c r="F196" i="7"/>
  <c r="G204" i="7"/>
  <c r="H193" i="7"/>
  <c r="F193" i="7"/>
  <c r="G106" i="7"/>
  <c r="H185" i="7"/>
  <c r="F185" i="7"/>
  <c r="H225" i="7"/>
  <c r="F225" i="7"/>
  <c r="H27" i="7"/>
  <c r="F27" i="7"/>
  <c r="H136" i="7"/>
  <c r="F136" i="7"/>
  <c r="H219" i="7"/>
  <c r="F219" i="7"/>
  <c r="H281" i="7"/>
  <c r="F281" i="7"/>
  <c r="F279" i="7" s="1"/>
  <c r="H31" i="7"/>
  <c r="F31" i="7"/>
  <c r="H28" i="7"/>
  <c r="F28" i="7"/>
  <c r="G195" i="7"/>
  <c r="G213" i="7"/>
  <c r="G35" i="7"/>
  <c r="E187" i="7"/>
  <c r="H188" i="7"/>
  <c r="F188" i="7"/>
  <c r="H153" i="7"/>
  <c r="F153" i="7"/>
  <c r="H92" i="7"/>
  <c r="F92" i="7"/>
  <c r="H117" i="7"/>
  <c r="F117" i="7"/>
  <c r="H232" i="7"/>
  <c r="F232" i="7"/>
  <c r="H197" i="7"/>
  <c r="F197" i="7"/>
  <c r="H217" i="7"/>
  <c r="F217" i="7"/>
  <c r="G119" i="7"/>
  <c r="G262" i="7"/>
  <c r="H192" i="7"/>
  <c r="F192" i="7"/>
  <c r="H12" i="7"/>
  <c r="F12" i="7"/>
  <c r="H70" i="7"/>
  <c r="F70" i="7"/>
  <c r="H91" i="7"/>
  <c r="F91" i="7"/>
  <c r="H260" i="7"/>
  <c r="F260" i="7"/>
  <c r="H152" i="7"/>
  <c r="F152" i="7"/>
  <c r="H115" i="7"/>
  <c r="F115" i="7"/>
  <c r="H48" i="7"/>
  <c r="F48" i="7"/>
  <c r="E150" i="7"/>
  <c r="H264" i="7"/>
  <c r="F264" i="7"/>
  <c r="H184" i="7"/>
  <c r="F184" i="7"/>
  <c r="H21" i="7"/>
  <c r="F21" i="7"/>
  <c r="E204" i="7"/>
  <c r="H205" i="7"/>
  <c r="F205" i="7"/>
  <c r="H43" i="7"/>
  <c r="F43" i="7"/>
  <c r="H55" i="7"/>
  <c r="F55" i="7"/>
  <c r="G84" i="7"/>
  <c r="M8" i="6"/>
  <c r="E8" i="6"/>
  <c r="N10" i="6"/>
  <c r="H8" i="6"/>
  <c r="L8" i="6"/>
  <c r="H145" i="7" l="1"/>
  <c r="F187" i="7"/>
  <c r="H60" i="7"/>
  <c r="H262" i="7"/>
  <c r="H235" i="7"/>
  <c r="H88" i="7"/>
  <c r="F204" i="7"/>
  <c r="F195" i="7"/>
  <c r="H171" i="7"/>
  <c r="F128" i="7"/>
  <c r="E222" i="7"/>
  <c r="H23" i="7"/>
  <c r="F60" i="7"/>
  <c r="F10" i="7"/>
  <c r="F119" i="7"/>
  <c r="F35" i="7"/>
  <c r="H187" i="7"/>
  <c r="F276" i="7"/>
  <c r="F84" i="7"/>
  <c r="H213" i="7"/>
  <c r="F255" i="7"/>
  <c r="H39" i="7"/>
  <c r="H255" i="7"/>
  <c r="H204" i="7"/>
  <c r="H195" i="7"/>
  <c r="G141" i="7"/>
  <c r="H128" i="7"/>
  <c r="F145" i="7"/>
  <c r="F141" i="7" s="1"/>
  <c r="E141" i="7"/>
  <c r="H119" i="7"/>
  <c r="F213" i="7"/>
  <c r="H138" i="7"/>
  <c r="F138" i="7"/>
  <c r="D9" i="7"/>
  <c r="D283" i="7" s="1"/>
  <c r="H35" i="7"/>
  <c r="F94" i="7"/>
  <c r="H133" i="7"/>
  <c r="F181" i="7"/>
  <c r="H10" i="7"/>
  <c r="H106" i="7"/>
  <c r="F52" i="7"/>
  <c r="H79" i="7"/>
  <c r="G222" i="7"/>
  <c r="H72" i="7"/>
  <c r="F88" i="7"/>
  <c r="H150" i="7"/>
  <c r="H181" i="7"/>
  <c r="F150" i="7"/>
  <c r="H94" i="7"/>
  <c r="F171" i="7"/>
  <c r="F106" i="7"/>
  <c r="H276" i="7"/>
  <c r="H52" i="7"/>
  <c r="H84" i="7"/>
  <c r="F23" i="7"/>
  <c r="F262" i="7"/>
  <c r="F235" i="7"/>
  <c r="F79" i="7"/>
  <c r="F39" i="7"/>
  <c r="F72" i="7"/>
  <c r="N8" i="6"/>
  <c r="F222" i="7" l="1"/>
  <c r="C9" i="7"/>
  <c r="C283" i="7" s="1"/>
  <c r="H222" i="7"/>
  <c r="H141" i="7"/>
  <c r="E132" i="7"/>
  <c r="F133" i="7"/>
  <c r="G132" i="7"/>
  <c r="H132" i="7" l="1"/>
  <c r="E9" i="7"/>
  <c r="G9" i="7"/>
  <c r="G283" i="7" s="1"/>
  <c r="F132" i="7"/>
  <c r="F9" i="7" l="1"/>
  <c r="F283" i="7" s="1"/>
  <c r="H9" i="7"/>
  <c r="E283" i="7"/>
  <c r="H283" i="7" l="1"/>
  <c r="E7" i="3" l="1"/>
  <c r="D7" i="3"/>
  <c r="C7" i="3"/>
  <c r="B7" i="3"/>
  <c r="H6" i="3"/>
  <c r="F6" i="3"/>
  <c r="H5" i="3"/>
  <c r="I5" i="3" s="1"/>
  <c r="J5" i="3" s="1"/>
  <c r="K5" i="3" s="1"/>
  <c r="F5" i="3"/>
  <c r="H8" i="3" l="1"/>
  <c r="B8" i="3" s="1"/>
  <c r="F7" i="3"/>
  <c r="I6" i="3"/>
  <c r="I8" i="3" s="1"/>
  <c r="C8" i="3" l="1"/>
  <c r="J6" i="3"/>
  <c r="J8" i="3" l="1"/>
  <c r="D8" i="3" s="1"/>
  <c r="K6" i="3"/>
  <c r="K8" i="3" l="1"/>
  <c r="E8" i="3" s="1"/>
</calcChain>
</file>

<file path=xl/sharedStrings.xml><?xml version="1.0" encoding="utf-8"?>
<sst xmlns="http://schemas.openxmlformats.org/spreadsheetml/2006/main" count="351" uniqueCount="325">
  <si>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</si>
  <si>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APRIL 30, 2024</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</si>
  <si>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</si>
  <si>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</si>
  <si>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</si>
  <si>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</si>
  <si>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</si>
  <si>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 of NCA UTILIZATION</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</si>
  <si>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</si>
  <si>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</si>
  <si>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</si>
  <si>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</si>
  <si>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</si>
  <si>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</si>
  <si>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</si>
  <si>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</si>
  <si>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</si>
  <si>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</si>
  <si>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</si>
  <si>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</si>
  <si>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</si>
  <si>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</si>
  <si>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</si>
  <si>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</si>
  <si>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</si>
  <si>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</si>
  <si>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 and Urban Development</t>
  </si>
  <si>
    <t>Department of Information and Communications Technology</t>
  </si>
  <si>
    <t>Department of Interior and Local Government</t>
  </si>
  <si>
    <t>Department of Justice</t>
  </si>
  <si>
    <t>Department of Labor and Employment</t>
  </si>
  <si>
    <t>Department of Migrant Workers</t>
  </si>
  <si>
    <t>Department of National Defense</t>
  </si>
  <si>
    <t>Department of Public Works and Highways</t>
  </si>
  <si>
    <t>Department of Science and Technology</t>
  </si>
  <si>
    <t>Department of Social Welfare and Development</t>
  </si>
  <si>
    <t>Department of Tourism</t>
  </si>
  <si>
    <t>Department of Trade and Industry</t>
  </si>
  <si>
    <t xml:space="preserve">Department of Transportation </t>
  </si>
  <si>
    <t>National Economic and Development Authority</t>
  </si>
  <si>
    <t>Presidential Communications Office</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</si>
  <si>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</si>
  <si>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</si>
  <si>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</si>
  <si>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</si>
  <si>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</si>
  <si>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</si>
  <si>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</si>
  <si>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</si>
  <si>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</si>
  <si>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</si>
  <si>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Allocations to Local Government Units</t>
    </r>
    <r>
      <rPr>
        <vertAlign val="superscript"/>
        <sz val="10"/>
        <rFont val="Arial"/>
        <family val="2"/>
      </rPr>
      <t xml:space="preserve"> /7</t>
    </r>
  </si>
  <si>
    <t xml:space="preserve">  o.w.  Metropolitan Manila Development Authority
          (Fund 101)</t>
  </si>
  <si>
    <t>/1</t>
  </si>
  <si>
    <t>Source: Report of MDS-Government Servicing Banks as of April 30, 2024</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</si>
  <si>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</si>
  <si>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</si>
  <si>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</si>
  <si>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</si>
  <si>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</si>
  <si>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</si>
  <si>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</si>
  <si>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</si>
  <si>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</si>
  <si>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</si>
  <si>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</si>
  <si>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NTA, special shares for LGUs, MMDA, BARMM and other transfers to LGUs</t>
  </si>
  <si>
    <t>REPORT ON NCA UTILIZATION (Net Trust), as of April 30, 2024</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</si>
  <si>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</si>
  <si>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</si>
  <si>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</si>
  <si>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</si>
  <si>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</si>
  <si>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UNUSED NCAs
</t>
    </r>
    <r>
      <rPr>
        <b/>
        <vertAlign val="superscript"/>
        <sz val="8"/>
        <rFont val="Arial"/>
        <family val="2"/>
      </rPr>
      <t xml:space="preserve">/5 </t>
    </r>
  </si>
  <si>
    <r>
      <t xml:space="preserve">BANK BALANCE </t>
    </r>
    <r>
      <rPr>
        <b/>
        <vertAlign val="superscript"/>
        <sz val="8"/>
        <rFont val="Arial"/>
        <family val="2"/>
      </rPr>
      <t>/6</t>
    </r>
  </si>
  <si>
    <t>% of NCA UTILIZATION</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</si>
  <si>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</si>
  <si>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</si>
  <si>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</si>
  <si>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</si>
  <si>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</si>
  <si>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</si>
  <si>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</si>
  <si>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</si>
  <si>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</si>
  <si>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</si>
  <si>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</si>
  <si>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</si>
  <si>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</si>
  <si>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</si>
  <si>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</si>
  <si>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</si>
  <si>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</si>
  <si>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</si>
  <si>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</si>
  <si>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</si>
  <si>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</si>
  <si>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</si>
  <si>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</si>
  <si>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</si>
  <si>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</si>
  <si>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</si>
  <si>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</si>
  <si>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</si>
  <si>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</si>
  <si>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</si>
  <si>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</si>
  <si>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</si>
  <si>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</si>
  <si>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</si>
  <si>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</si>
  <si>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</si>
  <si>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</si>
  <si>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</si>
  <si>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</si>
  <si>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</si>
  <si>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</si>
  <si>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</si>
  <si>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</si>
  <si>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</si>
  <si>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</si>
  <si>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</si>
  <si>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</si>
  <si>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</si>
  <si>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</si>
  <si>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</si>
  <si>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</si>
  <si>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</si>
  <si>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</si>
  <si>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</si>
  <si>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</si>
  <si>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</si>
  <si>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</si>
  <si>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</si>
  <si>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</si>
  <si>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</si>
  <si>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</si>
  <si>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</si>
  <si>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</si>
  <si>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</si>
  <si>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</si>
  <si>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</si>
  <si>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</si>
  <si>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</si>
  <si>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</si>
  <si>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</si>
  <si>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</si>
  <si>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</si>
  <si>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</si>
  <si>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</si>
  <si>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</si>
  <si>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</si>
  <si>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</si>
  <si>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</si>
  <si>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</si>
  <si>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</si>
  <si>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</si>
  <si>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</si>
  <si>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</si>
  <si>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</si>
  <si>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</si>
  <si>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</si>
  <si>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</si>
  <si>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</si>
  <si>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</si>
  <si>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</si>
  <si>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</si>
  <si>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</si>
  <si>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</si>
  <si>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</si>
  <si>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</si>
  <si>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 xml:space="preserve">   TESDA</t>
  </si>
  <si>
    <t>DMW</t>
  </si>
  <si>
    <t>OSEC</t>
  </si>
  <si>
    <t>OWWA</t>
  </si>
  <si>
    <t>DND</t>
  </si>
  <si>
    <t>DND-Level Central Adm. &amp;  Support</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</si>
  <si>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</si>
  <si>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</si>
  <si>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</si>
  <si>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</si>
  <si>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</si>
  <si>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</si>
  <si>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</si>
  <si>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</si>
  <si>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</si>
  <si>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</si>
  <si>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</si>
  <si>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</si>
  <si>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</si>
  <si>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</si>
  <si>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</si>
  <si>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</si>
  <si>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</si>
  <si>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</si>
  <si>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</si>
  <si>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</si>
  <si>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</si>
  <si>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</si>
  <si>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</si>
  <si>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</si>
  <si>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</si>
  <si>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</si>
  <si>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</si>
  <si>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</si>
  <si>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</si>
  <si>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</si>
  <si>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</si>
  <si>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</si>
  <si>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</si>
  <si>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</si>
  <si>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NACC</t>
  </si>
  <si>
    <t xml:space="preserve">   NCDA</t>
  </si>
  <si>
    <t xml:space="preserve">   JJWC</t>
  </si>
  <si>
    <t xml:space="preserve">   NAPC</t>
  </si>
  <si>
    <t xml:space="preserve">   NCIP</t>
  </si>
  <si>
    <t xml:space="preserve">   PCUP</t>
  </si>
  <si>
    <t>DOT</t>
  </si>
  <si>
    <t xml:space="preserve">    IA</t>
  </si>
  <si>
    <t xml:space="preserve">    NPDC</t>
  </si>
  <si>
    <t>PCSSD</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</si>
  <si>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</si>
  <si>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</si>
  <si>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</si>
  <si>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</si>
  <si>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</si>
  <si>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</si>
  <si>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</si>
  <si>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</si>
  <si>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</si>
  <si>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</si>
  <si>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</si>
  <si>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</si>
  <si>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</si>
  <si>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</si>
  <si>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</si>
  <si>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</si>
  <si>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</si>
  <si>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</si>
  <si>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</si>
  <si>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</si>
  <si>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</si>
  <si>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PCO</t>
  </si>
  <si>
    <t xml:space="preserve">    PCO-Proper</t>
  </si>
  <si>
    <t>PBS - BBS</t>
  </si>
  <si>
    <t xml:space="preserve">    NPO</t>
  </si>
  <si>
    <t xml:space="preserve">    NIB</t>
  </si>
  <si>
    <t xml:space="preserve">    PIA</t>
  </si>
  <si>
    <t xml:space="preserve">    BCS</t>
  </si>
  <si>
    <t>PBS (RTVM)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</si>
  <si>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</si>
  <si>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</si>
  <si>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</si>
  <si>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</si>
  <si>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</si>
  <si>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</si>
  <si>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</si>
  <si>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</si>
  <si>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</si>
  <si>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</si>
  <si>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</si>
  <si>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</si>
  <si>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</si>
  <si>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</si>
  <si>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</si>
  <si>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t>
  </si>
  <si>
    <t xml:space="preserve">     NLP</t>
  </si>
  <si>
    <t xml:space="preserve">     NAP</t>
  </si>
  <si>
    <t xml:space="preserve">   NCSC</t>
  </si>
  <si>
    <t xml:space="preserve">   NICA</t>
  </si>
  <si>
    <t xml:space="preserve">   NSC  </t>
  </si>
  <si>
    <t xml:space="preserve">   OPAPRU</t>
  </si>
  <si>
    <t xml:space="preserve">   OMB</t>
  </si>
  <si>
    <t xml:space="preserve">   PDEA</t>
  </si>
  <si>
    <t xml:space="preserve">   PHILRACOM</t>
  </si>
  <si>
    <t xml:space="preserve">   PHILSA</t>
  </si>
  <si>
    <t xml:space="preserve">   PSC  </t>
  </si>
  <si>
    <t xml:space="preserve">   PLLO</t>
  </si>
  <si>
    <t xml:space="preserve">   PMS</t>
  </si>
  <si>
    <t xml:space="preserve">   ARTA</t>
  </si>
  <si>
    <t xml:space="preserve">   MCB</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</si>
  <si>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</si>
  <si>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</si>
  <si>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</si>
  <si>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</si>
  <si>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</si>
  <si>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</si>
  <si>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</si>
  <si>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</si>
  <si>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</si>
  <si>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</si>
  <si>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</si>
  <si>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</si>
  <si>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</si>
  <si>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</si>
  <si>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</si>
  <si>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</si>
  <si>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</si>
  <si>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</si>
  <si>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</si>
  <si>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 xml:space="preserve">        MMDA (Fund 101)</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</si>
  <si>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</si>
  <si>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</si>
  <si>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</si>
  <si>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</si>
  <si>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</si>
  <si>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</si>
  <si>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</si>
  <si>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</si>
  <si>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NCAs CREDITED VS NCA UTILIZATION, JANUARY-APRIL 2024</t>
  </si>
  <si>
    <t>All Departments</t>
  </si>
  <si>
    <t>in millions</t>
  </si>
  <si>
    <t>CUMULATIVE</t>
  </si>
  <si>
    <t>JANUARY</t>
  </si>
  <si>
    <t>FEBRUARY</t>
  </si>
  <si>
    <t>MARCH</t>
  </si>
  <si>
    <t>AS OF APR</t>
  </si>
  <si>
    <t>JAN</t>
  </si>
  <si>
    <t>FEB</t>
  </si>
  <si>
    <t>MAR</t>
  </si>
  <si>
    <t>APR</t>
  </si>
  <si>
    <t>Monthly NCA Credited</t>
  </si>
  <si>
    <t>Monthly NCA Utilized</t>
  </si>
  <si>
    <t>NCA Utilized / NCAs Credited - Flow</t>
  </si>
  <si>
    <t>NCA Utilized / NCAs Credited - 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</si>
</sst>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_);_(* \(#,##0.0\);_(* &quot;-&quot;??_);_(@_)"/>
  </numFmts>
  <fonts count="24">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95">
    <xf numFmtId="0" fontId="0" fillId="0" borderId="0" xfId="0"/>
    <xf numFmtId="0" fontId="1" fillId="0" borderId="0" xfId="0" applyFont="1"/>
    <xf numFmtId="0" fontId="1" fillId="0" borderId="0" xfId="1" applyNumberFormat="1" applyFont="1"/>
    <xf numFmtId="164" fontId="8" fillId="2" borderId="0" xfId="1" applyNumberFormat="1" applyFont="1" applyFill="1" applyBorder="1"/>
    <xf numFmtId="164" fontId="10" fillId="3" borderId="3" xfId="1" applyNumberFormat="1" applyFont="1" applyFill="1" applyBorder="1" applyAlignment="1">
      <alignment horizontal="center" vertical="center"/>
    </xf>
    <xf numFmtId="164" fontId="8" fillId="0" borderId="0" xfId="1" applyNumberFormat="1" applyFont="1" applyBorder="1"/>
    <xf numFmtId="164" fontId="17" fillId="0" borderId="2" xfId="1" applyNumberFormat="1" applyFont="1" applyBorder="1" applyAlignment="1">
      <alignment horizontal="right"/>
    </xf>
    <xf numFmtId="164" fontId="18" fillId="0" borderId="0" xfId="1" applyNumberFormat="1" applyFont="1" applyBorder="1" applyAlignment="1"/>
    <xf numFmtId="164" fontId="17" fillId="0" borderId="0" xfId="1" applyNumberFormat="1" applyFont="1" applyFill="1"/>
    <xf numFmtId="164" fontId="17" fillId="0" borderId="0" xfId="1" applyNumberFormat="1" applyFont="1" applyBorder="1"/>
    <xf numFmtId="164" fontId="17" fillId="0" borderId="0" xfId="1" applyNumberFormat="1" applyFont="1" applyFill="1" applyBorder="1"/>
    <xf numFmtId="164" fontId="17" fillId="0" borderId="2" xfId="1" applyNumberFormat="1" applyFont="1" applyBorder="1"/>
    <xf numFmtId="164" fontId="17" fillId="0" borderId="0" xfId="1" applyNumberFormat="1" applyFont="1"/>
    <xf numFmtId="0" fontId="1" fillId="0" borderId="0" xfId="2" applyAlignment="1">
      <alignment horizontal="left" indent="2"/>
    </xf>
    <xf numFmtId="164" fontId="17" fillId="0" borderId="2" xfId="1" applyNumberFormat="1" applyFont="1" applyFill="1" applyBorder="1"/>
    <xf numFmtId="164" fontId="17" fillId="0" borderId="2" xfId="1" applyNumberFormat="1" applyFont="1" applyBorder="1" applyAlignment="1"/>
    <xf numFmtId="164" fontId="17" fillId="0" borderId="2" xfId="1" applyNumberFormat="1" applyFont="1" applyFill="1" applyBorder="1" applyAlignment="1">
      <alignment horizontal="right" vertical="top"/>
    </xf>
    <xf numFmtId="0" fontId="1" fillId="0" borderId="0" xfId="0" applyFont="1" applyAlignment="1">
      <alignment horizontal="center"/>
    </xf>
    <xf numFmtId="0" fontId="0" fillId="0" borderId="0" xfId="0" applyAlignment="1">
      <alignment horizontal="center"/>
    </xf>
    <xf numFmtId="164" fontId="0" fillId="0" borderId="0" xfId="0" applyNumberFormat="1"/>
    <xf numFmtId="41" fontId="0" fillId="0" borderId="0" xfId="0" applyNumberFormat="1"/>
    <xf numFmtId="165" fontId="0" fillId="0" borderId="0" xfId="0" applyNumberFormat="1"/>
    <xf numFmtId="164" fontId="10" fillId="3" borderId="5" xfId="1" applyNumberFormat="1" applyFont="1" applyFill="1" applyBorder="1" applyAlignment="1">
      <alignment horizontal="center" vertical="center"/>
    </xf>
    <xf numFmtId="164" fontId="17" fillId="0" borderId="2" xfId="1" applyNumberFormat="1" applyFont="1" applyFill="1" applyBorder="1" applyAlignment="1">
      <alignment horizontal="right"/>
    </xf>
    <xf numFmtId="164" fontId="17" fillId="0" borderId="2" xfId="1" applyNumberFormat="1" applyFont="1" applyFill="1" applyBorder="1" applyAlignment="1"/>
    <xf numFmtId="0" fontId="1" fillId="0" borderId="1" xfId="0" applyFont="1" applyBorder="1" applyAlignment="1">
      <alignment horizontal="center" vertical="center" wrapText="1"/>
    </xf>
    <xf numFmtId="0" fontId="1" fillId="0" borderId="0" xfId="0" applyFont="1" applyAlignment="1">
      <alignment horizontal="center" vertical="center" wrapText="1"/>
    </xf>
    <xf numFmtId="41" fontId="1" fillId="0" borderId="0" xfId="0" applyNumberFormat="1" applyFont="1"/>
    <xf numFmtId="43" fontId="1" fillId="0" borderId="0" xfId="0" applyNumberFormat="1" applyFont="1"/>
    <xf numFmtId="0" fontId="3" fillId="0" borderId="0" xfId="0" applyFont="1"/>
    <xf numFmtId="41" fontId="3" fillId="0" borderId="0" xfId="0" applyNumberFormat="1" applyFont="1"/>
    <xf numFmtId="164" fontId="4" fillId="0" borderId="0" xfId="0" applyNumberFormat="1" applyFont="1"/>
    <xf numFmtId="164" fontId="5" fillId="0" borderId="0" xfId="0" applyNumberFormat="1" applyFont="1"/>
    <xf numFmtId="41" fontId="6" fillId="0" borderId="0" xfId="0" applyNumberFormat="1" applyFont="1"/>
    <xf numFmtId="0" fontId="1" fillId="0" borderId="0" xfId="0" applyFont="1" applyAlignment="1">
      <alignment wrapText="1"/>
    </xf>
    <xf numFmtId="0" fontId="1" fillId="0" borderId="2" xfId="0" applyFont="1" applyBorder="1"/>
    <xf numFmtId="41" fontId="1" fillId="0" borderId="2" xfId="0" applyNumberFormat="1" applyFont="1" applyBorder="1"/>
    <xf numFmtId="0" fontId="2" fillId="0" borderId="0" xfId="0" applyFont="1" applyAlignment="1">
      <alignment vertical="center"/>
    </xf>
    <xf numFmtId="0" fontId="2" fillId="0" borderId="0" xfId="0" applyFont="1"/>
    <xf numFmtId="0" fontId="7" fillId="2" borderId="0" xfId="0" applyFont="1" applyFill="1"/>
    <xf numFmtId="0" fontId="8" fillId="2" borderId="0" xfId="0" applyFont="1" applyFill="1"/>
    <xf numFmtId="0" fontId="9" fillId="4" borderId="0" xfId="0" applyFont="1" applyFill="1" applyAlignment="1">
      <alignment horizontal="left"/>
    </xf>
    <xf numFmtId="41" fontId="8" fillId="2" borderId="0" xfId="0" applyNumberFormat="1" applyFont="1" applyFill="1" applyAlignment="1">
      <alignment horizontal="left"/>
    </xf>
    <xf numFmtId="0" fontId="10" fillId="2" borderId="0" xfId="0" applyFont="1" applyFill="1" applyAlignment="1">
      <alignment horizontal="left"/>
    </xf>
    <xf numFmtId="41" fontId="8" fillId="2" borderId="0" xfId="0" applyNumberFormat="1" applyFont="1" applyFill="1"/>
    <xf numFmtId="0" fontId="10" fillId="2" borderId="0" xfId="0" applyFont="1" applyFill="1"/>
    <xf numFmtId="0" fontId="8" fillId="0" borderId="0" xfId="0" applyFont="1" applyAlignment="1">
      <alignment horizontal="center" vertical="center"/>
    </xf>
    <xf numFmtId="0" fontId="10" fillId="3" borderId="1" xfId="0" applyFont="1" applyFill="1" applyBorder="1" applyAlignment="1">
      <alignment horizontal="center" vertical="center" wrapText="1"/>
    </xf>
    <xf numFmtId="0" fontId="10" fillId="0" borderId="0" xfId="0" applyFont="1" applyAlignment="1">
      <alignment horizontal="center"/>
    </xf>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4" fontId="8" fillId="0" borderId="0" xfId="0" applyNumberFormat="1" applyFont="1"/>
    <xf numFmtId="0" fontId="8" fillId="0" borderId="0" xfId="0" applyFont="1" applyAlignment="1">
      <alignment horizontal="left" indent="1"/>
    </xf>
    <xf numFmtId="0" fontId="8" fillId="0" borderId="0" xfId="0" applyFont="1" applyAlignment="1" applyProtection="1">
      <alignment horizontal="left" indent="1"/>
      <protection locked="0"/>
    </xf>
    <xf numFmtId="0" fontId="23" fillId="0" borderId="0" xfId="0" applyFont="1" applyAlignment="1">
      <alignment horizontal="left"/>
    </xf>
    <xf numFmtId="0" fontId="8" fillId="0" borderId="0" xfId="0" quotePrefix="1" applyFont="1" applyAlignment="1">
      <alignment horizontal="left" indent="1"/>
    </xf>
    <xf numFmtId="0" fontId="19" fillId="0" borderId="0" xfId="0" applyFont="1" applyAlignment="1">
      <alignment horizontal="left" indent="1"/>
    </xf>
    <xf numFmtId="0" fontId="8" fillId="0" borderId="0" xfId="0" applyFont="1" applyAlignment="1">
      <alignment horizontal="left" indent="2"/>
    </xf>
    <xf numFmtId="0" fontId="8" fillId="0" borderId="0" xfId="0" applyFont="1" applyAlignment="1">
      <alignment horizontal="left" wrapText="1" indent="2"/>
    </xf>
    <xf numFmtId="0" fontId="8" fillId="0" borderId="0" xfId="0" applyFont="1" applyAlignment="1">
      <alignment horizontal="left" indent="3"/>
    </xf>
    <xf numFmtId="0" fontId="8" fillId="0" borderId="0" xfId="0" applyFont="1" applyAlignment="1">
      <alignment horizontal="left" wrapText="1" indent="3"/>
    </xf>
    <xf numFmtId="0" fontId="20" fillId="0" borderId="0" xfId="0" applyFont="1" applyAlignment="1">
      <alignment horizontal="left" indent="1"/>
    </xf>
    <xf numFmtId="0" fontId="16" fillId="0" borderId="0" xfId="0" applyFont="1" applyAlignment="1">
      <alignment horizontal="left" vertical="top" indent="1"/>
    </xf>
    <xf numFmtId="164" fontId="17" fillId="0" borderId="2" xfId="1" applyNumberFormat="1" applyFont="1" applyBorder="1" applyAlignment="1">
      <alignment horizontal="right" vertical="top"/>
    </xf>
    <xf numFmtId="0" fontId="10" fillId="0" borderId="0" xfId="0" applyFont="1" applyAlignment="1">
      <alignment horizontal="left" indent="1"/>
    </xf>
    <xf numFmtId="0" fontId="8" fillId="0" borderId="0" xfId="0" applyFont="1" applyAlignment="1">
      <alignment horizontal="left"/>
    </xf>
    <xf numFmtId="0" fontId="10" fillId="0" borderId="0" xfId="0" applyFont="1" applyAlignment="1">
      <alignment horizontal="left" vertical="center"/>
    </xf>
    <xf numFmtId="164" fontId="7" fillId="0" borderId="13" xfId="0" applyNumberFormat="1" applyFont="1" applyBorder="1" applyAlignment="1">
      <alignment vertical="center"/>
    </xf>
    <xf numFmtId="164" fontId="21" fillId="0" borderId="13" xfId="0" applyNumberFormat="1" applyFont="1" applyBorder="1" applyAlignment="1">
      <alignment vertical="center"/>
    </xf>
    <xf numFmtId="0" fontId="8" fillId="0" borderId="0" xfId="0" applyFont="1" applyAlignment="1">
      <alignment vertical="center"/>
    </xf>
    <xf numFmtId="0" fontId="19" fillId="0" borderId="0" xfId="0" applyFont="1"/>
    <xf numFmtId="0" fontId="19" fillId="0" borderId="0" xfId="0" applyFont="1" applyAlignment="1">
      <alignment vertical="center"/>
    </xf>
    <xf numFmtId="0" fontId="2" fillId="0" borderId="0" xfId="0" applyFont="1" applyAlignment="1">
      <alignment vertical="top"/>
    </xf>
    <xf numFmtId="0" fontId="1" fillId="0" borderId="0" xfId="0" applyFont="1" applyAlignment="1">
      <alignment horizontal="left" wrapText="1"/>
    </xf>
    <xf numFmtId="0" fontId="1" fillId="0" borderId="1" xfId="0" applyFont="1" applyBorder="1" applyAlignment="1">
      <alignment horizontal="center" vertical="center" wrapText="1"/>
    </xf>
    <xf numFmtId="0" fontId="1" fillId="0" borderId="0" xfId="0" applyFont="1" applyAlignment="1">
      <alignment horizontal="justify" wrapText="1"/>
    </xf>
    <xf numFmtId="164" fontId="10" fillId="3" borderId="11" xfId="1" applyNumberFormat="1" applyFont="1" applyFill="1" applyBorder="1" applyAlignment="1">
      <alignment horizontal="center" vertical="center"/>
    </xf>
    <xf numFmtId="164" fontId="10" fillId="3" borderId="4" xfId="1" applyNumberFormat="1" applyFont="1" applyFill="1" applyBorder="1" applyAlignment="1">
      <alignment horizontal="center" vertical="center"/>
    </xf>
    <xf numFmtId="164" fontId="10" fillId="3" borderId="5" xfId="1" applyNumberFormat="1" applyFont="1" applyFill="1" applyBorder="1" applyAlignment="1">
      <alignment horizontal="center" vertical="center"/>
    </xf>
    <xf numFmtId="164" fontId="10" fillId="3" borderId="12" xfId="1" applyNumberFormat="1" applyFont="1" applyFill="1" applyBorder="1" applyAlignment="1">
      <alignment horizontal="center" vertical="center"/>
    </xf>
    <xf numFmtId="164" fontId="10" fillId="3" borderId="2" xfId="1" applyNumberFormat="1" applyFont="1" applyFill="1" applyBorder="1" applyAlignment="1">
      <alignment horizontal="center" vertical="center"/>
    </xf>
    <xf numFmtId="164" fontId="10" fillId="3" borderId="7" xfId="1" applyNumberFormat="1" applyFont="1" applyFill="1" applyBorder="1" applyAlignment="1">
      <alignment horizontal="center" vertical="center"/>
    </xf>
    <xf numFmtId="0" fontId="8" fillId="0" borderId="0" xfId="0" applyFont="1" applyAlignment="1">
      <alignment horizontal="left" vertical="center" wrapText="1"/>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2" fillId="3" borderId="6" xfId="0" applyFont="1" applyFill="1" applyBorder="1" applyAlignment="1">
      <alignment horizontal="center" vertical="center" wrapText="1"/>
    </xf>
    <xf numFmtId="0" fontId="0" fillId="0" borderId="10" xfId="0" applyBorder="1" applyAlignment="1">
      <alignment horizontal="center" vertical="center"/>
    </xf>
    <xf numFmtId="0" fontId="10" fillId="3" borderId="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164" fontId="14" fillId="3" borderId="8" xfId="1" applyNumberFormat="1" applyFont="1" applyFill="1" applyBorder="1" applyAlignment="1">
      <alignment horizontal="center" vertical="center" wrapText="1"/>
    </xf>
    <xf numFmtId="164" fontId="14" fillId="3" borderId="7" xfId="1" applyNumberFormat="1" applyFont="1" applyFill="1" applyBorder="1" applyAlignment="1">
      <alignment horizontal="center" vertical="center"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JANUARY-APRIL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29738068065761986"/>
          <c:y val="3.921770415429602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Graph!$B$4:$E$4</c:f>
              <c:strCache>
                <c:ptCount val="4"/>
                <c:pt idx="0">
                  <c:v>JANUARY</c:v>
                </c:pt>
                <c:pt idx="1">
                  <c:v>FEBRUARY</c:v>
                </c:pt>
                <c:pt idx="2">
                  <c:v>MARCH</c:v>
                </c:pt>
                <c:pt idx="3">
                  <c:v>APRIL</c:v>
                </c:pt>
              </c:strCache>
            </c:strRef>
          </c:cat>
          <c:val>
            <c:numRef>
              <c:f>Graph!$B$5:$E$5</c:f>
              <c:numCache>
                <c:formatCode>_(* #,##0_);_(* \(#,##0\);_(* "-"_);_(@_)</c:formatCode>
                <c:ptCount val="4"/>
                <c:pt idx="0">
                  <c:v>293580.61320975999</c:v>
                </c:pt>
                <c:pt idx="1">
                  <c:v>316382.30033131997</c:v>
                </c:pt>
                <c:pt idx="2">
                  <c:v>350072.44878208998</c:v>
                </c:pt>
                <c:pt idx="3" formatCode="_(* #,##0_);_(* \(#,##0\);_(* &quot;-&quot;??_);_(@_)">
                  <c:v>438617.31756846001</c:v>
                </c:pt>
              </c:numCache>
            </c:numRef>
          </c:val>
          <c:extLst>
            <c:ext xmlns:c16="http://schemas.microsoft.com/office/drawing/2014/chart" uri="{C3380CC4-5D6E-409C-BE32-E72D297353CC}">
              <c16:uniqueId val="{00000000-3B66-469A-848D-8B06C62FD854}"/>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Graph!$B$4:$E$4</c:f>
              <c:strCache>
                <c:ptCount val="4"/>
                <c:pt idx="0">
                  <c:v>JANUARY</c:v>
                </c:pt>
                <c:pt idx="1">
                  <c:v>FEBRUARY</c:v>
                </c:pt>
                <c:pt idx="2">
                  <c:v>MARCH</c:v>
                </c:pt>
                <c:pt idx="3">
                  <c:v>APRIL</c:v>
                </c:pt>
              </c:strCache>
            </c:strRef>
          </c:cat>
          <c:val>
            <c:numRef>
              <c:f>Graph!$B$6:$E$6</c:f>
              <c:numCache>
                <c:formatCode>_(* #,##0_);_(* \(#,##0\);_(* "-"_);_(@_)</c:formatCode>
                <c:ptCount val="4"/>
                <c:pt idx="0">
                  <c:v>205027.27659585001</c:v>
                </c:pt>
                <c:pt idx="1">
                  <c:v>328770.03557215002</c:v>
                </c:pt>
                <c:pt idx="2">
                  <c:v>419123.19223714003</c:v>
                </c:pt>
                <c:pt idx="3" formatCode="_(* #,##0_);_(* \(#,##0\);_(* &quot;-&quot;??_);_(@_)">
                  <c:v>347143.38293193001</c:v>
                </c:pt>
              </c:numCache>
            </c:numRef>
          </c:val>
          <c:extLst>
            <c:ext xmlns:c16="http://schemas.microsoft.com/office/drawing/2014/chart" uri="{C3380CC4-5D6E-409C-BE32-E72D297353CC}">
              <c16:uniqueId val="{00000001-3B66-469A-848D-8B06C62FD854}"/>
            </c:ext>
          </c:extLst>
        </c:ser>
        <c:dLbls>
          <c:showLegendKey val="0"/>
          <c:showVal val="0"/>
          <c:showCatName val="0"/>
          <c:showSerName val="0"/>
          <c:showPercent val="0"/>
          <c:showBubbleSize val="0"/>
        </c:dLbls>
        <c:gapWidth val="150"/>
        <c:axId val="102692672"/>
        <c:axId val="14825571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Graph!$B$4:$E$4</c:f>
              <c:strCache>
                <c:ptCount val="4"/>
                <c:pt idx="0">
                  <c:v>JANUARY</c:v>
                </c:pt>
                <c:pt idx="1">
                  <c:v>FEBRUARY</c:v>
                </c:pt>
                <c:pt idx="2">
                  <c:v>MARCH</c:v>
                </c:pt>
                <c:pt idx="3">
                  <c:v>APRIL</c:v>
                </c:pt>
              </c:strCache>
            </c:strRef>
          </c:cat>
          <c:val>
            <c:numRef>
              <c:f>Graph!$B$8:$E$8</c:f>
              <c:numCache>
                <c:formatCode>_(* #,##0_);_(* \(#,##0\);_(* "-"??_);_(@_)</c:formatCode>
                <c:ptCount val="4"/>
                <c:pt idx="0">
                  <c:v>69.836790091231379</c:v>
                </c:pt>
                <c:pt idx="1">
                  <c:v>87.513076667086537</c:v>
                </c:pt>
                <c:pt idx="2">
                  <c:v>99.258896265986209</c:v>
                </c:pt>
                <c:pt idx="3">
                  <c:v>92.951159785987841</c:v>
                </c:pt>
              </c:numCache>
            </c:numRef>
          </c:val>
          <c:smooth val="0"/>
          <c:extLst>
            <c:ext xmlns:c16="http://schemas.microsoft.com/office/drawing/2014/chart" uri="{C3380CC4-5D6E-409C-BE32-E72D297353CC}">
              <c16:uniqueId val="{00000003-3B66-469A-848D-8B06C62FD854}"/>
            </c:ext>
          </c:extLst>
        </c:ser>
        <c:dLbls>
          <c:showLegendKey val="0"/>
          <c:showVal val="0"/>
          <c:showCatName val="0"/>
          <c:showSerName val="0"/>
          <c:showPercent val="0"/>
          <c:showBubbleSize val="0"/>
        </c:dLbls>
        <c:marker val="1"/>
        <c:smooth val="0"/>
        <c:axId val="148256272"/>
        <c:axId val="148256832"/>
      </c:lineChart>
      <c:catAx>
        <c:axId val="1026926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5712"/>
        <c:crossesAt val="0"/>
        <c:auto val="0"/>
        <c:lblAlgn val="ctr"/>
        <c:lblOffset val="100"/>
        <c:tickLblSkip val="1"/>
        <c:tickMarkSkip val="1"/>
        <c:noMultiLvlLbl val="0"/>
      </c:catAx>
      <c:valAx>
        <c:axId val="14825571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02692672"/>
        <c:crosses val="autoZero"/>
        <c:crossBetween val="between"/>
        <c:majorUnit val="50000"/>
        <c:minorUnit val="10000"/>
      </c:valAx>
      <c:catAx>
        <c:axId val="148256272"/>
        <c:scaling>
          <c:orientation val="minMax"/>
        </c:scaling>
        <c:delete val="1"/>
        <c:axPos val="b"/>
        <c:numFmt formatCode="General" sourceLinked="1"/>
        <c:majorTickMark val="out"/>
        <c:minorTickMark val="none"/>
        <c:tickLblPos val="nextTo"/>
        <c:crossAx val="148256832"/>
        <c:crossesAt val="85"/>
        <c:auto val="0"/>
        <c:lblAlgn val="ctr"/>
        <c:lblOffset val="100"/>
        <c:noMultiLvlLbl val="0"/>
      </c:catAx>
      <c:valAx>
        <c:axId val="14825683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627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8</xdr:col>
      <xdr:colOff>482600</xdr:colOff>
      <xdr:row>50</xdr:row>
      <xdr:rowOff>67641</xdr:rowOff>
    </xdr:to>
    <xdr:graphicFrame macro="">
      <xdr:nvGraphicFramePr>
        <xdr:cNvPr id="2" name="Chart 1">
          <a:extLst>
            <a:ext uri="{FF2B5EF4-FFF2-40B4-BE49-F238E27FC236}">
              <a16:creationId xmlns:a16="http://schemas.microsoft.com/office/drawing/2014/main" id="{B1421E3A-E44B-43AA-A318-D4894DDA9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AEC82-FD65-4797-93E0-6F7B99C90475}">
  <sheetPr>
    <pageSetUpPr fitToPage="1"/>
  </sheetPr>
  <dimension ref="A1:N76"/>
  <sheetViews>
    <sheetView zoomScale="85" zoomScaleNormal="85" zoomScaleSheetLayoutView="85" workbookViewId="0">
      <pane xSplit="2" ySplit="6" topLeftCell="C43" activePane="bottomRight" state="frozen"/>
      <selection pane="bottomRight" activeCell="G62" sqref="G62"/>
      <selection pane="bottomLeft" activeCell="A7" sqref="A7"/>
      <selection pane="topRight" activeCell="C1" sqref="C1"/>
    </sheetView>
  </sheetViews>
  <sheetFormatPr defaultColWidth="9.140625" defaultRowHeight="13.15"/>
  <cols>
    <col min="1" max="1" width="2.140625" style="1" customWidth="1"/>
    <col min="2" max="2" width="52.140625" style="1" customWidth="1"/>
    <col min="3" max="4" width="14.28515625" style="1" customWidth="1"/>
    <col min="5" max="5" width="16" style="1" customWidth="1"/>
    <col min="6" max="10" width="14.28515625" style="1" customWidth="1"/>
    <col min="11" max="11" width="16" style="1" customWidth="1"/>
    <col min="12" max="12" width="10.28515625" style="1" customWidth="1"/>
    <col min="13" max="13" width="10.28515625" style="1" hidden="1" customWidth="1"/>
    <col min="14" max="14" width="10.28515625" style="1" customWidth="1"/>
    <col min="15" max="16384" width="9.140625" style="1"/>
  </cols>
  <sheetData>
    <row r="1" spans="1:14" ht="15.6">
      <c r="A1" s="1" t="s">
        <v>0</v>
      </c>
    </row>
    <row r="2" spans="1:14">
      <c r="A2" s="1" t="s">
        <v>1</v>
      </c>
    </row>
    <row r="3" spans="1:14">
      <c r="A3" s="1" t="s">
        <v>2</v>
      </c>
    </row>
    <row r="5" spans="1:14" s="26" customFormat="1" ht="32.450000000000003" customHeight="1">
      <c r="A5" s="75" t="s">
        <v>3</v>
      </c>
      <c r="B5" s="75"/>
      <c r="C5" s="75" t="s">
        <v>4</v>
      </c>
      <c r="D5" s="75"/>
      <c r="E5" s="75"/>
      <c r="F5" s="75" t="s">
        <v>5</v>
      </c>
      <c r="G5" s="75"/>
      <c r="H5" s="75"/>
      <c r="I5" s="75" t="s">
        <v>6</v>
      </c>
      <c r="J5" s="75"/>
      <c r="K5" s="75"/>
      <c r="L5" s="75" t="s">
        <v>7</v>
      </c>
      <c r="M5" s="75"/>
      <c r="N5" s="75"/>
    </row>
    <row r="6" spans="1:14" s="26" customFormat="1" ht="34.15" customHeight="1">
      <c r="A6" s="75"/>
      <c r="B6" s="75"/>
      <c r="C6" s="25" t="s">
        <v>8</v>
      </c>
      <c r="D6" s="25" t="s">
        <v>9</v>
      </c>
      <c r="E6" s="25" t="s">
        <v>10</v>
      </c>
      <c r="F6" s="25" t="s">
        <v>8</v>
      </c>
      <c r="G6" s="25" t="s">
        <v>9</v>
      </c>
      <c r="H6" s="25" t="s">
        <v>10</v>
      </c>
      <c r="I6" s="25" t="s">
        <v>8</v>
      </c>
      <c r="J6" s="25" t="s">
        <v>9</v>
      </c>
      <c r="K6" s="25" t="s">
        <v>10</v>
      </c>
      <c r="L6" s="25" t="s">
        <v>8</v>
      </c>
      <c r="M6" s="25" t="s">
        <v>9</v>
      </c>
      <c r="N6" s="25" t="s">
        <v>10</v>
      </c>
    </row>
    <row r="7" spans="1:14">
      <c r="A7" s="17"/>
      <c r="B7" s="17"/>
      <c r="C7" s="27"/>
      <c r="D7" s="27"/>
      <c r="E7" s="27"/>
      <c r="F7" s="27"/>
      <c r="G7" s="27"/>
      <c r="H7" s="27"/>
      <c r="I7" s="27"/>
      <c r="J7" s="27"/>
      <c r="K7" s="27"/>
      <c r="L7" s="28"/>
      <c r="M7" s="28"/>
      <c r="N7" s="28"/>
    </row>
    <row r="8" spans="1:14" s="29" customFormat="1">
      <c r="A8" s="29" t="s">
        <v>11</v>
      </c>
      <c r="C8" s="30">
        <f>+C10+C48</f>
        <v>960035362.32317019</v>
      </c>
      <c r="D8" s="30">
        <f>+D10+D48</f>
        <v>438617317.56846005</v>
      </c>
      <c r="E8" s="30">
        <f>+E10+E48</f>
        <v>1398652679.8916299</v>
      </c>
      <c r="F8" s="30">
        <f>+F10+F48</f>
        <v>952920504.40514004</v>
      </c>
      <c r="G8" s="30">
        <f>+G10+G48</f>
        <v>347143382.93192995</v>
      </c>
      <c r="H8" s="30">
        <f>+H10+H48</f>
        <v>1300063887.33707</v>
      </c>
      <c r="I8" s="30">
        <f>+I10+I48</f>
        <v>7114857.918030031</v>
      </c>
      <c r="J8" s="30">
        <f>+J10+J48</f>
        <v>91473934.636529982</v>
      </c>
      <c r="K8" s="30">
        <f>+K10+K48</f>
        <v>98588792.55456005</v>
      </c>
      <c r="L8" s="31">
        <f>+F8/C8*100</f>
        <v>99.258896265986181</v>
      </c>
      <c r="M8" s="31">
        <f>+G8/D8*100</f>
        <v>79.144933186033469</v>
      </c>
      <c r="N8" s="31">
        <f>+H8/E8*100</f>
        <v>92.951159785987841</v>
      </c>
    </row>
    <row r="9" spans="1:14">
      <c r="C9" s="27"/>
      <c r="D9" s="27"/>
      <c r="E9" s="27"/>
      <c r="F9" s="27"/>
      <c r="G9" s="27"/>
      <c r="H9" s="27"/>
      <c r="I9" s="27"/>
      <c r="J9" s="27"/>
      <c r="K9" s="27"/>
      <c r="L9" s="32"/>
      <c r="M9" s="32"/>
      <c r="N9" s="32"/>
    </row>
    <row r="10" spans="1:14" ht="15">
      <c r="A10" s="1" t="s">
        <v>12</v>
      </c>
      <c r="C10" s="33">
        <f>SUM(C12:C46)</f>
        <v>666029861.56817007</v>
      </c>
      <c r="D10" s="33">
        <f>SUM(D12:D46)</f>
        <v>339946041.88680011</v>
      </c>
      <c r="E10" s="33">
        <f>SUM(E12:E46)</f>
        <v>1005975903.4549699</v>
      </c>
      <c r="F10" s="33">
        <f>SUM(F12:F46)</f>
        <v>659136282.78928006</v>
      </c>
      <c r="G10" s="33">
        <f>SUM(G12:G46)</f>
        <v>251869356.29640996</v>
      </c>
      <c r="H10" s="33">
        <f>SUM(H12:H46)</f>
        <v>911005639.08569002</v>
      </c>
      <c r="I10" s="33">
        <f>SUM(I12:I46)</f>
        <v>6893578.7788899839</v>
      </c>
      <c r="J10" s="33">
        <f>SUM(J12:J46)</f>
        <v>88076685.590390027</v>
      </c>
      <c r="K10" s="33">
        <f>SUM(K12:K46)</f>
        <v>94970264.369280055</v>
      </c>
      <c r="L10" s="32">
        <f>+F10/C10*100</f>
        <v>98.964974518911347</v>
      </c>
      <c r="M10" s="32">
        <f>+G10/D10*100</f>
        <v>74.090980703426126</v>
      </c>
      <c r="N10" s="32">
        <f>+H10/E10*100</f>
        <v>90.559389738550436</v>
      </c>
    </row>
    <row r="11" spans="1:14">
      <c r="C11" s="27"/>
      <c r="D11" s="27"/>
      <c r="E11" s="27"/>
      <c r="F11" s="27"/>
      <c r="G11" s="27"/>
      <c r="H11" s="27"/>
      <c r="I11" s="27"/>
      <c r="J11" s="27"/>
      <c r="K11" s="27"/>
      <c r="L11" s="32"/>
      <c r="M11" s="32"/>
      <c r="N11" s="32"/>
    </row>
    <row r="12" spans="1:14">
      <c r="B12" s="2" t="s">
        <v>13</v>
      </c>
      <c r="C12" s="27">
        <v>5593079</v>
      </c>
      <c r="D12" s="27">
        <v>5162672</v>
      </c>
      <c r="E12" s="27">
        <f>SUM(C12:D12)</f>
        <v>10755751</v>
      </c>
      <c r="F12" s="27">
        <v>5568705.6059500007</v>
      </c>
      <c r="G12" s="27">
        <v>4149876.3953999979</v>
      </c>
      <c r="H12" s="27">
        <f t="shared" ref="H12:H46" si="0">SUM(F12:G12)</f>
        <v>9718582.0013499986</v>
      </c>
      <c r="I12" s="27">
        <f>+C12-F12</f>
        <v>24373.394049999304</v>
      </c>
      <c r="J12" s="27">
        <f t="shared" ref="J12:J46" si="1">+D12-G12</f>
        <v>1012795.6046000021</v>
      </c>
      <c r="K12" s="27">
        <f t="shared" ref="K12:K46" si="2">SUM(I12:J12)</f>
        <v>1037168.9986500014</v>
      </c>
      <c r="L12" s="32">
        <f t="shared" ref="L12:N46" si="3">+F12/C12*100</f>
        <v>99.564222245922167</v>
      </c>
      <c r="M12" s="32">
        <f t="shared" si="3"/>
        <v>80.382336809311113</v>
      </c>
      <c r="N12" s="32">
        <f t="shared" si="3"/>
        <v>90.357075032231577</v>
      </c>
    </row>
    <row r="13" spans="1:14">
      <c r="B13" s="2" t="s">
        <v>14</v>
      </c>
      <c r="C13" s="27">
        <v>2402329.2570000002</v>
      </c>
      <c r="D13" s="27">
        <v>806519.32799999975</v>
      </c>
      <c r="E13" s="27">
        <f t="shared" ref="E13:E46" si="4">SUM(C13:D13)</f>
        <v>3208848.585</v>
      </c>
      <c r="F13" s="27">
        <v>2139149.0157400002</v>
      </c>
      <c r="G13" s="27">
        <v>618408.54086999968</v>
      </c>
      <c r="H13" s="27">
        <f t="shared" si="0"/>
        <v>2757557.5566099999</v>
      </c>
      <c r="I13" s="27">
        <f>+C13-F13</f>
        <v>263180.24126000004</v>
      </c>
      <c r="J13" s="27">
        <f t="shared" si="1"/>
        <v>188110.78713000007</v>
      </c>
      <c r="K13" s="27">
        <f t="shared" si="2"/>
        <v>451291.02839000011</v>
      </c>
      <c r="L13" s="32">
        <f t="shared" si="3"/>
        <v>89.044788906718964</v>
      </c>
      <c r="M13" s="32">
        <f t="shared" si="3"/>
        <v>76.676220817115976</v>
      </c>
      <c r="N13" s="32">
        <f t="shared" si="3"/>
        <v>85.936044770090021</v>
      </c>
    </row>
    <row r="14" spans="1:14">
      <c r="B14" s="2" t="s">
        <v>15</v>
      </c>
      <c r="C14" s="27">
        <v>348845</v>
      </c>
      <c r="D14" s="27">
        <v>137519</v>
      </c>
      <c r="E14" s="27">
        <f t="shared" si="4"/>
        <v>486364</v>
      </c>
      <c r="F14" s="27">
        <v>248689.13722</v>
      </c>
      <c r="G14" s="27">
        <v>81814.828729999979</v>
      </c>
      <c r="H14" s="27">
        <f t="shared" si="0"/>
        <v>330503.96594999998</v>
      </c>
      <c r="I14" s="27">
        <f>+C14-F14</f>
        <v>100155.86278</v>
      </c>
      <c r="J14" s="27">
        <f t="shared" si="1"/>
        <v>55704.171270000021</v>
      </c>
      <c r="K14" s="27">
        <f t="shared" si="2"/>
        <v>155860.03405000002</v>
      </c>
      <c r="L14" s="32">
        <f t="shared" si="3"/>
        <v>71.289293875503446</v>
      </c>
      <c r="M14" s="32">
        <f t="shared" si="3"/>
        <v>59.493472705589753</v>
      </c>
      <c r="N14" s="32">
        <f t="shared" si="3"/>
        <v>67.954035650253715</v>
      </c>
    </row>
    <row r="15" spans="1:14">
      <c r="B15" s="2" t="s">
        <v>16</v>
      </c>
      <c r="C15" s="27">
        <v>1561867.5730000001</v>
      </c>
      <c r="D15" s="27">
        <v>1633977.675</v>
      </c>
      <c r="E15" s="27">
        <f t="shared" si="4"/>
        <v>3195845.2480000001</v>
      </c>
      <c r="F15" s="27">
        <v>1560551.9550700001</v>
      </c>
      <c r="G15" s="27">
        <v>709732.35691999923</v>
      </c>
      <c r="H15" s="27">
        <f t="shared" si="0"/>
        <v>2270284.3119899994</v>
      </c>
      <c r="I15" s="27">
        <f>+C15-F15</f>
        <v>1315.6179299999494</v>
      </c>
      <c r="J15" s="27">
        <f t="shared" si="1"/>
        <v>924245.31808000081</v>
      </c>
      <c r="K15" s="27">
        <f t="shared" si="2"/>
        <v>925560.93601000076</v>
      </c>
      <c r="L15" s="32">
        <f t="shared" si="3"/>
        <v>99.91576635863737</v>
      </c>
      <c r="M15" s="32">
        <f t="shared" si="3"/>
        <v>43.43586621647075</v>
      </c>
      <c r="N15" s="32">
        <f t="shared" si="3"/>
        <v>71.03861845033866</v>
      </c>
    </row>
    <row r="16" spans="1:14">
      <c r="B16" s="2" t="s">
        <v>17</v>
      </c>
      <c r="C16" s="27">
        <v>6895808.5596599998</v>
      </c>
      <c r="D16" s="27">
        <v>5460454.4353800016</v>
      </c>
      <c r="E16" s="27">
        <f t="shared" si="4"/>
        <v>12356262.995040001</v>
      </c>
      <c r="F16" s="27">
        <v>6747839.5281099994</v>
      </c>
      <c r="G16" s="27">
        <v>2777296.7547400016</v>
      </c>
      <c r="H16" s="27">
        <f t="shared" si="0"/>
        <v>9525136.282850001</v>
      </c>
      <c r="I16" s="27">
        <f t="shared" ref="I16:I46" si="5">+C16-F16</f>
        <v>147969.03155000042</v>
      </c>
      <c r="J16" s="27">
        <f t="shared" si="1"/>
        <v>2683157.6806399999</v>
      </c>
      <c r="K16" s="27">
        <f t="shared" si="2"/>
        <v>2831126.7121900003</v>
      </c>
      <c r="L16" s="32">
        <f t="shared" si="3"/>
        <v>97.854217815505933</v>
      </c>
      <c r="M16" s="32">
        <f t="shared" si="3"/>
        <v>50.862007688316609</v>
      </c>
      <c r="N16" s="32">
        <f t="shared" si="3"/>
        <v>77.087516562843803</v>
      </c>
    </row>
    <row r="17" spans="2:14">
      <c r="B17" s="2" t="s">
        <v>18</v>
      </c>
      <c r="C17" s="27">
        <v>575203.44200000004</v>
      </c>
      <c r="D17" s="27">
        <v>478348.46156999981</v>
      </c>
      <c r="E17" s="27">
        <f t="shared" si="4"/>
        <v>1053551.9035699998</v>
      </c>
      <c r="F17" s="27">
        <v>521419.69549000013</v>
      </c>
      <c r="G17" s="27">
        <v>112980.36854999996</v>
      </c>
      <c r="H17" s="27">
        <f t="shared" si="0"/>
        <v>634400.06404000008</v>
      </c>
      <c r="I17" s="27">
        <f t="shared" si="5"/>
        <v>53783.74650999991</v>
      </c>
      <c r="J17" s="27">
        <f t="shared" si="1"/>
        <v>365368.09301999985</v>
      </c>
      <c r="K17" s="27">
        <f t="shared" si="2"/>
        <v>419151.83952999976</v>
      </c>
      <c r="L17" s="32">
        <f t="shared" si="3"/>
        <v>90.649613235450715</v>
      </c>
      <c r="M17" s="32">
        <f t="shared" si="3"/>
        <v>23.618842251354625</v>
      </c>
      <c r="N17" s="32">
        <f t="shared" si="3"/>
        <v>60.215359289875693</v>
      </c>
    </row>
    <row r="18" spans="2:14">
      <c r="B18" s="2" t="s">
        <v>19</v>
      </c>
      <c r="C18" s="27">
        <v>138565096.24599999</v>
      </c>
      <c r="D18" s="27">
        <v>54955914.029000014</v>
      </c>
      <c r="E18" s="27">
        <f t="shared" si="4"/>
        <v>193521010.27500001</v>
      </c>
      <c r="F18" s="27">
        <v>138057936.93987</v>
      </c>
      <c r="G18" s="27">
        <v>46202177.749689996</v>
      </c>
      <c r="H18" s="27">
        <f t="shared" si="0"/>
        <v>184260114.68956</v>
      </c>
      <c r="I18" s="27">
        <f t="shared" si="5"/>
        <v>507159.30612999201</v>
      </c>
      <c r="J18" s="27">
        <f t="shared" si="1"/>
        <v>8753736.2793100178</v>
      </c>
      <c r="K18" s="27">
        <f t="shared" si="2"/>
        <v>9260895.5854400098</v>
      </c>
      <c r="L18" s="32">
        <f t="shared" si="3"/>
        <v>99.633992022616141</v>
      </c>
      <c r="M18" s="32">
        <f t="shared" si="3"/>
        <v>84.071348036008089</v>
      </c>
      <c r="N18" s="32">
        <f t="shared" si="3"/>
        <v>95.21452705715005</v>
      </c>
    </row>
    <row r="19" spans="2:14">
      <c r="B19" s="2" t="s">
        <v>20</v>
      </c>
      <c r="C19" s="27">
        <v>20711689.203000002</v>
      </c>
      <c r="D19" s="27">
        <v>9423005.862999998</v>
      </c>
      <c r="E19" s="27">
        <f t="shared" si="4"/>
        <v>30134695.066</v>
      </c>
      <c r="F19" s="27">
        <v>20602427.047119997</v>
      </c>
      <c r="G19" s="27">
        <v>6834639.1496000029</v>
      </c>
      <c r="H19" s="27">
        <f t="shared" si="0"/>
        <v>27437066.19672</v>
      </c>
      <c r="I19" s="27">
        <f t="shared" si="5"/>
        <v>109262.15588000417</v>
      </c>
      <c r="J19" s="27">
        <f t="shared" si="1"/>
        <v>2588366.7133999951</v>
      </c>
      <c r="K19" s="27">
        <f t="shared" si="2"/>
        <v>2697628.8692799993</v>
      </c>
      <c r="L19" s="32">
        <f t="shared" si="3"/>
        <v>99.472461396996152</v>
      </c>
      <c r="M19" s="32">
        <f t="shared" si="3"/>
        <v>72.531411409140972</v>
      </c>
      <c r="N19" s="32">
        <f t="shared" si="3"/>
        <v>91.048096344191492</v>
      </c>
    </row>
    <row r="20" spans="2:14">
      <c r="B20" s="2" t="s">
        <v>21</v>
      </c>
      <c r="C20" s="27">
        <v>344498.46500000003</v>
      </c>
      <c r="D20" s="27">
        <v>191432.38299999997</v>
      </c>
      <c r="E20" s="27">
        <f t="shared" si="4"/>
        <v>535930.848</v>
      </c>
      <c r="F20" s="27">
        <v>343047.72758000001</v>
      </c>
      <c r="G20" s="27">
        <v>106582.25639</v>
      </c>
      <c r="H20" s="27">
        <f t="shared" si="0"/>
        <v>449629.98397</v>
      </c>
      <c r="I20" s="27">
        <f t="shared" si="5"/>
        <v>1450.7374200000195</v>
      </c>
      <c r="J20" s="27">
        <f t="shared" si="1"/>
        <v>84850.126609999978</v>
      </c>
      <c r="K20" s="27">
        <f t="shared" si="2"/>
        <v>86300.864029999997</v>
      </c>
      <c r="L20" s="32">
        <f t="shared" si="3"/>
        <v>99.578884213606003</v>
      </c>
      <c r="M20" s="32">
        <f t="shared" si="3"/>
        <v>55.676189534766444</v>
      </c>
      <c r="N20" s="32">
        <f t="shared" si="3"/>
        <v>83.897015006309175</v>
      </c>
    </row>
    <row r="21" spans="2:14">
      <c r="B21" s="2" t="s">
        <v>22</v>
      </c>
      <c r="C21" s="27">
        <v>4758212.1619999995</v>
      </c>
      <c r="D21" s="27">
        <v>2637393.5980000002</v>
      </c>
      <c r="E21" s="27">
        <f t="shared" si="4"/>
        <v>7395605.7599999998</v>
      </c>
      <c r="F21" s="27">
        <v>4691999.1736399997</v>
      </c>
      <c r="G21" s="27">
        <v>1430446.1290500015</v>
      </c>
      <c r="H21" s="27">
        <f t="shared" si="0"/>
        <v>6122445.3026900012</v>
      </c>
      <c r="I21" s="27">
        <f t="shared" si="5"/>
        <v>66212.988359999843</v>
      </c>
      <c r="J21" s="27">
        <f t="shared" si="1"/>
        <v>1206947.4689499987</v>
      </c>
      <c r="K21" s="27">
        <f t="shared" si="2"/>
        <v>1273160.4573099986</v>
      </c>
      <c r="L21" s="32">
        <f t="shared" si="3"/>
        <v>98.608448171168376</v>
      </c>
      <c r="M21" s="32">
        <f t="shared" si="3"/>
        <v>54.237112357243291</v>
      </c>
      <c r="N21" s="32">
        <f t="shared" si="3"/>
        <v>82.784906353499323</v>
      </c>
    </row>
    <row r="22" spans="2:14">
      <c r="B22" s="2" t="s">
        <v>23</v>
      </c>
      <c r="C22" s="27">
        <v>20579134.434999969</v>
      </c>
      <c r="D22" s="27">
        <v>2712251.0040000603</v>
      </c>
      <c r="E22" s="27">
        <f t="shared" si="4"/>
        <v>23291385.439000029</v>
      </c>
      <c r="F22" s="27">
        <v>20214334.401279978</v>
      </c>
      <c r="G22" s="27">
        <v>1531125.9741600268</v>
      </c>
      <c r="H22" s="27">
        <f t="shared" si="0"/>
        <v>21745460.375440005</v>
      </c>
      <c r="I22" s="27">
        <f t="shared" si="5"/>
        <v>364800.0337199904</v>
      </c>
      <c r="J22" s="27">
        <f t="shared" si="1"/>
        <v>1181125.0298400335</v>
      </c>
      <c r="K22" s="27">
        <f t="shared" si="2"/>
        <v>1545925.0635600239</v>
      </c>
      <c r="L22" s="32">
        <f t="shared" si="3"/>
        <v>98.227330528053898</v>
      </c>
      <c r="M22" s="32">
        <f t="shared" si="3"/>
        <v>56.452222596725157</v>
      </c>
      <c r="N22" s="32">
        <f t="shared" si="3"/>
        <v>93.362674506380088</v>
      </c>
    </row>
    <row r="23" spans="2:14">
      <c r="B23" s="2" t="s">
        <v>24</v>
      </c>
      <c r="C23" s="27">
        <v>3257524</v>
      </c>
      <c r="D23" s="27">
        <v>1001810.2999999998</v>
      </c>
      <c r="E23" s="27">
        <f t="shared" si="4"/>
        <v>4259334.3</v>
      </c>
      <c r="F23" s="27">
        <v>3256317.3976999996</v>
      </c>
      <c r="G23" s="27">
        <v>955447.97551000118</v>
      </c>
      <c r="H23" s="27">
        <f t="shared" si="0"/>
        <v>4211765.3732100008</v>
      </c>
      <c r="I23" s="27">
        <f t="shared" si="5"/>
        <v>1206.602300000377</v>
      </c>
      <c r="J23" s="27">
        <f t="shared" si="1"/>
        <v>46362.324489998631</v>
      </c>
      <c r="K23" s="27">
        <f t="shared" si="2"/>
        <v>47568.926789999008</v>
      </c>
      <c r="L23" s="32">
        <f t="shared" si="3"/>
        <v>99.962959526929026</v>
      </c>
      <c r="M23" s="32">
        <f t="shared" si="3"/>
        <v>95.372145356261697</v>
      </c>
      <c r="N23" s="32">
        <f t="shared" si="3"/>
        <v>98.883184003894726</v>
      </c>
    </row>
    <row r="24" spans="2:14">
      <c r="B24" s="2" t="s">
        <v>25</v>
      </c>
      <c r="C24" s="27">
        <v>44974628.927510001</v>
      </c>
      <c r="D24" s="27">
        <v>14607844.675540008</v>
      </c>
      <c r="E24" s="27">
        <f t="shared" si="4"/>
        <v>59582473.603050008</v>
      </c>
      <c r="F24" s="27">
        <v>43423404.908569999</v>
      </c>
      <c r="G24" s="27">
        <v>11194531.481080003</v>
      </c>
      <c r="H24" s="27">
        <f t="shared" si="0"/>
        <v>54617936.389650002</v>
      </c>
      <c r="I24" s="27">
        <f t="shared" si="5"/>
        <v>1551224.0189400017</v>
      </c>
      <c r="J24" s="27">
        <f t="shared" si="1"/>
        <v>3413313.1944600046</v>
      </c>
      <c r="K24" s="27">
        <f t="shared" si="2"/>
        <v>4964537.2134000063</v>
      </c>
      <c r="L24" s="32">
        <f t="shared" si="3"/>
        <v>96.550890900200059</v>
      </c>
      <c r="M24" s="32">
        <f t="shared" si="3"/>
        <v>76.63369737100642</v>
      </c>
      <c r="N24" s="32">
        <f t="shared" si="3"/>
        <v>91.667789346117587</v>
      </c>
    </row>
    <row r="25" spans="2:14">
      <c r="B25" s="2" t="s">
        <v>26</v>
      </c>
      <c r="C25" s="27">
        <v>360028.75699999998</v>
      </c>
      <c r="D25" s="27">
        <v>149753.00200000004</v>
      </c>
      <c r="E25" s="27">
        <f t="shared" si="4"/>
        <v>509781.75900000002</v>
      </c>
      <c r="F25" s="27">
        <v>353171.37968000001</v>
      </c>
      <c r="G25" s="27">
        <v>115919.55468999996</v>
      </c>
      <c r="H25" s="27">
        <f t="shared" si="0"/>
        <v>469090.93436999997</v>
      </c>
      <c r="I25" s="27">
        <f t="shared" si="5"/>
        <v>6857.3773199999705</v>
      </c>
      <c r="J25" s="27">
        <f t="shared" si="1"/>
        <v>33833.447310000076</v>
      </c>
      <c r="K25" s="27">
        <f t="shared" si="2"/>
        <v>40690.824630000046</v>
      </c>
      <c r="L25" s="32">
        <f t="shared" si="3"/>
        <v>98.095325113154786</v>
      </c>
      <c r="M25" s="32">
        <f t="shared" si="3"/>
        <v>77.407165894410539</v>
      </c>
      <c r="N25" s="32">
        <f t="shared" si="3"/>
        <v>92.017991245936273</v>
      </c>
    </row>
    <row r="26" spans="2:14">
      <c r="B26" s="2" t="s">
        <v>27</v>
      </c>
      <c r="C26" s="27">
        <v>1508338.7549999999</v>
      </c>
      <c r="D26" s="27">
        <v>923086.87100000074</v>
      </c>
      <c r="E26" s="27">
        <f>SUM(C26:D26)</f>
        <v>2431425.6260000006</v>
      </c>
      <c r="F26" s="27">
        <v>1416582.6911800001</v>
      </c>
      <c r="G26" s="27">
        <v>384867.94605999975</v>
      </c>
      <c r="H26" s="27">
        <f>SUM(F26:G26)</f>
        <v>1801450.6372399998</v>
      </c>
      <c r="I26" s="27">
        <f>+C26-F26</f>
        <v>91756.063819999807</v>
      </c>
      <c r="J26" s="27">
        <f>+D26-G26</f>
        <v>538218.92494000099</v>
      </c>
      <c r="K26" s="27">
        <f t="shared" si="2"/>
        <v>629974.98876000079</v>
      </c>
      <c r="L26" s="32">
        <f>+F26/C26*100</f>
        <v>93.916746916709712</v>
      </c>
      <c r="M26" s="32">
        <f>+G26/D26*100</f>
        <v>41.693578161615889</v>
      </c>
      <c r="N26" s="32">
        <f>+H26/E26*100</f>
        <v>74.090303975434011</v>
      </c>
    </row>
    <row r="27" spans="2:14">
      <c r="B27" s="2" t="s">
        <v>28</v>
      </c>
      <c r="C27" s="27">
        <v>69662117.149000004</v>
      </c>
      <c r="D27" s="27">
        <v>24041978.444999993</v>
      </c>
      <c r="E27" s="27">
        <f t="shared" si="4"/>
        <v>93704095.593999997</v>
      </c>
      <c r="F27" s="27">
        <v>69539776.028669998</v>
      </c>
      <c r="G27" s="27">
        <v>18324414.906679988</v>
      </c>
      <c r="H27" s="27">
        <f t="shared" si="0"/>
        <v>87864190.935349986</v>
      </c>
      <c r="I27" s="27">
        <f t="shared" si="5"/>
        <v>122341.12033000588</v>
      </c>
      <c r="J27" s="27">
        <f t="shared" si="1"/>
        <v>5717563.5383200049</v>
      </c>
      <c r="K27" s="27">
        <f t="shared" si="2"/>
        <v>5839904.6586500108</v>
      </c>
      <c r="L27" s="32">
        <f t="shared" si="3"/>
        <v>99.824379267617829</v>
      </c>
      <c r="M27" s="32">
        <f t="shared" si="3"/>
        <v>76.218415005238114</v>
      </c>
      <c r="N27" s="32">
        <f t="shared" si="3"/>
        <v>93.767716745324464</v>
      </c>
    </row>
    <row r="28" spans="2:14">
      <c r="B28" s="2" t="s">
        <v>29</v>
      </c>
      <c r="C28" s="27">
        <v>7279838.1260000002</v>
      </c>
      <c r="D28" s="27">
        <v>2850827.5209999997</v>
      </c>
      <c r="E28" s="27">
        <f t="shared" si="4"/>
        <v>10130665.647</v>
      </c>
      <c r="F28" s="27">
        <v>7005816.9560600007</v>
      </c>
      <c r="G28" s="27">
        <v>2178025.92074</v>
      </c>
      <c r="H28" s="27">
        <f t="shared" si="0"/>
        <v>9183842.8768000007</v>
      </c>
      <c r="I28" s="27">
        <f t="shared" si="5"/>
        <v>274021.16993999947</v>
      </c>
      <c r="J28" s="27">
        <f t="shared" si="1"/>
        <v>672801.60025999974</v>
      </c>
      <c r="K28" s="27">
        <f t="shared" si="2"/>
        <v>946822.77019999921</v>
      </c>
      <c r="L28" s="32">
        <f t="shared" si="3"/>
        <v>96.235889243727399</v>
      </c>
      <c r="M28" s="32">
        <f t="shared" si="3"/>
        <v>76.399778825483011</v>
      </c>
      <c r="N28" s="32">
        <f t="shared" si="3"/>
        <v>90.653893799363701</v>
      </c>
    </row>
    <row r="29" spans="2:14">
      <c r="B29" s="1" t="s">
        <v>30</v>
      </c>
      <c r="C29" s="27">
        <v>8841268.1510000005</v>
      </c>
      <c r="D29" s="27">
        <v>7158955.9896599986</v>
      </c>
      <c r="E29" s="27">
        <f t="shared" si="4"/>
        <v>16000224.140659999</v>
      </c>
      <c r="F29" s="27">
        <v>8838573.5916499998</v>
      </c>
      <c r="G29" s="27">
        <v>3943940.5751200002</v>
      </c>
      <c r="H29" s="27">
        <f t="shared" si="0"/>
        <v>12782514.16677</v>
      </c>
      <c r="I29" s="27">
        <f t="shared" si="5"/>
        <v>2694.5593500006944</v>
      </c>
      <c r="J29" s="27">
        <f t="shared" si="1"/>
        <v>3215015.4145399984</v>
      </c>
      <c r="K29" s="27">
        <f t="shared" si="2"/>
        <v>3217709.9738899991</v>
      </c>
      <c r="L29" s="32">
        <f t="shared" si="3"/>
        <v>99.969522931507342</v>
      </c>
      <c r="M29" s="32">
        <f t="shared" si="3"/>
        <v>55.091001827870024</v>
      </c>
      <c r="N29" s="32">
        <f t="shared" si="3"/>
        <v>79.889594385661709</v>
      </c>
    </row>
    <row r="30" spans="2:14">
      <c r="B30" s="1" t="s">
        <v>31</v>
      </c>
      <c r="C30" s="27">
        <v>3622093.2760000001</v>
      </c>
      <c r="D30" s="27">
        <v>706823.43100000033</v>
      </c>
      <c r="E30" s="27">
        <f t="shared" si="4"/>
        <v>4328916.7070000004</v>
      </c>
      <c r="F30" s="27">
        <v>1664278.0725400001</v>
      </c>
      <c r="G30" s="27">
        <v>535706.61595000001</v>
      </c>
      <c r="H30" s="27">
        <f t="shared" ref="H30" si="6">SUM(F30:G30)</f>
        <v>2199984.6884900001</v>
      </c>
      <c r="I30" s="27">
        <f t="shared" si="5"/>
        <v>1957815.20346</v>
      </c>
      <c r="J30" s="27">
        <f t="shared" si="1"/>
        <v>171116.81505000032</v>
      </c>
      <c r="K30" s="27">
        <f t="shared" ref="K30" si="7">SUM(I30:J30)</f>
        <v>2128932.0185100003</v>
      </c>
      <c r="L30" s="32">
        <f t="shared" si="3"/>
        <v>45.947962841473775</v>
      </c>
      <c r="M30" s="32">
        <f t="shared" si="3"/>
        <v>75.790726856931229</v>
      </c>
      <c r="N30" s="32">
        <f t="shared" si="3"/>
        <v>50.820674949290492</v>
      </c>
    </row>
    <row r="31" spans="2:14">
      <c r="B31" s="1" t="s">
        <v>32</v>
      </c>
      <c r="C31" s="27">
        <v>73796731.525999993</v>
      </c>
      <c r="D31" s="27">
        <v>25201065.057000011</v>
      </c>
      <c r="E31" s="27">
        <f t="shared" si="4"/>
        <v>98997796.583000004</v>
      </c>
      <c r="F31" s="27">
        <v>73054376.412919998</v>
      </c>
      <c r="G31" s="27">
        <v>21493532.96653001</v>
      </c>
      <c r="H31" s="27">
        <f t="shared" si="0"/>
        <v>94547909.379450008</v>
      </c>
      <c r="I31" s="27">
        <f t="shared" si="5"/>
        <v>742355.11307999492</v>
      </c>
      <c r="J31" s="27">
        <f t="shared" si="1"/>
        <v>3707532.0904700011</v>
      </c>
      <c r="K31" s="27">
        <f t="shared" si="2"/>
        <v>4449887.203549996</v>
      </c>
      <c r="L31" s="32">
        <f t="shared" si="3"/>
        <v>98.994054211169981</v>
      </c>
      <c r="M31" s="32">
        <f t="shared" si="3"/>
        <v>85.288192851832761</v>
      </c>
      <c r="N31" s="32">
        <f t="shared" si="3"/>
        <v>95.505064398257389</v>
      </c>
    </row>
    <row r="32" spans="2:14">
      <c r="B32" s="1" t="s">
        <v>33</v>
      </c>
      <c r="C32" s="27">
        <v>155395162.04100001</v>
      </c>
      <c r="D32" s="27">
        <v>101745651.18642998</v>
      </c>
      <c r="E32" s="27">
        <f t="shared" si="4"/>
        <v>257140813.22742999</v>
      </c>
      <c r="F32" s="27">
        <v>155241016.41168001</v>
      </c>
      <c r="G32" s="27">
        <v>80495286.365269989</v>
      </c>
      <c r="H32" s="27">
        <f t="shared" si="0"/>
        <v>235736302.77695</v>
      </c>
      <c r="I32" s="27">
        <f t="shared" si="5"/>
        <v>154145.62931999564</v>
      </c>
      <c r="J32" s="27">
        <f t="shared" si="1"/>
        <v>21250364.821159989</v>
      </c>
      <c r="K32" s="27">
        <f t="shared" si="2"/>
        <v>21404510.450479984</v>
      </c>
      <c r="L32" s="32">
        <f t="shared" si="3"/>
        <v>99.900804100143532</v>
      </c>
      <c r="M32" s="32">
        <f t="shared" si="3"/>
        <v>79.1142279071735</v>
      </c>
      <c r="N32" s="32">
        <f t="shared" si="3"/>
        <v>91.675957549551413</v>
      </c>
    </row>
    <row r="33" spans="1:14">
      <c r="B33" s="1" t="s">
        <v>34</v>
      </c>
      <c r="C33" s="27">
        <v>5808741.0449999999</v>
      </c>
      <c r="D33" s="27">
        <v>3473590.5810000021</v>
      </c>
      <c r="E33" s="27">
        <f t="shared" si="4"/>
        <v>9282331.626000002</v>
      </c>
      <c r="F33" s="27">
        <v>5778880.1718099993</v>
      </c>
      <c r="G33" s="27">
        <v>2444779.5666899998</v>
      </c>
      <c r="H33" s="27">
        <f t="shared" si="0"/>
        <v>8223659.738499999</v>
      </c>
      <c r="I33" s="27">
        <f t="shared" si="5"/>
        <v>29860.873190000653</v>
      </c>
      <c r="J33" s="27">
        <f t="shared" si="1"/>
        <v>1028811.0143100023</v>
      </c>
      <c r="K33" s="27">
        <f t="shared" si="2"/>
        <v>1058671.887500003</v>
      </c>
      <c r="L33" s="32">
        <f t="shared" si="3"/>
        <v>99.485932098561975</v>
      </c>
      <c r="M33" s="32">
        <f t="shared" si="3"/>
        <v>70.381914899889537</v>
      </c>
      <c r="N33" s="32">
        <f t="shared" si="3"/>
        <v>88.594763361668299</v>
      </c>
    </row>
    <row r="34" spans="1:14">
      <c r="B34" s="1" t="s">
        <v>35</v>
      </c>
      <c r="C34" s="27">
        <v>47292263.311999999</v>
      </c>
      <c r="D34" s="27">
        <v>41899005.193640001</v>
      </c>
      <c r="E34" s="27">
        <f t="shared" si="4"/>
        <v>89191268.50564</v>
      </c>
      <c r="F34" s="27">
        <v>47269792.204640001</v>
      </c>
      <c r="G34" s="27">
        <v>26762745.778179988</v>
      </c>
      <c r="H34" s="27">
        <f t="shared" si="0"/>
        <v>74032537.982819989</v>
      </c>
      <c r="I34" s="27">
        <f t="shared" si="5"/>
        <v>22471.107359997928</v>
      </c>
      <c r="J34" s="27">
        <f t="shared" si="1"/>
        <v>15136259.415460013</v>
      </c>
      <c r="K34" s="27">
        <f t="shared" si="2"/>
        <v>15158730.522820011</v>
      </c>
      <c r="L34" s="32">
        <f t="shared" si="3"/>
        <v>99.952484601526152</v>
      </c>
      <c r="M34" s="32">
        <f t="shared" si="3"/>
        <v>63.874418150248587</v>
      </c>
      <c r="N34" s="32">
        <f t="shared" si="3"/>
        <v>83.004243827004828</v>
      </c>
    </row>
    <row r="35" spans="1:14">
      <c r="B35" s="1" t="s">
        <v>36</v>
      </c>
      <c r="C35" s="27">
        <v>652576.04399999999</v>
      </c>
      <c r="D35" s="27">
        <v>245182.93400000001</v>
      </c>
      <c r="E35" s="27">
        <f t="shared" si="4"/>
        <v>897758.978</v>
      </c>
      <c r="F35" s="27">
        <v>651746.64688999997</v>
      </c>
      <c r="G35" s="27">
        <v>206290.97376999992</v>
      </c>
      <c r="H35" s="27">
        <f t="shared" si="0"/>
        <v>858037.6206599999</v>
      </c>
      <c r="I35" s="27">
        <f t="shared" si="5"/>
        <v>829.39711000001989</v>
      </c>
      <c r="J35" s="27">
        <f t="shared" si="1"/>
        <v>38891.960230000084</v>
      </c>
      <c r="K35" s="27">
        <f t="shared" si="2"/>
        <v>39721.357340000104</v>
      </c>
      <c r="L35" s="32">
        <f t="shared" si="3"/>
        <v>99.872904143873228</v>
      </c>
      <c r="M35" s="32">
        <f t="shared" si="3"/>
        <v>84.137574505899309</v>
      </c>
      <c r="N35" s="32">
        <f t="shared" si="3"/>
        <v>95.575498734806303</v>
      </c>
    </row>
    <row r="36" spans="1:14">
      <c r="B36" s="1" t="s">
        <v>37</v>
      </c>
      <c r="C36" s="27">
        <v>1545019.06</v>
      </c>
      <c r="D36" s="27">
        <v>835820.32200000016</v>
      </c>
      <c r="E36" s="27">
        <f t="shared" si="4"/>
        <v>2380839.3820000002</v>
      </c>
      <c r="F36" s="27">
        <v>1517953.33711</v>
      </c>
      <c r="G36" s="27">
        <v>582328.78557999968</v>
      </c>
      <c r="H36" s="27">
        <f t="shared" si="0"/>
        <v>2100282.1226899996</v>
      </c>
      <c r="I36" s="27">
        <f t="shared" si="5"/>
        <v>27065.722890000092</v>
      </c>
      <c r="J36" s="27">
        <f t="shared" si="1"/>
        <v>253491.53642000048</v>
      </c>
      <c r="K36" s="27">
        <f t="shared" si="2"/>
        <v>280557.25931000058</v>
      </c>
      <c r="L36" s="32">
        <f t="shared" si="3"/>
        <v>98.248194886993815</v>
      </c>
      <c r="M36" s="32">
        <f t="shared" si="3"/>
        <v>69.671527510430593</v>
      </c>
      <c r="N36" s="32">
        <f t="shared" si="3"/>
        <v>88.216035847226223</v>
      </c>
    </row>
    <row r="37" spans="1:14">
      <c r="B37" s="1" t="s">
        <v>38</v>
      </c>
      <c r="C37" s="27">
        <v>9602242.7990000006</v>
      </c>
      <c r="D37" s="27">
        <v>10586076.413999999</v>
      </c>
      <c r="E37" s="27">
        <f t="shared" si="4"/>
        <v>20188319.213</v>
      </c>
      <c r="F37" s="27">
        <v>9597623.3650900014</v>
      </c>
      <c r="G37" s="27">
        <v>6703427.7044599969</v>
      </c>
      <c r="H37" s="27">
        <f t="shared" si="0"/>
        <v>16301051.069549998</v>
      </c>
      <c r="I37" s="27">
        <f t="shared" si="5"/>
        <v>4619.4339099992067</v>
      </c>
      <c r="J37" s="27">
        <f t="shared" si="1"/>
        <v>3882648.709540002</v>
      </c>
      <c r="K37" s="27">
        <f t="shared" si="2"/>
        <v>3887268.1434500013</v>
      </c>
      <c r="L37" s="32">
        <f t="shared" si="3"/>
        <v>99.951892135965565</v>
      </c>
      <c r="M37" s="32">
        <f t="shared" si="3"/>
        <v>63.323061749249888</v>
      </c>
      <c r="N37" s="32">
        <f t="shared" si="3"/>
        <v>80.744963944562315</v>
      </c>
    </row>
    <row r="38" spans="1:14">
      <c r="B38" s="1" t="s">
        <v>39</v>
      </c>
      <c r="C38" s="27">
        <v>3837402.3470000001</v>
      </c>
      <c r="D38" s="27">
        <v>874076.46299999952</v>
      </c>
      <c r="E38" s="27">
        <f t="shared" si="4"/>
        <v>4711478.8099999996</v>
      </c>
      <c r="F38" s="27">
        <v>3821153.1920800004</v>
      </c>
      <c r="G38" s="27">
        <v>588225.9839300001</v>
      </c>
      <c r="H38" s="27">
        <f t="shared" si="0"/>
        <v>4409379.1760100005</v>
      </c>
      <c r="I38" s="27">
        <f t="shared" si="5"/>
        <v>16249.154919999652</v>
      </c>
      <c r="J38" s="27">
        <f t="shared" si="1"/>
        <v>285850.47906999942</v>
      </c>
      <c r="K38" s="27">
        <f t="shared" si="2"/>
        <v>302099.63398999907</v>
      </c>
      <c r="L38" s="32">
        <f t="shared" si="3"/>
        <v>99.576558477567431</v>
      </c>
      <c r="M38" s="32">
        <f t="shared" si="3"/>
        <v>67.296856605781912</v>
      </c>
      <c r="N38" s="32">
        <f t="shared" si="3"/>
        <v>93.588008220501806</v>
      </c>
    </row>
    <row r="39" spans="1:14">
      <c r="B39" s="1" t="s">
        <v>40</v>
      </c>
      <c r="C39" s="27">
        <v>432272.08500000002</v>
      </c>
      <c r="D39" s="27">
        <v>261152.64199999993</v>
      </c>
      <c r="E39" s="27">
        <f t="shared" si="4"/>
        <v>693424.72699999996</v>
      </c>
      <c r="F39" s="27">
        <v>432094.52727000002</v>
      </c>
      <c r="G39" s="27">
        <v>146913.38745999994</v>
      </c>
      <c r="H39" s="27">
        <f t="shared" si="0"/>
        <v>579007.91472999996</v>
      </c>
      <c r="I39" s="27">
        <f t="shared" si="5"/>
        <v>177.55773000000045</v>
      </c>
      <c r="J39" s="27">
        <f t="shared" si="1"/>
        <v>114239.25453999999</v>
      </c>
      <c r="K39" s="27">
        <f t="shared" si="2"/>
        <v>114416.81226999999</v>
      </c>
      <c r="L39" s="32">
        <f t="shared" si="3"/>
        <v>99.958924544017222</v>
      </c>
      <c r="M39" s="32">
        <f t="shared" si="3"/>
        <v>56.255753851419954</v>
      </c>
      <c r="N39" s="32">
        <f t="shared" si="3"/>
        <v>83.499750179805744</v>
      </c>
    </row>
    <row r="40" spans="1:14">
      <c r="B40" s="1" t="s">
        <v>41</v>
      </c>
      <c r="C40" s="27">
        <v>8059530.7249999996</v>
      </c>
      <c r="D40" s="27">
        <v>4441628.7555799987</v>
      </c>
      <c r="E40" s="27">
        <f t="shared" si="4"/>
        <v>12501159.480579998</v>
      </c>
      <c r="F40" s="27">
        <v>7815856.6433899989</v>
      </c>
      <c r="G40" s="27">
        <v>2364847.2455000011</v>
      </c>
      <c r="H40" s="27">
        <f t="shared" si="0"/>
        <v>10180703.88889</v>
      </c>
      <c r="I40" s="27">
        <f t="shared" si="5"/>
        <v>243674.08161000069</v>
      </c>
      <c r="J40" s="27">
        <f t="shared" si="1"/>
        <v>2076781.5100799976</v>
      </c>
      <c r="K40" s="27">
        <f t="shared" si="2"/>
        <v>2320455.5916899983</v>
      </c>
      <c r="L40" s="32">
        <f t="shared" si="3"/>
        <v>96.976572334985406</v>
      </c>
      <c r="M40" s="32">
        <f t="shared" si="3"/>
        <v>53.242793930696116</v>
      </c>
      <c r="N40" s="32">
        <f t="shared" si="3"/>
        <v>81.438077041615827</v>
      </c>
    </row>
    <row r="41" spans="1:14">
      <c r="B41" s="1" t="s">
        <v>42</v>
      </c>
      <c r="C41" s="27">
        <v>11444477</v>
      </c>
      <c r="D41" s="27">
        <v>6892682</v>
      </c>
      <c r="E41" s="27">
        <f t="shared" si="4"/>
        <v>18337159</v>
      </c>
      <c r="F41" s="27">
        <v>11442549.61211</v>
      </c>
      <c r="G41" s="27">
        <v>3498905.4396199994</v>
      </c>
      <c r="H41" s="27">
        <f t="shared" si="0"/>
        <v>14941455.051729999</v>
      </c>
      <c r="I41" s="27">
        <f t="shared" si="5"/>
        <v>1927.3878899998963</v>
      </c>
      <c r="J41" s="27">
        <f t="shared" si="1"/>
        <v>3393776.5603800006</v>
      </c>
      <c r="K41" s="27">
        <f t="shared" si="2"/>
        <v>3395703.9482700005</v>
      </c>
      <c r="L41" s="32">
        <f t="shared" si="3"/>
        <v>99.983158794499744</v>
      </c>
      <c r="M41" s="32">
        <f t="shared" si="3"/>
        <v>50.762612283868592</v>
      </c>
      <c r="N41" s="32">
        <f t="shared" si="3"/>
        <v>81.481842698370016</v>
      </c>
    </row>
    <row r="42" spans="1:14">
      <c r="B42" s="1" t="s">
        <v>43</v>
      </c>
      <c r="C42" s="27">
        <v>371864.27500000002</v>
      </c>
      <c r="D42" s="27">
        <v>238457</v>
      </c>
      <c r="E42" s="27">
        <f t="shared" si="4"/>
        <v>610321.27500000002</v>
      </c>
      <c r="F42" s="27">
        <v>371834.50439000002</v>
      </c>
      <c r="G42" s="27">
        <v>103985.46053999994</v>
      </c>
      <c r="H42" s="27">
        <f t="shared" si="0"/>
        <v>475819.96492999996</v>
      </c>
      <c r="I42" s="27">
        <f t="shared" si="5"/>
        <v>29.770610000006855</v>
      </c>
      <c r="J42" s="27">
        <f t="shared" si="1"/>
        <v>134471.53946000006</v>
      </c>
      <c r="K42" s="27">
        <f t="shared" si="2"/>
        <v>134501.31007000007</v>
      </c>
      <c r="L42" s="32">
        <f t="shared" si="3"/>
        <v>99.991994226925939</v>
      </c>
      <c r="M42" s="32">
        <f t="shared" si="3"/>
        <v>43.607635984684848</v>
      </c>
      <c r="N42" s="32">
        <f t="shared" si="3"/>
        <v>77.962211776084644</v>
      </c>
    </row>
    <row r="43" spans="1:14">
      <c r="B43" s="1" t="s">
        <v>44</v>
      </c>
      <c r="C43" s="27">
        <v>2872548.7960000001</v>
      </c>
      <c r="D43" s="27">
        <v>1226647</v>
      </c>
      <c r="E43" s="27">
        <f t="shared" si="4"/>
        <v>4099195.7960000001</v>
      </c>
      <c r="F43" s="27">
        <v>2870176.6010599998</v>
      </c>
      <c r="G43" s="27">
        <v>1032358.2275400003</v>
      </c>
      <c r="H43" s="27">
        <f t="shared" si="0"/>
        <v>3902534.8286000001</v>
      </c>
      <c r="I43" s="27">
        <f t="shared" si="5"/>
        <v>2372.1949400003068</v>
      </c>
      <c r="J43" s="27">
        <f t="shared" si="1"/>
        <v>194288.77245999966</v>
      </c>
      <c r="K43" s="27">
        <f t="shared" si="2"/>
        <v>196660.96739999996</v>
      </c>
      <c r="L43" s="32">
        <f t="shared" si="3"/>
        <v>99.917418463237127</v>
      </c>
      <c r="M43" s="32">
        <f t="shared" si="3"/>
        <v>84.160987434852913</v>
      </c>
      <c r="N43" s="32">
        <f t="shared" si="3"/>
        <v>95.202450012465818</v>
      </c>
    </row>
    <row r="44" spans="1:14">
      <c r="B44" s="1" t="s">
        <v>45</v>
      </c>
      <c r="C44" s="27">
        <v>1776467.9620000001</v>
      </c>
      <c r="D44" s="27">
        <v>6397814</v>
      </c>
      <c r="E44" s="27">
        <f t="shared" si="4"/>
        <v>8174281.9620000003</v>
      </c>
      <c r="F44" s="27">
        <v>1776428.79544</v>
      </c>
      <c r="G44" s="27">
        <v>3023013.2702800012</v>
      </c>
      <c r="H44" s="27">
        <f t="shared" si="0"/>
        <v>4799442.0657200012</v>
      </c>
      <c r="I44" s="27">
        <f t="shared" si="5"/>
        <v>39.1665600000415</v>
      </c>
      <c r="J44" s="27">
        <f t="shared" si="1"/>
        <v>3374800.7297199988</v>
      </c>
      <c r="K44" s="27">
        <f t="shared" si="2"/>
        <v>3374839.8962799991</v>
      </c>
      <c r="L44" s="32">
        <f t="shared" si="3"/>
        <v>99.997795256608185</v>
      </c>
      <c r="M44" s="32">
        <f t="shared" si="3"/>
        <v>47.250721422660945</v>
      </c>
      <c r="N44" s="32">
        <f t="shared" si="3"/>
        <v>58.713928489759638</v>
      </c>
    </row>
    <row r="45" spans="1:14">
      <c r="B45" s="1" t="s">
        <v>46</v>
      </c>
      <c r="C45" s="27">
        <v>1096163</v>
      </c>
      <c r="D45" s="27">
        <v>481166</v>
      </c>
      <c r="E45" s="27">
        <f t="shared" si="4"/>
        <v>1577329</v>
      </c>
      <c r="F45" s="27">
        <v>1095981.2239999999</v>
      </c>
      <c r="G45" s="27">
        <v>151692.40636000014</v>
      </c>
      <c r="H45" s="27">
        <f t="shared" si="0"/>
        <v>1247673.6303600001</v>
      </c>
      <c r="I45" s="27">
        <f t="shared" si="5"/>
        <v>181.77600000007078</v>
      </c>
      <c r="J45" s="27">
        <f t="shared" si="1"/>
        <v>329473.59363999986</v>
      </c>
      <c r="K45" s="27">
        <f t="shared" si="2"/>
        <v>329655.36963999993</v>
      </c>
      <c r="L45" s="32">
        <f t="shared" si="3"/>
        <v>99.983417064797848</v>
      </c>
      <c r="M45" s="32">
        <f t="shared" si="3"/>
        <v>31.526002743336008</v>
      </c>
      <c r="N45" s="32">
        <f t="shared" si="3"/>
        <v>79.100405201451323</v>
      </c>
    </row>
    <row r="46" spans="1:14">
      <c r="B46" s="1" t="s">
        <v>47</v>
      </c>
      <c r="C46" s="27">
        <v>204799.06700000001</v>
      </c>
      <c r="D46" s="27">
        <v>105458.32599999997</v>
      </c>
      <c r="E46" s="27">
        <f t="shared" si="4"/>
        <v>310257.39299999998</v>
      </c>
      <c r="F46" s="27">
        <v>204797.88628000001</v>
      </c>
      <c r="G46" s="27">
        <v>83087.254770000029</v>
      </c>
      <c r="H46" s="27">
        <f t="shared" si="0"/>
        <v>287885.14105000003</v>
      </c>
      <c r="I46" s="27">
        <f t="shared" si="5"/>
        <v>1.1807200000039302</v>
      </c>
      <c r="J46" s="27">
        <f t="shared" si="1"/>
        <v>22371.071229999943</v>
      </c>
      <c r="K46" s="27">
        <f t="shared" si="2"/>
        <v>22372.251949999947</v>
      </c>
      <c r="L46" s="32">
        <f t="shared" si="3"/>
        <v>99.999423473936048</v>
      </c>
      <c r="M46" s="32">
        <f t="shared" si="3"/>
        <v>78.786813636696692</v>
      </c>
      <c r="N46" s="32">
        <f t="shared" si="3"/>
        <v>92.789131716194134</v>
      </c>
    </row>
    <row r="47" spans="1:14">
      <c r="C47" s="27"/>
      <c r="D47" s="27"/>
      <c r="E47" s="27"/>
      <c r="F47" s="27"/>
      <c r="G47" s="27"/>
      <c r="H47" s="27"/>
      <c r="I47" s="27"/>
      <c r="J47" s="27"/>
      <c r="K47" s="27"/>
      <c r="L47" s="32"/>
      <c r="M47" s="32"/>
      <c r="N47" s="32"/>
    </row>
    <row r="48" spans="1:14" ht="15">
      <c r="A48" s="1" t="s">
        <v>48</v>
      </c>
      <c r="C48" s="33">
        <f t="shared" ref="C48:K48" si="8">SUM(C50:C52)</f>
        <v>294005500.75500005</v>
      </c>
      <c r="D48" s="33">
        <f t="shared" si="8"/>
        <v>98671275.681659937</v>
      </c>
      <c r="E48" s="33">
        <f t="shared" si="8"/>
        <v>392676776.43665999</v>
      </c>
      <c r="F48" s="33">
        <f t="shared" si="8"/>
        <v>293784221.61585999</v>
      </c>
      <c r="G48" s="33">
        <f t="shared" si="8"/>
        <v>95274026.635519996</v>
      </c>
      <c r="H48" s="33">
        <f t="shared" si="8"/>
        <v>389058248.25138003</v>
      </c>
      <c r="I48" s="33">
        <f t="shared" si="8"/>
        <v>221279.13914004713</v>
      </c>
      <c r="J48" s="33">
        <f t="shared" si="8"/>
        <v>3397249.0461399481</v>
      </c>
      <c r="K48" s="33">
        <f t="shared" si="8"/>
        <v>3618528.1852799952</v>
      </c>
      <c r="L48" s="32">
        <f>+F48/C48*100</f>
        <v>99.924736394872951</v>
      </c>
      <c r="M48" s="32">
        <f>+G48/D48*100</f>
        <v>96.557003015649272</v>
      </c>
      <c r="N48" s="32">
        <f>+H48/E48*100</f>
        <v>99.078497022890872</v>
      </c>
    </row>
    <row r="49" spans="1:14">
      <c r="C49" s="27"/>
      <c r="D49" s="27"/>
      <c r="E49" s="27"/>
      <c r="F49" s="27"/>
      <c r="G49" s="27"/>
      <c r="H49" s="27"/>
      <c r="I49" s="27"/>
      <c r="J49" s="27"/>
      <c r="K49" s="27"/>
      <c r="L49" s="32"/>
      <c r="M49" s="32"/>
      <c r="N49" s="32"/>
    </row>
    <row r="50" spans="1:14">
      <c r="B50" s="1" t="s">
        <v>49</v>
      </c>
      <c r="C50" s="27">
        <v>32938043.511999998</v>
      </c>
      <c r="D50" s="27">
        <v>16811354.845230002</v>
      </c>
      <c r="E50" s="27">
        <f>SUM(C50:D50)</f>
        <v>49749398.35723</v>
      </c>
      <c r="F50" s="27">
        <v>32796294.504149999</v>
      </c>
      <c r="G50" s="27">
        <v>15984845.522510003</v>
      </c>
      <c r="H50" s="27">
        <f>SUM(F50:G50)</f>
        <v>48781140.026660003</v>
      </c>
      <c r="I50" s="27">
        <f>+C50-F50</f>
        <v>141749.00784999877</v>
      </c>
      <c r="J50" s="27">
        <f>+D50-G50</f>
        <v>826509.32271999866</v>
      </c>
      <c r="K50" s="27">
        <f>SUM(I50:J50)</f>
        <v>968258.33056999743</v>
      </c>
      <c r="L50" s="32">
        <f>+F50/C50*100</f>
        <v>99.569649582257796</v>
      </c>
      <c r="M50" s="32">
        <f>+G50/D50*100</f>
        <v>95.083624548234965</v>
      </c>
      <c r="N50" s="32">
        <f>+H50/E50*100</f>
        <v>98.053728562469573</v>
      </c>
    </row>
    <row r="51" spans="1:14" ht="15.6">
      <c r="B51" s="1" t="s">
        <v>50</v>
      </c>
      <c r="C51" s="27"/>
      <c r="D51" s="27"/>
      <c r="E51" s="27"/>
      <c r="F51" s="27"/>
      <c r="G51" s="27"/>
      <c r="H51" s="27"/>
      <c r="I51" s="27"/>
      <c r="J51" s="27"/>
      <c r="K51" s="27"/>
      <c r="L51" s="32"/>
      <c r="M51" s="32"/>
      <c r="N51" s="32"/>
    </row>
    <row r="52" spans="1:14" ht="15.6">
      <c r="B52" s="1" t="s">
        <v>51</v>
      </c>
      <c r="C52" s="27">
        <v>261067457.24300003</v>
      </c>
      <c r="D52" s="27">
        <v>81859920.836429939</v>
      </c>
      <c r="E52" s="27">
        <f>SUM(C52:D52)</f>
        <v>342927378.07942998</v>
      </c>
      <c r="F52" s="27">
        <v>260987927.11170998</v>
      </c>
      <c r="G52" s="27">
        <v>79289181.113009989</v>
      </c>
      <c r="H52" s="27">
        <f>SUM(F52:G52)</f>
        <v>340277108.22472</v>
      </c>
      <c r="I52" s="27">
        <f>+C52-F52</f>
        <v>79530.131290048361</v>
      </c>
      <c r="J52" s="27">
        <f>+D52-G52</f>
        <v>2570739.7234199494</v>
      </c>
      <c r="K52" s="27">
        <f>SUM(I52:J52)</f>
        <v>2650269.8547099978</v>
      </c>
      <c r="L52" s="32">
        <f t="shared" ref="L52:N53" si="9">+F52/C52*100</f>
        <v>99.969536558815136</v>
      </c>
      <c r="M52" s="32">
        <f t="shared" si="9"/>
        <v>96.859586844022587</v>
      </c>
      <c r="N52" s="32">
        <f t="shared" si="9"/>
        <v>99.227162943491749</v>
      </c>
    </row>
    <row r="53" spans="1:14" ht="26.45">
      <c r="B53" s="34" t="s">
        <v>52</v>
      </c>
      <c r="C53" s="27">
        <v>663489.31799999997</v>
      </c>
      <c r="D53" s="27">
        <v>261443.63500000001</v>
      </c>
      <c r="E53" s="27">
        <f>SUM(C53:D53)</f>
        <v>924932.95299999998</v>
      </c>
      <c r="F53" s="27">
        <v>663489.19725999993</v>
      </c>
      <c r="G53" s="27">
        <v>244689.83471000008</v>
      </c>
      <c r="H53" s="27">
        <f>SUM(F53:G53)</f>
        <v>908179.03197000001</v>
      </c>
      <c r="I53" s="27">
        <f>+C53-F53</f>
        <v>0.12074000004213303</v>
      </c>
      <c r="J53" s="27">
        <f>+D53-G53</f>
        <v>16753.800289999926</v>
      </c>
      <c r="K53" s="27">
        <f>SUM(I53:J53)</f>
        <v>16753.921029999969</v>
      </c>
      <c r="L53" s="32">
        <f t="shared" si="9"/>
        <v>99.99998180226919</v>
      </c>
      <c r="M53" s="32">
        <f t="shared" si="9"/>
        <v>93.591811753229365</v>
      </c>
      <c r="N53" s="32">
        <f t="shared" si="9"/>
        <v>98.188634000371707</v>
      </c>
    </row>
    <row r="54" spans="1:14">
      <c r="C54" s="27"/>
      <c r="D54" s="27"/>
      <c r="E54" s="27"/>
      <c r="F54" s="27"/>
      <c r="G54" s="27"/>
      <c r="H54" s="27"/>
      <c r="I54" s="27"/>
      <c r="J54" s="27"/>
      <c r="K54" s="27"/>
    </row>
    <row r="55" spans="1:14">
      <c r="C55" s="27"/>
      <c r="D55" s="27"/>
      <c r="E55" s="27"/>
      <c r="F55" s="27"/>
      <c r="G55" s="27"/>
      <c r="H55" s="27"/>
      <c r="I55" s="27"/>
      <c r="J55" s="27"/>
      <c r="K55" s="27"/>
    </row>
    <row r="56" spans="1:14">
      <c r="A56" s="35"/>
      <c r="B56" s="35"/>
      <c r="C56" s="36"/>
      <c r="D56" s="36"/>
      <c r="E56" s="36"/>
      <c r="F56" s="36"/>
      <c r="G56" s="36"/>
      <c r="H56" s="36"/>
      <c r="I56" s="36"/>
      <c r="J56" s="36"/>
      <c r="K56" s="36"/>
      <c r="L56" s="35"/>
      <c r="M56" s="35"/>
      <c r="N56" s="35"/>
    </row>
    <row r="57" spans="1:14">
      <c r="C57" s="27"/>
      <c r="D57" s="27"/>
      <c r="E57" s="27"/>
      <c r="F57" s="27"/>
      <c r="G57" s="27"/>
      <c r="H57" s="27"/>
      <c r="I57" s="27"/>
      <c r="J57" s="27"/>
      <c r="K57" s="27"/>
    </row>
    <row r="58" spans="1:14" ht="15.6">
      <c r="A58" s="37" t="s">
        <v>53</v>
      </c>
      <c r="B58" s="76" t="s">
        <v>54</v>
      </c>
      <c r="C58" s="76"/>
      <c r="D58" s="76"/>
      <c r="E58" s="76"/>
      <c r="F58" s="76"/>
      <c r="G58" s="27"/>
      <c r="H58" s="27"/>
      <c r="I58" s="27"/>
      <c r="J58" s="27"/>
      <c r="K58" s="27"/>
    </row>
    <row r="59" spans="1:14" ht="15.6" customHeight="1">
      <c r="A59" s="73" t="s">
        <v>55</v>
      </c>
      <c r="B59" s="74" t="s">
        <v>56</v>
      </c>
      <c r="C59" s="74"/>
      <c r="D59" s="74"/>
      <c r="E59" s="74"/>
      <c r="F59" s="74"/>
      <c r="G59" s="74"/>
      <c r="H59" s="74"/>
      <c r="I59" s="74"/>
      <c r="J59" s="74"/>
      <c r="K59" s="74"/>
      <c r="L59" s="74"/>
      <c r="M59" s="74"/>
      <c r="N59" s="74"/>
    </row>
    <row r="60" spans="1:14" ht="15.6">
      <c r="A60" s="38" t="s">
        <v>57</v>
      </c>
      <c r="B60" s="1" t="s">
        <v>58</v>
      </c>
      <c r="C60" s="27"/>
      <c r="D60" s="27"/>
      <c r="E60" s="27"/>
      <c r="F60" s="27"/>
      <c r="G60" s="27"/>
      <c r="H60" s="27"/>
      <c r="I60" s="27"/>
      <c r="J60" s="27"/>
      <c r="K60" s="27"/>
    </row>
    <row r="61" spans="1:14" ht="15.6">
      <c r="A61" s="38" t="s">
        <v>59</v>
      </c>
      <c r="B61" s="1" t="s">
        <v>60</v>
      </c>
      <c r="C61" s="27"/>
      <c r="D61" s="27"/>
      <c r="E61" s="27"/>
      <c r="F61" s="27"/>
      <c r="G61" s="27"/>
      <c r="H61" s="27"/>
      <c r="I61" s="27"/>
      <c r="J61" s="27"/>
      <c r="K61" s="27"/>
    </row>
    <row r="62" spans="1:14" ht="15.6">
      <c r="A62" s="38" t="s">
        <v>61</v>
      </c>
      <c r="B62" s="1" t="s">
        <v>62</v>
      </c>
      <c r="C62" s="27"/>
      <c r="D62" s="27"/>
      <c r="E62" s="27"/>
      <c r="F62" s="27"/>
      <c r="G62" s="27"/>
      <c r="H62" s="27"/>
      <c r="I62" s="27"/>
      <c r="J62" s="27"/>
      <c r="K62" s="27"/>
    </row>
    <row r="63" spans="1:14" ht="15.6">
      <c r="A63" s="38" t="s">
        <v>63</v>
      </c>
      <c r="B63" s="1" t="s">
        <v>64</v>
      </c>
      <c r="C63" s="27"/>
      <c r="D63" s="27"/>
      <c r="E63" s="27"/>
      <c r="F63" s="27"/>
      <c r="G63" s="27"/>
      <c r="H63" s="27"/>
      <c r="I63" s="27"/>
      <c r="J63" s="27"/>
      <c r="K63" s="27"/>
    </row>
    <row r="64" spans="1:14" ht="15.6">
      <c r="A64" s="38" t="s">
        <v>65</v>
      </c>
      <c r="B64" s="1" t="s">
        <v>66</v>
      </c>
      <c r="C64" s="27"/>
      <c r="D64" s="27"/>
      <c r="E64" s="27"/>
      <c r="F64" s="27"/>
      <c r="G64" s="27"/>
      <c r="H64" s="27"/>
      <c r="I64" s="27"/>
      <c r="J64" s="27"/>
      <c r="K64" s="27"/>
    </row>
    <row r="65" spans="3:11">
      <c r="C65" s="27"/>
      <c r="D65" s="27"/>
      <c r="E65" s="27"/>
      <c r="F65" s="27"/>
      <c r="G65" s="27"/>
      <c r="H65" s="27"/>
      <c r="I65" s="27"/>
      <c r="J65" s="27"/>
      <c r="K65" s="27"/>
    </row>
    <row r="66" spans="3:11">
      <c r="C66" s="27"/>
      <c r="D66" s="27"/>
      <c r="E66" s="27"/>
      <c r="F66" s="27"/>
      <c r="G66" s="27"/>
      <c r="H66" s="27"/>
      <c r="I66" s="27"/>
      <c r="J66" s="27"/>
      <c r="K66" s="27"/>
    </row>
    <row r="67" spans="3:11">
      <c r="C67" s="27"/>
      <c r="D67" s="27"/>
      <c r="E67" s="27"/>
      <c r="F67" s="27"/>
      <c r="G67" s="27"/>
      <c r="H67" s="27"/>
      <c r="I67" s="27"/>
      <c r="J67" s="27"/>
      <c r="K67" s="27"/>
    </row>
    <row r="68" spans="3:11">
      <c r="C68" s="27"/>
      <c r="D68" s="27"/>
      <c r="E68" s="27"/>
      <c r="F68" s="27"/>
      <c r="G68" s="27"/>
      <c r="H68" s="27"/>
      <c r="I68" s="27"/>
      <c r="J68" s="27"/>
      <c r="K68" s="27"/>
    </row>
    <row r="69" spans="3:11">
      <c r="C69" s="27"/>
      <c r="D69" s="27"/>
      <c r="E69" s="27"/>
      <c r="F69" s="27"/>
      <c r="G69" s="27"/>
      <c r="H69" s="27"/>
      <c r="I69" s="27"/>
      <c r="J69" s="27"/>
      <c r="K69" s="27"/>
    </row>
    <row r="70" spans="3:11">
      <c r="C70" s="27"/>
      <c r="D70" s="27"/>
      <c r="E70" s="27"/>
      <c r="F70" s="27"/>
      <c r="G70" s="27"/>
      <c r="H70" s="27"/>
      <c r="I70" s="27"/>
      <c r="J70" s="27"/>
      <c r="K70" s="27"/>
    </row>
    <row r="71" spans="3:11">
      <c r="C71" s="27"/>
      <c r="D71" s="27"/>
      <c r="E71" s="27"/>
      <c r="F71" s="27"/>
      <c r="G71" s="27"/>
      <c r="H71" s="27"/>
      <c r="I71" s="27"/>
      <c r="J71" s="27"/>
      <c r="K71" s="27"/>
    </row>
    <row r="72" spans="3:11">
      <c r="C72" s="27"/>
      <c r="D72" s="27"/>
      <c r="E72" s="27"/>
      <c r="F72" s="27"/>
      <c r="G72" s="27"/>
      <c r="H72" s="27"/>
      <c r="I72" s="27"/>
      <c r="J72" s="27"/>
      <c r="K72" s="27"/>
    </row>
    <row r="73" spans="3:11">
      <c r="C73" s="27"/>
      <c r="D73" s="27"/>
      <c r="E73" s="27"/>
      <c r="F73" s="27"/>
      <c r="G73" s="27"/>
      <c r="H73" s="27"/>
      <c r="I73" s="27"/>
      <c r="J73" s="27"/>
      <c r="K73" s="27"/>
    </row>
    <row r="74" spans="3:11">
      <c r="C74" s="27"/>
      <c r="D74" s="27"/>
      <c r="E74" s="27"/>
      <c r="F74" s="27"/>
      <c r="G74" s="27"/>
      <c r="H74" s="27"/>
      <c r="I74" s="27"/>
      <c r="J74" s="27"/>
      <c r="K74" s="27"/>
    </row>
    <row r="75" spans="3:11">
      <c r="C75" s="27"/>
      <c r="D75" s="27"/>
      <c r="E75" s="27"/>
      <c r="F75" s="27"/>
      <c r="G75" s="27"/>
      <c r="H75" s="27"/>
      <c r="I75" s="27"/>
      <c r="J75" s="27"/>
      <c r="K75" s="27"/>
    </row>
    <row r="76" spans="3:11">
      <c r="C76" s="27"/>
      <c r="D76" s="27"/>
      <c r="E76" s="27"/>
      <c r="F76" s="27"/>
      <c r="G76" s="27"/>
      <c r="H76" s="27"/>
      <c r="I76" s="27"/>
      <c r="J76" s="27"/>
      <c r="K76" s="27"/>
    </row>
  </sheetData>
  <mergeCells count="7">
    <mergeCell ref="B59:N59"/>
    <mergeCell ref="A5:B6"/>
    <mergeCell ref="C5:E5"/>
    <mergeCell ref="F5:H5"/>
    <mergeCell ref="I5:K5"/>
    <mergeCell ref="L5:N5"/>
    <mergeCell ref="B58:F58"/>
  </mergeCells>
  <pageMargins left="0.49" right="0.2" top="0.27" bottom="0.23" header="0.17" footer="0.17"/>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EF5D-0CBC-4CAC-B84C-30BB8269907C}">
  <dimension ref="A1:J331"/>
  <sheetViews>
    <sheetView tabSelected="1" view="pageBreakPreview" zoomScaleNormal="100" zoomScaleSheetLayoutView="100" workbookViewId="0">
      <pane ySplit="7" topLeftCell="A272" activePane="bottomLeft" state="frozen"/>
      <selection pane="bottomLeft" activeCell="K243" sqref="K242:K243"/>
    </sheetView>
  </sheetViews>
  <sheetFormatPr defaultColWidth="9.140625" defaultRowHeight="10.15"/>
  <cols>
    <col min="1" max="1" width="25" style="49" customWidth="1"/>
    <col min="2" max="3" width="13.7109375" style="49" customWidth="1"/>
    <col min="4" max="4" width="12.42578125" style="49" customWidth="1"/>
    <col min="5" max="5" width="13" style="71" customWidth="1"/>
    <col min="6" max="7" width="12" style="49" bestFit="1" customWidth="1"/>
    <col min="8" max="8" width="10.140625" style="49" customWidth="1"/>
    <col min="9" max="16384" width="9.140625" style="49"/>
  </cols>
  <sheetData>
    <row r="1" spans="1:10" s="40" customFormat="1" ht="9" customHeight="1">
      <c r="A1" s="39"/>
      <c r="F1" s="3"/>
      <c r="G1" s="3"/>
    </row>
    <row r="2" spans="1:10" s="40" customFormat="1" ht="15">
      <c r="A2" s="41" t="s">
        <v>67</v>
      </c>
      <c r="B2" s="42"/>
      <c r="C2" s="42"/>
      <c r="D2" s="42"/>
      <c r="E2" s="42"/>
      <c r="F2" s="42"/>
      <c r="G2" s="42"/>
    </row>
    <row r="3" spans="1:10" s="40" customFormat="1">
      <c r="A3" s="43" t="s">
        <v>68</v>
      </c>
      <c r="B3" s="42"/>
      <c r="C3" s="42"/>
      <c r="D3" s="42"/>
      <c r="E3" s="42"/>
      <c r="F3" s="44"/>
      <c r="G3" s="44"/>
    </row>
    <row r="4" spans="1:10" s="40" customFormat="1">
      <c r="A4" s="45" t="s">
        <v>69</v>
      </c>
      <c r="B4" s="44"/>
      <c r="C4" s="44"/>
      <c r="D4" s="44"/>
      <c r="E4" s="44"/>
      <c r="F4" s="44"/>
      <c r="G4" s="44"/>
    </row>
    <row r="5" spans="1:10" s="46" customFormat="1" ht="6" customHeight="1">
      <c r="A5" s="84" t="s">
        <v>70</v>
      </c>
      <c r="B5" s="4"/>
      <c r="C5" s="77" t="s">
        <v>71</v>
      </c>
      <c r="D5" s="78"/>
      <c r="E5" s="79"/>
      <c r="F5" s="4"/>
      <c r="G5" s="22"/>
      <c r="H5" s="22"/>
    </row>
    <row r="6" spans="1:10" s="46" customFormat="1" ht="12" customHeight="1">
      <c r="A6" s="85"/>
      <c r="B6" s="87" t="s">
        <v>72</v>
      </c>
      <c r="C6" s="80"/>
      <c r="D6" s="81"/>
      <c r="E6" s="82"/>
      <c r="F6" s="89" t="s">
        <v>73</v>
      </c>
      <c r="G6" s="91" t="s">
        <v>74</v>
      </c>
      <c r="H6" s="93" t="s">
        <v>75</v>
      </c>
    </row>
    <row r="7" spans="1:10" s="46" customFormat="1" ht="42.75" customHeight="1">
      <c r="A7" s="86"/>
      <c r="B7" s="88"/>
      <c r="C7" s="47" t="s">
        <v>76</v>
      </c>
      <c r="D7" s="47" t="s">
        <v>77</v>
      </c>
      <c r="E7" s="47" t="s">
        <v>11</v>
      </c>
      <c r="F7" s="90"/>
      <c r="G7" s="92"/>
      <c r="H7" s="94"/>
    </row>
    <row r="8" spans="1:10">
      <c r="A8" s="48"/>
      <c r="B8" s="5"/>
      <c r="C8" s="5"/>
      <c r="D8" s="5"/>
      <c r="E8" s="5"/>
      <c r="F8" s="5"/>
      <c r="G8" s="5"/>
      <c r="H8" s="5"/>
    </row>
    <row r="9" spans="1:10" ht="16.899999999999999" customHeight="1">
      <c r="A9" s="50" t="s">
        <v>78</v>
      </c>
      <c r="B9" s="14">
        <f t="shared" ref="B9:G9" si="0">B10+B17+B19+B21+B23+B35+B39+B48+B50+B52+B60+B72+B79+B84+B88+B94+B106+B119+B132+B148+B150+B171+B181+B187+B195+B204+B213+B222+B255+B262+B266+B268+B270+B272+B128</f>
        <v>1005975903.4563999</v>
      </c>
      <c r="C9" s="14">
        <f t="shared" si="0"/>
        <v>878376025.4797399</v>
      </c>
      <c r="D9" s="14">
        <f t="shared" si="0"/>
        <v>32629613.605950005</v>
      </c>
      <c r="E9" s="14">
        <f t="shared" si="0"/>
        <v>911005639.08569002</v>
      </c>
      <c r="F9" s="14">
        <f t="shared" si="0"/>
        <v>94970264.370710149</v>
      </c>
      <c r="G9" s="14">
        <f t="shared" si="0"/>
        <v>127599877.97666018</v>
      </c>
      <c r="H9" s="7">
        <f t="shared" ref="H9:H40" si="1">IFERROR(E9/B9*100,"")</f>
        <v>90.5593897384217</v>
      </c>
    </row>
    <row r="10" spans="1:10" ht="11.45">
      <c r="A10" s="51" t="s">
        <v>79</v>
      </c>
      <c r="B10" s="6">
        <f t="shared" ref="B10:G10" si="2">SUM(B11:B15)</f>
        <v>10755751</v>
      </c>
      <c r="C10" s="23">
        <f t="shared" si="2"/>
        <v>8564047.1369499993</v>
      </c>
      <c r="D10" s="6">
        <f t="shared" si="2"/>
        <v>1154534.8644000001</v>
      </c>
      <c r="E10" s="23">
        <f t="shared" si="2"/>
        <v>9718582.0013499986</v>
      </c>
      <c r="F10" s="23">
        <f t="shared" si="2"/>
        <v>1037168.9986500016</v>
      </c>
      <c r="G10" s="23">
        <f t="shared" si="2"/>
        <v>2191703.8630500021</v>
      </c>
      <c r="H10" s="7">
        <f t="shared" si="1"/>
        <v>90.357075032231577</v>
      </c>
      <c r="I10" s="52"/>
      <c r="J10" s="52"/>
    </row>
    <row r="11" spans="1:10" ht="11.25" customHeight="1">
      <c r="A11" s="53" t="s">
        <v>80</v>
      </c>
      <c r="B11" s="8">
        <v>3701121</v>
      </c>
      <c r="C11" s="8">
        <v>3271134.2942999993</v>
      </c>
      <c r="D11" s="8">
        <v>181739.99037000016</v>
      </c>
      <c r="E11" s="8">
        <f>C11+D11</f>
        <v>3452874.2846699995</v>
      </c>
      <c r="F11" s="8">
        <f>B11-E11</f>
        <v>248246.7153300005</v>
      </c>
      <c r="G11" s="8">
        <f>B11-C11</f>
        <v>429986.70570000075</v>
      </c>
      <c r="H11" s="7">
        <f t="shared" si="1"/>
        <v>93.292661457704284</v>
      </c>
    </row>
    <row r="12" spans="1:10" ht="11.25" customHeight="1">
      <c r="A12" s="54" t="s">
        <v>81</v>
      </c>
      <c r="B12" s="8">
        <v>93966</v>
      </c>
      <c r="C12" s="8">
        <v>61076.3681</v>
      </c>
      <c r="D12" s="8">
        <v>1588.04477</v>
      </c>
      <c r="E12" s="8">
        <f t="shared" ref="E12:E15" si="3">C12+D12</f>
        <v>62664.41287</v>
      </c>
      <c r="F12" s="8">
        <f>B12-E12</f>
        <v>31301.58713</v>
      </c>
      <c r="G12" s="8">
        <f>B12-C12</f>
        <v>32889.6319</v>
      </c>
      <c r="H12" s="7">
        <f t="shared" si="1"/>
        <v>66.68839034331566</v>
      </c>
    </row>
    <row r="13" spans="1:10" ht="11.25" customHeight="1">
      <c r="A13" s="53" t="s">
        <v>82</v>
      </c>
      <c r="B13" s="8">
        <v>278618</v>
      </c>
      <c r="C13" s="8">
        <v>247096.87313999998</v>
      </c>
      <c r="D13" s="8">
        <v>17595.65379</v>
      </c>
      <c r="E13" s="8">
        <f t="shared" si="3"/>
        <v>264692.52692999999</v>
      </c>
      <c r="F13" s="8">
        <f>B13-E13</f>
        <v>13925.473070000007</v>
      </c>
      <c r="G13" s="8">
        <f>B13-C13</f>
        <v>31521.126860000018</v>
      </c>
      <c r="H13" s="7">
        <f t="shared" si="1"/>
        <v>95.00194780308523</v>
      </c>
    </row>
    <row r="14" spans="1:10" ht="11.25" customHeight="1">
      <c r="A14" s="53" t="s">
        <v>83</v>
      </c>
      <c r="B14" s="8">
        <v>6611889.0000000009</v>
      </c>
      <c r="C14" s="8">
        <v>4917911.8014899995</v>
      </c>
      <c r="D14" s="8">
        <v>952753.46664</v>
      </c>
      <c r="E14" s="8">
        <f t="shared" si="3"/>
        <v>5870665.2681299997</v>
      </c>
      <c r="F14" s="8">
        <f>B14-E14</f>
        <v>741223.73187000118</v>
      </c>
      <c r="G14" s="8">
        <f>B14-C14</f>
        <v>1693977.1985100014</v>
      </c>
      <c r="H14" s="7">
        <f t="shared" si="1"/>
        <v>88.789531526164438</v>
      </c>
    </row>
    <row r="15" spans="1:10" ht="11.25" customHeight="1">
      <c r="A15" s="53" t="s">
        <v>84</v>
      </c>
      <c r="B15" s="8">
        <v>70157</v>
      </c>
      <c r="C15" s="8">
        <v>66827.799920000005</v>
      </c>
      <c r="D15" s="8">
        <v>857.70882999999992</v>
      </c>
      <c r="E15" s="8">
        <f t="shared" si="3"/>
        <v>67685.508750000008</v>
      </c>
      <c r="F15" s="8">
        <f>B15-E15</f>
        <v>2471.4912499999919</v>
      </c>
      <c r="G15" s="8">
        <f>B15-C15</f>
        <v>3329.2000799999951</v>
      </c>
      <c r="H15" s="7">
        <f t="shared" si="1"/>
        <v>96.477199352879978</v>
      </c>
    </row>
    <row r="16" spans="1:10" ht="11.25" customHeight="1">
      <c r="B16" s="8"/>
      <c r="C16" s="9"/>
      <c r="D16" s="9"/>
      <c r="E16" s="9"/>
      <c r="F16" s="9"/>
      <c r="G16" s="9"/>
      <c r="H16" s="7" t="str">
        <f t="shared" si="1"/>
        <v/>
      </c>
    </row>
    <row r="17" spans="1:9" ht="11.25" customHeight="1">
      <c r="A17" s="51" t="s">
        <v>85</v>
      </c>
      <c r="B17" s="8">
        <v>3208848.585</v>
      </c>
      <c r="C17" s="8">
        <v>2728500.2637700001</v>
      </c>
      <c r="D17" s="8">
        <v>29057.292839999998</v>
      </c>
      <c r="E17" s="8">
        <f t="shared" ref="E17" si="4">C17+D17</f>
        <v>2757557.5566099999</v>
      </c>
      <c r="F17" s="8">
        <f>B17-E17</f>
        <v>451291.02839000011</v>
      </c>
      <c r="G17" s="8">
        <f>B17-C17</f>
        <v>480348.32122999988</v>
      </c>
      <c r="H17" s="7">
        <f t="shared" si="1"/>
        <v>85.936044770090021</v>
      </c>
    </row>
    <row r="18" spans="1:9" ht="11.25" customHeight="1">
      <c r="A18" s="53"/>
      <c r="B18" s="10"/>
      <c r="C18" s="9"/>
      <c r="D18" s="10"/>
      <c r="E18" s="9"/>
      <c r="F18" s="9"/>
      <c r="G18" s="9"/>
      <c r="H18" s="7" t="str">
        <f t="shared" si="1"/>
        <v/>
      </c>
    </row>
    <row r="19" spans="1:9" ht="11.25" customHeight="1">
      <c r="A19" s="51" t="s">
        <v>86</v>
      </c>
      <c r="B19" s="8">
        <v>486364</v>
      </c>
      <c r="C19" s="8">
        <v>329278.67144999997</v>
      </c>
      <c r="D19" s="8">
        <v>1225.2945</v>
      </c>
      <c r="E19" s="8">
        <f t="shared" ref="E19:E21" si="5">C19+D19</f>
        <v>330503.96594999998</v>
      </c>
      <c r="F19" s="8">
        <f>B19-E19</f>
        <v>155860.03405000002</v>
      </c>
      <c r="G19" s="8">
        <f>B19-C19</f>
        <v>157085.32855000003</v>
      </c>
      <c r="H19" s="7">
        <f t="shared" si="1"/>
        <v>67.954035650253715</v>
      </c>
    </row>
    <row r="20" spans="1:9" ht="11.25" customHeight="1">
      <c r="A20" s="53"/>
      <c r="B20" s="10"/>
      <c r="C20" s="9"/>
      <c r="D20" s="10"/>
      <c r="E20" s="9"/>
      <c r="F20" s="9"/>
      <c r="G20" s="9"/>
      <c r="H20" s="7" t="str">
        <f t="shared" si="1"/>
        <v/>
      </c>
    </row>
    <row r="21" spans="1:9" ht="11.25" customHeight="1">
      <c r="A21" s="51" t="s">
        <v>87</v>
      </c>
      <c r="B21" s="8">
        <v>3195845.2480000001</v>
      </c>
      <c r="C21" s="8">
        <v>2194607.35011</v>
      </c>
      <c r="D21" s="8">
        <v>75676.961880000003</v>
      </c>
      <c r="E21" s="8">
        <f t="shared" si="5"/>
        <v>2270284.3119899998</v>
      </c>
      <c r="F21" s="8">
        <f>B21-E21</f>
        <v>925560.9360100003</v>
      </c>
      <c r="G21" s="8">
        <f>B21-C21</f>
        <v>1001237.8978900001</v>
      </c>
      <c r="H21" s="7">
        <f t="shared" si="1"/>
        <v>71.038618450338674</v>
      </c>
    </row>
    <row r="22" spans="1:9" ht="11.25" customHeight="1">
      <c r="A22" s="53"/>
      <c r="B22" s="9"/>
      <c r="C22" s="9"/>
      <c r="D22" s="9"/>
      <c r="E22" s="9"/>
      <c r="F22" s="9"/>
      <c r="G22" s="9"/>
      <c r="H22" s="7" t="str">
        <f t="shared" si="1"/>
        <v/>
      </c>
    </row>
    <row r="23" spans="1:9" ht="11.25" customHeight="1">
      <c r="A23" s="51" t="s">
        <v>88</v>
      </c>
      <c r="B23" s="6">
        <f>SUM(B24:B33)</f>
        <v>12356262.995040001</v>
      </c>
      <c r="C23" s="6">
        <f>SUM(C24:C33)</f>
        <v>8765781.3324500024</v>
      </c>
      <c r="D23" s="6">
        <f>SUM(D24:D33)</f>
        <v>759354.95039999997</v>
      </c>
      <c r="E23" s="23">
        <f t="shared" ref="E23:G23" si="6">SUM(E24:E33)</f>
        <v>9525136.282850001</v>
      </c>
      <c r="F23" s="23">
        <f t="shared" si="6"/>
        <v>2831126.7121899999</v>
      </c>
      <c r="G23" s="23">
        <f t="shared" si="6"/>
        <v>3590481.6625899998</v>
      </c>
      <c r="H23" s="7">
        <f t="shared" si="1"/>
        <v>77.087516562843803</v>
      </c>
    </row>
    <row r="24" spans="1:9" ht="11.25" customHeight="1">
      <c r="A24" s="53" t="s">
        <v>89</v>
      </c>
      <c r="B24" s="8">
        <v>7457095.5354300011</v>
      </c>
      <c r="C24" s="8">
        <v>5069242.138460001</v>
      </c>
      <c r="D24" s="8">
        <v>693203.72213999997</v>
      </c>
      <c r="E24" s="8">
        <f t="shared" ref="E24:E33" si="7">C24+D24</f>
        <v>5762445.8606000012</v>
      </c>
      <c r="F24" s="8">
        <f t="shared" ref="F24:F33" si="8">B24-E24</f>
        <v>1694649.6748299999</v>
      </c>
      <c r="G24" s="8">
        <f t="shared" ref="G24:G33" si="9">B24-C24</f>
        <v>2387853.3969700001</v>
      </c>
      <c r="H24" s="7">
        <f t="shared" si="1"/>
        <v>77.274668578692413</v>
      </c>
      <c r="I24" s="55"/>
    </row>
    <row r="25" spans="1:9" ht="11.25" customHeight="1">
      <c r="A25" s="53" t="s">
        <v>90</v>
      </c>
      <c r="B25" s="8">
        <v>480585.924</v>
      </c>
      <c r="C25" s="8">
        <v>438723.82831000001</v>
      </c>
      <c r="D25" s="8">
        <v>150.43511999999998</v>
      </c>
      <c r="E25" s="8">
        <f t="shared" si="7"/>
        <v>438874.26342999999</v>
      </c>
      <c r="F25" s="8">
        <f t="shared" si="8"/>
        <v>41711.660570000007</v>
      </c>
      <c r="G25" s="8">
        <f t="shared" si="9"/>
        <v>41862.095689999987</v>
      </c>
      <c r="H25" s="7">
        <f t="shared" si="1"/>
        <v>91.32066536139331</v>
      </c>
      <c r="I25" s="55"/>
    </row>
    <row r="26" spans="1:9" ht="11.25" customHeight="1">
      <c r="A26" s="53" t="s">
        <v>91</v>
      </c>
      <c r="B26" s="8">
        <v>2340858.27061</v>
      </c>
      <c r="C26" s="8">
        <v>1368280.2259600002</v>
      </c>
      <c r="D26" s="8">
        <v>27003.130320000004</v>
      </c>
      <c r="E26" s="8">
        <f t="shared" si="7"/>
        <v>1395283.3562800002</v>
      </c>
      <c r="F26" s="8">
        <f t="shared" si="8"/>
        <v>945574.91432999982</v>
      </c>
      <c r="G26" s="8">
        <f t="shared" si="9"/>
        <v>972578.04464999982</v>
      </c>
      <c r="H26" s="7">
        <f t="shared" si="1"/>
        <v>59.605631566767428</v>
      </c>
      <c r="I26" s="55"/>
    </row>
    <row r="27" spans="1:9" ht="11.25" customHeight="1">
      <c r="A27" s="53" t="s">
        <v>92</v>
      </c>
      <c r="B27" s="8">
        <v>62499.987999999998</v>
      </c>
      <c r="C27" s="8">
        <v>44451.268120000001</v>
      </c>
      <c r="D27" s="8">
        <v>796.48825999999997</v>
      </c>
      <c r="E27" s="8">
        <f t="shared" si="7"/>
        <v>45247.756379999999</v>
      </c>
      <c r="F27" s="8">
        <f t="shared" si="8"/>
        <v>17252.231619999999</v>
      </c>
      <c r="G27" s="8">
        <f t="shared" si="9"/>
        <v>18048.719879999997</v>
      </c>
      <c r="H27" s="7">
        <f t="shared" si="1"/>
        <v>72.396424108113436</v>
      </c>
      <c r="I27" s="55"/>
    </row>
    <row r="28" spans="1:9" ht="11.25" customHeight="1">
      <c r="A28" s="53" t="s">
        <v>93</v>
      </c>
      <c r="B28" s="8">
        <v>172789.837</v>
      </c>
      <c r="C28" s="8">
        <v>124745.16177999999</v>
      </c>
      <c r="D28" s="8">
        <v>6566.2574000000004</v>
      </c>
      <c r="E28" s="8">
        <f t="shared" si="7"/>
        <v>131311.41918</v>
      </c>
      <c r="F28" s="8">
        <f t="shared" si="8"/>
        <v>41478.417820000002</v>
      </c>
      <c r="G28" s="8">
        <f t="shared" si="9"/>
        <v>48044.675220000005</v>
      </c>
      <c r="H28" s="7">
        <f t="shared" si="1"/>
        <v>75.994874154548796</v>
      </c>
      <c r="I28" s="55"/>
    </row>
    <row r="29" spans="1:9" ht="11.25" customHeight="1">
      <c r="A29" s="53" t="s">
        <v>94</v>
      </c>
      <c r="B29" s="8">
        <v>363549.54799999995</v>
      </c>
      <c r="C29" s="8">
        <v>360315.69199999998</v>
      </c>
      <c r="D29" s="8">
        <v>2934.6442299999999</v>
      </c>
      <c r="E29" s="8">
        <f t="shared" si="7"/>
        <v>363250.33622999996</v>
      </c>
      <c r="F29" s="8">
        <f t="shared" si="8"/>
        <v>299.21176999999443</v>
      </c>
      <c r="G29" s="8">
        <f t="shared" si="9"/>
        <v>3233.8559999999707</v>
      </c>
      <c r="H29" s="7">
        <f t="shared" si="1"/>
        <v>99.9176971140121</v>
      </c>
      <c r="I29" s="55"/>
    </row>
    <row r="30" spans="1:9" ht="11.25" customHeight="1">
      <c r="A30" s="53" t="s">
        <v>95</v>
      </c>
      <c r="B30" s="8">
        <v>1071351.8799999999</v>
      </c>
      <c r="C30" s="8">
        <v>1047111.26949</v>
      </c>
      <c r="D30" s="8">
        <v>18389.428079999998</v>
      </c>
      <c r="E30" s="8">
        <f t="shared" si="7"/>
        <v>1065500.6975700001</v>
      </c>
      <c r="F30" s="8">
        <f t="shared" si="8"/>
        <v>5851.1824299998116</v>
      </c>
      <c r="G30" s="8">
        <f t="shared" si="9"/>
        <v>24240.610509999911</v>
      </c>
      <c r="H30" s="7">
        <f t="shared" si="1"/>
        <v>99.453850547217044</v>
      </c>
      <c r="I30" s="55"/>
    </row>
    <row r="31" spans="1:9" ht="11.25" customHeight="1">
      <c r="A31" s="53" t="s">
        <v>96</v>
      </c>
      <c r="B31" s="8">
        <v>186345.59000000003</v>
      </c>
      <c r="C31" s="8">
        <v>117775.73348000001</v>
      </c>
      <c r="D31" s="8">
        <v>2205.0297099999998</v>
      </c>
      <c r="E31" s="8">
        <f t="shared" si="7"/>
        <v>119980.76319000001</v>
      </c>
      <c r="F31" s="8">
        <f t="shared" si="8"/>
        <v>66364.826810000013</v>
      </c>
      <c r="G31" s="8">
        <f t="shared" si="9"/>
        <v>68569.856520000016</v>
      </c>
      <c r="H31" s="7">
        <f t="shared" si="1"/>
        <v>64.386156490207242</v>
      </c>
      <c r="I31" s="55"/>
    </row>
    <row r="32" spans="1:9" ht="11.25" customHeight="1">
      <c r="A32" s="53" t="s">
        <v>97</v>
      </c>
      <c r="B32" s="8">
        <v>85755.069999999992</v>
      </c>
      <c r="C32" s="8">
        <v>67348.968489999999</v>
      </c>
      <c r="D32" s="8">
        <v>463.45652000000001</v>
      </c>
      <c r="E32" s="8">
        <f t="shared" si="7"/>
        <v>67812.425010000006</v>
      </c>
      <c r="F32" s="8">
        <f t="shared" si="8"/>
        <v>17942.644989999986</v>
      </c>
      <c r="G32" s="8">
        <f t="shared" si="9"/>
        <v>18406.101509999993</v>
      </c>
      <c r="H32" s="7">
        <f t="shared" si="1"/>
        <v>79.076869752423988</v>
      </c>
      <c r="I32" s="55"/>
    </row>
    <row r="33" spans="1:9" ht="11.25" customHeight="1">
      <c r="A33" s="53" t="s">
        <v>98</v>
      </c>
      <c r="B33" s="8">
        <v>135431.35200000001</v>
      </c>
      <c r="C33" s="8">
        <v>127787.04635999999</v>
      </c>
      <c r="D33" s="8">
        <v>7642.35862</v>
      </c>
      <c r="E33" s="8">
        <f t="shared" si="7"/>
        <v>135429.40497999999</v>
      </c>
      <c r="F33" s="8">
        <f t="shared" si="8"/>
        <v>1.947020000021439</v>
      </c>
      <c r="G33" s="8">
        <f t="shared" si="9"/>
        <v>7644.3056400000205</v>
      </c>
      <c r="H33" s="7">
        <f t="shared" si="1"/>
        <v>99.99856235652139</v>
      </c>
      <c r="I33" s="55"/>
    </row>
    <row r="34" spans="1:9" ht="11.25" customHeight="1">
      <c r="A34" s="53"/>
      <c r="B34" s="9"/>
      <c r="C34" s="9"/>
      <c r="D34" s="9"/>
      <c r="E34" s="9"/>
      <c r="F34" s="9"/>
      <c r="G34" s="9"/>
      <c r="H34" s="7" t="str">
        <f t="shared" si="1"/>
        <v/>
      </c>
    </row>
    <row r="35" spans="1:9" ht="11.25" customHeight="1">
      <c r="A35" s="51" t="s">
        <v>99</v>
      </c>
      <c r="B35" s="11">
        <f t="shared" ref="B35:G35" si="10">+B36+B37</f>
        <v>1053551.9039999999</v>
      </c>
      <c r="C35" s="11">
        <f t="shared" si="10"/>
        <v>629319.72071999998</v>
      </c>
      <c r="D35" s="11">
        <f t="shared" si="10"/>
        <v>5080.3433199999999</v>
      </c>
      <c r="E35" s="14">
        <f t="shared" si="10"/>
        <v>634400.06404000008</v>
      </c>
      <c r="F35" s="14">
        <f t="shared" si="10"/>
        <v>419151.83995999995</v>
      </c>
      <c r="G35" s="14">
        <f t="shared" si="10"/>
        <v>424232.18327999994</v>
      </c>
      <c r="H35" s="7">
        <f t="shared" si="1"/>
        <v>60.215359265299206</v>
      </c>
    </row>
    <row r="36" spans="1:9" ht="11.25" customHeight="1">
      <c r="A36" s="53" t="s">
        <v>100</v>
      </c>
      <c r="B36" s="8">
        <v>1027192.362</v>
      </c>
      <c r="C36" s="8">
        <v>606342.95010000002</v>
      </c>
      <c r="D36" s="8">
        <v>5054.0689700000003</v>
      </c>
      <c r="E36" s="8">
        <f t="shared" ref="E36:E37" si="11">C36+D36</f>
        <v>611397.01907000004</v>
      </c>
      <c r="F36" s="8">
        <f>B36-E36</f>
        <v>415795.34292999993</v>
      </c>
      <c r="G36" s="8">
        <f>B36-C36</f>
        <v>420849.41189999995</v>
      </c>
      <c r="H36" s="7">
        <f t="shared" si="1"/>
        <v>59.521180422289788</v>
      </c>
    </row>
    <row r="37" spans="1:9" ht="11.25" customHeight="1">
      <c r="A37" s="53" t="s">
        <v>101</v>
      </c>
      <c r="B37" s="8">
        <v>26359.542000000001</v>
      </c>
      <c r="C37" s="8">
        <v>22976.770619999999</v>
      </c>
      <c r="D37" s="8">
        <v>26.274349999999998</v>
      </c>
      <c r="E37" s="8">
        <f t="shared" si="11"/>
        <v>23003.044969999999</v>
      </c>
      <c r="F37" s="8">
        <f>B37-E37</f>
        <v>3356.4970300000023</v>
      </c>
      <c r="G37" s="8">
        <f>B37-C37</f>
        <v>3382.771380000002</v>
      </c>
      <c r="H37" s="7">
        <f t="shared" si="1"/>
        <v>87.266481982122443</v>
      </c>
    </row>
    <row r="38" spans="1:9" ht="11.25" customHeight="1">
      <c r="A38" s="53"/>
      <c r="B38" s="9"/>
      <c r="C38" s="9"/>
      <c r="D38" s="9"/>
      <c r="E38" s="9"/>
      <c r="F38" s="9"/>
      <c r="G38" s="9"/>
      <c r="H38" s="7" t="str">
        <f t="shared" si="1"/>
        <v/>
      </c>
    </row>
    <row r="39" spans="1:9" ht="11.25" customHeight="1">
      <c r="A39" s="51" t="s">
        <v>102</v>
      </c>
      <c r="B39" s="11">
        <f>SUM(B40:B46)</f>
        <v>193521010.27500001</v>
      </c>
      <c r="C39" s="11">
        <f>SUM(C40:C46)</f>
        <v>181244555.07249999</v>
      </c>
      <c r="D39" s="11">
        <f>SUM(D40:D46)</f>
        <v>3015559.6170600005</v>
      </c>
      <c r="E39" s="14">
        <f t="shared" ref="E39:G39" si="12">SUM(E40:E46)</f>
        <v>184260114.68955997</v>
      </c>
      <c r="F39" s="14">
        <f t="shared" si="12"/>
        <v>9260895.5854400434</v>
      </c>
      <c r="G39" s="14">
        <f t="shared" si="12"/>
        <v>12276455.20250003</v>
      </c>
      <c r="H39" s="7">
        <f t="shared" si="1"/>
        <v>95.214527057150022</v>
      </c>
    </row>
    <row r="40" spans="1:9" ht="11.25" customHeight="1">
      <c r="A40" s="53" t="s">
        <v>103</v>
      </c>
      <c r="B40" s="8">
        <v>192641628.449</v>
      </c>
      <c r="C40" s="8">
        <v>180625735.94258997</v>
      </c>
      <c r="D40" s="8">
        <v>3002367.3930299999</v>
      </c>
      <c r="E40" s="8">
        <f t="shared" ref="E40:E46" si="13">C40+D40</f>
        <v>183628103.33561996</v>
      </c>
      <c r="F40" s="8">
        <f t="shared" ref="F40:F46" si="14">B40-E40</f>
        <v>9013525.1133800447</v>
      </c>
      <c r="G40" s="8">
        <f t="shared" ref="G40:G46" si="15">B40-C40</f>
        <v>12015892.506410033</v>
      </c>
      <c r="H40" s="7">
        <f t="shared" si="1"/>
        <v>95.321091715248713</v>
      </c>
    </row>
    <row r="41" spans="1:9" ht="11.25" customHeight="1">
      <c r="A41" s="56" t="s">
        <v>104</v>
      </c>
      <c r="B41" s="8">
        <v>87166</v>
      </c>
      <c r="C41" s="8">
        <v>71384.467349999992</v>
      </c>
      <c r="D41" s="8">
        <v>6.8401499999999995</v>
      </c>
      <c r="E41" s="8">
        <f t="shared" si="13"/>
        <v>71391.307499999995</v>
      </c>
      <c r="F41" s="8">
        <f t="shared" si="14"/>
        <v>15774.692500000005</v>
      </c>
      <c r="G41" s="8">
        <f t="shared" si="15"/>
        <v>15781.532650000008</v>
      </c>
      <c r="H41" s="7">
        <f t="shared" ref="H41:H72" si="16">IFERROR(E41/B41*100,"")</f>
        <v>81.902700020650244</v>
      </c>
    </row>
    <row r="42" spans="1:9" ht="11.25" customHeight="1">
      <c r="A42" s="56" t="s">
        <v>105</v>
      </c>
      <c r="B42" s="8">
        <v>18106</v>
      </c>
      <c r="C42" s="8">
        <v>16137.618199999999</v>
      </c>
      <c r="D42" s="8">
        <v>209.58870000000002</v>
      </c>
      <c r="E42" s="8">
        <f t="shared" si="13"/>
        <v>16347.206899999999</v>
      </c>
      <c r="F42" s="8">
        <f t="shared" si="14"/>
        <v>1758.7931000000008</v>
      </c>
      <c r="G42" s="8">
        <f t="shared" si="15"/>
        <v>1968.381800000001</v>
      </c>
      <c r="H42" s="7">
        <f t="shared" si="16"/>
        <v>90.286131116756877</v>
      </c>
    </row>
    <row r="43" spans="1:9" ht="11.25" customHeight="1">
      <c r="A43" s="53" t="s">
        <v>106</v>
      </c>
      <c r="B43" s="8">
        <v>570959.06499999994</v>
      </c>
      <c r="C43" s="8">
        <v>363816.33831000002</v>
      </c>
      <c r="D43" s="8">
        <v>7505.6140599999999</v>
      </c>
      <c r="E43" s="8">
        <f t="shared" si="13"/>
        <v>371321.95237000001</v>
      </c>
      <c r="F43" s="8">
        <f t="shared" si="14"/>
        <v>199637.11262999993</v>
      </c>
      <c r="G43" s="8">
        <f t="shared" si="15"/>
        <v>207142.72668999992</v>
      </c>
      <c r="H43" s="7">
        <f t="shared" si="16"/>
        <v>65.034776594710877</v>
      </c>
    </row>
    <row r="44" spans="1:9" ht="11.25" customHeight="1">
      <c r="A44" s="53" t="s">
        <v>107</v>
      </c>
      <c r="B44" s="8">
        <v>33130.760999999999</v>
      </c>
      <c r="C44" s="8">
        <v>32922.517339999999</v>
      </c>
      <c r="D44" s="8">
        <v>0</v>
      </c>
      <c r="E44" s="8">
        <f t="shared" si="13"/>
        <v>32922.517339999999</v>
      </c>
      <c r="F44" s="8">
        <f t="shared" si="14"/>
        <v>208.24366000000009</v>
      </c>
      <c r="G44" s="8">
        <f t="shared" si="15"/>
        <v>208.24366000000009</v>
      </c>
      <c r="H44" s="7">
        <f t="shared" si="16"/>
        <v>99.371449209995504</v>
      </c>
    </row>
    <row r="45" spans="1:9" ht="11.25" customHeight="1">
      <c r="A45" s="53" t="s">
        <v>108</v>
      </c>
      <c r="B45" s="8">
        <v>113550</v>
      </c>
      <c r="C45" s="8">
        <v>79742.394419999997</v>
      </c>
      <c r="D45" s="8">
        <v>4580.7373600000001</v>
      </c>
      <c r="E45" s="8">
        <f t="shared" si="13"/>
        <v>84323.131779999996</v>
      </c>
      <c r="F45" s="8">
        <f t="shared" si="14"/>
        <v>29226.868220000004</v>
      </c>
      <c r="G45" s="8">
        <f t="shared" si="15"/>
        <v>33807.605580000003</v>
      </c>
      <c r="H45" s="7">
        <f t="shared" si="16"/>
        <v>74.260794169969174</v>
      </c>
    </row>
    <row r="46" spans="1:9" ht="11.25" customHeight="1">
      <c r="A46" s="53" t="s">
        <v>109</v>
      </c>
      <c r="B46" s="8">
        <v>56469.999999999993</v>
      </c>
      <c r="C46" s="8">
        <v>54815.794289999998</v>
      </c>
      <c r="D46" s="8">
        <v>889.44376</v>
      </c>
      <c r="E46" s="8">
        <f t="shared" si="13"/>
        <v>55705.23805</v>
      </c>
      <c r="F46" s="8">
        <f t="shared" si="14"/>
        <v>764.76194999999279</v>
      </c>
      <c r="G46" s="8">
        <f t="shared" si="15"/>
        <v>1654.2057099999947</v>
      </c>
      <c r="H46" s="7">
        <f t="shared" si="16"/>
        <v>98.64571993979105</v>
      </c>
    </row>
    <row r="47" spans="1:9" ht="11.25" customHeight="1">
      <c r="A47" s="53"/>
      <c r="B47" s="12"/>
      <c r="C47" s="12"/>
      <c r="D47" s="12"/>
      <c r="E47" s="12"/>
      <c r="F47" s="12"/>
      <c r="G47" s="12"/>
      <c r="H47" s="7" t="str">
        <f t="shared" si="16"/>
        <v/>
      </c>
    </row>
    <row r="48" spans="1:9" ht="11.25" customHeight="1">
      <c r="A48" s="51" t="s">
        <v>110</v>
      </c>
      <c r="B48" s="8">
        <v>30134695.066000003</v>
      </c>
      <c r="C48" s="8">
        <v>27094846.36248</v>
      </c>
      <c r="D48" s="8">
        <v>342219.83424</v>
      </c>
      <c r="E48" s="8">
        <f t="shared" ref="E48" si="17">C48+D48</f>
        <v>27437066.19672</v>
      </c>
      <c r="F48" s="8">
        <f>B48-E48</f>
        <v>2697628.869280003</v>
      </c>
      <c r="G48" s="8">
        <f>B48-C48</f>
        <v>3039848.7035200037</v>
      </c>
      <c r="H48" s="7">
        <f t="shared" si="16"/>
        <v>91.048096344191492</v>
      </c>
    </row>
    <row r="49" spans="1:8" ht="11.25" customHeight="1">
      <c r="A49" s="57"/>
      <c r="B49" s="9"/>
      <c r="C49" s="9"/>
      <c r="D49" s="9"/>
      <c r="E49" s="9"/>
      <c r="F49" s="9"/>
      <c r="G49" s="9"/>
      <c r="H49" s="7" t="str">
        <f t="shared" si="16"/>
        <v/>
      </c>
    </row>
    <row r="50" spans="1:8" ht="11.25" customHeight="1">
      <c r="A50" s="51" t="s">
        <v>111</v>
      </c>
      <c r="B50" s="8">
        <v>535930.848</v>
      </c>
      <c r="C50" s="8">
        <v>444113.21698000003</v>
      </c>
      <c r="D50" s="8">
        <v>5516.7669900000001</v>
      </c>
      <c r="E50" s="8">
        <f t="shared" ref="E50" si="18">C50+D50</f>
        <v>449629.98397</v>
      </c>
      <c r="F50" s="8">
        <f>B50-E50</f>
        <v>86300.864029999997</v>
      </c>
      <c r="G50" s="8">
        <f>B50-C50</f>
        <v>91817.631019999972</v>
      </c>
      <c r="H50" s="7">
        <f t="shared" si="16"/>
        <v>83.897015006309175</v>
      </c>
    </row>
    <row r="51" spans="1:8" ht="11.25" customHeight="1">
      <c r="A51" s="53"/>
      <c r="B51" s="9"/>
      <c r="C51" s="9"/>
      <c r="D51" s="9"/>
      <c r="E51" s="9"/>
      <c r="F51" s="9"/>
      <c r="G51" s="9"/>
      <c r="H51" s="7" t="str">
        <f t="shared" si="16"/>
        <v/>
      </c>
    </row>
    <row r="52" spans="1:8" ht="11.25" customHeight="1">
      <c r="A52" s="51" t="s">
        <v>112</v>
      </c>
      <c r="B52" s="11">
        <f t="shared" ref="B52:C52" si="19">SUM(B53:B58)</f>
        <v>7395605.7599999998</v>
      </c>
      <c r="C52" s="11">
        <f t="shared" si="19"/>
        <v>5919697.9527500011</v>
      </c>
      <c r="D52" s="11">
        <f t="shared" ref="D52:G52" si="20">SUM(D53:D58)</f>
        <v>202747.34994000001</v>
      </c>
      <c r="E52" s="14">
        <f t="shared" si="20"/>
        <v>6122445.3026900012</v>
      </c>
      <c r="F52" s="14">
        <f t="shared" si="20"/>
        <v>1273160.4573099988</v>
      </c>
      <c r="G52" s="14">
        <f t="shared" si="20"/>
        <v>1475907.8072499991</v>
      </c>
      <c r="H52" s="7">
        <f t="shared" si="16"/>
        <v>82.784906353499323</v>
      </c>
    </row>
    <row r="53" spans="1:8" ht="11.25" customHeight="1">
      <c r="A53" s="53" t="s">
        <v>89</v>
      </c>
      <c r="B53" s="8">
        <v>5502308.9639999997</v>
      </c>
      <c r="C53" s="8">
        <v>4411341.3250300009</v>
      </c>
      <c r="D53" s="8">
        <v>98710.263500000015</v>
      </c>
      <c r="E53" s="8">
        <f t="shared" ref="E53:E58" si="21">C53+D53</f>
        <v>4510051.5885300012</v>
      </c>
      <c r="F53" s="8">
        <f t="shared" ref="F53:F58" si="22">B53-E53</f>
        <v>992257.37546999846</v>
      </c>
      <c r="G53" s="8">
        <f t="shared" ref="G53:G58" si="23">B53-C53</f>
        <v>1090967.6389699988</v>
      </c>
      <c r="H53" s="7">
        <f t="shared" si="16"/>
        <v>81.966527471248014</v>
      </c>
    </row>
    <row r="54" spans="1:8" ht="11.25" customHeight="1">
      <c r="A54" s="53" t="s">
        <v>113</v>
      </c>
      <c r="B54" s="8">
        <v>722571.32500000019</v>
      </c>
      <c r="C54" s="8">
        <v>634652.20105999988</v>
      </c>
      <c r="D54" s="8">
        <v>25318.435239999999</v>
      </c>
      <c r="E54" s="8">
        <f t="shared" si="21"/>
        <v>659970.6362999999</v>
      </c>
      <c r="F54" s="8">
        <f t="shared" si="22"/>
        <v>62600.68870000029</v>
      </c>
      <c r="G54" s="8">
        <f t="shared" si="23"/>
        <v>87919.123940000311</v>
      </c>
      <c r="H54" s="7">
        <f t="shared" si="16"/>
        <v>91.336400084794349</v>
      </c>
    </row>
    <row r="55" spans="1:8" ht="11.25" customHeight="1">
      <c r="A55" s="53" t="s">
        <v>114</v>
      </c>
      <c r="B55" s="8">
        <v>548627.08199999994</v>
      </c>
      <c r="C55" s="8">
        <v>395852.99345000007</v>
      </c>
      <c r="D55" s="8">
        <v>41953.690439999984</v>
      </c>
      <c r="E55" s="8">
        <f t="shared" si="21"/>
        <v>437806.68389000004</v>
      </c>
      <c r="F55" s="8">
        <f t="shared" si="22"/>
        <v>110820.39810999989</v>
      </c>
      <c r="G55" s="8">
        <f t="shared" si="23"/>
        <v>152774.08854999987</v>
      </c>
      <c r="H55" s="7">
        <f t="shared" si="16"/>
        <v>79.800414207405112</v>
      </c>
    </row>
    <row r="56" spans="1:8" ht="11.25" customHeight="1">
      <c r="A56" s="53" t="s">
        <v>115</v>
      </c>
      <c r="B56" s="8">
        <v>493358.77900000004</v>
      </c>
      <c r="C56" s="8">
        <v>399458.61599000002</v>
      </c>
      <c r="D56" s="8">
        <v>36029.93982</v>
      </c>
      <c r="E56" s="8">
        <f t="shared" si="21"/>
        <v>435488.55581000005</v>
      </c>
      <c r="F56" s="8">
        <f t="shared" si="22"/>
        <v>57870.22318999999</v>
      </c>
      <c r="G56" s="8">
        <f t="shared" si="23"/>
        <v>93900.163010000018</v>
      </c>
      <c r="H56" s="7">
        <f t="shared" si="16"/>
        <v>88.270154367720295</v>
      </c>
    </row>
    <row r="57" spans="1:8" ht="11.25" customHeight="1">
      <c r="A57" s="53" t="s">
        <v>116</v>
      </c>
      <c r="B57" s="8">
        <v>81716</v>
      </c>
      <c r="C57" s="8">
        <v>38223.866670000003</v>
      </c>
      <c r="D57" s="8">
        <v>425.59575000000001</v>
      </c>
      <c r="E57" s="8">
        <f t="shared" si="21"/>
        <v>38649.462420000003</v>
      </c>
      <c r="F57" s="8">
        <f t="shared" si="22"/>
        <v>43066.537579999997</v>
      </c>
      <c r="G57" s="8">
        <f t="shared" si="23"/>
        <v>43492.133329999997</v>
      </c>
      <c r="H57" s="7">
        <f t="shared" si="16"/>
        <v>47.297300920260419</v>
      </c>
    </row>
    <row r="58" spans="1:8" ht="11.25" customHeight="1">
      <c r="A58" s="53" t="s">
        <v>117</v>
      </c>
      <c r="B58" s="8">
        <v>47023.610000000008</v>
      </c>
      <c r="C58" s="8">
        <v>40168.950549999994</v>
      </c>
      <c r="D58" s="8">
        <v>309.42518999999999</v>
      </c>
      <c r="E58" s="8">
        <f t="shared" si="21"/>
        <v>40478.375739999996</v>
      </c>
      <c r="F58" s="8">
        <f t="shared" si="22"/>
        <v>6545.234260000012</v>
      </c>
      <c r="G58" s="8">
        <f t="shared" si="23"/>
        <v>6854.6594500000137</v>
      </c>
      <c r="H58" s="7">
        <f t="shared" si="16"/>
        <v>86.080961755169355</v>
      </c>
    </row>
    <row r="59" spans="1:8" ht="11.25" customHeight="1">
      <c r="A59" s="53"/>
      <c r="B59" s="9"/>
      <c r="C59" s="9"/>
      <c r="D59" s="9"/>
      <c r="E59" s="9"/>
      <c r="F59" s="9"/>
      <c r="G59" s="9"/>
      <c r="H59" s="7" t="str">
        <f t="shared" si="16"/>
        <v/>
      </c>
    </row>
    <row r="60" spans="1:8" ht="11.25" customHeight="1">
      <c r="A60" s="51" t="s">
        <v>118</v>
      </c>
      <c r="B60" s="11">
        <f t="shared" ref="B60:C60" si="24">SUM(B61:B70)</f>
        <v>23291385.439000085</v>
      </c>
      <c r="C60" s="11">
        <f t="shared" si="24"/>
        <v>21567442.783419952</v>
      </c>
      <c r="D60" s="11">
        <f t="shared" ref="D60:G60" si="25">SUM(D61:D70)</f>
        <v>178017.59202000001</v>
      </c>
      <c r="E60" s="11">
        <f t="shared" si="25"/>
        <v>21745460.375439953</v>
      </c>
      <c r="F60" s="11">
        <f t="shared" si="25"/>
        <v>1545925.0635601331</v>
      </c>
      <c r="G60" s="11">
        <f t="shared" si="25"/>
        <v>1723942.6555801327</v>
      </c>
      <c r="H60" s="7">
        <f t="shared" si="16"/>
        <v>93.362674506379633</v>
      </c>
    </row>
    <row r="61" spans="1:8" ht="11.25" customHeight="1">
      <c r="A61" s="53" t="s">
        <v>119</v>
      </c>
      <c r="B61" s="8">
        <v>299439.81700007815</v>
      </c>
      <c r="C61" s="8">
        <v>295894.69511994999</v>
      </c>
      <c r="D61" s="8">
        <v>1083.6493299999909</v>
      </c>
      <c r="E61" s="8">
        <f t="shared" ref="E61:E70" si="26">C61+D61</f>
        <v>296978.34444994997</v>
      </c>
      <c r="F61" s="8">
        <f t="shared" ref="F61:F70" si="27">B61-E61</f>
        <v>2461.4725501281791</v>
      </c>
      <c r="G61" s="8">
        <f t="shared" ref="G61:G70" si="28">B61-C61</f>
        <v>3545.1218801281648</v>
      </c>
      <c r="H61" s="7">
        <f t="shared" si="16"/>
        <v>99.177974200362428</v>
      </c>
    </row>
    <row r="62" spans="1:8" ht="11.25" customHeight="1">
      <c r="A62" s="53" t="s">
        <v>120</v>
      </c>
      <c r="B62" s="8">
        <v>2619062.5370000005</v>
      </c>
      <c r="C62" s="8">
        <v>1974169.00817</v>
      </c>
      <c r="D62" s="8">
        <v>75153.915010000012</v>
      </c>
      <c r="E62" s="8">
        <f t="shared" si="26"/>
        <v>2049322.9231800002</v>
      </c>
      <c r="F62" s="8">
        <f t="shared" si="27"/>
        <v>569739.61382000032</v>
      </c>
      <c r="G62" s="8">
        <f t="shared" si="28"/>
        <v>644893.52883000043</v>
      </c>
      <c r="H62" s="7">
        <f t="shared" si="16"/>
        <v>78.246429561296111</v>
      </c>
    </row>
    <row r="63" spans="1:8" ht="11.25" customHeight="1">
      <c r="A63" s="53" t="s">
        <v>121</v>
      </c>
      <c r="B63" s="8">
        <v>4462722.9629999995</v>
      </c>
      <c r="C63" s="8">
        <v>3585608.5283300001</v>
      </c>
      <c r="D63" s="8">
        <v>82681.024450000012</v>
      </c>
      <c r="E63" s="8">
        <f t="shared" si="26"/>
        <v>3668289.55278</v>
      </c>
      <c r="F63" s="8">
        <f t="shared" si="27"/>
        <v>794433.4102199995</v>
      </c>
      <c r="G63" s="8">
        <f t="shared" si="28"/>
        <v>877114.43466999941</v>
      </c>
      <c r="H63" s="7">
        <f t="shared" si="16"/>
        <v>82.198460070083456</v>
      </c>
    </row>
    <row r="64" spans="1:8" ht="11.25" customHeight="1">
      <c r="A64" s="53" t="s">
        <v>122</v>
      </c>
      <c r="B64" s="8">
        <v>97798.816000000006</v>
      </c>
      <c r="C64" s="8">
        <v>81738.601159999977</v>
      </c>
      <c r="D64" s="8">
        <v>1165.6331100000002</v>
      </c>
      <c r="E64" s="8">
        <f t="shared" si="26"/>
        <v>82904.234269999972</v>
      </c>
      <c r="F64" s="8">
        <f t="shared" si="27"/>
        <v>14894.581730000034</v>
      </c>
      <c r="G64" s="8">
        <f t="shared" si="28"/>
        <v>16060.21484000003</v>
      </c>
      <c r="H64" s="7">
        <f t="shared" si="16"/>
        <v>84.770181951895978</v>
      </c>
    </row>
    <row r="65" spans="1:8" ht="11.25" customHeight="1">
      <c r="A65" s="53" t="s">
        <v>123</v>
      </c>
      <c r="B65" s="8">
        <v>15547639.000000007</v>
      </c>
      <c r="C65" s="8">
        <v>15447351.077780003</v>
      </c>
      <c r="D65" s="8">
        <v>2876.3614500000003</v>
      </c>
      <c r="E65" s="8">
        <f t="shared" si="26"/>
        <v>15450227.439230002</v>
      </c>
      <c r="F65" s="8">
        <f t="shared" si="27"/>
        <v>97411.560770004988</v>
      </c>
      <c r="G65" s="8">
        <f t="shared" si="28"/>
        <v>100287.92222000472</v>
      </c>
      <c r="H65" s="7">
        <f t="shared" si="16"/>
        <v>99.373463966007918</v>
      </c>
    </row>
    <row r="66" spans="1:8" ht="11.25" customHeight="1">
      <c r="A66" s="53" t="s">
        <v>124</v>
      </c>
      <c r="B66" s="8">
        <v>4992</v>
      </c>
      <c r="C66" s="8">
        <v>4329.3615899999995</v>
      </c>
      <c r="D66" s="8">
        <v>65.990250000000003</v>
      </c>
      <c r="E66" s="8">
        <f t="shared" si="26"/>
        <v>4395.3518399999994</v>
      </c>
      <c r="F66" s="8">
        <f t="shared" si="27"/>
        <v>596.64816000000064</v>
      </c>
      <c r="G66" s="8">
        <f t="shared" si="28"/>
        <v>662.63841000000048</v>
      </c>
      <c r="H66" s="7">
        <f t="shared" si="16"/>
        <v>88.047913461538457</v>
      </c>
    </row>
    <row r="67" spans="1:8" ht="11.25" customHeight="1">
      <c r="A67" s="53" t="s">
        <v>125</v>
      </c>
      <c r="B67" s="8">
        <v>174804.30600000004</v>
      </c>
      <c r="C67" s="8">
        <v>122793.55047</v>
      </c>
      <c r="D67" s="8">
        <v>12570.767330000001</v>
      </c>
      <c r="E67" s="8">
        <f t="shared" si="26"/>
        <v>135364.31779999999</v>
      </c>
      <c r="F67" s="8">
        <f t="shared" si="27"/>
        <v>39439.988200000051</v>
      </c>
      <c r="G67" s="8">
        <f t="shared" si="28"/>
        <v>52010.755530000039</v>
      </c>
      <c r="H67" s="7">
        <f t="shared" si="16"/>
        <v>77.43763348712929</v>
      </c>
    </row>
    <row r="68" spans="1:8" ht="11.25" customHeight="1">
      <c r="A68" s="53" t="s">
        <v>126</v>
      </c>
      <c r="B68" s="8">
        <v>51395</v>
      </c>
      <c r="C68" s="8">
        <v>30386.193879999999</v>
      </c>
      <c r="D68" s="8">
        <v>1566.1212700000001</v>
      </c>
      <c r="E68" s="8">
        <f t="shared" si="26"/>
        <v>31952.315149999999</v>
      </c>
      <c r="F68" s="8">
        <f t="shared" si="27"/>
        <v>19442.684850000001</v>
      </c>
      <c r="G68" s="8">
        <f t="shared" si="28"/>
        <v>21008.806120000001</v>
      </c>
      <c r="H68" s="7">
        <f t="shared" si="16"/>
        <v>62.170084930440709</v>
      </c>
    </row>
    <row r="69" spans="1:8" ht="11.25" customHeight="1">
      <c r="A69" s="56" t="s">
        <v>127</v>
      </c>
      <c r="B69" s="8">
        <v>33531</v>
      </c>
      <c r="C69" s="8">
        <v>25171.766920000002</v>
      </c>
      <c r="D69" s="8">
        <v>854.12982</v>
      </c>
      <c r="E69" s="8">
        <f t="shared" si="26"/>
        <v>26025.89674</v>
      </c>
      <c r="F69" s="8">
        <f t="shared" si="27"/>
        <v>7505.1032599999999</v>
      </c>
      <c r="G69" s="8">
        <f t="shared" si="28"/>
        <v>8359.2330799999982</v>
      </c>
      <c r="H69" s="7">
        <f t="shared" si="16"/>
        <v>77.617418925770181</v>
      </c>
    </row>
    <row r="70" spans="1:8" ht="11.25" hidden="1" customHeight="1">
      <c r="A70" s="53" t="s">
        <v>128</v>
      </c>
      <c r="B70" s="8">
        <v>0</v>
      </c>
      <c r="C70" s="8">
        <v>0</v>
      </c>
      <c r="D70" s="8">
        <v>0</v>
      </c>
      <c r="E70" s="8">
        <f t="shared" si="26"/>
        <v>0</v>
      </c>
      <c r="F70" s="8">
        <f t="shared" si="27"/>
        <v>0</v>
      </c>
      <c r="G70" s="8">
        <f t="shared" si="28"/>
        <v>0</v>
      </c>
      <c r="H70" s="7" t="str">
        <f t="shared" si="16"/>
        <v/>
      </c>
    </row>
    <row r="71" spans="1:8" ht="11.25" customHeight="1">
      <c r="A71" s="53"/>
      <c r="B71" s="9"/>
      <c r="C71" s="9"/>
      <c r="D71" s="9"/>
      <c r="E71" s="9"/>
      <c r="F71" s="9"/>
      <c r="G71" s="9"/>
      <c r="H71" s="7" t="str">
        <f t="shared" si="16"/>
        <v/>
      </c>
    </row>
    <row r="72" spans="1:8" ht="11.25" customHeight="1">
      <c r="A72" s="51" t="s">
        <v>129</v>
      </c>
      <c r="B72" s="11">
        <f t="shared" ref="B72:G72" si="29">SUM(B73:B77)</f>
        <v>4259334.3</v>
      </c>
      <c r="C72" s="11">
        <f t="shared" si="29"/>
        <v>4204076.9646500004</v>
      </c>
      <c r="D72" s="11">
        <f t="shared" ref="D72" si="30">SUM(D73:D77)</f>
        <v>7688.4085599999989</v>
      </c>
      <c r="E72" s="14">
        <f t="shared" si="29"/>
        <v>4211765.3732100008</v>
      </c>
      <c r="F72" s="14">
        <f t="shared" si="29"/>
        <v>47568.926789998899</v>
      </c>
      <c r="G72" s="14">
        <f t="shared" si="29"/>
        <v>55257.335349999106</v>
      </c>
      <c r="H72" s="7">
        <f t="shared" si="16"/>
        <v>98.883184003894726</v>
      </c>
    </row>
    <row r="73" spans="1:8" ht="11.25" customHeight="1">
      <c r="A73" s="53" t="s">
        <v>89</v>
      </c>
      <c r="B73" s="8">
        <v>4207003.2119999994</v>
      </c>
      <c r="C73" s="8">
        <v>4163509.8812100003</v>
      </c>
      <c r="D73" s="8">
        <v>5961.151139999999</v>
      </c>
      <c r="E73" s="8">
        <f t="shared" ref="E73:E77" si="31">C73+D73</f>
        <v>4169471.0323500005</v>
      </c>
      <c r="F73" s="8">
        <f>B73-E73</f>
        <v>37532.1796499989</v>
      </c>
      <c r="G73" s="8">
        <f>B73-C73</f>
        <v>43493.330789999105</v>
      </c>
      <c r="H73" s="7">
        <f t="shared" ref="H73:H92" si="32">IFERROR(E73/B73*100,"")</f>
        <v>99.107864250187816</v>
      </c>
    </row>
    <row r="74" spans="1:8" ht="11.25" customHeight="1">
      <c r="A74" s="53" t="s">
        <v>130</v>
      </c>
      <c r="B74" s="8">
        <v>30486.088</v>
      </c>
      <c r="C74" s="8">
        <v>22384.01383</v>
      </c>
      <c r="D74" s="8">
        <v>803.71706000000006</v>
      </c>
      <c r="E74" s="8">
        <f t="shared" si="31"/>
        <v>23187.730889999999</v>
      </c>
      <c r="F74" s="8">
        <f>B74-E74</f>
        <v>7298.3571100000008</v>
      </c>
      <c r="G74" s="8">
        <f>B74-C74</f>
        <v>8102.0741699999999</v>
      </c>
      <c r="H74" s="7">
        <f t="shared" si="32"/>
        <v>76.060040533898615</v>
      </c>
    </row>
    <row r="75" spans="1:8" ht="11.25" customHeight="1">
      <c r="A75" s="53" t="s">
        <v>131</v>
      </c>
      <c r="B75" s="8">
        <v>1301</v>
      </c>
      <c r="C75" s="8">
        <v>817.95040000000006</v>
      </c>
      <c r="D75" s="8">
        <v>3.7919800000000001</v>
      </c>
      <c r="E75" s="8">
        <f t="shared" si="31"/>
        <v>821.74238000000003</v>
      </c>
      <c r="F75" s="8">
        <f>B75-E75</f>
        <v>479.25761999999997</v>
      </c>
      <c r="G75" s="8">
        <f>B75-C75</f>
        <v>483.04959999999994</v>
      </c>
      <c r="H75" s="7">
        <f t="shared" si="32"/>
        <v>63.162365872405843</v>
      </c>
    </row>
    <row r="76" spans="1:8" ht="11.25" customHeight="1">
      <c r="A76" s="53" t="s">
        <v>132</v>
      </c>
      <c r="B76" s="8">
        <v>9183</v>
      </c>
      <c r="C76" s="8">
        <v>9050.6329499999993</v>
      </c>
      <c r="D76" s="8">
        <v>53.492899999999999</v>
      </c>
      <c r="E76" s="8">
        <f t="shared" si="31"/>
        <v>9104.1258499999985</v>
      </c>
      <c r="F76" s="8">
        <f>B76-E76</f>
        <v>78.874150000001464</v>
      </c>
      <c r="G76" s="8">
        <f>B76-C76</f>
        <v>132.36705000000075</v>
      </c>
      <c r="H76" s="7">
        <f t="shared" si="32"/>
        <v>99.141085157355974</v>
      </c>
    </row>
    <row r="77" spans="1:8" ht="11.25" customHeight="1">
      <c r="A77" s="53" t="s">
        <v>133</v>
      </c>
      <c r="B77" s="8">
        <v>11361</v>
      </c>
      <c r="C77" s="8">
        <v>8314.4862599999997</v>
      </c>
      <c r="D77" s="8">
        <v>866.25548000000003</v>
      </c>
      <c r="E77" s="8">
        <f t="shared" si="31"/>
        <v>9180.7417399999995</v>
      </c>
      <c r="F77" s="8">
        <f>B77-E77</f>
        <v>2180.2582600000005</v>
      </c>
      <c r="G77" s="8">
        <f>B77-C77</f>
        <v>3046.5137400000003</v>
      </c>
      <c r="H77" s="7">
        <f t="shared" si="32"/>
        <v>80.809275063814795</v>
      </c>
    </row>
    <row r="78" spans="1:8" ht="11.25" customHeight="1">
      <c r="A78" s="53"/>
      <c r="B78" s="9"/>
      <c r="C78" s="9"/>
      <c r="D78" s="9"/>
      <c r="E78" s="9"/>
      <c r="F78" s="9"/>
      <c r="G78" s="9"/>
      <c r="H78" s="7" t="str">
        <f t="shared" si="32"/>
        <v/>
      </c>
    </row>
    <row r="79" spans="1:8" ht="11.25" customHeight="1">
      <c r="A79" s="51" t="s">
        <v>134</v>
      </c>
      <c r="B79" s="11">
        <f>SUM(B80:B82)</f>
        <v>59582473.603050008</v>
      </c>
      <c r="C79" s="11">
        <f>SUM(C80:C82)</f>
        <v>52991224.898249999</v>
      </c>
      <c r="D79" s="11">
        <f>SUM(D80:D82)</f>
        <v>1626711.4913999997</v>
      </c>
      <c r="E79" s="14">
        <f t="shared" ref="E79:G79" si="33">SUM(E80:E82)</f>
        <v>54617936.389649995</v>
      </c>
      <c r="F79" s="14">
        <f t="shared" si="33"/>
        <v>4964537.2134000035</v>
      </c>
      <c r="G79" s="14">
        <f t="shared" si="33"/>
        <v>6591248.7048000023</v>
      </c>
      <c r="H79" s="7">
        <f t="shared" si="32"/>
        <v>91.667789346117573</v>
      </c>
    </row>
    <row r="80" spans="1:8" ht="11.25" customHeight="1">
      <c r="A80" s="53" t="s">
        <v>135</v>
      </c>
      <c r="B80" s="8">
        <v>59440787.024050005</v>
      </c>
      <c r="C80" s="8">
        <v>52865880.503590003</v>
      </c>
      <c r="D80" s="8">
        <v>1614829.7297599998</v>
      </c>
      <c r="E80" s="8">
        <f t="shared" ref="E80:E82" si="34">C80+D80</f>
        <v>54480710.233350001</v>
      </c>
      <c r="F80" s="8">
        <f>B80-E80</f>
        <v>4960076.7907000035</v>
      </c>
      <c r="G80" s="8">
        <f>B80-C80</f>
        <v>6574906.5204600021</v>
      </c>
      <c r="H80" s="7">
        <f t="shared" si="32"/>
        <v>91.655432172031752</v>
      </c>
    </row>
    <row r="81" spans="1:8" ht="11.25" customHeight="1">
      <c r="A81" s="53" t="s">
        <v>136</v>
      </c>
      <c r="B81" s="8">
        <v>125840</v>
      </c>
      <c r="C81" s="8">
        <v>114360.87435</v>
      </c>
      <c r="D81" s="8">
        <v>11350.25</v>
      </c>
      <c r="E81" s="8">
        <f t="shared" si="34"/>
        <v>125711.12435</v>
      </c>
      <c r="F81" s="8">
        <f>B81-E81</f>
        <v>128.87565000000177</v>
      </c>
      <c r="G81" s="8">
        <f>B81-C81</f>
        <v>11479.125650000002</v>
      </c>
      <c r="H81" s="7">
        <f t="shared" si="32"/>
        <v>99.897587690718368</v>
      </c>
    </row>
    <row r="82" spans="1:8" ht="11.25" customHeight="1">
      <c r="A82" s="53" t="s">
        <v>137</v>
      </c>
      <c r="B82" s="8">
        <v>15846.579</v>
      </c>
      <c r="C82" s="8">
        <v>10983.52031</v>
      </c>
      <c r="D82" s="8">
        <v>531.51164000000006</v>
      </c>
      <c r="E82" s="8">
        <f t="shared" si="34"/>
        <v>11515.031950000001</v>
      </c>
      <c r="F82" s="8">
        <f>B82-E82</f>
        <v>4331.5470499999992</v>
      </c>
      <c r="G82" s="8">
        <f>B82-C82</f>
        <v>4863.0586899999998</v>
      </c>
      <c r="H82" s="7">
        <f t="shared" si="32"/>
        <v>72.665727725839119</v>
      </c>
    </row>
    <row r="83" spans="1:8" ht="11.25" customHeight="1">
      <c r="A83" s="53"/>
      <c r="B83" s="9"/>
      <c r="C83" s="9"/>
      <c r="D83" s="9"/>
      <c r="E83" s="9"/>
      <c r="F83" s="9"/>
      <c r="G83" s="9"/>
      <c r="H83" s="7" t="str">
        <f t="shared" si="32"/>
        <v/>
      </c>
    </row>
    <row r="84" spans="1:8" ht="11.25" customHeight="1">
      <c r="A84" s="51" t="s">
        <v>138</v>
      </c>
      <c r="B84" s="11">
        <f t="shared" ref="B84:G84" si="35">+B85+B86</f>
        <v>509781.75900000002</v>
      </c>
      <c r="C84" s="11">
        <f t="shared" si="35"/>
        <v>462647.52470999997</v>
      </c>
      <c r="D84" s="11">
        <f t="shared" si="35"/>
        <v>6443.4096599999993</v>
      </c>
      <c r="E84" s="14">
        <f t="shared" si="35"/>
        <v>469090.93436999997</v>
      </c>
      <c r="F84" s="14">
        <f t="shared" si="35"/>
        <v>40690.824630000046</v>
      </c>
      <c r="G84" s="14">
        <f t="shared" si="35"/>
        <v>47134.234290000051</v>
      </c>
      <c r="H84" s="7">
        <f t="shared" si="32"/>
        <v>92.017991245936273</v>
      </c>
    </row>
    <row r="85" spans="1:8" ht="11.25" customHeight="1">
      <c r="A85" s="53" t="s">
        <v>100</v>
      </c>
      <c r="B85" s="8">
        <v>343629.745</v>
      </c>
      <c r="C85" s="8">
        <v>307756.74196999997</v>
      </c>
      <c r="D85" s="8">
        <v>2858.6283499999995</v>
      </c>
      <c r="E85" s="8">
        <f t="shared" ref="E85:E86" si="36">C85+D85</f>
        <v>310615.37031999999</v>
      </c>
      <c r="F85" s="8">
        <f>B85-E85</f>
        <v>33014.374680000008</v>
      </c>
      <c r="G85" s="8">
        <f>B85-C85</f>
        <v>35873.003030000022</v>
      </c>
      <c r="H85" s="7">
        <f t="shared" si="32"/>
        <v>90.392457242023667</v>
      </c>
    </row>
    <row r="86" spans="1:8" ht="11.25" customHeight="1">
      <c r="A86" s="53" t="s">
        <v>139</v>
      </c>
      <c r="B86" s="8">
        <v>166152.01400000002</v>
      </c>
      <c r="C86" s="8">
        <v>154890.78274</v>
      </c>
      <c r="D86" s="8">
        <v>3584.7813099999998</v>
      </c>
      <c r="E86" s="8">
        <f t="shared" si="36"/>
        <v>158475.56404999999</v>
      </c>
      <c r="F86" s="8">
        <f>B86-E86</f>
        <v>7676.4499500000384</v>
      </c>
      <c r="G86" s="8">
        <f>B86-C86</f>
        <v>11261.23126000003</v>
      </c>
      <c r="H86" s="7">
        <f t="shared" si="32"/>
        <v>95.37986343638299</v>
      </c>
    </row>
    <row r="87" spans="1:8" ht="11.25" customHeight="1">
      <c r="A87" s="53"/>
      <c r="B87" s="9"/>
      <c r="C87" s="9"/>
      <c r="D87" s="9"/>
      <c r="E87" s="9"/>
      <c r="F87" s="9"/>
      <c r="G87" s="9"/>
      <c r="H87" s="7" t="str">
        <f t="shared" si="32"/>
        <v/>
      </c>
    </row>
    <row r="88" spans="1:8" ht="11.25" customHeight="1">
      <c r="A88" s="51" t="s">
        <v>140</v>
      </c>
      <c r="B88" s="11">
        <f t="shared" ref="B88:C88" si="37">SUM(B89:B92)</f>
        <v>2431425.6260000002</v>
      </c>
      <c r="C88" s="11">
        <f t="shared" si="37"/>
        <v>1748056.8325700001</v>
      </c>
      <c r="D88" s="11">
        <f t="shared" ref="D88:G88" si="38">SUM(D89:D92)</f>
        <v>53393.804670000005</v>
      </c>
      <c r="E88" s="14">
        <f t="shared" si="38"/>
        <v>1801450.6372400001</v>
      </c>
      <c r="F88" s="14">
        <f t="shared" si="38"/>
        <v>629974.98876000033</v>
      </c>
      <c r="G88" s="14">
        <f t="shared" si="38"/>
        <v>683368.79343000031</v>
      </c>
      <c r="H88" s="7">
        <f t="shared" si="32"/>
        <v>74.09030397543404</v>
      </c>
    </row>
    <row r="89" spans="1:8" ht="11.25" customHeight="1">
      <c r="A89" s="53" t="s">
        <v>103</v>
      </c>
      <c r="B89" s="8">
        <v>1952441.7720000003</v>
      </c>
      <c r="C89" s="8">
        <v>1443349.9475100001</v>
      </c>
      <c r="D89" s="8">
        <v>42114.414660000002</v>
      </c>
      <c r="E89" s="8">
        <f t="shared" ref="E89:E92" si="39">C89+D89</f>
        <v>1485464.3621700001</v>
      </c>
      <c r="F89" s="8">
        <f>B89-E89</f>
        <v>466977.40983000025</v>
      </c>
      <c r="G89" s="8">
        <f>B89-C89</f>
        <v>509091.82449000026</v>
      </c>
      <c r="H89" s="7">
        <f t="shared" si="32"/>
        <v>76.082389932087551</v>
      </c>
    </row>
    <row r="90" spans="1:8" ht="11.25" customHeight="1">
      <c r="A90" s="53" t="s">
        <v>141</v>
      </c>
      <c r="B90" s="8">
        <v>143833</v>
      </c>
      <c r="C90" s="8">
        <v>86182.879109999994</v>
      </c>
      <c r="D90" s="8">
        <v>3840.9136899999999</v>
      </c>
      <c r="E90" s="8">
        <f t="shared" si="39"/>
        <v>90023.792799999996</v>
      </c>
      <c r="F90" s="8">
        <f>B90-E90</f>
        <v>53809.207200000004</v>
      </c>
      <c r="G90" s="8">
        <f>B90-C90</f>
        <v>57650.120890000006</v>
      </c>
      <c r="H90" s="7">
        <f t="shared" si="32"/>
        <v>62.5891087580736</v>
      </c>
    </row>
    <row r="91" spans="1:8" ht="11.25" customHeight="1">
      <c r="A91" s="53" t="s">
        <v>142</v>
      </c>
      <c r="B91" s="8">
        <v>135273.69800000003</v>
      </c>
      <c r="C91" s="8">
        <v>86806.232530000008</v>
      </c>
      <c r="D91" s="8">
        <v>876.07613000000003</v>
      </c>
      <c r="E91" s="8">
        <f t="shared" si="39"/>
        <v>87682.30866000001</v>
      </c>
      <c r="F91" s="8">
        <f>B91-E91</f>
        <v>47591.389340000023</v>
      </c>
      <c r="G91" s="8">
        <f>B91-C91</f>
        <v>48467.465470000025</v>
      </c>
      <c r="H91" s="7">
        <f t="shared" si="32"/>
        <v>64.818445829728105</v>
      </c>
    </row>
    <row r="92" spans="1:8" ht="11.25" customHeight="1">
      <c r="A92" s="53" t="s">
        <v>143</v>
      </c>
      <c r="B92" s="8">
        <v>199877.15600000005</v>
      </c>
      <c r="C92" s="8">
        <v>131717.77342000001</v>
      </c>
      <c r="D92" s="8">
        <v>6562.4001900000003</v>
      </c>
      <c r="E92" s="8">
        <f t="shared" si="39"/>
        <v>138280.17361</v>
      </c>
      <c r="F92" s="8">
        <f>B92-E92</f>
        <v>61596.982390000048</v>
      </c>
      <c r="G92" s="8">
        <f>B92-C92</f>
        <v>68159.382580000034</v>
      </c>
      <c r="H92" s="7">
        <f t="shared" si="32"/>
        <v>69.182580129367039</v>
      </c>
    </row>
    <row r="93" spans="1:8" ht="11.25" customHeight="1">
      <c r="A93" s="13"/>
      <c r="B93" s="8"/>
      <c r="C93" s="12"/>
      <c r="D93" s="8"/>
      <c r="E93" s="12"/>
      <c r="F93" s="12"/>
      <c r="G93" s="12"/>
      <c r="H93" s="7"/>
    </row>
    <row r="94" spans="1:8" ht="11.25" customHeight="1">
      <c r="A94" s="51" t="s">
        <v>144</v>
      </c>
      <c r="B94" s="11">
        <f t="shared" ref="B94:C94" si="40">SUM(B95:B104)</f>
        <v>93704095.593999997</v>
      </c>
      <c r="C94" s="11">
        <f t="shared" si="40"/>
        <v>87508924.777079999</v>
      </c>
      <c r="D94" s="11">
        <f t="shared" ref="D94:G94" si="41">SUM(D95:D104)</f>
        <v>355266.15827000001</v>
      </c>
      <c r="E94" s="14">
        <f t="shared" si="41"/>
        <v>87864190.935350001</v>
      </c>
      <c r="F94" s="14">
        <f t="shared" si="41"/>
        <v>5839904.6586499987</v>
      </c>
      <c r="G94" s="14">
        <f t="shared" si="41"/>
        <v>6195170.8169200011</v>
      </c>
      <c r="H94" s="7">
        <f t="shared" ref="H94:H126" si="42">IFERROR(E94/B94*100,"")</f>
        <v>93.767716745324492</v>
      </c>
    </row>
    <row r="95" spans="1:8" ht="11.25" customHeight="1">
      <c r="A95" s="53" t="s">
        <v>119</v>
      </c>
      <c r="B95" s="8">
        <v>2463827.7464899998</v>
      </c>
      <c r="C95" s="8">
        <v>2136772.5936699999</v>
      </c>
      <c r="D95" s="8">
        <v>90857.924379999997</v>
      </c>
      <c r="E95" s="8">
        <f t="shared" ref="E95:E104" si="43">C95+D95</f>
        <v>2227630.5180500001</v>
      </c>
      <c r="F95" s="8">
        <f t="shared" ref="F95:F104" si="44">B95-E95</f>
        <v>236197.22843999974</v>
      </c>
      <c r="G95" s="8">
        <f t="shared" ref="G95:G104" si="45">B95-C95</f>
        <v>327055.15281999996</v>
      </c>
      <c r="H95" s="7">
        <f t="shared" si="42"/>
        <v>90.413403340534288</v>
      </c>
    </row>
    <row r="96" spans="1:8" ht="11.25" customHeight="1">
      <c r="A96" s="53" t="s">
        <v>145</v>
      </c>
      <c r="B96" s="8">
        <v>9296379.4960000031</v>
      </c>
      <c r="C96" s="8">
        <v>9110067.233500002</v>
      </c>
      <c r="D96" s="8">
        <v>38437.647259999991</v>
      </c>
      <c r="E96" s="8">
        <f t="shared" si="43"/>
        <v>9148504.880760001</v>
      </c>
      <c r="F96" s="8">
        <f t="shared" si="44"/>
        <v>147874.61524000205</v>
      </c>
      <c r="G96" s="8">
        <f t="shared" si="45"/>
        <v>186312.26250000112</v>
      </c>
      <c r="H96" s="7">
        <f t="shared" si="42"/>
        <v>98.409331123975434</v>
      </c>
    </row>
    <row r="97" spans="1:8" ht="11.25" customHeight="1">
      <c r="A97" s="53" t="s">
        <v>146</v>
      </c>
      <c r="B97" s="8">
        <v>6982122.4920000015</v>
      </c>
      <c r="C97" s="8">
        <v>6660692.4833600018</v>
      </c>
      <c r="D97" s="8">
        <v>120919.01395000002</v>
      </c>
      <c r="E97" s="8">
        <f t="shared" si="43"/>
        <v>6781611.4973100014</v>
      </c>
      <c r="F97" s="8">
        <f t="shared" si="44"/>
        <v>200510.99469000008</v>
      </c>
      <c r="G97" s="8">
        <f t="shared" si="45"/>
        <v>321430.00863999967</v>
      </c>
      <c r="H97" s="7">
        <f t="shared" si="42"/>
        <v>97.128222901850521</v>
      </c>
    </row>
    <row r="98" spans="1:8" ht="11.25" customHeight="1">
      <c r="A98" s="53" t="s">
        <v>147</v>
      </c>
      <c r="B98" s="8">
        <v>141647.23399999997</v>
      </c>
      <c r="C98" s="8">
        <v>90207.960319999998</v>
      </c>
      <c r="D98" s="8">
        <v>9501.8983200000002</v>
      </c>
      <c r="E98" s="8">
        <f t="shared" si="43"/>
        <v>99709.858639999991</v>
      </c>
      <c r="F98" s="8">
        <f t="shared" si="44"/>
        <v>41937.375359999976</v>
      </c>
      <c r="G98" s="8">
        <f t="shared" si="45"/>
        <v>51439.273679999969</v>
      </c>
      <c r="H98" s="7">
        <f t="shared" si="42"/>
        <v>70.393085572006314</v>
      </c>
    </row>
    <row r="99" spans="1:8" ht="11.25" customHeight="1">
      <c r="A99" s="53" t="s">
        <v>148</v>
      </c>
      <c r="B99" s="8">
        <v>1720910.138</v>
      </c>
      <c r="C99" s="8">
        <v>1598116.2154600001</v>
      </c>
      <c r="D99" s="8">
        <v>11537.276549999997</v>
      </c>
      <c r="E99" s="8">
        <f t="shared" si="43"/>
        <v>1609653.4920100002</v>
      </c>
      <c r="F99" s="8">
        <f t="shared" si="44"/>
        <v>111256.64598999987</v>
      </c>
      <c r="G99" s="8">
        <f t="shared" si="45"/>
        <v>122793.92253999994</v>
      </c>
      <c r="H99" s="7">
        <f t="shared" si="42"/>
        <v>93.53501129819017</v>
      </c>
    </row>
    <row r="100" spans="1:8" ht="11.25" customHeight="1">
      <c r="A100" s="53" t="s">
        <v>149</v>
      </c>
      <c r="B100" s="8">
        <v>72354386.784509987</v>
      </c>
      <c r="C100" s="8">
        <v>67330335.183539987</v>
      </c>
      <c r="D100" s="8">
        <v>76128.502340000006</v>
      </c>
      <c r="E100" s="8">
        <f t="shared" si="43"/>
        <v>67406463.68587999</v>
      </c>
      <c r="F100" s="8">
        <f t="shared" si="44"/>
        <v>4947923.0986299962</v>
      </c>
      <c r="G100" s="8">
        <f t="shared" si="45"/>
        <v>5024051.60097</v>
      </c>
      <c r="H100" s="7">
        <f t="shared" si="42"/>
        <v>93.161543731458636</v>
      </c>
    </row>
    <row r="101" spans="1:8" ht="11.25" customHeight="1">
      <c r="A101" s="53" t="s">
        <v>150</v>
      </c>
      <c r="B101" s="8">
        <v>327995.30900000007</v>
      </c>
      <c r="C101" s="8">
        <v>249497.7654</v>
      </c>
      <c r="D101" s="8">
        <v>6276.1514200000001</v>
      </c>
      <c r="E101" s="8">
        <f t="shared" si="43"/>
        <v>255773.91682000001</v>
      </c>
      <c r="F101" s="8">
        <f t="shared" si="44"/>
        <v>72221.392180000053</v>
      </c>
      <c r="G101" s="8">
        <f t="shared" si="45"/>
        <v>78497.543600000063</v>
      </c>
      <c r="H101" s="7">
        <f t="shared" si="42"/>
        <v>77.980967959514317</v>
      </c>
    </row>
    <row r="102" spans="1:8" ht="11.25" customHeight="1">
      <c r="A102" s="53" t="s">
        <v>151</v>
      </c>
      <c r="B102" s="8">
        <v>314936.67000000004</v>
      </c>
      <c r="C102" s="8">
        <v>244901.83718</v>
      </c>
      <c r="D102" s="8">
        <v>95.078729999999993</v>
      </c>
      <c r="E102" s="8">
        <f t="shared" si="43"/>
        <v>244996.91591000001</v>
      </c>
      <c r="F102" s="8">
        <f t="shared" si="44"/>
        <v>69939.754090000031</v>
      </c>
      <c r="G102" s="8">
        <f t="shared" si="45"/>
        <v>70034.83282000004</v>
      </c>
      <c r="H102" s="7">
        <f t="shared" si="42"/>
        <v>77.792438686165056</v>
      </c>
    </row>
    <row r="103" spans="1:8" ht="11.25" customHeight="1">
      <c r="A103" s="53" t="s">
        <v>152</v>
      </c>
      <c r="B103" s="8">
        <v>41514</v>
      </c>
      <c r="C103" s="8">
        <v>38793.816220000001</v>
      </c>
      <c r="D103" s="8">
        <v>1512.6653200000001</v>
      </c>
      <c r="E103" s="8">
        <f t="shared" si="43"/>
        <v>40306.481540000001</v>
      </c>
      <c r="F103" s="8">
        <f t="shared" si="44"/>
        <v>1207.5184599999993</v>
      </c>
      <c r="G103" s="8">
        <f t="shared" si="45"/>
        <v>2720.1837799999994</v>
      </c>
      <c r="H103" s="7">
        <f t="shared" si="42"/>
        <v>97.091298212651154</v>
      </c>
    </row>
    <row r="104" spans="1:8" ht="11.25" customHeight="1">
      <c r="A104" s="53" t="s">
        <v>153</v>
      </c>
      <c r="B104" s="8">
        <v>60375.723999999995</v>
      </c>
      <c r="C104" s="8">
        <v>49539.688430000002</v>
      </c>
      <c r="D104" s="8">
        <v>0</v>
      </c>
      <c r="E104" s="8">
        <f t="shared" si="43"/>
        <v>49539.688430000002</v>
      </c>
      <c r="F104" s="8">
        <f t="shared" si="44"/>
        <v>10836.035569999993</v>
      </c>
      <c r="G104" s="8">
        <f t="shared" si="45"/>
        <v>10836.035569999993</v>
      </c>
      <c r="H104" s="7">
        <f t="shared" si="42"/>
        <v>82.052330221332014</v>
      </c>
    </row>
    <row r="105" spans="1:8" ht="11.25" customHeight="1">
      <c r="A105" s="53"/>
      <c r="B105" s="8"/>
      <c r="C105" s="12"/>
      <c r="D105" s="8"/>
      <c r="E105" s="12"/>
      <c r="F105" s="12"/>
      <c r="G105" s="12"/>
      <c r="H105" s="7" t="str">
        <f t="shared" si="42"/>
        <v/>
      </c>
    </row>
    <row r="106" spans="1:8" ht="11.25" customHeight="1">
      <c r="A106" s="51" t="s">
        <v>154</v>
      </c>
      <c r="B106" s="14">
        <f>SUM(B107:B117)</f>
        <v>10130665.647</v>
      </c>
      <c r="C106" s="14">
        <f>SUM(C107:C117)</f>
        <v>9015476.3579100017</v>
      </c>
      <c r="D106" s="14">
        <f>SUM(D107:D117)</f>
        <v>168366.51889000001</v>
      </c>
      <c r="E106" s="14">
        <f t="shared" ref="E106:G106" si="46">SUM(E107:E117)</f>
        <v>9183842.8768000007</v>
      </c>
      <c r="F106" s="14">
        <f t="shared" si="46"/>
        <v>946822.77019999968</v>
      </c>
      <c r="G106" s="14">
        <f t="shared" si="46"/>
        <v>1115189.2890899994</v>
      </c>
      <c r="H106" s="7">
        <f t="shared" si="42"/>
        <v>90.653893799363701</v>
      </c>
    </row>
    <row r="107" spans="1:8" ht="11.25" customHeight="1">
      <c r="A107" s="53" t="s">
        <v>89</v>
      </c>
      <c r="B107" s="8">
        <v>3116336.7409999999</v>
      </c>
      <c r="C107" s="8">
        <v>2635114.2554600001</v>
      </c>
      <c r="D107" s="8">
        <v>74685.202519999992</v>
      </c>
      <c r="E107" s="8">
        <f t="shared" ref="E107:E117" si="47">C107+D107</f>
        <v>2709799.4579799999</v>
      </c>
      <c r="F107" s="8">
        <f t="shared" ref="F107:F117" si="48">B107-E107</f>
        <v>406537.28301999997</v>
      </c>
      <c r="G107" s="8">
        <f t="shared" ref="G107:G117" si="49">B107-C107</f>
        <v>481222.48553999979</v>
      </c>
      <c r="H107" s="7">
        <f t="shared" si="42"/>
        <v>86.954642042645673</v>
      </c>
    </row>
    <row r="108" spans="1:8" ht="11.25" customHeight="1">
      <c r="A108" s="53" t="s">
        <v>155</v>
      </c>
      <c r="B108" s="8">
        <v>1986828.0380000002</v>
      </c>
      <c r="C108" s="8">
        <v>1813747.2557899999</v>
      </c>
      <c r="D108" s="8">
        <v>6429.9837200000011</v>
      </c>
      <c r="E108" s="8">
        <f t="shared" si="47"/>
        <v>1820177.2395099998</v>
      </c>
      <c r="F108" s="8">
        <f t="shared" si="48"/>
        <v>166650.79849000042</v>
      </c>
      <c r="G108" s="8">
        <f t="shared" si="49"/>
        <v>173080.78221000032</v>
      </c>
      <c r="H108" s="7">
        <f t="shared" si="42"/>
        <v>91.612218304622075</v>
      </c>
    </row>
    <row r="109" spans="1:8" ht="11.25" customHeight="1">
      <c r="A109" s="53" t="s">
        <v>156</v>
      </c>
      <c r="B109" s="8">
        <v>570945.33699999994</v>
      </c>
      <c r="C109" s="8">
        <v>567835.18465999991</v>
      </c>
      <c r="D109" s="8">
        <v>3036.74964</v>
      </c>
      <c r="E109" s="8">
        <f t="shared" si="47"/>
        <v>570871.93429999996</v>
      </c>
      <c r="F109" s="8">
        <f t="shared" si="48"/>
        <v>73.402699999976903</v>
      </c>
      <c r="G109" s="8">
        <f t="shared" si="49"/>
        <v>3110.1523400000297</v>
      </c>
      <c r="H109" s="7">
        <f t="shared" si="42"/>
        <v>99.987143655400416</v>
      </c>
    </row>
    <row r="110" spans="1:8" ht="11.25" customHeight="1">
      <c r="A110" s="53" t="s">
        <v>157</v>
      </c>
      <c r="B110" s="8">
        <v>646169.90099999995</v>
      </c>
      <c r="C110" s="8">
        <v>466790.94868999999</v>
      </c>
      <c r="D110" s="8">
        <v>4600.5229400000007</v>
      </c>
      <c r="E110" s="8">
        <f t="shared" si="47"/>
        <v>471391.47162999999</v>
      </c>
      <c r="F110" s="8">
        <f t="shared" si="48"/>
        <v>174778.42936999997</v>
      </c>
      <c r="G110" s="8">
        <f t="shared" si="49"/>
        <v>179378.95230999996</v>
      </c>
      <c r="H110" s="7">
        <f t="shared" si="42"/>
        <v>72.951629424472372</v>
      </c>
    </row>
    <row r="111" spans="1:8" ht="11.25" customHeight="1">
      <c r="A111" s="53" t="s">
        <v>158</v>
      </c>
      <c r="B111" s="8">
        <v>1074945.4929999998</v>
      </c>
      <c r="C111" s="8">
        <v>1019522.17263</v>
      </c>
      <c r="D111" s="8">
        <v>740.10587999999996</v>
      </c>
      <c r="E111" s="8">
        <f t="shared" si="47"/>
        <v>1020262.2785100001</v>
      </c>
      <c r="F111" s="8">
        <f t="shared" si="48"/>
        <v>54683.214489999693</v>
      </c>
      <c r="G111" s="8">
        <f t="shared" si="49"/>
        <v>55423.320369999739</v>
      </c>
      <c r="H111" s="7">
        <f t="shared" si="42"/>
        <v>94.912931414095453</v>
      </c>
    </row>
    <row r="112" spans="1:8" ht="11.25" customHeight="1">
      <c r="A112" s="53" t="s">
        <v>159</v>
      </c>
      <c r="B112" s="8">
        <v>91849.933000000005</v>
      </c>
      <c r="C112" s="8">
        <v>82168.178090000001</v>
      </c>
      <c r="D112" s="8">
        <v>793.76814000000002</v>
      </c>
      <c r="E112" s="8">
        <f t="shared" si="47"/>
        <v>82961.946230000001</v>
      </c>
      <c r="F112" s="8">
        <f t="shared" si="48"/>
        <v>8887.9867700000032</v>
      </c>
      <c r="G112" s="8">
        <f t="shared" si="49"/>
        <v>9681.7549100000033</v>
      </c>
      <c r="H112" s="7">
        <f t="shared" si="42"/>
        <v>90.323360638706177</v>
      </c>
    </row>
    <row r="113" spans="1:8" ht="11.25" customHeight="1">
      <c r="A113" s="53" t="s">
        <v>160</v>
      </c>
      <c r="B113" s="8">
        <v>479061.83500000002</v>
      </c>
      <c r="C113" s="8">
        <v>406476.39061</v>
      </c>
      <c r="D113" s="8">
        <v>802.87553000000003</v>
      </c>
      <c r="E113" s="8">
        <f t="shared" si="47"/>
        <v>407279.26614000002</v>
      </c>
      <c r="F113" s="8">
        <f t="shared" si="48"/>
        <v>71782.568859999999</v>
      </c>
      <c r="G113" s="8">
        <f t="shared" si="49"/>
        <v>72585.444390000019</v>
      </c>
      <c r="H113" s="7">
        <f t="shared" si="42"/>
        <v>85.016011793133146</v>
      </c>
    </row>
    <row r="114" spans="1:8" ht="11.25" customHeight="1">
      <c r="A114" s="53" t="s">
        <v>161</v>
      </c>
      <c r="B114" s="8">
        <v>312231.61599999992</v>
      </c>
      <c r="C114" s="8">
        <v>288386.99325000023</v>
      </c>
      <c r="D114" s="8">
        <v>3327.8080300000311</v>
      </c>
      <c r="E114" s="8">
        <f t="shared" si="47"/>
        <v>291714.80128000025</v>
      </c>
      <c r="F114" s="8">
        <f t="shared" si="48"/>
        <v>20516.814719999675</v>
      </c>
      <c r="G114" s="8">
        <f t="shared" si="49"/>
        <v>23844.622749999689</v>
      </c>
      <c r="H114" s="7">
        <f t="shared" si="42"/>
        <v>93.428975904861701</v>
      </c>
    </row>
    <row r="115" spans="1:8" ht="11.25" customHeight="1">
      <c r="A115" s="53" t="s">
        <v>162</v>
      </c>
      <c r="B115" s="8">
        <v>54698</v>
      </c>
      <c r="C115" s="8">
        <v>48987.93649</v>
      </c>
      <c r="D115" s="8">
        <v>1307.05791</v>
      </c>
      <c r="E115" s="8">
        <f t="shared" si="47"/>
        <v>50294.994400000003</v>
      </c>
      <c r="F115" s="8">
        <f t="shared" si="48"/>
        <v>4403.0055999999968</v>
      </c>
      <c r="G115" s="8">
        <f t="shared" si="49"/>
        <v>5710.06351</v>
      </c>
      <c r="H115" s="7">
        <f t="shared" si="42"/>
        <v>91.950335295623248</v>
      </c>
    </row>
    <row r="116" spans="1:8" ht="11.25" customHeight="1">
      <c r="A116" s="53" t="s">
        <v>163</v>
      </c>
      <c r="B116" s="8">
        <v>1769311.443</v>
      </c>
      <c r="C116" s="8">
        <v>1658252.99193</v>
      </c>
      <c r="D116" s="8">
        <v>72633.886109999992</v>
      </c>
      <c r="E116" s="8">
        <f t="shared" si="47"/>
        <v>1730886.8780400001</v>
      </c>
      <c r="F116" s="8">
        <f t="shared" si="48"/>
        <v>38424.564959999872</v>
      </c>
      <c r="G116" s="8">
        <f t="shared" si="49"/>
        <v>111058.45106999995</v>
      </c>
      <c r="H116" s="7">
        <f t="shared" si="42"/>
        <v>97.828275789883094</v>
      </c>
    </row>
    <row r="117" spans="1:8" ht="11.25" customHeight="1">
      <c r="A117" s="53" t="s">
        <v>164</v>
      </c>
      <c r="B117" s="8">
        <v>28287.31</v>
      </c>
      <c r="C117" s="8">
        <v>28194.050309999999</v>
      </c>
      <c r="D117" s="8">
        <v>8.5584699999999998</v>
      </c>
      <c r="E117" s="8">
        <f t="shared" si="47"/>
        <v>28202.608779999999</v>
      </c>
      <c r="F117" s="8">
        <f t="shared" si="48"/>
        <v>84.70122000000265</v>
      </c>
      <c r="G117" s="8">
        <f t="shared" si="49"/>
        <v>93.259690000002593</v>
      </c>
      <c r="H117" s="7">
        <f t="shared" si="42"/>
        <v>99.700568134615835</v>
      </c>
    </row>
    <row r="118" spans="1:8" ht="11.25" customHeight="1">
      <c r="A118" s="53"/>
      <c r="B118" s="8"/>
      <c r="C118" s="12"/>
      <c r="D118" s="8"/>
      <c r="E118" s="12"/>
      <c r="F118" s="12"/>
      <c r="G118" s="12"/>
      <c r="H118" s="7" t="str">
        <f t="shared" si="42"/>
        <v/>
      </c>
    </row>
    <row r="119" spans="1:8" ht="11.25" customHeight="1">
      <c r="A119" s="51" t="s">
        <v>165</v>
      </c>
      <c r="B119" s="14">
        <f>SUM(B120:B126)</f>
        <v>16000224.140659999</v>
      </c>
      <c r="C119" s="14">
        <f>SUM(C120:C126)</f>
        <v>12004337.371479999</v>
      </c>
      <c r="D119" s="14">
        <f t="shared" ref="D119:G119" si="50">SUM(D120:D126)</f>
        <v>778176.79528999981</v>
      </c>
      <c r="E119" s="14">
        <f t="shared" si="50"/>
        <v>12782514.166769998</v>
      </c>
      <c r="F119" s="14">
        <f t="shared" si="50"/>
        <v>3217709.973890001</v>
      </c>
      <c r="G119" s="14">
        <f t="shared" si="50"/>
        <v>3995886.7691800008</v>
      </c>
      <c r="H119" s="7">
        <f t="shared" si="42"/>
        <v>79.889594385661695</v>
      </c>
    </row>
    <row r="120" spans="1:8" ht="11.25" customHeight="1">
      <c r="A120" s="53" t="s">
        <v>89</v>
      </c>
      <c r="B120" s="8">
        <v>8859399.1569999997</v>
      </c>
      <c r="C120" s="8">
        <v>5574510.9002099987</v>
      </c>
      <c r="D120" s="8">
        <v>668154.79041999998</v>
      </c>
      <c r="E120" s="8">
        <f t="shared" ref="E120:E126" si="51">C120+D120</f>
        <v>6242665.6906299982</v>
      </c>
      <c r="F120" s="8">
        <f t="shared" ref="F120:F126" si="52">B120-E120</f>
        <v>2616733.4663700014</v>
      </c>
      <c r="G120" s="8">
        <f t="shared" ref="G120:G126" si="53">B120-C120</f>
        <v>3284888.2567900009</v>
      </c>
      <c r="H120" s="7">
        <f t="shared" si="42"/>
        <v>70.463759223417938</v>
      </c>
    </row>
    <row r="121" spans="1:8" ht="11.25" customHeight="1">
      <c r="A121" s="53" t="s">
        <v>166</v>
      </c>
      <c r="B121" s="8">
        <v>22076.954000000002</v>
      </c>
      <c r="C121" s="8">
        <v>21801.801390000001</v>
      </c>
      <c r="D121" s="8">
        <v>274.69870000000003</v>
      </c>
      <c r="E121" s="8">
        <f t="shared" si="51"/>
        <v>22076.500090000001</v>
      </c>
      <c r="F121" s="8">
        <f t="shared" si="52"/>
        <v>0.45391000000017812</v>
      </c>
      <c r="G121" s="8">
        <f t="shared" si="53"/>
        <v>275.152610000001</v>
      </c>
      <c r="H121" s="7">
        <f t="shared" si="42"/>
        <v>99.997943964552363</v>
      </c>
    </row>
    <row r="122" spans="1:8" ht="11.25" customHeight="1">
      <c r="A122" s="53" t="s">
        <v>167</v>
      </c>
      <c r="B122" s="8">
        <v>98796.806000000026</v>
      </c>
      <c r="C122" s="8">
        <v>87282.412049999999</v>
      </c>
      <c r="D122" s="8">
        <v>2595.9341199999999</v>
      </c>
      <c r="E122" s="8">
        <f t="shared" si="51"/>
        <v>89878.346170000004</v>
      </c>
      <c r="F122" s="8">
        <f t="shared" si="52"/>
        <v>8918.4598300000216</v>
      </c>
      <c r="G122" s="8">
        <f t="shared" si="53"/>
        <v>11514.393950000027</v>
      </c>
      <c r="H122" s="7">
        <f t="shared" si="42"/>
        <v>90.972926968914336</v>
      </c>
    </row>
    <row r="123" spans="1:8" ht="11.25" customHeight="1">
      <c r="A123" s="53" t="s">
        <v>168</v>
      </c>
      <c r="B123" s="8">
        <v>546664.50299999991</v>
      </c>
      <c r="C123" s="8">
        <v>533927.70510000002</v>
      </c>
      <c r="D123" s="8">
        <v>3440.6936399999995</v>
      </c>
      <c r="E123" s="8">
        <f t="shared" si="51"/>
        <v>537368.39873999998</v>
      </c>
      <c r="F123" s="8">
        <f t="shared" si="52"/>
        <v>9296.1042599999346</v>
      </c>
      <c r="G123" s="8">
        <f t="shared" si="53"/>
        <v>12736.797899999889</v>
      </c>
      <c r="H123" s="7">
        <f t="shared" si="42"/>
        <v>98.299486392662317</v>
      </c>
    </row>
    <row r="124" spans="1:8" ht="11.25" customHeight="1">
      <c r="A124" s="53" t="s">
        <v>169</v>
      </c>
      <c r="B124" s="8">
        <v>85127.044999999984</v>
      </c>
      <c r="C124" s="8">
        <v>79900.025039999964</v>
      </c>
      <c r="D124" s="8">
        <v>2550.0173500000001</v>
      </c>
      <c r="E124" s="8">
        <f t="shared" si="51"/>
        <v>82450.042389999959</v>
      </c>
      <c r="F124" s="8">
        <f t="shared" si="52"/>
        <v>2677.002610000025</v>
      </c>
      <c r="G124" s="8">
        <f t="shared" si="53"/>
        <v>5227.0199600000196</v>
      </c>
      <c r="H124" s="7">
        <f t="shared" si="42"/>
        <v>96.855285403128903</v>
      </c>
    </row>
    <row r="125" spans="1:8" ht="11.25" customHeight="1">
      <c r="A125" s="53" t="s">
        <v>170</v>
      </c>
      <c r="B125" s="8">
        <v>730561.21900000004</v>
      </c>
      <c r="C125" s="8">
        <v>654174.6669699999</v>
      </c>
      <c r="D125" s="8">
        <v>3006.2826599999999</v>
      </c>
      <c r="E125" s="8">
        <f t="shared" si="51"/>
        <v>657180.94962999993</v>
      </c>
      <c r="F125" s="8">
        <f t="shared" si="52"/>
        <v>73380.269370000111</v>
      </c>
      <c r="G125" s="8">
        <f t="shared" si="53"/>
        <v>76386.552030000137</v>
      </c>
      <c r="H125" s="7">
        <f t="shared" si="42"/>
        <v>89.955630348070798</v>
      </c>
    </row>
    <row r="126" spans="1:8" ht="11.25" customHeight="1">
      <c r="A126" s="53" t="s">
        <v>171</v>
      </c>
      <c r="B126" s="8">
        <v>5657598.4566599997</v>
      </c>
      <c r="C126" s="8">
        <v>5052739.8607200002</v>
      </c>
      <c r="D126" s="8">
        <v>98154.378399999987</v>
      </c>
      <c r="E126" s="8">
        <f t="shared" si="51"/>
        <v>5150894.23912</v>
      </c>
      <c r="F126" s="8">
        <f t="shared" si="52"/>
        <v>506704.21753999963</v>
      </c>
      <c r="G126" s="8">
        <f t="shared" si="53"/>
        <v>604858.59593999945</v>
      </c>
      <c r="H126" s="7">
        <f t="shared" si="42"/>
        <v>91.043828553376414</v>
      </c>
    </row>
    <row r="127" spans="1:8" ht="11.25" customHeight="1">
      <c r="A127" s="53"/>
      <c r="B127" s="8"/>
      <c r="C127" s="8"/>
      <c r="D127" s="8"/>
      <c r="E127" s="8"/>
      <c r="F127" s="8"/>
      <c r="G127" s="8"/>
      <c r="H127" s="7"/>
    </row>
    <row r="128" spans="1:8" ht="11.25" customHeight="1">
      <c r="A128" s="51" t="s">
        <v>172</v>
      </c>
      <c r="B128" s="14">
        <f>SUM(B129:B130)</f>
        <v>4328916.7070000004</v>
      </c>
      <c r="C128" s="14">
        <f>SUM(C129:C130)</f>
        <v>2100902.0736699998</v>
      </c>
      <c r="D128" s="14">
        <f>SUM(D129:D130)</f>
        <v>99082.614819999988</v>
      </c>
      <c r="E128" s="14">
        <f t="shared" ref="E128:G128" si="54">SUM(E129:E130)</f>
        <v>2199984.6884900001</v>
      </c>
      <c r="F128" s="14">
        <f t="shared" si="54"/>
        <v>2128932.0185099998</v>
      </c>
      <c r="G128" s="14">
        <f t="shared" si="54"/>
        <v>2228014.6333299996</v>
      </c>
      <c r="H128" s="7">
        <f>IFERROR(E128/B128*100,"")</f>
        <v>50.820674949290492</v>
      </c>
    </row>
    <row r="129" spans="1:8" ht="11.25" customHeight="1">
      <c r="A129" s="58" t="s">
        <v>173</v>
      </c>
      <c r="B129" s="8">
        <v>1268567.7069999999</v>
      </c>
      <c r="C129" s="8">
        <v>1086936.6176500001</v>
      </c>
      <c r="D129" s="8">
        <v>66829.515969999993</v>
      </c>
      <c r="E129" s="8">
        <f t="shared" ref="E129:E130" si="55">C129+D129</f>
        <v>1153766.1336200002</v>
      </c>
      <c r="F129" s="8">
        <f>B129-E129</f>
        <v>114801.57337999973</v>
      </c>
      <c r="G129" s="8">
        <f>B129-C129</f>
        <v>181631.08934999979</v>
      </c>
      <c r="H129" s="7">
        <f>IFERROR(E129/B129*100,"")</f>
        <v>90.950299873903404</v>
      </c>
    </row>
    <row r="130" spans="1:8" ht="11.25" customHeight="1">
      <c r="A130" s="58" t="s">
        <v>174</v>
      </c>
      <c r="B130" s="8">
        <v>3060349</v>
      </c>
      <c r="C130" s="8">
        <v>1013965.4560199999</v>
      </c>
      <c r="D130" s="8">
        <v>32253.098850000002</v>
      </c>
      <c r="E130" s="8">
        <f t="shared" si="55"/>
        <v>1046218.5548699999</v>
      </c>
      <c r="F130" s="8">
        <f>B130-E130</f>
        <v>2014130.4451300001</v>
      </c>
      <c r="G130" s="8">
        <f>B130-C130</f>
        <v>2046383.5439800001</v>
      </c>
      <c r="H130" s="7">
        <f>IFERROR(E130/B130*100,"")</f>
        <v>34.186249831963607</v>
      </c>
    </row>
    <row r="131" spans="1:8" ht="11.25" customHeight="1">
      <c r="A131" s="53"/>
      <c r="B131" s="8"/>
      <c r="C131" s="8"/>
      <c r="D131" s="8"/>
      <c r="E131" s="8"/>
      <c r="F131" s="8"/>
      <c r="G131" s="8"/>
      <c r="H131" s="7"/>
    </row>
    <row r="132" spans="1:8" ht="11.25" customHeight="1">
      <c r="A132" s="51" t="s">
        <v>175</v>
      </c>
      <c r="B132" s="14">
        <f t="shared" ref="B132:G132" si="56">+B133+B141</f>
        <v>98997796.583000004</v>
      </c>
      <c r="C132" s="14">
        <f t="shared" si="56"/>
        <v>92523341.474450007</v>
      </c>
      <c r="D132" s="14">
        <f t="shared" si="56"/>
        <v>2024567.905</v>
      </c>
      <c r="E132" s="14">
        <f t="shared" si="56"/>
        <v>94547909.379450008</v>
      </c>
      <c r="F132" s="14">
        <f t="shared" si="56"/>
        <v>4449887.2035500063</v>
      </c>
      <c r="G132" s="14">
        <f t="shared" si="56"/>
        <v>6474455.1085500056</v>
      </c>
      <c r="H132" s="7">
        <f t="shared" ref="H132:H163" si="57">IFERROR(E132/B132*100,"")</f>
        <v>95.505064398257389</v>
      </c>
    </row>
    <row r="133" spans="1:8" ht="22.5" customHeight="1">
      <c r="A133" s="59" t="s">
        <v>176</v>
      </c>
      <c r="B133" s="14">
        <f t="shared" ref="B133:C133" si="58">SUM(B134:B138)</f>
        <v>6250591.6389999995</v>
      </c>
      <c r="C133" s="14">
        <f t="shared" si="58"/>
        <v>5798776.6607900001</v>
      </c>
      <c r="D133" s="14">
        <f t="shared" ref="D133:G133" si="59">SUM(D134:D138)</f>
        <v>43024.76584</v>
      </c>
      <c r="E133" s="14">
        <f t="shared" si="59"/>
        <v>5841801.4266299997</v>
      </c>
      <c r="F133" s="14">
        <f t="shared" si="59"/>
        <v>408790.21236999956</v>
      </c>
      <c r="G133" s="14">
        <f t="shared" si="59"/>
        <v>451814.97820999945</v>
      </c>
      <c r="H133" s="7">
        <f t="shared" si="57"/>
        <v>93.45997569543033</v>
      </c>
    </row>
    <row r="134" spans="1:8" ht="11.25" customHeight="1">
      <c r="A134" s="58" t="s">
        <v>173</v>
      </c>
      <c r="B134" s="8">
        <v>427533.56900000002</v>
      </c>
      <c r="C134" s="8">
        <v>372326.67994</v>
      </c>
      <c r="D134" s="8">
        <v>7166.7325799999999</v>
      </c>
      <c r="E134" s="8">
        <f t="shared" ref="E134:E137" si="60">C134+D134</f>
        <v>379493.41252000001</v>
      </c>
      <c r="F134" s="8">
        <f t="shared" ref="F134:F140" si="61">B134-E134</f>
        <v>48040.156480000005</v>
      </c>
      <c r="G134" s="8">
        <f t="shared" ref="G134:G140" si="62">B134-C134</f>
        <v>55206.889060000016</v>
      </c>
      <c r="H134" s="7">
        <f t="shared" si="57"/>
        <v>88.763418836942833</v>
      </c>
    </row>
    <row r="135" spans="1:8" ht="11.25" customHeight="1">
      <c r="A135" s="58" t="s">
        <v>177</v>
      </c>
      <c r="B135" s="8">
        <v>707269.14100000006</v>
      </c>
      <c r="C135" s="8">
        <v>466478.05823999998</v>
      </c>
      <c r="D135" s="8">
        <v>2408.6388999999999</v>
      </c>
      <c r="E135" s="8">
        <f t="shared" si="60"/>
        <v>468886.69714</v>
      </c>
      <c r="F135" s="8">
        <f t="shared" si="61"/>
        <v>238382.44386000006</v>
      </c>
      <c r="G135" s="8">
        <f t="shared" si="62"/>
        <v>240791.08276000008</v>
      </c>
      <c r="H135" s="7">
        <f t="shared" si="57"/>
        <v>66.295370455021725</v>
      </c>
    </row>
    <row r="136" spans="1:8" ht="11.25" customHeight="1">
      <c r="A136" s="58" t="s">
        <v>178</v>
      </c>
      <c r="B136" s="8">
        <v>52080.602000000006</v>
      </c>
      <c r="C136" s="8">
        <v>51399.856030000003</v>
      </c>
      <c r="D136" s="8">
        <v>585.83695</v>
      </c>
      <c r="E136" s="8">
        <f t="shared" si="60"/>
        <v>51985.69298</v>
      </c>
      <c r="F136" s="8">
        <f t="shared" si="61"/>
        <v>94.909020000006421</v>
      </c>
      <c r="G136" s="8">
        <f t="shared" si="62"/>
        <v>680.74597000000358</v>
      </c>
      <c r="H136" s="7">
        <f t="shared" si="57"/>
        <v>99.81776512491156</v>
      </c>
    </row>
    <row r="137" spans="1:8" ht="11.45">
      <c r="A137" s="58" t="s">
        <v>179</v>
      </c>
      <c r="B137" s="8">
        <v>496336.73300000001</v>
      </c>
      <c r="C137" s="8">
        <v>487523.31142000004</v>
      </c>
      <c r="D137" s="8">
        <v>0</v>
      </c>
      <c r="E137" s="8">
        <f t="shared" si="60"/>
        <v>487523.31142000004</v>
      </c>
      <c r="F137" s="8">
        <f t="shared" si="61"/>
        <v>8813.4215799999656</v>
      </c>
      <c r="G137" s="8">
        <f t="shared" si="62"/>
        <v>8813.4215799999656</v>
      </c>
      <c r="H137" s="7">
        <f t="shared" si="57"/>
        <v>98.224306001546751</v>
      </c>
    </row>
    <row r="138" spans="1:8" ht="11.25" customHeight="1">
      <c r="A138" s="59" t="s">
        <v>180</v>
      </c>
      <c r="B138" s="14">
        <f>SUM(B139:B140)</f>
        <v>4567371.5939999996</v>
      </c>
      <c r="C138" s="14">
        <f>SUM(C139:C140)</f>
        <v>4421048.7551600002</v>
      </c>
      <c r="D138" s="14">
        <f>SUM(D139:D140)</f>
        <v>32863.557410000001</v>
      </c>
      <c r="E138" s="14">
        <f t="shared" ref="E138" si="63">SUM(C138:D138)</f>
        <v>4453912.3125700001</v>
      </c>
      <c r="F138" s="14">
        <f t="shared" si="61"/>
        <v>113459.28142999951</v>
      </c>
      <c r="G138" s="14">
        <f t="shared" si="62"/>
        <v>146322.8388399994</v>
      </c>
      <c r="H138" s="7">
        <f t="shared" si="57"/>
        <v>97.515873646474333</v>
      </c>
    </row>
    <row r="139" spans="1:8" ht="11.25" customHeight="1">
      <c r="A139" s="60" t="s">
        <v>180</v>
      </c>
      <c r="B139" s="8">
        <v>3729598.8119999999</v>
      </c>
      <c r="C139" s="8">
        <v>3643251.4773399998</v>
      </c>
      <c r="D139" s="8">
        <v>25927.168260000002</v>
      </c>
      <c r="E139" s="8">
        <f t="shared" ref="E139:E140" si="64">C139+D139</f>
        <v>3669178.6455999999</v>
      </c>
      <c r="F139" s="8">
        <f t="shared" si="61"/>
        <v>60420.166399999987</v>
      </c>
      <c r="G139" s="8">
        <f t="shared" si="62"/>
        <v>86347.334660000168</v>
      </c>
      <c r="H139" s="7">
        <f t="shared" si="57"/>
        <v>98.379982152353818</v>
      </c>
    </row>
    <row r="140" spans="1:8" ht="11.25" customHeight="1">
      <c r="A140" s="60" t="s">
        <v>181</v>
      </c>
      <c r="B140" s="8">
        <v>837772.78200000001</v>
      </c>
      <c r="C140" s="8">
        <v>777797.27782000008</v>
      </c>
      <c r="D140" s="8">
        <v>6936.38915</v>
      </c>
      <c r="E140" s="8">
        <f t="shared" si="64"/>
        <v>784733.66697000002</v>
      </c>
      <c r="F140" s="8">
        <f t="shared" si="61"/>
        <v>53039.115029999986</v>
      </c>
      <c r="G140" s="8">
        <f t="shared" si="62"/>
        <v>59975.504179999931</v>
      </c>
      <c r="H140" s="7">
        <f t="shared" si="57"/>
        <v>93.669033397888541</v>
      </c>
    </row>
    <row r="141" spans="1:8" ht="11.25" customHeight="1">
      <c r="A141" s="59" t="s">
        <v>182</v>
      </c>
      <c r="B141" s="14">
        <f t="shared" ref="B141:G141" si="65">SUM(B142:B145)</f>
        <v>92747204.944000006</v>
      </c>
      <c r="C141" s="14">
        <f t="shared" si="65"/>
        <v>86724564.813660011</v>
      </c>
      <c r="D141" s="14">
        <f t="shared" ref="D141" si="66">SUM(D142:D145)</f>
        <v>1981543.13916</v>
      </c>
      <c r="E141" s="14">
        <f t="shared" si="65"/>
        <v>88706107.952820003</v>
      </c>
      <c r="F141" s="14">
        <f t="shared" si="65"/>
        <v>4041096.9911800064</v>
      </c>
      <c r="G141" s="14">
        <f t="shared" si="65"/>
        <v>6022640.1303400062</v>
      </c>
      <c r="H141" s="7">
        <f t="shared" si="57"/>
        <v>95.642890808817384</v>
      </c>
    </row>
    <row r="142" spans="1:8" ht="11.25" customHeight="1">
      <c r="A142" s="60" t="s">
        <v>183</v>
      </c>
      <c r="B142" s="8">
        <v>34223501.236150011</v>
      </c>
      <c r="C142" s="8">
        <v>32463724.777440004</v>
      </c>
      <c r="D142" s="8">
        <v>917303.34134999989</v>
      </c>
      <c r="E142" s="8">
        <f t="shared" ref="E142:E144" si="67">C142+D142</f>
        <v>33381028.118790004</v>
      </c>
      <c r="F142" s="8">
        <f>B142-E142</f>
        <v>842473.11736000702</v>
      </c>
      <c r="G142" s="8">
        <f>B142-C142</f>
        <v>1759776.4587100074</v>
      </c>
      <c r="H142" s="7">
        <f t="shared" si="57"/>
        <v>97.538319906117295</v>
      </c>
    </row>
    <row r="143" spans="1:8" ht="11.25" customHeight="1">
      <c r="A143" s="60" t="s">
        <v>184</v>
      </c>
      <c r="B143" s="8">
        <v>12248409.410190001</v>
      </c>
      <c r="C143" s="8">
        <v>11189691.258169999</v>
      </c>
      <c r="D143" s="8">
        <v>843579.47333000018</v>
      </c>
      <c r="E143" s="8">
        <f t="shared" si="67"/>
        <v>12033270.7315</v>
      </c>
      <c r="F143" s="8">
        <f>B143-E143</f>
        <v>215138.67869000137</v>
      </c>
      <c r="G143" s="8">
        <f>B143-C143</f>
        <v>1058718.1520200018</v>
      </c>
      <c r="H143" s="7">
        <f t="shared" si="57"/>
        <v>98.24353782205371</v>
      </c>
    </row>
    <row r="144" spans="1:8" ht="11.25" customHeight="1">
      <c r="A144" s="60" t="s">
        <v>185</v>
      </c>
      <c r="B144" s="8">
        <v>12157950.635219997</v>
      </c>
      <c r="C144" s="8">
        <v>10587162.29631</v>
      </c>
      <c r="D144" s="8">
        <v>27311.679340000002</v>
      </c>
      <c r="E144" s="8">
        <f t="shared" si="67"/>
        <v>10614473.975649999</v>
      </c>
      <c r="F144" s="8">
        <f>B144-E144</f>
        <v>1543476.6595699973</v>
      </c>
      <c r="G144" s="8">
        <f>B144-C144</f>
        <v>1570788.3389099967</v>
      </c>
      <c r="H144" s="7">
        <f t="shared" si="57"/>
        <v>87.30479580087497</v>
      </c>
    </row>
    <row r="145" spans="1:9" ht="22.5" customHeight="1">
      <c r="A145" s="61" t="s">
        <v>186</v>
      </c>
      <c r="B145" s="11">
        <f t="shared" ref="B145:G145" si="68">SUM(B146)</f>
        <v>34117343.662440002</v>
      </c>
      <c r="C145" s="11">
        <f t="shared" si="68"/>
        <v>32483986.481740002</v>
      </c>
      <c r="D145" s="11">
        <f t="shared" si="68"/>
        <v>193348.64513999998</v>
      </c>
      <c r="E145" s="14">
        <f t="shared" si="68"/>
        <v>32677335.126880001</v>
      </c>
      <c r="F145" s="14">
        <f t="shared" si="68"/>
        <v>1440008.5355600007</v>
      </c>
      <c r="G145" s="14">
        <f t="shared" si="68"/>
        <v>1633357.1807000004</v>
      </c>
      <c r="H145" s="7">
        <f t="shared" si="57"/>
        <v>95.779247793123716</v>
      </c>
    </row>
    <row r="146" spans="1:9" ht="11.25" customHeight="1">
      <c r="A146" s="60" t="s">
        <v>187</v>
      </c>
      <c r="B146" s="8">
        <v>34117343.662440002</v>
      </c>
      <c r="C146" s="8">
        <v>32483986.481740002</v>
      </c>
      <c r="D146" s="8">
        <v>193348.64513999998</v>
      </c>
      <c r="E146" s="8">
        <f t="shared" ref="E146" si="69">C146+D146</f>
        <v>32677335.126880001</v>
      </c>
      <c r="F146" s="8">
        <f>B146-E146</f>
        <v>1440008.5355600007</v>
      </c>
      <c r="G146" s="8">
        <f>B146-C146</f>
        <v>1633357.1807000004</v>
      </c>
      <c r="H146" s="7">
        <f t="shared" si="57"/>
        <v>95.779247793123716</v>
      </c>
    </row>
    <row r="147" spans="1:9" ht="11.25" customHeight="1">
      <c r="A147" s="57"/>
      <c r="B147" s="10"/>
      <c r="C147" s="9"/>
      <c r="D147" s="10"/>
      <c r="E147" s="9"/>
      <c r="F147" s="9"/>
      <c r="G147" s="9"/>
      <c r="H147" s="7" t="str">
        <f t="shared" si="57"/>
        <v/>
      </c>
    </row>
    <row r="148" spans="1:9" ht="11.25" customHeight="1">
      <c r="A148" s="51" t="s">
        <v>188</v>
      </c>
      <c r="B148" s="8">
        <v>257140813.22843003</v>
      </c>
      <c r="C148" s="8">
        <v>218513150.14505002</v>
      </c>
      <c r="D148" s="8">
        <v>17223152.631900001</v>
      </c>
      <c r="E148" s="8">
        <f t="shared" ref="E148" si="70">C148+D148</f>
        <v>235736302.77695003</v>
      </c>
      <c r="F148" s="8">
        <f>B148-E148</f>
        <v>21404510.451480001</v>
      </c>
      <c r="G148" s="8">
        <f>B148-C148</f>
        <v>38627663.083380014</v>
      </c>
      <c r="H148" s="7">
        <f t="shared" si="57"/>
        <v>91.675957549194891</v>
      </c>
    </row>
    <row r="149" spans="1:9" ht="11.25" customHeight="1">
      <c r="A149" s="57"/>
      <c r="B149" s="8"/>
      <c r="C149" s="12"/>
      <c r="D149" s="8"/>
      <c r="E149" s="12"/>
      <c r="F149" s="12"/>
      <c r="G149" s="12"/>
      <c r="H149" s="7" t="str">
        <f t="shared" si="57"/>
        <v/>
      </c>
    </row>
    <row r="150" spans="1:9" ht="11.25" customHeight="1">
      <c r="A150" s="51" t="s">
        <v>189</v>
      </c>
      <c r="B150" s="14">
        <f t="shared" ref="B150:C150" si="71">SUM(B151:B169)</f>
        <v>9282331.6260000002</v>
      </c>
      <c r="C150" s="14">
        <f t="shared" si="71"/>
        <v>7743726.9255400021</v>
      </c>
      <c r="D150" s="14">
        <f t="shared" ref="D150:G150" si="72">SUM(D151:D169)</f>
        <v>479932.81296000013</v>
      </c>
      <c r="E150" s="14">
        <f t="shared" si="72"/>
        <v>8223659.7385000018</v>
      </c>
      <c r="F150" s="14">
        <f t="shared" si="72"/>
        <v>1058671.8874999993</v>
      </c>
      <c r="G150" s="14">
        <f t="shared" si="72"/>
        <v>1538604.7004599997</v>
      </c>
      <c r="H150" s="7">
        <f t="shared" si="57"/>
        <v>88.594763361668356</v>
      </c>
    </row>
    <row r="151" spans="1:9" ht="11.25" customHeight="1">
      <c r="A151" s="53" t="s">
        <v>190</v>
      </c>
      <c r="B151" s="8">
        <v>2557496.046000001</v>
      </c>
      <c r="C151" s="8">
        <v>1886756.4245200015</v>
      </c>
      <c r="D151" s="8">
        <v>122885.78175000002</v>
      </c>
      <c r="E151" s="8">
        <f t="shared" ref="E151:E169" si="73">C151+D151</f>
        <v>2009642.2062700016</v>
      </c>
      <c r="F151" s="8">
        <f t="shared" ref="F151:F169" si="74">B151-E151</f>
        <v>547853.83972999942</v>
      </c>
      <c r="G151" s="8">
        <f t="shared" ref="G151:G169" si="75">B151-C151</f>
        <v>670739.62147999951</v>
      </c>
      <c r="H151" s="7">
        <f t="shared" si="57"/>
        <v>78.57850687249902</v>
      </c>
      <c r="I151" s="55"/>
    </row>
    <row r="152" spans="1:9" ht="11.25" customHeight="1">
      <c r="A152" s="53" t="s">
        <v>191</v>
      </c>
      <c r="B152" s="8">
        <v>143780.28599999999</v>
      </c>
      <c r="C152" s="8">
        <v>118363.96312</v>
      </c>
      <c r="D152" s="8">
        <v>0</v>
      </c>
      <c r="E152" s="8">
        <f t="shared" si="73"/>
        <v>118363.96312</v>
      </c>
      <c r="F152" s="8">
        <f t="shared" si="74"/>
        <v>25416.322879999992</v>
      </c>
      <c r="G152" s="8">
        <f t="shared" si="75"/>
        <v>25416.322879999992</v>
      </c>
      <c r="H152" s="7">
        <f t="shared" si="57"/>
        <v>82.322804059521772</v>
      </c>
      <c r="I152" s="55"/>
    </row>
    <row r="153" spans="1:9" ht="11.25" customHeight="1">
      <c r="A153" s="53" t="s">
        <v>192</v>
      </c>
      <c r="B153" s="8">
        <v>175299</v>
      </c>
      <c r="C153" s="8">
        <v>161295.6857</v>
      </c>
      <c r="D153" s="8">
        <v>11287.481019999999</v>
      </c>
      <c r="E153" s="8">
        <f t="shared" si="73"/>
        <v>172583.16672000001</v>
      </c>
      <c r="F153" s="8">
        <f t="shared" si="74"/>
        <v>2715.8332799999916</v>
      </c>
      <c r="G153" s="8">
        <f t="shared" si="75"/>
        <v>14003.314299999998</v>
      </c>
      <c r="H153" s="7">
        <f t="shared" si="57"/>
        <v>98.450742286037013</v>
      </c>
      <c r="I153" s="55"/>
    </row>
    <row r="154" spans="1:9" ht="11.25" customHeight="1">
      <c r="A154" s="53" t="s">
        <v>193</v>
      </c>
      <c r="B154" s="8">
        <v>68664</v>
      </c>
      <c r="C154" s="8">
        <v>55932.906090000004</v>
      </c>
      <c r="D154" s="8">
        <v>1219.9489599999999</v>
      </c>
      <c r="E154" s="8">
        <f t="shared" si="73"/>
        <v>57152.855050000006</v>
      </c>
      <c r="F154" s="8">
        <f t="shared" si="74"/>
        <v>11511.144949999994</v>
      </c>
      <c r="G154" s="8">
        <f t="shared" si="75"/>
        <v>12731.093909999996</v>
      </c>
      <c r="H154" s="7">
        <f t="shared" si="57"/>
        <v>83.235545627985559</v>
      </c>
      <c r="I154" s="55"/>
    </row>
    <row r="155" spans="1:9" ht="11.25" customHeight="1">
      <c r="A155" s="53" t="s">
        <v>194</v>
      </c>
      <c r="B155" s="8">
        <v>151689</v>
      </c>
      <c r="C155" s="8">
        <v>121662.45981999999</v>
      </c>
      <c r="D155" s="8">
        <v>3934.1632400000003</v>
      </c>
      <c r="E155" s="8">
        <f t="shared" si="73"/>
        <v>125596.62305999998</v>
      </c>
      <c r="F155" s="8">
        <f t="shared" si="74"/>
        <v>26092.376940000016</v>
      </c>
      <c r="G155" s="8">
        <f t="shared" si="75"/>
        <v>30026.540180000011</v>
      </c>
      <c r="H155" s="7">
        <f t="shared" si="57"/>
        <v>82.798767913296274</v>
      </c>
      <c r="I155" s="55"/>
    </row>
    <row r="156" spans="1:9" ht="11.25" customHeight="1">
      <c r="A156" s="53" t="s">
        <v>195</v>
      </c>
      <c r="B156" s="8">
        <v>94540.866999999998</v>
      </c>
      <c r="C156" s="8">
        <v>80368.080700000006</v>
      </c>
      <c r="D156" s="8">
        <v>1050.6450300000001</v>
      </c>
      <c r="E156" s="8">
        <f t="shared" si="73"/>
        <v>81418.725730000006</v>
      </c>
      <c r="F156" s="8">
        <f t="shared" si="74"/>
        <v>13122.141269999993</v>
      </c>
      <c r="G156" s="8">
        <f t="shared" si="75"/>
        <v>14172.786299999992</v>
      </c>
      <c r="H156" s="7">
        <f t="shared" si="57"/>
        <v>86.120138638034717</v>
      </c>
      <c r="I156" s="55"/>
    </row>
    <row r="157" spans="1:9" ht="11.25" customHeight="1">
      <c r="A157" s="53" t="s">
        <v>196</v>
      </c>
      <c r="B157" s="8">
        <v>32525.82</v>
      </c>
      <c r="C157" s="8">
        <v>32521.484530000002</v>
      </c>
      <c r="D157" s="8">
        <v>4.2037500000000003</v>
      </c>
      <c r="E157" s="8">
        <f t="shared" si="73"/>
        <v>32525.688280000002</v>
      </c>
      <c r="F157" s="8">
        <f t="shared" si="74"/>
        <v>0.13171999999758555</v>
      </c>
      <c r="G157" s="8">
        <f t="shared" si="75"/>
        <v>4.3354699999981676</v>
      </c>
      <c r="H157" s="7">
        <f t="shared" si="57"/>
        <v>99.999595029425862</v>
      </c>
      <c r="I157" s="55"/>
    </row>
    <row r="158" spans="1:9" ht="11.25" customHeight="1">
      <c r="A158" s="53" t="s">
        <v>197</v>
      </c>
      <c r="B158" s="8">
        <v>80712.707999999999</v>
      </c>
      <c r="C158" s="8">
        <v>45259.885150000002</v>
      </c>
      <c r="D158" s="8">
        <v>12.95133</v>
      </c>
      <c r="E158" s="8">
        <f t="shared" si="73"/>
        <v>45272.836480000005</v>
      </c>
      <c r="F158" s="8">
        <f t="shared" si="74"/>
        <v>35439.871519999993</v>
      </c>
      <c r="G158" s="8">
        <f t="shared" si="75"/>
        <v>35452.822849999997</v>
      </c>
      <c r="H158" s="7">
        <f t="shared" si="57"/>
        <v>56.091336298616078</v>
      </c>
      <c r="I158" s="55"/>
    </row>
    <row r="159" spans="1:9" ht="11.25" customHeight="1">
      <c r="A159" s="53" t="s">
        <v>198</v>
      </c>
      <c r="B159" s="8">
        <v>520344.69799999997</v>
      </c>
      <c r="C159" s="8">
        <v>506705.60907000001</v>
      </c>
      <c r="D159" s="8">
        <v>13626.69787</v>
      </c>
      <c r="E159" s="8">
        <f t="shared" si="73"/>
        <v>520332.30693999998</v>
      </c>
      <c r="F159" s="8">
        <f t="shared" si="74"/>
        <v>12.391059999994468</v>
      </c>
      <c r="G159" s="8">
        <f t="shared" si="75"/>
        <v>13639.088929999969</v>
      </c>
      <c r="H159" s="7">
        <f t="shared" si="57"/>
        <v>99.997618682375816</v>
      </c>
      <c r="I159" s="55"/>
    </row>
    <row r="160" spans="1:9" ht="11.25" customHeight="1">
      <c r="A160" s="53" t="s">
        <v>199</v>
      </c>
      <c r="B160" s="8">
        <v>561931.17800000007</v>
      </c>
      <c r="C160" s="8">
        <v>461491.77470000001</v>
      </c>
      <c r="D160" s="8">
        <v>81.638999999999996</v>
      </c>
      <c r="E160" s="8">
        <f t="shared" si="73"/>
        <v>461573.41370000003</v>
      </c>
      <c r="F160" s="8">
        <f t="shared" si="74"/>
        <v>100357.76430000004</v>
      </c>
      <c r="G160" s="8">
        <f t="shared" si="75"/>
        <v>100439.40330000006</v>
      </c>
      <c r="H160" s="7">
        <f t="shared" si="57"/>
        <v>82.140559515279293</v>
      </c>
      <c r="I160" s="55"/>
    </row>
    <row r="161" spans="1:9" ht="11.25" customHeight="1">
      <c r="A161" s="53" t="s">
        <v>200</v>
      </c>
      <c r="B161" s="8">
        <v>265608.51500000001</v>
      </c>
      <c r="C161" s="8">
        <v>249369.80816999997</v>
      </c>
      <c r="D161" s="8">
        <v>16238.706829999999</v>
      </c>
      <c r="E161" s="8">
        <f t="shared" si="73"/>
        <v>265608.51499999996</v>
      </c>
      <c r="F161" s="8">
        <f t="shared" si="74"/>
        <v>0</v>
      </c>
      <c r="G161" s="8">
        <f t="shared" si="75"/>
        <v>16238.706830000039</v>
      </c>
      <c r="H161" s="7">
        <f t="shared" si="57"/>
        <v>99.999999999999972</v>
      </c>
      <c r="I161" s="55"/>
    </row>
    <row r="162" spans="1:9" ht="11.25" customHeight="1">
      <c r="A162" s="53" t="s">
        <v>201</v>
      </c>
      <c r="B162" s="8">
        <v>421806</v>
      </c>
      <c r="C162" s="8">
        <v>300985.23368</v>
      </c>
      <c r="D162" s="8">
        <v>1738.81087</v>
      </c>
      <c r="E162" s="8">
        <f t="shared" si="73"/>
        <v>302724.04454999999</v>
      </c>
      <c r="F162" s="8">
        <f t="shared" si="74"/>
        <v>119081.95545000001</v>
      </c>
      <c r="G162" s="8">
        <f t="shared" si="75"/>
        <v>120820.76632</v>
      </c>
      <c r="H162" s="7">
        <f t="shared" si="57"/>
        <v>71.768548704854837</v>
      </c>
      <c r="I162" s="55"/>
    </row>
    <row r="163" spans="1:9" ht="11.25" customHeight="1">
      <c r="A163" s="53" t="s">
        <v>202</v>
      </c>
      <c r="B163" s="8">
        <v>288638.41299999994</v>
      </c>
      <c r="C163" s="8">
        <v>189431.7794</v>
      </c>
      <c r="D163" s="8">
        <v>4284.3693600000006</v>
      </c>
      <c r="E163" s="8">
        <f t="shared" si="73"/>
        <v>193716.14876000001</v>
      </c>
      <c r="F163" s="8">
        <f t="shared" si="74"/>
        <v>94922.264239999931</v>
      </c>
      <c r="G163" s="8">
        <f t="shared" si="75"/>
        <v>99206.633599999943</v>
      </c>
      <c r="H163" s="7">
        <f t="shared" si="57"/>
        <v>67.113779744901819</v>
      </c>
      <c r="I163" s="55"/>
    </row>
    <row r="164" spans="1:9" ht="11.25" customHeight="1">
      <c r="A164" s="53" t="s">
        <v>203</v>
      </c>
      <c r="B164" s="8">
        <v>149130.72999999998</v>
      </c>
      <c r="C164" s="8">
        <v>140057.27124999999</v>
      </c>
      <c r="D164" s="8">
        <v>251.76054000000002</v>
      </c>
      <c r="E164" s="8">
        <f t="shared" si="73"/>
        <v>140309.03178999998</v>
      </c>
      <c r="F164" s="8">
        <f t="shared" si="74"/>
        <v>8821.6982100000023</v>
      </c>
      <c r="G164" s="8">
        <f t="shared" si="75"/>
        <v>9073.4587499999907</v>
      </c>
      <c r="H164" s="7">
        <f t="shared" ref="H164:H195" si="76">IFERROR(E164/B164*100,"")</f>
        <v>94.084587254417656</v>
      </c>
      <c r="I164" s="55"/>
    </row>
    <row r="165" spans="1:9" ht="11.25" customHeight="1">
      <c r="A165" s="53" t="s">
        <v>204</v>
      </c>
      <c r="B165" s="8">
        <v>795697.35699999984</v>
      </c>
      <c r="C165" s="8">
        <v>726613.38096999994</v>
      </c>
      <c r="D165" s="8">
        <v>7056.0866100000003</v>
      </c>
      <c r="E165" s="8">
        <f t="shared" si="73"/>
        <v>733669.46757999994</v>
      </c>
      <c r="F165" s="8">
        <f t="shared" si="74"/>
        <v>62027.889419999905</v>
      </c>
      <c r="G165" s="8">
        <f t="shared" si="75"/>
        <v>69083.976029999903</v>
      </c>
      <c r="H165" s="7">
        <f t="shared" si="76"/>
        <v>92.204587727441705</v>
      </c>
      <c r="I165" s="55"/>
    </row>
    <row r="166" spans="1:9" ht="11.25" customHeight="1">
      <c r="A166" s="53" t="s">
        <v>205</v>
      </c>
      <c r="B166" s="8">
        <v>59953.525999999998</v>
      </c>
      <c r="C166" s="8">
        <v>58247.985719999997</v>
      </c>
      <c r="D166" s="8">
        <v>756.21159</v>
      </c>
      <c r="E166" s="8">
        <f t="shared" si="73"/>
        <v>59004.197309999996</v>
      </c>
      <c r="F166" s="8">
        <f t="shared" si="74"/>
        <v>949.3286900000021</v>
      </c>
      <c r="G166" s="8">
        <f t="shared" si="75"/>
        <v>1705.5402800000011</v>
      </c>
      <c r="H166" s="7">
        <f t="shared" si="76"/>
        <v>98.416559036077373</v>
      </c>
      <c r="I166" s="55"/>
    </row>
    <row r="167" spans="1:9" ht="11.25" customHeight="1">
      <c r="A167" s="53" t="s">
        <v>206</v>
      </c>
      <c r="B167" s="8">
        <v>2830913.341</v>
      </c>
      <c r="C167" s="8">
        <v>2540561.0051899999</v>
      </c>
      <c r="D167" s="8">
        <v>289869.04986000003</v>
      </c>
      <c r="E167" s="8">
        <f t="shared" si="73"/>
        <v>2830430.0550500001</v>
      </c>
      <c r="F167" s="8">
        <f t="shared" si="74"/>
        <v>483.2859499999322</v>
      </c>
      <c r="G167" s="8">
        <f t="shared" si="75"/>
        <v>290352.33581000008</v>
      </c>
      <c r="H167" s="7">
        <f t="shared" si="76"/>
        <v>99.982928267601821</v>
      </c>
      <c r="I167" s="55"/>
    </row>
    <row r="168" spans="1:9" ht="11.25" customHeight="1">
      <c r="A168" s="53" t="s">
        <v>207</v>
      </c>
      <c r="B168" s="8">
        <v>35383.445</v>
      </c>
      <c r="C168" s="8">
        <v>29419.813289999998</v>
      </c>
      <c r="D168" s="8">
        <v>5322.82935</v>
      </c>
      <c r="E168" s="8">
        <f t="shared" si="73"/>
        <v>34742.642639999998</v>
      </c>
      <c r="F168" s="8">
        <f t="shared" si="74"/>
        <v>640.8023600000015</v>
      </c>
      <c r="G168" s="8">
        <f t="shared" si="75"/>
        <v>5963.6317100000015</v>
      </c>
      <c r="H168" s="7">
        <f t="shared" si="76"/>
        <v>98.188976907138354</v>
      </c>
      <c r="I168" s="55"/>
    </row>
    <row r="169" spans="1:9" ht="11.25" customHeight="1">
      <c r="A169" s="53" t="s">
        <v>208</v>
      </c>
      <c r="B169" s="8">
        <v>48216.696000000004</v>
      </c>
      <c r="C169" s="8">
        <v>38682.374469999995</v>
      </c>
      <c r="D169" s="8">
        <v>311.476</v>
      </c>
      <c r="E169" s="8">
        <f t="shared" si="73"/>
        <v>38993.850469999998</v>
      </c>
      <c r="F169" s="8">
        <f t="shared" si="74"/>
        <v>9222.845530000006</v>
      </c>
      <c r="G169" s="8">
        <f t="shared" si="75"/>
        <v>9534.3215300000084</v>
      </c>
      <c r="H169" s="7">
        <f t="shared" si="76"/>
        <v>80.87209142244005</v>
      </c>
      <c r="I169" s="55"/>
    </row>
    <row r="170" spans="1:9" ht="11.25" customHeight="1">
      <c r="A170" s="57"/>
      <c r="B170" s="8"/>
      <c r="C170" s="12"/>
      <c r="D170" s="8"/>
      <c r="E170" s="12"/>
      <c r="F170" s="12"/>
      <c r="G170" s="12"/>
      <c r="H170" s="7" t="str">
        <f t="shared" si="76"/>
        <v/>
      </c>
    </row>
    <row r="171" spans="1:9" ht="11.25" customHeight="1">
      <c r="A171" s="51" t="s">
        <v>209</v>
      </c>
      <c r="B171" s="14">
        <f t="shared" ref="B171:C171" si="77">SUM(B172:B179)</f>
        <v>89191268.50563997</v>
      </c>
      <c r="C171" s="14">
        <f t="shared" si="77"/>
        <v>71462071.483659983</v>
      </c>
      <c r="D171" s="14">
        <f t="shared" ref="D171:G171" si="78">SUM(D172:D179)</f>
        <v>2570466.4991599997</v>
      </c>
      <c r="E171" s="14">
        <f t="shared" si="78"/>
        <v>74032537.982820004</v>
      </c>
      <c r="F171" s="14">
        <f t="shared" si="78"/>
        <v>15158730.52281999</v>
      </c>
      <c r="G171" s="14">
        <f t="shared" si="78"/>
        <v>17729197.021979984</v>
      </c>
      <c r="H171" s="7">
        <f t="shared" si="76"/>
        <v>83.004243827004871</v>
      </c>
    </row>
    <row r="172" spans="1:9" ht="11.25" customHeight="1">
      <c r="A172" s="53" t="s">
        <v>89</v>
      </c>
      <c r="B172" s="8">
        <v>88384879.258639976</v>
      </c>
      <c r="C172" s="8">
        <v>70782814.052189991</v>
      </c>
      <c r="D172" s="8">
        <v>2554460.8954599993</v>
      </c>
      <c r="E172" s="8">
        <f t="shared" ref="E172:E179" si="79">C172+D172</f>
        <v>73337274.947649986</v>
      </c>
      <c r="F172" s="8">
        <f t="shared" ref="F172:F179" si="80">B172-E172</f>
        <v>15047604.310989991</v>
      </c>
      <c r="G172" s="8">
        <f t="shared" ref="G172:G179" si="81">B172-C172</f>
        <v>17602065.206449986</v>
      </c>
      <c r="H172" s="7">
        <f t="shared" si="76"/>
        <v>82.974911051293844</v>
      </c>
    </row>
    <row r="173" spans="1:9" ht="11.25" customHeight="1">
      <c r="A173" s="53" t="s">
        <v>210</v>
      </c>
      <c r="B173" s="8">
        <v>30292.238000000005</v>
      </c>
      <c r="C173" s="8">
        <v>29593.86002</v>
      </c>
      <c r="D173" s="8">
        <v>366.01011</v>
      </c>
      <c r="E173" s="8">
        <f t="shared" si="79"/>
        <v>29959.870129999999</v>
      </c>
      <c r="F173" s="8">
        <f t="shared" si="80"/>
        <v>332.3678700000055</v>
      </c>
      <c r="G173" s="8">
        <f t="shared" si="81"/>
        <v>698.37798000000475</v>
      </c>
      <c r="H173" s="7">
        <f t="shared" si="76"/>
        <v>98.902795263922044</v>
      </c>
    </row>
    <row r="174" spans="1:9" ht="11.25" customHeight="1">
      <c r="A174" s="53" t="s">
        <v>211</v>
      </c>
      <c r="B174" s="8">
        <v>151494.272</v>
      </c>
      <c r="C174" s="8">
        <v>130548.50493000001</v>
      </c>
      <c r="D174" s="8">
        <v>926.90781000000004</v>
      </c>
      <c r="E174" s="8">
        <f t="shared" si="79"/>
        <v>131475.41274</v>
      </c>
      <c r="F174" s="8">
        <f t="shared" si="80"/>
        <v>20018.859259999997</v>
      </c>
      <c r="G174" s="8">
        <f t="shared" si="81"/>
        <v>20945.767069999987</v>
      </c>
      <c r="H174" s="7">
        <f t="shared" si="76"/>
        <v>86.785731898827166</v>
      </c>
    </row>
    <row r="175" spans="1:9" ht="11.25" customHeight="1">
      <c r="A175" s="53" t="s">
        <v>212</v>
      </c>
      <c r="B175" s="8">
        <v>22835.32</v>
      </c>
      <c r="C175" s="8">
        <v>17302.640329999998</v>
      </c>
      <c r="D175" s="8">
        <v>1289.1101699999999</v>
      </c>
      <c r="E175" s="8">
        <f t="shared" si="79"/>
        <v>18591.750499999998</v>
      </c>
      <c r="F175" s="8">
        <f t="shared" si="80"/>
        <v>4243.5695000000014</v>
      </c>
      <c r="G175" s="8">
        <f t="shared" si="81"/>
        <v>5532.6796700000014</v>
      </c>
      <c r="H175" s="7">
        <f t="shared" si="76"/>
        <v>81.416640975471324</v>
      </c>
    </row>
    <row r="176" spans="1:9" ht="11.25" customHeight="1">
      <c r="A176" s="53" t="s">
        <v>213</v>
      </c>
      <c r="B176" s="8">
        <v>46444.999999999993</v>
      </c>
      <c r="C176" s="8">
        <v>23870.626359999998</v>
      </c>
      <c r="D176" s="8">
        <v>370.548</v>
      </c>
      <c r="E176" s="8">
        <f t="shared" si="79"/>
        <v>24241.174359999997</v>
      </c>
      <c r="F176" s="8">
        <f t="shared" si="80"/>
        <v>22203.825639999995</v>
      </c>
      <c r="G176" s="8">
        <f t="shared" si="81"/>
        <v>22574.373639999994</v>
      </c>
      <c r="H176" s="7">
        <f t="shared" si="76"/>
        <v>52.193291764452574</v>
      </c>
    </row>
    <row r="177" spans="1:8" ht="11.25" customHeight="1">
      <c r="A177" s="53" t="s">
        <v>214</v>
      </c>
      <c r="B177" s="8">
        <v>71977</v>
      </c>
      <c r="C177" s="8">
        <v>71939.736799999999</v>
      </c>
      <c r="D177" s="8">
        <v>0</v>
      </c>
      <c r="E177" s="8">
        <f t="shared" si="79"/>
        <v>71939.736799999999</v>
      </c>
      <c r="F177" s="8">
        <f t="shared" si="80"/>
        <v>37.263200000001234</v>
      </c>
      <c r="G177" s="8">
        <f t="shared" si="81"/>
        <v>37.263200000001234</v>
      </c>
      <c r="H177" s="7">
        <f t="shared" si="76"/>
        <v>99.948229017602841</v>
      </c>
    </row>
    <row r="178" spans="1:8" ht="11.25" customHeight="1">
      <c r="A178" s="53" t="s">
        <v>215</v>
      </c>
      <c r="B178" s="8">
        <v>412299.5940000001</v>
      </c>
      <c r="C178" s="8">
        <v>345222.38022999995</v>
      </c>
      <c r="D178" s="8">
        <v>12169.198030000001</v>
      </c>
      <c r="E178" s="8">
        <f t="shared" si="79"/>
        <v>357391.57825999998</v>
      </c>
      <c r="F178" s="8">
        <f t="shared" si="80"/>
        <v>54908.015740000119</v>
      </c>
      <c r="G178" s="8">
        <f t="shared" si="81"/>
        <v>67077.213770000148</v>
      </c>
      <c r="H178" s="7">
        <f t="shared" si="76"/>
        <v>86.682495801827031</v>
      </c>
    </row>
    <row r="179" spans="1:8" ht="11.25" customHeight="1">
      <c r="A179" s="53" t="s">
        <v>216</v>
      </c>
      <c r="B179" s="8">
        <v>71045.822999999989</v>
      </c>
      <c r="C179" s="8">
        <v>60779.682799999995</v>
      </c>
      <c r="D179" s="8">
        <v>883.82957999999996</v>
      </c>
      <c r="E179" s="8">
        <f t="shared" si="79"/>
        <v>61663.512379999993</v>
      </c>
      <c r="F179" s="8">
        <f t="shared" si="80"/>
        <v>9382.3106199999966</v>
      </c>
      <c r="G179" s="8">
        <f t="shared" si="81"/>
        <v>10266.140199999994</v>
      </c>
      <c r="H179" s="7">
        <f t="shared" si="76"/>
        <v>86.794001077304713</v>
      </c>
    </row>
    <row r="180" spans="1:8" ht="11.25" customHeight="1">
      <c r="A180" s="57"/>
      <c r="B180" s="10"/>
      <c r="C180" s="9"/>
      <c r="D180" s="10"/>
      <c r="E180" s="9"/>
      <c r="F180" s="9"/>
      <c r="G180" s="9"/>
      <c r="H180" s="7" t="str">
        <f t="shared" si="76"/>
        <v/>
      </c>
    </row>
    <row r="181" spans="1:8" ht="11.25" customHeight="1">
      <c r="A181" s="51" t="s">
        <v>217</v>
      </c>
      <c r="B181" s="14">
        <f>SUM(B182:B185)</f>
        <v>897758.978</v>
      </c>
      <c r="C181" s="14">
        <f>SUM(C182:C185)</f>
        <v>816291.53795999975</v>
      </c>
      <c r="D181" s="14">
        <f t="shared" ref="D181:G181" si="82">SUM(D182:D185)</f>
        <v>41746.082700000006</v>
      </c>
      <c r="E181" s="14">
        <f t="shared" si="82"/>
        <v>858037.62065999978</v>
      </c>
      <c r="F181" s="14">
        <f t="shared" si="82"/>
        <v>39721.357340000235</v>
      </c>
      <c r="G181" s="14">
        <f t="shared" si="82"/>
        <v>81467.440040000205</v>
      </c>
      <c r="H181" s="7">
        <f t="shared" si="76"/>
        <v>95.575498734806274</v>
      </c>
    </row>
    <row r="182" spans="1:8" ht="11.25" customHeight="1">
      <c r="A182" s="53" t="s">
        <v>190</v>
      </c>
      <c r="B182" s="8">
        <v>793638.71900000004</v>
      </c>
      <c r="C182" s="8">
        <v>724107.25049999985</v>
      </c>
      <c r="D182" s="8">
        <v>37487.170220000007</v>
      </c>
      <c r="E182" s="8">
        <f t="shared" ref="E182:E185" si="83">C182+D182</f>
        <v>761594.42071999982</v>
      </c>
      <c r="F182" s="8">
        <f>B182-E182</f>
        <v>32044.298280000221</v>
      </c>
      <c r="G182" s="8">
        <f>B182-C182</f>
        <v>69531.468500000192</v>
      </c>
      <c r="H182" s="7">
        <f t="shared" si="76"/>
        <v>95.962356987776928</v>
      </c>
    </row>
    <row r="183" spans="1:8" ht="11.45" customHeight="1">
      <c r="A183" s="53" t="s">
        <v>218</v>
      </c>
      <c r="B183" s="8">
        <v>26377</v>
      </c>
      <c r="C183" s="8">
        <v>21849.476569999999</v>
      </c>
      <c r="D183" s="8">
        <v>433.05240000000003</v>
      </c>
      <c r="E183" s="8">
        <f t="shared" si="83"/>
        <v>22282.528969999999</v>
      </c>
      <c r="F183" s="8">
        <f>B183-E183</f>
        <v>4094.4710300000006</v>
      </c>
      <c r="G183" s="8">
        <f>B183-C183</f>
        <v>4527.5234300000011</v>
      </c>
      <c r="H183" s="7">
        <f t="shared" si="76"/>
        <v>84.4771163134549</v>
      </c>
    </row>
    <row r="184" spans="1:8" ht="11.25" customHeight="1">
      <c r="A184" s="53" t="s">
        <v>219</v>
      </c>
      <c r="B184" s="8">
        <v>72714.259000000005</v>
      </c>
      <c r="C184" s="8">
        <v>65877.141479999991</v>
      </c>
      <c r="D184" s="8">
        <v>3825.8600799999999</v>
      </c>
      <c r="E184" s="8">
        <f t="shared" si="83"/>
        <v>69703.00155999999</v>
      </c>
      <c r="F184" s="8">
        <f>B184-E184</f>
        <v>3011.2574400000158</v>
      </c>
      <c r="G184" s="8">
        <f>B184-C184</f>
        <v>6837.1175200000143</v>
      </c>
      <c r="H184" s="7">
        <f t="shared" si="76"/>
        <v>95.858779995268861</v>
      </c>
    </row>
    <row r="185" spans="1:8" ht="11.25" customHeight="1">
      <c r="A185" s="58" t="s">
        <v>220</v>
      </c>
      <c r="B185" s="8">
        <v>5029</v>
      </c>
      <c r="C185" s="8">
        <v>4457.6694100000004</v>
      </c>
      <c r="D185" s="8">
        <v>0</v>
      </c>
      <c r="E185" s="8">
        <f t="shared" si="83"/>
        <v>4457.6694100000004</v>
      </c>
      <c r="F185" s="8">
        <f>B185-E185</f>
        <v>571.33058999999957</v>
      </c>
      <c r="G185" s="8">
        <f>B185-C185</f>
        <v>571.33058999999957</v>
      </c>
      <c r="H185" s="7">
        <f t="shared" si="76"/>
        <v>88.639280373831781</v>
      </c>
    </row>
    <row r="186" spans="1:8" ht="11.25" customHeight="1">
      <c r="A186" s="57" t="s">
        <v>221</v>
      </c>
      <c r="B186" s="9"/>
      <c r="C186" s="9"/>
      <c r="D186" s="9"/>
      <c r="E186" s="9"/>
      <c r="F186" s="9"/>
      <c r="G186" s="9"/>
      <c r="H186" s="7" t="str">
        <f t="shared" si="76"/>
        <v/>
      </c>
    </row>
    <row r="187" spans="1:8" ht="11.25" customHeight="1">
      <c r="A187" s="51" t="s">
        <v>222</v>
      </c>
      <c r="B187" s="11">
        <f t="shared" ref="B187:G187" si="84">SUM(B188:B193)</f>
        <v>2380839.3820000002</v>
      </c>
      <c r="C187" s="11">
        <f t="shared" si="84"/>
        <v>2068114.32336</v>
      </c>
      <c r="D187" s="11">
        <f t="shared" si="84"/>
        <v>32167.799330000002</v>
      </c>
      <c r="E187" s="14">
        <f t="shared" si="84"/>
        <v>2100282.1226900001</v>
      </c>
      <c r="F187" s="14">
        <f t="shared" si="84"/>
        <v>280557.25931000034</v>
      </c>
      <c r="G187" s="14">
        <f t="shared" si="84"/>
        <v>312725.05864000024</v>
      </c>
      <c r="H187" s="7">
        <f t="shared" si="76"/>
        <v>88.216035847226252</v>
      </c>
    </row>
    <row r="188" spans="1:8" ht="11.25" customHeight="1">
      <c r="A188" s="53" t="s">
        <v>190</v>
      </c>
      <c r="B188" s="8">
        <v>1737726.4310000003</v>
      </c>
      <c r="C188" s="8">
        <v>1641832.8966399999</v>
      </c>
      <c r="D188" s="8">
        <v>22371.817660000001</v>
      </c>
      <c r="E188" s="8">
        <f t="shared" ref="E188:E193" si="85">C188+D188</f>
        <v>1664204.7142999999</v>
      </c>
      <c r="F188" s="8">
        <f t="shared" ref="F188:F193" si="86">B188-E188</f>
        <v>73521.716700000456</v>
      </c>
      <c r="G188" s="8">
        <f t="shared" ref="G188:G193" si="87">B188-C188</f>
        <v>95893.534360000398</v>
      </c>
      <c r="H188" s="7">
        <f t="shared" si="76"/>
        <v>95.7690856634038</v>
      </c>
    </row>
    <row r="189" spans="1:8" ht="11.25" customHeight="1">
      <c r="A189" s="53" t="s">
        <v>223</v>
      </c>
      <c r="B189" s="8">
        <v>117021.56700000001</v>
      </c>
      <c r="C189" s="8">
        <v>103987.78354</v>
      </c>
      <c r="D189" s="8">
        <v>4049.9932899999999</v>
      </c>
      <c r="E189" s="8">
        <f t="shared" si="85"/>
        <v>108037.77683</v>
      </c>
      <c r="F189" s="8">
        <f t="shared" si="86"/>
        <v>8983.7901700000075</v>
      </c>
      <c r="G189" s="8">
        <f t="shared" si="87"/>
        <v>13033.783460000006</v>
      </c>
      <c r="H189" s="7">
        <f t="shared" si="76"/>
        <v>92.322961997253032</v>
      </c>
    </row>
    <row r="190" spans="1:8" ht="11.25" customHeight="1">
      <c r="A190" s="53" t="s">
        <v>224</v>
      </c>
      <c r="B190" s="8">
        <v>30467.894</v>
      </c>
      <c r="C190" s="8">
        <v>21903.982800000002</v>
      </c>
      <c r="D190" s="8">
        <v>267.12627000000003</v>
      </c>
      <c r="E190" s="8">
        <f t="shared" si="85"/>
        <v>22171.109070000002</v>
      </c>
      <c r="F190" s="8">
        <f t="shared" si="86"/>
        <v>8296.784929999998</v>
      </c>
      <c r="G190" s="8">
        <f t="shared" si="87"/>
        <v>8563.9111999999986</v>
      </c>
      <c r="H190" s="7">
        <f t="shared" si="76"/>
        <v>72.76876133939551</v>
      </c>
    </row>
    <row r="191" spans="1:8" ht="11.25" customHeight="1">
      <c r="A191" s="53" t="s">
        <v>225</v>
      </c>
      <c r="B191" s="8">
        <v>42689.722000000002</v>
      </c>
      <c r="C191" s="8">
        <v>42685.584219999997</v>
      </c>
      <c r="D191" s="8">
        <v>0</v>
      </c>
      <c r="E191" s="8">
        <f t="shared" si="85"/>
        <v>42685.584219999997</v>
      </c>
      <c r="F191" s="8">
        <f t="shared" si="86"/>
        <v>4.1377800000045681</v>
      </c>
      <c r="G191" s="8">
        <f t="shared" si="87"/>
        <v>4.1377800000045681</v>
      </c>
      <c r="H191" s="7">
        <f t="shared" si="76"/>
        <v>99.990307315657844</v>
      </c>
    </row>
    <row r="192" spans="1:8" ht="11.25" customHeight="1">
      <c r="A192" s="53" t="s">
        <v>226</v>
      </c>
      <c r="B192" s="8">
        <v>72171</v>
      </c>
      <c r="C192" s="8">
        <v>39682.792719999998</v>
      </c>
      <c r="D192" s="8">
        <v>157.72420000000002</v>
      </c>
      <c r="E192" s="8">
        <f t="shared" si="85"/>
        <v>39840.516919999995</v>
      </c>
      <c r="F192" s="8">
        <f t="shared" si="86"/>
        <v>32330.483080000005</v>
      </c>
      <c r="G192" s="8">
        <f t="shared" si="87"/>
        <v>32488.207280000002</v>
      </c>
      <c r="H192" s="7">
        <f t="shared" si="76"/>
        <v>55.202944285100649</v>
      </c>
    </row>
    <row r="193" spans="1:8" ht="11.45">
      <c r="A193" s="53" t="s">
        <v>227</v>
      </c>
      <c r="B193" s="8">
        <v>380762.76799999981</v>
      </c>
      <c r="C193" s="8">
        <v>218021.28343999997</v>
      </c>
      <c r="D193" s="8">
        <v>5321.1379099999995</v>
      </c>
      <c r="E193" s="8">
        <f t="shared" si="85"/>
        <v>223342.42134999996</v>
      </c>
      <c r="F193" s="8">
        <f t="shared" si="86"/>
        <v>157420.34664999985</v>
      </c>
      <c r="G193" s="8">
        <f t="shared" si="87"/>
        <v>162741.48455999984</v>
      </c>
      <c r="H193" s="7">
        <f t="shared" si="76"/>
        <v>58.656580979052045</v>
      </c>
    </row>
    <row r="194" spans="1:8" ht="11.45">
      <c r="A194" s="57"/>
      <c r="B194" s="9"/>
      <c r="C194" s="9"/>
      <c r="D194" s="9"/>
      <c r="E194" s="9"/>
      <c r="F194" s="9"/>
      <c r="G194" s="9"/>
      <c r="H194" s="7" t="str">
        <f t="shared" si="76"/>
        <v/>
      </c>
    </row>
    <row r="195" spans="1:8" ht="11.25" customHeight="1">
      <c r="A195" s="51" t="s">
        <v>228</v>
      </c>
      <c r="B195" s="15">
        <f t="shared" ref="B195:C195" si="88">SUM(B196:B202)</f>
        <v>20188319.213</v>
      </c>
      <c r="C195" s="15">
        <f t="shared" si="88"/>
        <v>16072475.481129998</v>
      </c>
      <c r="D195" s="15">
        <f t="shared" ref="D195:G195" si="89">SUM(D196:D202)</f>
        <v>228575.58841999999</v>
      </c>
      <c r="E195" s="24">
        <f t="shared" si="89"/>
        <v>16301051.069549998</v>
      </c>
      <c r="F195" s="24">
        <f t="shared" si="89"/>
        <v>3887268.1434499975</v>
      </c>
      <c r="G195" s="24">
        <f t="shared" si="89"/>
        <v>4115843.731869997</v>
      </c>
      <c r="H195" s="7">
        <f t="shared" si="76"/>
        <v>80.744963944562315</v>
      </c>
    </row>
    <row r="196" spans="1:8" ht="11.25" customHeight="1">
      <c r="A196" s="53" t="s">
        <v>190</v>
      </c>
      <c r="B196" s="8">
        <v>12346726.852999996</v>
      </c>
      <c r="C196" s="8">
        <v>9026105.4616200011</v>
      </c>
      <c r="D196" s="8">
        <v>28913.114509999945</v>
      </c>
      <c r="E196" s="8">
        <f t="shared" ref="E196:E202" si="90">C196+D196</f>
        <v>9055018.5761300009</v>
      </c>
      <c r="F196" s="8">
        <f t="shared" ref="F196:F202" si="91">B196-E196</f>
        <v>3291708.2768699955</v>
      </c>
      <c r="G196" s="8">
        <f t="shared" ref="G196:G202" si="92">B196-C196</f>
        <v>3320621.3913799953</v>
      </c>
      <c r="H196" s="7">
        <f t="shared" ref="H196:H227" si="93">IFERROR(E196/B196*100,"")</f>
        <v>73.339425776069717</v>
      </c>
    </row>
    <row r="197" spans="1:8" ht="11.25" customHeight="1">
      <c r="A197" s="53" t="s">
        <v>229</v>
      </c>
      <c r="B197" s="8">
        <v>75403.478999999992</v>
      </c>
      <c r="C197" s="8">
        <v>68921.569159999999</v>
      </c>
      <c r="D197" s="8">
        <v>785.59811000000002</v>
      </c>
      <c r="E197" s="8">
        <f t="shared" si="90"/>
        <v>69707.167270000005</v>
      </c>
      <c r="F197" s="8">
        <f t="shared" si="91"/>
        <v>5696.3117299999867</v>
      </c>
      <c r="G197" s="8">
        <f t="shared" si="92"/>
        <v>6481.909839999993</v>
      </c>
      <c r="H197" s="7">
        <f t="shared" si="93"/>
        <v>92.445558473502274</v>
      </c>
    </row>
    <row r="198" spans="1:8" ht="11.25" customHeight="1">
      <c r="A198" s="53" t="s">
        <v>230</v>
      </c>
      <c r="B198" s="8">
        <v>304789.30099999998</v>
      </c>
      <c r="C198" s="8">
        <v>294818.22957000002</v>
      </c>
      <c r="D198" s="8">
        <v>1677.9582399999997</v>
      </c>
      <c r="E198" s="8">
        <f t="shared" si="90"/>
        <v>296496.18781000003</v>
      </c>
      <c r="F198" s="8">
        <f t="shared" si="91"/>
        <v>8293.1131899999455</v>
      </c>
      <c r="G198" s="8">
        <f t="shared" si="92"/>
        <v>9971.0714299999527</v>
      </c>
      <c r="H198" s="7">
        <f t="shared" si="93"/>
        <v>97.279066829842577</v>
      </c>
    </row>
    <row r="199" spans="1:8" ht="11.25" customHeight="1">
      <c r="A199" s="53" t="s">
        <v>231</v>
      </c>
      <c r="B199" s="8">
        <v>12333</v>
      </c>
      <c r="C199" s="8">
        <v>10742.73501</v>
      </c>
      <c r="D199" s="8">
        <v>92.882720000000006</v>
      </c>
      <c r="E199" s="8">
        <f t="shared" si="90"/>
        <v>10835.61773</v>
      </c>
      <c r="F199" s="8">
        <f t="shared" si="91"/>
        <v>1497.3822700000001</v>
      </c>
      <c r="G199" s="8">
        <f t="shared" si="92"/>
        <v>1590.2649899999997</v>
      </c>
      <c r="H199" s="7">
        <f t="shared" si="93"/>
        <v>87.858734533365762</v>
      </c>
    </row>
    <row r="200" spans="1:8" ht="11.25" customHeight="1">
      <c r="A200" s="53" t="s">
        <v>232</v>
      </c>
      <c r="B200" s="8">
        <v>334444.35499999998</v>
      </c>
      <c r="C200" s="8">
        <v>329481.90497999999</v>
      </c>
      <c r="D200" s="8">
        <v>3062.154</v>
      </c>
      <c r="E200" s="8">
        <f t="shared" si="90"/>
        <v>332544.05897999997</v>
      </c>
      <c r="F200" s="8">
        <f t="shared" si="91"/>
        <v>1900.2960200000089</v>
      </c>
      <c r="G200" s="8">
        <f t="shared" si="92"/>
        <v>4962.4500199999893</v>
      </c>
      <c r="H200" s="7">
        <f t="shared" si="93"/>
        <v>99.431805024785064</v>
      </c>
    </row>
    <row r="201" spans="1:8" ht="11.25" customHeight="1">
      <c r="A201" s="53" t="s">
        <v>233</v>
      </c>
      <c r="B201" s="8">
        <v>7085615.2250000015</v>
      </c>
      <c r="C201" s="8">
        <v>6324930.7425499996</v>
      </c>
      <c r="D201" s="8">
        <v>192960.93542000005</v>
      </c>
      <c r="E201" s="8">
        <f t="shared" si="90"/>
        <v>6517891.6779699996</v>
      </c>
      <c r="F201" s="8">
        <f t="shared" si="91"/>
        <v>567723.54703000188</v>
      </c>
      <c r="G201" s="8">
        <f t="shared" si="92"/>
        <v>760684.48245000187</v>
      </c>
      <c r="H201" s="7">
        <f t="shared" si="93"/>
        <v>91.987660506501726</v>
      </c>
    </row>
    <row r="202" spans="1:8" ht="11.25" customHeight="1">
      <c r="A202" s="53" t="s">
        <v>234</v>
      </c>
      <c r="B202" s="8">
        <v>29007</v>
      </c>
      <c r="C202" s="8">
        <v>17474.838239999997</v>
      </c>
      <c r="D202" s="8">
        <v>1082.94542</v>
      </c>
      <c r="E202" s="8">
        <f t="shared" si="90"/>
        <v>18557.783659999997</v>
      </c>
      <c r="F202" s="8">
        <f t="shared" si="91"/>
        <v>10449.216340000003</v>
      </c>
      <c r="G202" s="8">
        <f t="shared" si="92"/>
        <v>11532.161760000003</v>
      </c>
      <c r="H202" s="7">
        <f t="shared" si="93"/>
        <v>63.976914744716787</v>
      </c>
    </row>
    <row r="203" spans="1:8" ht="11.25" customHeight="1">
      <c r="A203" s="57"/>
      <c r="B203" s="9"/>
      <c r="C203" s="9"/>
      <c r="D203" s="9"/>
      <c r="E203" s="9"/>
      <c r="F203" s="9"/>
      <c r="G203" s="9"/>
      <c r="H203" s="7" t="str">
        <f t="shared" si="93"/>
        <v/>
      </c>
    </row>
    <row r="204" spans="1:8" ht="11.25" customHeight="1">
      <c r="A204" s="51" t="s">
        <v>235</v>
      </c>
      <c r="B204" s="16">
        <f>SUM(B205:B211)</f>
        <v>4711478.8099999987</v>
      </c>
      <c r="C204" s="16">
        <f>SUM(C205:C211)</f>
        <v>4364651.8118900005</v>
      </c>
      <c r="D204" s="16">
        <f>SUM(D205:D211)</f>
        <v>44727.364119999998</v>
      </c>
      <c r="E204" s="16">
        <f t="shared" ref="E204:G204" si="94">SUM(E205:E211)</f>
        <v>4409379.1760100005</v>
      </c>
      <c r="F204" s="16">
        <f t="shared" si="94"/>
        <v>302099.63398999837</v>
      </c>
      <c r="G204" s="16">
        <f t="shared" si="94"/>
        <v>346826.99810999841</v>
      </c>
      <c r="H204" s="7">
        <f t="shared" si="93"/>
        <v>93.588008220501834</v>
      </c>
    </row>
    <row r="205" spans="1:8" ht="11.25" customHeight="1">
      <c r="A205" s="53" t="s">
        <v>190</v>
      </c>
      <c r="B205" s="8">
        <v>841435.92100000067</v>
      </c>
      <c r="C205" s="8">
        <v>654290.20234000101</v>
      </c>
      <c r="D205" s="8">
        <v>8941.2377599999982</v>
      </c>
      <c r="E205" s="8">
        <f t="shared" ref="E205:E211" si="95">C205+D205</f>
        <v>663231.44010000105</v>
      </c>
      <c r="F205" s="8">
        <f t="shared" ref="F205:F211" si="96">B205-E205</f>
        <v>178204.48089999962</v>
      </c>
      <c r="G205" s="8">
        <f t="shared" ref="G205:G211" si="97">B205-C205</f>
        <v>187145.71865999966</v>
      </c>
      <c r="H205" s="7">
        <f t="shared" si="93"/>
        <v>78.821384201400235</v>
      </c>
    </row>
    <row r="206" spans="1:8" ht="11.25" customHeight="1">
      <c r="A206" s="53" t="s">
        <v>236</v>
      </c>
      <c r="B206" s="8">
        <v>11321.215</v>
      </c>
      <c r="C206" s="8">
        <v>8623.02448</v>
      </c>
      <c r="D206" s="8">
        <v>286.25218999999998</v>
      </c>
      <c r="E206" s="8">
        <f t="shared" si="95"/>
        <v>8909.2766699999993</v>
      </c>
      <c r="F206" s="8">
        <f t="shared" si="96"/>
        <v>2411.9383300000009</v>
      </c>
      <c r="G206" s="8">
        <f t="shared" si="97"/>
        <v>2698.1905200000001</v>
      </c>
      <c r="H206" s="7">
        <f t="shared" si="93"/>
        <v>78.695410960749342</v>
      </c>
    </row>
    <row r="207" spans="1:8" ht="11.25" customHeight="1">
      <c r="A207" s="53" t="s">
        <v>237</v>
      </c>
      <c r="B207" s="8">
        <v>66079.898000000001</v>
      </c>
      <c r="C207" s="8">
        <v>64287.92323</v>
      </c>
      <c r="D207" s="8">
        <v>0</v>
      </c>
      <c r="E207" s="8">
        <f t="shared" si="95"/>
        <v>64287.92323</v>
      </c>
      <c r="F207" s="8">
        <f t="shared" si="96"/>
        <v>1791.9747700000007</v>
      </c>
      <c r="G207" s="8">
        <f t="shared" si="97"/>
        <v>1791.9747700000007</v>
      </c>
      <c r="H207" s="7">
        <f t="shared" si="93"/>
        <v>97.28816958827629</v>
      </c>
    </row>
    <row r="208" spans="1:8" ht="11.25" customHeight="1">
      <c r="A208" s="53" t="s">
        <v>238</v>
      </c>
      <c r="B208" s="8">
        <v>25711.735999999997</v>
      </c>
      <c r="C208" s="8">
        <v>24234.887129999999</v>
      </c>
      <c r="D208" s="8">
        <v>409.19590000000005</v>
      </c>
      <c r="E208" s="8">
        <f t="shared" si="95"/>
        <v>24644.083029999998</v>
      </c>
      <c r="F208" s="8">
        <f t="shared" si="96"/>
        <v>1067.6529699999992</v>
      </c>
      <c r="G208" s="8">
        <f t="shared" si="97"/>
        <v>1476.848869999998</v>
      </c>
      <c r="H208" s="7">
        <f t="shared" si="93"/>
        <v>95.847604494694565</v>
      </c>
    </row>
    <row r="209" spans="1:8" ht="11.25" customHeight="1">
      <c r="A209" s="53" t="s">
        <v>239</v>
      </c>
      <c r="B209" s="8">
        <v>33142</v>
      </c>
      <c r="C209" s="8">
        <v>29790.083549999999</v>
      </c>
      <c r="D209" s="8">
        <v>1844.97677</v>
      </c>
      <c r="E209" s="8">
        <f t="shared" si="95"/>
        <v>31635.060320000001</v>
      </c>
      <c r="F209" s="8">
        <f t="shared" si="96"/>
        <v>1506.9396799999995</v>
      </c>
      <c r="G209" s="8">
        <f t="shared" si="97"/>
        <v>3351.9164500000006</v>
      </c>
      <c r="H209" s="7">
        <f t="shared" si="93"/>
        <v>95.453081648663328</v>
      </c>
    </row>
    <row r="210" spans="1:8" ht="11.25" customHeight="1">
      <c r="A210" s="53" t="s">
        <v>240</v>
      </c>
      <c r="B210" s="8">
        <v>3555039.0399999982</v>
      </c>
      <c r="C210" s="8">
        <v>3441155.9018299994</v>
      </c>
      <c r="D210" s="8">
        <v>30834.567340000001</v>
      </c>
      <c r="E210" s="8">
        <f t="shared" si="95"/>
        <v>3471990.4691699995</v>
      </c>
      <c r="F210" s="8">
        <f t="shared" si="96"/>
        <v>83048.570829998702</v>
      </c>
      <c r="G210" s="8">
        <f t="shared" si="97"/>
        <v>113883.13816999877</v>
      </c>
      <c r="H210" s="7">
        <f t="shared" si="93"/>
        <v>97.663919583004116</v>
      </c>
    </row>
    <row r="211" spans="1:8" ht="11.25" customHeight="1">
      <c r="A211" s="53" t="s">
        <v>241</v>
      </c>
      <c r="B211" s="8">
        <v>178749</v>
      </c>
      <c r="C211" s="8">
        <v>142269.78932999997</v>
      </c>
      <c r="D211" s="8">
        <v>2411.1341600000005</v>
      </c>
      <c r="E211" s="8">
        <f t="shared" si="95"/>
        <v>144680.92348999996</v>
      </c>
      <c r="F211" s="8">
        <f t="shared" si="96"/>
        <v>34068.076510000043</v>
      </c>
      <c r="G211" s="8">
        <f t="shared" si="97"/>
        <v>36479.210670000029</v>
      </c>
      <c r="H211" s="7">
        <f t="shared" si="93"/>
        <v>80.94082959345225</v>
      </c>
    </row>
    <row r="212" spans="1:8" ht="11.25" customHeight="1">
      <c r="A212" s="57"/>
      <c r="B212" s="9"/>
      <c r="C212" s="9"/>
      <c r="D212" s="9"/>
      <c r="E212" s="9"/>
      <c r="F212" s="9"/>
      <c r="G212" s="9"/>
      <c r="H212" s="7" t="str">
        <f t="shared" si="93"/>
        <v/>
      </c>
    </row>
    <row r="213" spans="1:8" ht="11.25" customHeight="1">
      <c r="A213" s="51" t="s">
        <v>242</v>
      </c>
      <c r="B213" s="15">
        <f>SUM(B214:B220)</f>
        <v>693424.72699999996</v>
      </c>
      <c r="C213" s="15">
        <f>SUM(C214:C220)</f>
        <v>572258.11552000011</v>
      </c>
      <c r="D213" s="15">
        <f t="shared" ref="D213:G213" si="98">SUM(D214:D220)</f>
        <v>6749.7992100000001</v>
      </c>
      <c r="E213" s="15">
        <f t="shared" si="98"/>
        <v>579007.91473000008</v>
      </c>
      <c r="F213" s="15">
        <f t="shared" si="98"/>
        <v>114416.81227000005</v>
      </c>
      <c r="G213" s="15">
        <f t="shared" si="98"/>
        <v>121166.61148000007</v>
      </c>
      <c r="H213" s="7">
        <f t="shared" si="93"/>
        <v>83.499750179805758</v>
      </c>
    </row>
    <row r="214" spans="1:8" ht="11.25" customHeight="1">
      <c r="A214" s="53" t="s">
        <v>243</v>
      </c>
      <c r="B214" s="8">
        <v>277354.76800000004</v>
      </c>
      <c r="C214" s="8">
        <v>199659.93742000003</v>
      </c>
      <c r="D214" s="8">
        <v>1658.6604399999994</v>
      </c>
      <c r="E214" s="8">
        <f t="shared" ref="E214:E220" si="99">C214+D214</f>
        <v>201318.59786000004</v>
      </c>
      <c r="F214" s="8">
        <f t="shared" ref="F214:F220" si="100">B214-E214</f>
        <v>76036.170140000002</v>
      </c>
      <c r="G214" s="8">
        <f t="shared" ref="G214:G220" si="101">B214-C214</f>
        <v>77694.830580000009</v>
      </c>
      <c r="H214" s="7">
        <f t="shared" si="93"/>
        <v>72.58523057371778</v>
      </c>
    </row>
    <row r="215" spans="1:8" ht="11.25" customHeight="1">
      <c r="A215" s="58" t="s">
        <v>244</v>
      </c>
      <c r="B215" s="8">
        <v>152669.14200000002</v>
      </c>
      <c r="C215" s="8">
        <v>145392.44344</v>
      </c>
      <c r="D215" s="8">
        <v>2698.9857099999999</v>
      </c>
      <c r="E215" s="8">
        <f t="shared" si="99"/>
        <v>148091.42915000001</v>
      </c>
      <c r="F215" s="8">
        <f t="shared" si="100"/>
        <v>4577.7128500000108</v>
      </c>
      <c r="G215" s="8">
        <f t="shared" si="101"/>
        <v>7276.6985600000189</v>
      </c>
      <c r="H215" s="7">
        <f t="shared" si="93"/>
        <v>97.001546750030201</v>
      </c>
    </row>
    <row r="216" spans="1:8" ht="11.25" hidden="1" customHeight="1">
      <c r="A216" s="53" t="s">
        <v>245</v>
      </c>
      <c r="B216" s="8">
        <v>0</v>
      </c>
      <c r="C216" s="8">
        <v>0</v>
      </c>
      <c r="D216" s="8">
        <v>0</v>
      </c>
      <c r="E216" s="8">
        <f t="shared" si="99"/>
        <v>0</v>
      </c>
      <c r="F216" s="8">
        <f t="shared" si="100"/>
        <v>0</v>
      </c>
      <c r="G216" s="8">
        <f t="shared" si="101"/>
        <v>0</v>
      </c>
      <c r="H216" s="7" t="str">
        <f t="shared" si="93"/>
        <v/>
      </c>
    </row>
    <row r="217" spans="1:8" ht="11.25" customHeight="1">
      <c r="A217" s="53" t="s">
        <v>246</v>
      </c>
      <c r="B217" s="8">
        <v>46800.363999999994</v>
      </c>
      <c r="C217" s="8">
        <v>39892.742969999999</v>
      </c>
      <c r="D217" s="8">
        <v>90.811160000000001</v>
      </c>
      <c r="E217" s="8">
        <f t="shared" si="99"/>
        <v>39983.554129999997</v>
      </c>
      <c r="F217" s="8">
        <f t="shared" si="100"/>
        <v>6816.8098699999973</v>
      </c>
      <c r="G217" s="8">
        <f t="shared" si="101"/>
        <v>6907.6210299999948</v>
      </c>
      <c r="H217" s="7">
        <f t="shared" si="93"/>
        <v>85.434280233375972</v>
      </c>
    </row>
    <row r="218" spans="1:8" ht="11.25" customHeight="1">
      <c r="A218" s="53" t="s">
        <v>247</v>
      </c>
      <c r="B218" s="8">
        <v>118528.94900000001</v>
      </c>
      <c r="C218" s="8">
        <v>99828.692209999994</v>
      </c>
      <c r="D218" s="8">
        <v>517.18497000000002</v>
      </c>
      <c r="E218" s="8">
        <f t="shared" si="99"/>
        <v>100345.87718</v>
      </c>
      <c r="F218" s="8">
        <f t="shared" si="100"/>
        <v>18183.071820000012</v>
      </c>
      <c r="G218" s="8">
        <f t="shared" si="101"/>
        <v>18700.256790000014</v>
      </c>
      <c r="H218" s="7">
        <f t="shared" si="93"/>
        <v>84.659383236410861</v>
      </c>
    </row>
    <row r="219" spans="1:8" ht="11.25" customHeight="1">
      <c r="A219" s="53" t="s">
        <v>248</v>
      </c>
      <c r="B219" s="8">
        <v>21221</v>
      </c>
      <c r="C219" s="8">
        <v>19397.72149</v>
      </c>
      <c r="D219" s="8">
        <v>1488.5195700000002</v>
      </c>
      <c r="E219" s="8">
        <f t="shared" si="99"/>
        <v>20886.24106</v>
      </c>
      <c r="F219" s="8">
        <f t="shared" si="100"/>
        <v>334.75893999999971</v>
      </c>
      <c r="G219" s="8">
        <f t="shared" si="101"/>
        <v>1823.2785100000001</v>
      </c>
      <c r="H219" s="7">
        <f t="shared" si="93"/>
        <v>98.4225110032515</v>
      </c>
    </row>
    <row r="220" spans="1:8" ht="11.25" customHeight="1">
      <c r="A220" s="58" t="s">
        <v>249</v>
      </c>
      <c r="B220" s="8">
        <v>76850.504000000015</v>
      </c>
      <c r="C220" s="8">
        <v>68086.577989999991</v>
      </c>
      <c r="D220" s="8">
        <v>295.63736</v>
      </c>
      <c r="E220" s="8">
        <f t="shared" si="99"/>
        <v>68382.215349999984</v>
      </c>
      <c r="F220" s="8">
        <f t="shared" si="100"/>
        <v>8468.2886500000313</v>
      </c>
      <c r="G220" s="8">
        <f t="shared" si="101"/>
        <v>8763.9260100000247</v>
      </c>
      <c r="H220" s="7">
        <f t="shared" si="93"/>
        <v>88.98082873991298</v>
      </c>
    </row>
    <row r="221" spans="1:8" ht="11.25" customHeight="1">
      <c r="A221" s="57"/>
      <c r="B221" s="8"/>
      <c r="C221" s="12"/>
      <c r="D221" s="8"/>
      <c r="E221" s="12"/>
      <c r="F221" s="12"/>
      <c r="G221" s="12"/>
      <c r="H221" s="7" t="str">
        <f t="shared" si="93"/>
        <v/>
      </c>
    </row>
    <row r="222" spans="1:8" ht="11.25" customHeight="1">
      <c r="A222" s="51" t="s">
        <v>250</v>
      </c>
      <c r="B222" s="16">
        <f t="shared" ref="B222:G222" si="102">SUM(B223:B235)+SUM(B240:B253)</f>
        <v>12501159.480580004</v>
      </c>
      <c r="C222" s="16">
        <f t="shared" si="102"/>
        <v>9584090.2294300031</v>
      </c>
      <c r="D222" s="16">
        <f t="shared" si="102"/>
        <v>596613.65946</v>
      </c>
      <c r="E222" s="16">
        <f t="shared" si="102"/>
        <v>10180703.888890004</v>
      </c>
      <c r="F222" s="16">
        <f t="shared" si="102"/>
        <v>2320455.5916899992</v>
      </c>
      <c r="G222" s="16">
        <f t="shared" si="102"/>
        <v>2917069.2511499994</v>
      </c>
      <c r="H222" s="7">
        <f t="shared" si="93"/>
        <v>81.438077041615813</v>
      </c>
    </row>
    <row r="223" spans="1:8" ht="11.25" customHeight="1">
      <c r="A223" s="53" t="s">
        <v>251</v>
      </c>
      <c r="B223" s="8">
        <v>66772</v>
      </c>
      <c r="C223" s="8">
        <v>36291.712590000003</v>
      </c>
      <c r="D223" s="8">
        <v>0</v>
      </c>
      <c r="E223" s="8">
        <f t="shared" ref="E223:E234" si="103">C223+D223</f>
        <v>36291.712590000003</v>
      </c>
      <c r="F223" s="8">
        <f t="shared" ref="F223:F234" si="104">B223-E223</f>
        <v>30480.287409999997</v>
      </c>
      <c r="G223" s="8">
        <f t="shared" ref="G223:G234" si="105">B223-C223</f>
        <v>30480.287409999997</v>
      </c>
      <c r="H223" s="7">
        <f t="shared" si="93"/>
        <v>54.351693209728637</v>
      </c>
    </row>
    <row r="224" spans="1:8" ht="11.25" customHeight="1">
      <c r="A224" s="53" t="s">
        <v>252</v>
      </c>
      <c r="B224" s="8">
        <v>47410.351999999999</v>
      </c>
      <c r="C224" s="8">
        <v>44427.074439999997</v>
      </c>
      <c r="D224" s="8">
        <v>252.85086999999999</v>
      </c>
      <c r="E224" s="8">
        <f t="shared" si="103"/>
        <v>44679.925309999999</v>
      </c>
      <c r="F224" s="8">
        <f t="shared" si="104"/>
        <v>2730.4266900000002</v>
      </c>
      <c r="G224" s="8">
        <f t="shared" si="105"/>
        <v>2983.2775600000023</v>
      </c>
      <c r="H224" s="7">
        <f t="shared" si="93"/>
        <v>94.240863915121324</v>
      </c>
    </row>
    <row r="225" spans="1:8" ht="11.25" customHeight="1">
      <c r="A225" s="53" t="s">
        <v>253</v>
      </c>
      <c r="B225" s="8">
        <v>52813</v>
      </c>
      <c r="C225" s="8">
        <v>40035.346659999996</v>
      </c>
      <c r="D225" s="8">
        <v>862.53753000000006</v>
      </c>
      <c r="E225" s="8">
        <f t="shared" si="103"/>
        <v>40897.884189999997</v>
      </c>
      <c r="F225" s="8">
        <f t="shared" si="104"/>
        <v>11915.115810000003</v>
      </c>
      <c r="G225" s="8">
        <f t="shared" si="105"/>
        <v>12777.653340000004</v>
      </c>
      <c r="H225" s="7">
        <f t="shared" si="93"/>
        <v>77.439047564046732</v>
      </c>
    </row>
    <row r="226" spans="1:8" ht="11.25" customHeight="1">
      <c r="A226" s="53" t="s">
        <v>254</v>
      </c>
      <c r="B226" s="8">
        <v>6393076.457580003</v>
      </c>
      <c r="C226" s="8">
        <v>4538040.5014500041</v>
      </c>
      <c r="D226" s="8">
        <v>401563.9276</v>
      </c>
      <c r="E226" s="8">
        <f t="shared" si="103"/>
        <v>4939604.4290500041</v>
      </c>
      <c r="F226" s="8">
        <f t="shared" si="104"/>
        <v>1453472.0285299988</v>
      </c>
      <c r="G226" s="8">
        <f t="shared" si="105"/>
        <v>1855035.9561299989</v>
      </c>
      <c r="H226" s="7">
        <f t="shared" si="93"/>
        <v>77.264904648423567</v>
      </c>
    </row>
    <row r="227" spans="1:8" ht="11.25" customHeight="1">
      <c r="A227" s="53" t="s">
        <v>255</v>
      </c>
      <c r="B227" s="8">
        <v>18982</v>
      </c>
      <c r="C227" s="8">
        <v>18505.78023</v>
      </c>
      <c r="D227" s="8">
        <v>61.955239999999996</v>
      </c>
      <c r="E227" s="8">
        <f t="shared" si="103"/>
        <v>18567.73547</v>
      </c>
      <c r="F227" s="8">
        <f t="shared" si="104"/>
        <v>414.26453000000038</v>
      </c>
      <c r="G227" s="8">
        <f t="shared" si="105"/>
        <v>476.2197699999997</v>
      </c>
      <c r="H227" s="7">
        <f t="shared" si="93"/>
        <v>97.817592824781372</v>
      </c>
    </row>
    <row r="228" spans="1:8" ht="11.25" customHeight="1">
      <c r="A228" s="53" t="s">
        <v>256</v>
      </c>
      <c r="B228" s="8">
        <v>93048.482999999993</v>
      </c>
      <c r="C228" s="8">
        <v>88472.63897</v>
      </c>
      <c r="D228" s="8">
        <v>4091.7848899999999</v>
      </c>
      <c r="E228" s="8">
        <f t="shared" si="103"/>
        <v>92564.423859999995</v>
      </c>
      <c r="F228" s="8">
        <f t="shared" si="104"/>
        <v>484.05913999999757</v>
      </c>
      <c r="G228" s="8">
        <f t="shared" si="105"/>
        <v>4575.8440299999929</v>
      </c>
      <c r="H228" s="7">
        <f t="shared" ref="H228:H259" si="106">IFERROR(E228/B228*100,"")</f>
        <v>99.479777504808979</v>
      </c>
    </row>
    <row r="229" spans="1:8" ht="11.25" customHeight="1">
      <c r="A229" s="53" t="s">
        <v>257</v>
      </c>
      <c r="B229" s="8">
        <v>229712.30300000004</v>
      </c>
      <c r="C229" s="8">
        <v>228227.70582</v>
      </c>
      <c r="D229" s="8">
        <v>1458.5655400000001</v>
      </c>
      <c r="E229" s="8">
        <f t="shared" si="103"/>
        <v>229686.27136000001</v>
      </c>
      <c r="F229" s="8">
        <f t="shared" si="104"/>
        <v>26.031640000030166</v>
      </c>
      <c r="G229" s="8">
        <f t="shared" si="105"/>
        <v>1484.5971800000407</v>
      </c>
      <c r="H229" s="7">
        <f t="shared" si="106"/>
        <v>99.988667720596553</v>
      </c>
    </row>
    <row r="230" spans="1:8" ht="11.25" customHeight="1">
      <c r="A230" s="53" t="s">
        <v>258</v>
      </c>
      <c r="B230" s="8">
        <v>157719.94899999999</v>
      </c>
      <c r="C230" s="8">
        <v>90207.705069999996</v>
      </c>
      <c r="D230" s="8">
        <v>5211.2865899999997</v>
      </c>
      <c r="E230" s="8">
        <f t="shared" si="103"/>
        <v>95418.99166</v>
      </c>
      <c r="F230" s="8">
        <f t="shared" si="104"/>
        <v>62300.957339999994</v>
      </c>
      <c r="G230" s="8">
        <f t="shared" si="105"/>
        <v>67512.243929999997</v>
      </c>
      <c r="H230" s="7">
        <f t="shared" si="106"/>
        <v>60.498999818976607</v>
      </c>
    </row>
    <row r="231" spans="1:8" ht="11.25" customHeight="1">
      <c r="A231" s="53" t="s">
        <v>259</v>
      </c>
      <c r="B231" s="8">
        <v>41382.421999999999</v>
      </c>
      <c r="C231" s="8">
        <v>38575.602899999998</v>
      </c>
      <c r="D231" s="8">
        <v>1421.7735700000001</v>
      </c>
      <c r="E231" s="8">
        <f t="shared" si="103"/>
        <v>39997.376469999996</v>
      </c>
      <c r="F231" s="8">
        <f t="shared" si="104"/>
        <v>1385.0455300000031</v>
      </c>
      <c r="G231" s="8">
        <f t="shared" si="105"/>
        <v>2806.8191000000006</v>
      </c>
      <c r="H231" s="7">
        <f t="shared" si="106"/>
        <v>96.653058320269409</v>
      </c>
    </row>
    <row r="232" spans="1:8" ht="11.25" customHeight="1">
      <c r="A232" s="53" t="s">
        <v>260</v>
      </c>
      <c r="B232" s="8">
        <v>73987.683999999979</v>
      </c>
      <c r="C232" s="8">
        <v>72159.378830000001</v>
      </c>
      <c r="D232" s="8">
        <v>1156.94877</v>
      </c>
      <c r="E232" s="8">
        <f t="shared" si="103"/>
        <v>73316.327600000004</v>
      </c>
      <c r="F232" s="8">
        <f t="shared" si="104"/>
        <v>671.35639999997511</v>
      </c>
      <c r="G232" s="8">
        <f t="shared" si="105"/>
        <v>1828.3051699999778</v>
      </c>
      <c r="H232" s="7">
        <f t="shared" si="106"/>
        <v>99.092610602597091</v>
      </c>
    </row>
    <row r="233" spans="1:8" ht="11.25" customHeight="1">
      <c r="A233" s="53" t="s">
        <v>261</v>
      </c>
      <c r="B233" s="8">
        <v>79583.999999999985</v>
      </c>
      <c r="C233" s="8">
        <v>73615.653379999989</v>
      </c>
      <c r="D233" s="8">
        <v>3055.4205099999999</v>
      </c>
      <c r="E233" s="8">
        <f t="shared" si="103"/>
        <v>76671.073889999985</v>
      </c>
      <c r="F233" s="8">
        <f t="shared" si="104"/>
        <v>2912.9261100000003</v>
      </c>
      <c r="G233" s="8">
        <f t="shared" si="105"/>
        <v>5968.3466199999966</v>
      </c>
      <c r="H233" s="7">
        <f t="shared" si="106"/>
        <v>96.339809371230402</v>
      </c>
    </row>
    <row r="234" spans="1:8" ht="11.25" customHeight="1">
      <c r="A234" s="53" t="s">
        <v>262</v>
      </c>
      <c r="B234" s="8">
        <v>57368.516000000003</v>
      </c>
      <c r="C234" s="8">
        <v>36314.70405</v>
      </c>
      <c r="D234" s="8">
        <v>4135.1945999999998</v>
      </c>
      <c r="E234" s="8">
        <f t="shared" si="103"/>
        <v>40449.898650000003</v>
      </c>
      <c r="F234" s="8">
        <f t="shared" si="104"/>
        <v>16918.61735</v>
      </c>
      <c r="G234" s="8">
        <f t="shared" si="105"/>
        <v>21053.811950000003</v>
      </c>
      <c r="H234" s="7">
        <f t="shared" si="106"/>
        <v>70.508880951356673</v>
      </c>
    </row>
    <row r="235" spans="1:8" ht="11.25" customHeight="1">
      <c r="A235" s="53" t="s">
        <v>263</v>
      </c>
      <c r="B235" s="14">
        <f t="shared" ref="B235:C235" si="107">SUM(B236:B239)</f>
        <v>479367.89</v>
      </c>
      <c r="C235" s="14">
        <f t="shared" si="107"/>
        <v>416582.65293999994</v>
      </c>
      <c r="D235" s="14">
        <f t="shared" ref="D235:G235" si="108">SUM(D236:D239)</f>
        <v>9188.7439799999993</v>
      </c>
      <c r="E235" s="14">
        <f t="shared" si="108"/>
        <v>425771.39692000003</v>
      </c>
      <c r="F235" s="14">
        <f t="shared" si="108"/>
        <v>53596.493080000029</v>
      </c>
      <c r="G235" s="14">
        <f t="shared" si="108"/>
        <v>62785.237060000029</v>
      </c>
      <c r="H235" s="7">
        <f t="shared" si="106"/>
        <v>88.819340177332279</v>
      </c>
    </row>
    <row r="236" spans="1:8" ht="11.25" customHeight="1">
      <c r="A236" s="53" t="s">
        <v>264</v>
      </c>
      <c r="B236" s="8">
        <v>230699.63600000003</v>
      </c>
      <c r="C236" s="8">
        <v>171459.08615000002</v>
      </c>
      <c r="D236" s="8">
        <v>6928.4096799999998</v>
      </c>
      <c r="E236" s="8">
        <f t="shared" ref="E236:E253" si="109">C236+D236</f>
        <v>178387.49583000003</v>
      </c>
      <c r="F236" s="8">
        <f t="shared" ref="F236:F253" si="110">B236-E236</f>
        <v>52312.140169999999</v>
      </c>
      <c r="G236" s="8">
        <f t="shared" ref="G236:G253" si="111">B236-C236</f>
        <v>59240.54985000001</v>
      </c>
      <c r="H236" s="7">
        <f t="shared" si="106"/>
        <v>77.324567529876816</v>
      </c>
    </row>
    <row r="237" spans="1:8" ht="11.25" customHeight="1">
      <c r="A237" s="53" t="s">
        <v>265</v>
      </c>
      <c r="B237" s="8">
        <v>72521.931000000011</v>
      </c>
      <c r="C237" s="8">
        <v>71749.672049999994</v>
      </c>
      <c r="D237" s="8">
        <v>771.06200999999999</v>
      </c>
      <c r="E237" s="8">
        <f t="shared" si="109"/>
        <v>72520.734059999988</v>
      </c>
      <c r="F237" s="8">
        <f t="shared" si="110"/>
        <v>1.19694000002346</v>
      </c>
      <c r="G237" s="8">
        <f t="shared" si="111"/>
        <v>772.25895000001765</v>
      </c>
      <c r="H237" s="7">
        <f t="shared" si="106"/>
        <v>99.998349547532001</v>
      </c>
    </row>
    <row r="238" spans="1:8" ht="11.25" customHeight="1">
      <c r="A238" s="53" t="s">
        <v>266</v>
      </c>
      <c r="B238" s="8">
        <v>50021.485000000001</v>
      </c>
      <c r="C238" s="8">
        <v>49769.55575</v>
      </c>
      <c r="D238" s="8">
        <v>178.41346999999999</v>
      </c>
      <c r="E238" s="8">
        <f t="shared" si="109"/>
        <v>49947.969219999999</v>
      </c>
      <c r="F238" s="8">
        <f t="shared" si="110"/>
        <v>73.515780000001541</v>
      </c>
      <c r="G238" s="8">
        <f t="shared" si="111"/>
        <v>251.92925000000105</v>
      </c>
      <c r="H238" s="7">
        <f t="shared" si="106"/>
        <v>99.853031592324768</v>
      </c>
    </row>
    <row r="239" spans="1:8" ht="11.25" customHeight="1">
      <c r="A239" s="53" t="s">
        <v>267</v>
      </c>
      <c r="B239" s="8">
        <v>126124.83799999999</v>
      </c>
      <c r="C239" s="8">
        <v>123604.33898999999</v>
      </c>
      <c r="D239" s="8">
        <v>1310.8588200000002</v>
      </c>
      <c r="E239" s="8">
        <f t="shared" si="109"/>
        <v>124915.19780999998</v>
      </c>
      <c r="F239" s="8">
        <f t="shared" si="110"/>
        <v>1209.6401900000055</v>
      </c>
      <c r="G239" s="8">
        <f t="shared" si="111"/>
        <v>2520.4990099999995</v>
      </c>
      <c r="H239" s="7">
        <f t="shared" si="106"/>
        <v>99.040918339970432</v>
      </c>
    </row>
    <row r="240" spans="1:8" ht="11.25" customHeight="1">
      <c r="A240" s="53" t="s">
        <v>268</v>
      </c>
      <c r="B240" s="8">
        <v>68029.265999999989</v>
      </c>
      <c r="C240" s="8">
        <v>50531.310740000001</v>
      </c>
      <c r="D240" s="8">
        <v>3798.2099199999998</v>
      </c>
      <c r="E240" s="8">
        <f t="shared" si="109"/>
        <v>54329.520660000002</v>
      </c>
      <c r="F240" s="8">
        <f t="shared" si="110"/>
        <v>13699.745339999987</v>
      </c>
      <c r="G240" s="8">
        <f t="shared" si="111"/>
        <v>17497.955259999988</v>
      </c>
      <c r="H240" s="7">
        <f t="shared" si="106"/>
        <v>79.86198272372954</v>
      </c>
    </row>
    <row r="241" spans="1:8" ht="11.25" customHeight="1">
      <c r="A241" s="53" t="s">
        <v>269</v>
      </c>
      <c r="B241" s="8">
        <v>1311839.486</v>
      </c>
      <c r="C241" s="8">
        <v>1254977.0961099998</v>
      </c>
      <c r="D241" s="8">
        <v>6800.70507</v>
      </c>
      <c r="E241" s="8">
        <f t="shared" si="109"/>
        <v>1261777.8011799997</v>
      </c>
      <c r="F241" s="8">
        <f t="shared" si="110"/>
        <v>50061.684820000315</v>
      </c>
      <c r="G241" s="8">
        <f t="shared" si="111"/>
        <v>56862.389890000224</v>
      </c>
      <c r="H241" s="7">
        <f t="shared" si="106"/>
        <v>96.183855924885592</v>
      </c>
    </row>
    <row r="242" spans="1:8" ht="11.25" customHeight="1">
      <c r="A242" s="53" t="s">
        <v>270</v>
      </c>
      <c r="B242" s="8">
        <v>239284.14600000001</v>
      </c>
      <c r="C242" s="8">
        <v>186279.68790000002</v>
      </c>
      <c r="D242" s="8">
        <v>4284.5215699999999</v>
      </c>
      <c r="E242" s="8">
        <f t="shared" si="109"/>
        <v>190564.20947000003</v>
      </c>
      <c r="F242" s="8">
        <f t="shared" si="110"/>
        <v>48719.936529999977</v>
      </c>
      <c r="G242" s="8">
        <f t="shared" si="111"/>
        <v>53004.458099999989</v>
      </c>
      <c r="H242" s="7">
        <f t="shared" si="106"/>
        <v>79.639296065189384</v>
      </c>
    </row>
    <row r="243" spans="1:8" ht="11.25" customHeight="1">
      <c r="A243" s="53" t="s">
        <v>271</v>
      </c>
      <c r="B243" s="8">
        <v>799787.00000000012</v>
      </c>
      <c r="C243" s="8">
        <v>304681.09052999999</v>
      </c>
      <c r="D243" s="8">
        <v>82954.983560000008</v>
      </c>
      <c r="E243" s="8">
        <f t="shared" si="109"/>
        <v>387636.07409000001</v>
      </c>
      <c r="F243" s="8">
        <f t="shared" si="110"/>
        <v>412150.92591000011</v>
      </c>
      <c r="G243" s="8">
        <f t="shared" si="111"/>
        <v>495105.90947000013</v>
      </c>
      <c r="H243" s="7">
        <f t="shared" si="106"/>
        <v>48.467413710150318</v>
      </c>
    </row>
    <row r="244" spans="1:8" ht="11.25" customHeight="1">
      <c r="A244" s="53" t="s">
        <v>272</v>
      </c>
      <c r="B244" s="8">
        <v>19746</v>
      </c>
      <c r="C244" s="8">
        <v>12679.87247</v>
      </c>
      <c r="D244" s="8">
        <v>918.8293000000001</v>
      </c>
      <c r="E244" s="8">
        <f t="shared" si="109"/>
        <v>13598.70177</v>
      </c>
      <c r="F244" s="8">
        <f t="shared" si="110"/>
        <v>6147.2982300000003</v>
      </c>
      <c r="G244" s="8">
        <f t="shared" si="111"/>
        <v>7066.1275299999998</v>
      </c>
      <c r="H244" s="7">
        <f t="shared" si="106"/>
        <v>68.868134153752663</v>
      </c>
    </row>
    <row r="245" spans="1:8" ht="11.25" customHeight="1">
      <c r="A245" s="62" t="s">
        <v>94</v>
      </c>
      <c r="B245" s="8">
        <v>192710.17200000002</v>
      </c>
      <c r="C245" s="8">
        <v>143867.88503999999</v>
      </c>
      <c r="D245" s="8">
        <v>3659.5918900000001</v>
      </c>
      <c r="E245" s="8">
        <f t="shared" si="109"/>
        <v>147527.47693</v>
      </c>
      <c r="F245" s="8">
        <f t="shared" si="110"/>
        <v>45182.695070000016</v>
      </c>
      <c r="G245" s="8">
        <f t="shared" si="111"/>
        <v>48842.286960000027</v>
      </c>
      <c r="H245" s="7">
        <f t="shared" si="106"/>
        <v>76.554068422501317</v>
      </c>
    </row>
    <row r="246" spans="1:8" ht="11.25" customHeight="1">
      <c r="A246" s="62" t="s">
        <v>273</v>
      </c>
      <c r="B246" s="8">
        <v>977549.36100000015</v>
      </c>
      <c r="C246" s="8">
        <v>977079.11224000005</v>
      </c>
      <c r="D246" s="8">
        <v>225.49221</v>
      </c>
      <c r="E246" s="8">
        <f t="shared" si="109"/>
        <v>977304.6044500001</v>
      </c>
      <c r="F246" s="8">
        <f t="shared" si="110"/>
        <v>244.75655000004917</v>
      </c>
      <c r="G246" s="8">
        <f t="shared" si="111"/>
        <v>470.24876000010408</v>
      </c>
      <c r="H246" s="7">
        <f t="shared" si="106"/>
        <v>99.97496223108881</v>
      </c>
    </row>
    <row r="247" spans="1:8" ht="11.25" customHeight="1">
      <c r="A247" s="62" t="s">
        <v>274</v>
      </c>
      <c r="B247" s="8">
        <v>45864</v>
      </c>
      <c r="C247" s="8">
        <v>39728.655909999994</v>
      </c>
      <c r="D247" s="8">
        <v>5080.4133600000005</v>
      </c>
      <c r="E247" s="8">
        <f t="shared" si="109"/>
        <v>44809.069269999993</v>
      </c>
      <c r="F247" s="8">
        <f t="shared" si="110"/>
        <v>1054.9307300000073</v>
      </c>
      <c r="G247" s="8">
        <f t="shared" si="111"/>
        <v>6135.344090000006</v>
      </c>
      <c r="H247" s="7">
        <f t="shared" si="106"/>
        <v>97.699871947496931</v>
      </c>
    </row>
    <row r="248" spans="1:8" ht="11.25" customHeight="1">
      <c r="A248" s="62" t="s">
        <v>275</v>
      </c>
      <c r="B248" s="8">
        <v>134087.96600000001</v>
      </c>
      <c r="C248" s="8">
        <v>123309.23217</v>
      </c>
      <c r="D248" s="8">
        <v>199.70591000000002</v>
      </c>
      <c r="E248" s="8">
        <f t="shared" si="109"/>
        <v>123508.93808000001</v>
      </c>
      <c r="F248" s="8">
        <f t="shared" si="110"/>
        <v>10579.027920000008</v>
      </c>
      <c r="G248" s="8">
        <f t="shared" si="111"/>
        <v>10778.733830000012</v>
      </c>
      <c r="H248" s="7">
        <f t="shared" si="106"/>
        <v>92.110382284417668</v>
      </c>
    </row>
    <row r="249" spans="1:8" ht="11.25" customHeight="1">
      <c r="A249" s="62" t="s">
        <v>276</v>
      </c>
      <c r="B249" s="8">
        <v>346224.64600000001</v>
      </c>
      <c r="C249" s="8">
        <v>222550.70191</v>
      </c>
      <c r="D249" s="8">
        <v>50248.09981</v>
      </c>
      <c r="E249" s="8">
        <f t="shared" si="109"/>
        <v>272798.80171999999</v>
      </c>
      <c r="F249" s="8">
        <f t="shared" si="110"/>
        <v>73425.844280000019</v>
      </c>
      <c r="G249" s="8">
        <f t="shared" si="111"/>
        <v>123673.94409</v>
      </c>
      <c r="H249" s="7">
        <f t="shared" si="106"/>
        <v>78.792427076378601</v>
      </c>
    </row>
    <row r="250" spans="1:8" ht="11.25" customHeight="1">
      <c r="A250" s="62" t="s">
        <v>277</v>
      </c>
      <c r="B250" s="8">
        <v>42923.000000000007</v>
      </c>
      <c r="C250" s="8">
        <v>26157.168160000001</v>
      </c>
      <c r="D250" s="8">
        <v>1516.71669</v>
      </c>
      <c r="E250" s="8">
        <f t="shared" si="109"/>
        <v>27673.884850000002</v>
      </c>
      <c r="F250" s="8">
        <f t="shared" si="110"/>
        <v>15249.115150000005</v>
      </c>
      <c r="G250" s="8">
        <f t="shared" si="111"/>
        <v>16765.831840000006</v>
      </c>
      <c r="H250" s="7">
        <f t="shared" si="106"/>
        <v>64.473323975490999</v>
      </c>
    </row>
    <row r="251" spans="1:8" ht="11.25" customHeight="1">
      <c r="A251" s="62" t="s">
        <v>278</v>
      </c>
      <c r="B251" s="8">
        <v>232749</v>
      </c>
      <c r="C251" s="8">
        <v>227104.43621000001</v>
      </c>
      <c r="D251" s="8">
        <v>4303.0156299999999</v>
      </c>
      <c r="E251" s="8">
        <f t="shared" si="109"/>
        <v>231407.45184000002</v>
      </c>
      <c r="F251" s="8">
        <f t="shared" si="110"/>
        <v>1341.5481599999766</v>
      </c>
      <c r="G251" s="8">
        <f t="shared" si="111"/>
        <v>5644.5637899999856</v>
      </c>
      <c r="H251" s="7">
        <f t="shared" si="106"/>
        <v>99.423607336658819</v>
      </c>
    </row>
    <row r="252" spans="1:8" ht="11.25" customHeight="1">
      <c r="A252" s="53" t="s">
        <v>279</v>
      </c>
      <c r="B252" s="8">
        <v>122040.16800000001</v>
      </c>
      <c r="C252" s="8">
        <v>120654.12229</v>
      </c>
      <c r="D252" s="8">
        <v>162.38485</v>
      </c>
      <c r="E252" s="8">
        <f t="shared" si="109"/>
        <v>120816.50714</v>
      </c>
      <c r="F252" s="8">
        <f t="shared" si="110"/>
        <v>1223.6608600000036</v>
      </c>
      <c r="G252" s="8">
        <f t="shared" si="111"/>
        <v>1386.0457100000058</v>
      </c>
      <c r="H252" s="7">
        <f t="shared" si="106"/>
        <v>98.997329420261039</v>
      </c>
    </row>
    <row r="253" spans="1:8" ht="11.25" customHeight="1">
      <c r="A253" s="53" t="s">
        <v>280</v>
      </c>
      <c r="B253" s="8">
        <v>177100.21299999999</v>
      </c>
      <c r="C253" s="8">
        <v>173033.40041999999</v>
      </c>
      <c r="D253" s="8">
        <v>0</v>
      </c>
      <c r="E253" s="8">
        <f t="shared" si="109"/>
        <v>173033.40041999999</v>
      </c>
      <c r="F253" s="8">
        <f t="shared" si="110"/>
        <v>4066.812579999998</v>
      </c>
      <c r="G253" s="8">
        <f t="shared" si="111"/>
        <v>4066.812579999998</v>
      </c>
      <c r="H253" s="7">
        <f t="shared" si="106"/>
        <v>97.703665901293974</v>
      </c>
    </row>
    <row r="254" spans="1:8" ht="11.25" customHeight="1">
      <c r="A254" s="57"/>
      <c r="B254" s="8"/>
      <c r="C254" s="12"/>
      <c r="D254" s="8"/>
      <c r="E254" s="12"/>
      <c r="F254" s="12"/>
      <c r="G254" s="12"/>
      <c r="H254" s="7" t="str">
        <f t="shared" si="106"/>
        <v/>
      </c>
    </row>
    <row r="255" spans="1:8" ht="11.25" customHeight="1">
      <c r="A255" s="51" t="s">
        <v>281</v>
      </c>
      <c r="B255" s="14">
        <f t="shared" ref="B255:C255" si="112">SUM(B256:B260)</f>
        <v>18337159</v>
      </c>
      <c r="C255" s="14">
        <f t="shared" si="112"/>
        <v>14581125.914910002</v>
      </c>
      <c r="D255" s="14">
        <f t="shared" ref="D255:G255" si="113">SUM(D256:D260)</f>
        <v>360329.13682000001</v>
      </c>
      <c r="E255" s="14">
        <f t="shared" si="113"/>
        <v>14941455.051730001</v>
      </c>
      <c r="F255" s="14">
        <f t="shared" si="113"/>
        <v>3395703.9482700001</v>
      </c>
      <c r="G255" s="14">
        <f t="shared" si="113"/>
        <v>3756033.0850900002</v>
      </c>
      <c r="H255" s="7">
        <f t="shared" si="106"/>
        <v>81.481842698370016</v>
      </c>
    </row>
    <row r="256" spans="1:8" ht="11.25" customHeight="1">
      <c r="A256" s="62" t="s">
        <v>282</v>
      </c>
      <c r="B256" s="8">
        <v>16263492.000000002</v>
      </c>
      <c r="C256" s="8">
        <v>13024407.653740002</v>
      </c>
      <c r="D256" s="8">
        <v>350590.34210000001</v>
      </c>
      <c r="E256" s="8">
        <f t="shared" ref="E256:E260" si="114">C256+D256</f>
        <v>13374997.995840002</v>
      </c>
      <c r="F256" s="8">
        <f>B256-E256</f>
        <v>2888494.00416</v>
      </c>
      <c r="G256" s="8">
        <f>B256-C256</f>
        <v>3239084.34626</v>
      </c>
      <c r="H256" s="7">
        <f t="shared" si="106"/>
        <v>82.239398499658009</v>
      </c>
    </row>
    <row r="257" spans="1:9" ht="11.25" customHeight="1">
      <c r="A257" s="62" t="s">
        <v>283</v>
      </c>
      <c r="B257" s="8">
        <v>46358.999999999993</v>
      </c>
      <c r="C257" s="8">
        <v>38078.05255</v>
      </c>
      <c r="D257" s="8">
        <v>1041.8310300000001</v>
      </c>
      <c r="E257" s="8">
        <f t="shared" si="114"/>
        <v>39119.883580000002</v>
      </c>
      <c r="F257" s="8">
        <f>B257-E257</f>
        <v>7239.1164199999912</v>
      </c>
      <c r="G257" s="8">
        <f>B257-C257</f>
        <v>8280.9474499999924</v>
      </c>
      <c r="H257" s="7">
        <f t="shared" si="106"/>
        <v>84.38465795206973</v>
      </c>
    </row>
    <row r="258" spans="1:9" ht="11.25" customHeight="1">
      <c r="A258" s="62" t="s">
        <v>284</v>
      </c>
      <c r="B258" s="8">
        <v>584625</v>
      </c>
      <c r="C258" s="8">
        <v>470599.61874000001</v>
      </c>
      <c r="D258" s="8">
        <v>1876.44731</v>
      </c>
      <c r="E258" s="8">
        <f t="shared" si="114"/>
        <v>472476.06605000002</v>
      </c>
      <c r="F258" s="8">
        <f>B258-E258</f>
        <v>112148.93394999998</v>
      </c>
      <c r="G258" s="8">
        <f>B258-C258</f>
        <v>114025.38125999999</v>
      </c>
      <c r="H258" s="7">
        <f t="shared" si="106"/>
        <v>80.816945229848201</v>
      </c>
    </row>
    <row r="259" spans="1:9" ht="11.25" customHeight="1">
      <c r="A259" s="62" t="s">
        <v>285</v>
      </c>
      <c r="B259" s="8">
        <v>1215097</v>
      </c>
      <c r="C259" s="8">
        <v>880710.32140999998</v>
      </c>
      <c r="D259" s="8">
        <v>1081.42669</v>
      </c>
      <c r="E259" s="8">
        <f t="shared" si="114"/>
        <v>881791.74809999997</v>
      </c>
      <c r="F259" s="8">
        <f>B259-E259</f>
        <v>333305.25190000003</v>
      </c>
      <c r="G259" s="8">
        <f>B259-C259</f>
        <v>334386.67859000002</v>
      </c>
      <c r="H259" s="7">
        <f t="shared" si="106"/>
        <v>72.569658891430066</v>
      </c>
    </row>
    <row r="260" spans="1:9" ht="11.25" customHeight="1">
      <c r="A260" s="62" t="s">
        <v>286</v>
      </c>
      <c r="B260" s="8">
        <v>227586</v>
      </c>
      <c r="C260" s="8">
        <v>167330.26847000001</v>
      </c>
      <c r="D260" s="8">
        <v>5739.0896900000007</v>
      </c>
      <c r="E260" s="8">
        <f t="shared" si="114"/>
        <v>173069.35816</v>
      </c>
      <c r="F260" s="8">
        <f>B260-E260</f>
        <v>54516.641839999997</v>
      </c>
      <c r="G260" s="8">
        <f>B260-C260</f>
        <v>60255.73152999999</v>
      </c>
      <c r="H260" s="7">
        <f t="shared" ref="H260:H274" si="115">IFERROR(E260/B260*100,"")</f>
        <v>76.045696202754115</v>
      </c>
    </row>
    <row r="261" spans="1:9" ht="11.25" customHeight="1">
      <c r="A261" s="57"/>
      <c r="B261" s="8"/>
      <c r="C261" s="12"/>
      <c r="D261" s="8"/>
      <c r="E261" s="12"/>
      <c r="F261" s="12"/>
      <c r="G261" s="12"/>
      <c r="H261" s="7" t="str">
        <f t="shared" si="115"/>
        <v/>
      </c>
    </row>
    <row r="262" spans="1:9" ht="11.25" customHeight="1">
      <c r="A262" s="51" t="s">
        <v>287</v>
      </c>
      <c r="B262" s="11">
        <f t="shared" ref="B262:G262" si="116">+B263+B264</f>
        <v>610321.27500000002</v>
      </c>
      <c r="C262" s="11">
        <f t="shared" si="116"/>
        <v>468330.13095000002</v>
      </c>
      <c r="D262" s="11">
        <f t="shared" si="116"/>
        <v>7489.8339800000003</v>
      </c>
      <c r="E262" s="14">
        <f t="shared" si="116"/>
        <v>475819.96492999996</v>
      </c>
      <c r="F262" s="14">
        <f t="shared" si="116"/>
        <v>134501.31007000004</v>
      </c>
      <c r="G262" s="14">
        <f t="shared" si="116"/>
        <v>141991.14405000003</v>
      </c>
      <c r="H262" s="7">
        <f t="shared" si="115"/>
        <v>77.962211776084644</v>
      </c>
    </row>
    <row r="263" spans="1:9" ht="11.25" customHeight="1">
      <c r="A263" s="62" t="s">
        <v>288</v>
      </c>
      <c r="B263" s="8">
        <v>585985.27500000002</v>
      </c>
      <c r="C263" s="8">
        <v>446693.49132999999</v>
      </c>
      <c r="D263" s="8">
        <v>7033.2123500000007</v>
      </c>
      <c r="E263" s="8">
        <f t="shared" ref="E263:E264" si="117">C263+D263</f>
        <v>453726.70367999998</v>
      </c>
      <c r="F263" s="8">
        <f>B263-E263</f>
        <v>132258.57132000005</v>
      </c>
      <c r="G263" s="8">
        <f>B263-C263</f>
        <v>139291.78367000003</v>
      </c>
      <c r="H263" s="7">
        <f t="shared" si="115"/>
        <v>77.429710785821356</v>
      </c>
    </row>
    <row r="264" spans="1:9" ht="11.25" customHeight="1">
      <c r="A264" s="62" t="s">
        <v>289</v>
      </c>
      <c r="B264" s="8">
        <v>24336</v>
      </c>
      <c r="C264" s="8">
        <v>21636.639620000002</v>
      </c>
      <c r="D264" s="8">
        <v>456.62162999999998</v>
      </c>
      <c r="E264" s="8">
        <f t="shared" si="117"/>
        <v>22093.261250000003</v>
      </c>
      <c r="F264" s="8">
        <f>B264-E264</f>
        <v>2242.7387499999968</v>
      </c>
      <c r="G264" s="8">
        <f>B264-C264</f>
        <v>2699.3603799999983</v>
      </c>
      <c r="H264" s="7">
        <f t="shared" si="115"/>
        <v>90.784275353385951</v>
      </c>
    </row>
    <row r="265" spans="1:9" ht="11.45">
      <c r="A265" s="57"/>
      <c r="B265" s="9"/>
      <c r="C265" s="9"/>
      <c r="D265" s="9"/>
      <c r="E265" s="9"/>
      <c r="F265" s="9"/>
      <c r="G265" s="9"/>
      <c r="H265" s="7" t="str">
        <f t="shared" si="115"/>
        <v/>
      </c>
    </row>
    <row r="266" spans="1:9" ht="11.25" customHeight="1">
      <c r="A266" s="63" t="s">
        <v>290</v>
      </c>
      <c r="B266" s="8">
        <v>4099195.7960000001</v>
      </c>
      <c r="C266" s="8">
        <v>3773558.5706500001</v>
      </c>
      <c r="D266" s="8">
        <v>128976.25795</v>
      </c>
      <c r="E266" s="8">
        <f t="shared" ref="E266" si="118">C266+D266</f>
        <v>3902534.8286000001</v>
      </c>
      <c r="F266" s="8">
        <f>B266-E266</f>
        <v>196660.96739999996</v>
      </c>
      <c r="G266" s="8">
        <f>B266-C266</f>
        <v>325637.22534999996</v>
      </c>
      <c r="H266" s="7">
        <f t="shared" si="115"/>
        <v>95.202450012465818</v>
      </c>
    </row>
    <row r="267" spans="1:9" ht="11.25" customHeight="1">
      <c r="A267" s="57"/>
      <c r="B267" s="9"/>
      <c r="C267" s="9"/>
      <c r="D267" s="9"/>
      <c r="E267" s="9"/>
      <c r="F267" s="9"/>
      <c r="G267" s="9"/>
      <c r="H267" s="7" t="str">
        <f t="shared" si="115"/>
        <v/>
      </c>
    </row>
    <row r="268" spans="1:9" ht="11.25" customHeight="1">
      <c r="A268" s="51" t="s">
        <v>291</v>
      </c>
      <c r="B268" s="8">
        <v>8174281.9619999994</v>
      </c>
      <c r="C268" s="8">
        <v>4798791.7227700008</v>
      </c>
      <c r="D268" s="8">
        <v>650.34294999999997</v>
      </c>
      <c r="E268" s="8">
        <f t="shared" ref="E268" si="119">C268+D268</f>
        <v>4799442.0657200012</v>
      </c>
      <c r="F268" s="8">
        <f>B268-E268</f>
        <v>3374839.8962799981</v>
      </c>
      <c r="G268" s="8">
        <f>B268-C268</f>
        <v>3375490.2392299986</v>
      </c>
      <c r="H268" s="7">
        <f t="shared" si="115"/>
        <v>58.713928489759645</v>
      </c>
    </row>
    <row r="269" spans="1:9" ht="11.25" customHeight="1">
      <c r="A269" s="57"/>
      <c r="B269" s="9"/>
      <c r="C269" s="9"/>
      <c r="D269" s="9"/>
      <c r="E269" s="9"/>
      <c r="F269" s="9"/>
      <c r="G269" s="9"/>
      <c r="H269" s="7" t="str">
        <f t="shared" si="115"/>
        <v/>
      </c>
    </row>
    <row r="270" spans="1:9" ht="11.25" customHeight="1">
      <c r="A270" s="51" t="s">
        <v>292</v>
      </c>
      <c r="B270" s="8">
        <v>1577329</v>
      </c>
      <c r="C270" s="8">
        <v>1228907.4182500001</v>
      </c>
      <c r="D270" s="8">
        <v>18766.21211</v>
      </c>
      <c r="E270" s="8">
        <f t="shared" ref="E270" si="120">C270+D270</f>
        <v>1247673.6303600001</v>
      </c>
      <c r="F270" s="8">
        <f>B270-E270</f>
        <v>329655.36963999993</v>
      </c>
      <c r="G270" s="8">
        <f>B270-C270</f>
        <v>348421.5817499999</v>
      </c>
      <c r="H270" s="7">
        <f t="shared" si="115"/>
        <v>79.100405201451323</v>
      </c>
    </row>
    <row r="271" spans="1:9" ht="11.25" customHeight="1">
      <c r="A271" s="57"/>
      <c r="B271" s="8"/>
      <c r="C271" s="8"/>
      <c r="D271" s="8"/>
      <c r="E271" s="8"/>
      <c r="F271" s="8"/>
      <c r="G271" s="8"/>
      <c r="H271" s="7" t="str">
        <f t="shared" si="115"/>
        <v/>
      </c>
      <c r="I271" s="52"/>
    </row>
    <row r="272" spans="1:9" ht="11.25" customHeight="1">
      <c r="A272" s="51" t="s">
        <v>293</v>
      </c>
      <c r="B272" s="14">
        <f t="shared" ref="B272:G272" si="121">+B273+B274</f>
        <v>310257.39300000004</v>
      </c>
      <c r="C272" s="14">
        <f t="shared" si="121"/>
        <v>287303.53031999996</v>
      </c>
      <c r="D272" s="14">
        <f t="shared" si="121"/>
        <v>581.61072999999999</v>
      </c>
      <c r="E272" s="14">
        <f t="shared" si="121"/>
        <v>287885.14104999998</v>
      </c>
      <c r="F272" s="14">
        <f t="shared" si="121"/>
        <v>22372.251950000067</v>
      </c>
      <c r="G272" s="14">
        <f t="shared" si="121"/>
        <v>22953.862680000075</v>
      </c>
      <c r="H272" s="7">
        <f t="shared" si="115"/>
        <v>92.789131716194078</v>
      </c>
    </row>
    <row r="273" spans="1:8" ht="11.25" customHeight="1">
      <c r="A273" s="53" t="s">
        <v>294</v>
      </c>
      <c r="B273" s="8">
        <v>297434.06700000004</v>
      </c>
      <c r="C273" s="8">
        <v>274750.37114999996</v>
      </c>
      <c r="D273" s="8">
        <v>530.08177999999998</v>
      </c>
      <c r="E273" s="8">
        <f t="shared" ref="E273:E274" si="122">C273+D273</f>
        <v>275280.45292999997</v>
      </c>
      <c r="F273" s="8">
        <f>B273-E273</f>
        <v>22153.614070000069</v>
      </c>
      <c r="G273" s="8">
        <f>B273-C273</f>
        <v>22683.695850000076</v>
      </c>
      <c r="H273" s="7">
        <f t="shared" si="115"/>
        <v>92.551756329243858</v>
      </c>
    </row>
    <row r="274" spans="1:8" ht="11.25" customHeight="1">
      <c r="A274" s="53" t="s">
        <v>295</v>
      </c>
      <c r="B274" s="8">
        <v>12823.325999999999</v>
      </c>
      <c r="C274" s="8">
        <v>12553.159170000001</v>
      </c>
      <c r="D274" s="8">
        <v>51.528949999999995</v>
      </c>
      <c r="E274" s="8">
        <f t="shared" si="122"/>
        <v>12604.688120000001</v>
      </c>
      <c r="F274" s="8">
        <f>B274-E274</f>
        <v>218.6378799999984</v>
      </c>
      <c r="G274" s="8">
        <f>B274-C274</f>
        <v>270.1668299999983</v>
      </c>
      <c r="H274" s="7">
        <f t="shared" si="115"/>
        <v>98.294998661033816</v>
      </c>
    </row>
    <row r="275" spans="1:8" ht="12" customHeight="1">
      <c r="B275" s="10"/>
      <c r="C275" s="10"/>
      <c r="D275" s="10"/>
      <c r="E275" s="10"/>
      <c r="F275" s="10"/>
      <c r="G275" s="10"/>
      <c r="H275" s="7"/>
    </row>
    <row r="276" spans="1:8" ht="11.25" customHeight="1">
      <c r="A276" s="50" t="s">
        <v>296</v>
      </c>
      <c r="B276" s="64">
        <f t="shared" ref="B276:G276" si="123">B277+B279</f>
        <v>392676776.43622994</v>
      </c>
      <c r="C276" s="64">
        <f t="shared" si="123"/>
        <v>388936204.16558999</v>
      </c>
      <c r="D276" s="64">
        <f t="shared" si="123"/>
        <v>122044.08579</v>
      </c>
      <c r="E276" s="64">
        <f t="shared" si="123"/>
        <v>389058248.25138003</v>
      </c>
      <c r="F276" s="64">
        <f t="shared" si="123"/>
        <v>3618528.1848499402</v>
      </c>
      <c r="G276" s="64">
        <f t="shared" si="123"/>
        <v>3740572.2706399411</v>
      </c>
      <c r="H276" s="7">
        <f t="shared" ref="H276:H283" si="124">IFERROR(E276/B276*100,"")</f>
        <v>99.078497022999386</v>
      </c>
    </row>
    <row r="277" spans="1:8" ht="15" customHeight="1">
      <c r="A277" s="53" t="s">
        <v>297</v>
      </c>
      <c r="B277" s="8">
        <v>49749398.357229993</v>
      </c>
      <c r="C277" s="8">
        <v>48771748.834640004</v>
      </c>
      <c r="D277" s="8">
        <v>9391.1920200000004</v>
      </c>
      <c r="E277" s="8">
        <f t="shared" ref="E277" si="125">C277+D277</f>
        <v>48781140.026660003</v>
      </c>
      <c r="F277" s="8">
        <f>B277-E277</f>
        <v>968258.33056998998</v>
      </c>
      <c r="G277" s="8">
        <f>B277-C277</f>
        <v>977649.52258998901</v>
      </c>
      <c r="H277" s="7">
        <f t="shared" si="124"/>
        <v>98.053728562469587</v>
      </c>
    </row>
    <row r="278" spans="1:8" ht="11.45">
      <c r="A278" s="65"/>
      <c r="B278" s="12"/>
      <c r="C278" s="12"/>
      <c r="D278" s="12"/>
      <c r="E278" s="12"/>
      <c r="F278" s="12"/>
      <c r="G278" s="12"/>
      <c r="H278" s="7" t="str">
        <f t="shared" si="124"/>
        <v/>
      </c>
    </row>
    <row r="279" spans="1:8" ht="11.25" customHeight="1">
      <c r="A279" s="53" t="s">
        <v>298</v>
      </c>
      <c r="B279" s="14">
        <f t="shared" ref="B279:G279" si="126">SUM(B280:B281)</f>
        <v>342927378.07899994</v>
      </c>
      <c r="C279" s="14">
        <f t="shared" si="126"/>
        <v>340164455.33094996</v>
      </c>
      <c r="D279" s="14">
        <f t="shared" ref="D279" si="127">SUM(D280:D281)</f>
        <v>112652.89377</v>
      </c>
      <c r="E279" s="14">
        <f t="shared" si="126"/>
        <v>340277108.22472</v>
      </c>
      <c r="F279" s="14">
        <f t="shared" si="126"/>
        <v>2650269.8542799503</v>
      </c>
      <c r="G279" s="14">
        <f t="shared" si="126"/>
        <v>2762922.7480499521</v>
      </c>
      <c r="H279" s="7">
        <f t="shared" si="124"/>
        <v>99.227162943616193</v>
      </c>
    </row>
    <row r="280" spans="1:8" ht="12.6" customHeight="1">
      <c r="A280" s="53" t="s">
        <v>299</v>
      </c>
      <c r="B280" s="8">
        <v>342002445.12599993</v>
      </c>
      <c r="C280" s="8">
        <v>339275601.52793998</v>
      </c>
      <c r="D280" s="8">
        <v>93327.664810000002</v>
      </c>
      <c r="E280" s="8">
        <f t="shared" ref="E280:E281" si="128">C280+D280</f>
        <v>339368929.19274998</v>
      </c>
      <c r="F280" s="8">
        <f>B280-E280</f>
        <v>2633515.9332499504</v>
      </c>
      <c r="G280" s="8">
        <f>B280-C280</f>
        <v>2726843.5980599523</v>
      </c>
      <c r="H280" s="7">
        <f t="shared" si="124"/>
        <v>99.229971606700147</v>
      </c>
    </row>
    <row r="281" spans="1:8" ht="12.6" customHeight="1">
      <c r="A281" s="66" t="s">
        <v>300</v>
      </c>
      <c r="B281" s="8">
        <v>924932.95299999998</v>
      </c>
      <c r="C281" s="8">
        <v>888853.80301000003</v>
      </c>
      <c r="D281" s="8">
        <v>19325.22896</v>
      </c>
      <c r="E281" s="8">
        <f t="shared" si="128"/>
        <v>908179.03197000001</v>
      </c>
      <c r="F281" s="8">
        <f>B281-E281</f>
        <v>16753.921029999969</v>
      </c>
      <c r="G281" s="8">
        <f>B281-C281</f>
        <v>36079.149989999947</v>
      </c>
      <c r="H281" s="7">
        <f t="shared" si="124"/>
        <v>98.188634000371707</v>
      </c>
    </row>
    <row r="282" spans="1:8" ht="11.25" customHeight="1">
      <c r="A282" s="66"/>
      <c r="B282" s="12"/>
      <c r="C282" s="12"/>
      <c r="D282" s="12"/>
      <c r="E282" s="12"/>
      <c r="F282" s="12"/>
      <c r="G282" s="12"/>
      <c r="H282" s="7" t="str">
        <f t="shared" si="124"/>
        <v/>
      </c>
    </row>
    <row r="283" spans="1:8" s="70" customFormat="1" ht="16.5" customHeight="1" thickBot="1">
      <c r="A283" s="67" t="s">
        <v>301</v>
      </c>
      <c r="B283" s="68">
        <f t="shared" ref="B283:G283" si="129">+B276+B9</f>
        <v>1398652679.8926299</v>
      </c>
      <c r="C283" s="68">
        <f t="shared" si="129"/>
        <v>1267312229.64533</v>
      </c>
      <c r="D283" s="68">
        <f t="shared" si="129"/>
        <v>32751657.691740006</v>
      </c>
      <c r="E283" s="69">
        <f t="shared" si="129"/>
        <v>1300063887.33707</v>
      </c>
      <c r="F283" s="68">
        <f t="shared" si="129"/>
        <v>98588792.555560082</v>
      </c>
      <c r="G283" s="68">
        <f t="shared" si="129"/>
        <v>131340450.24730012</v>
      </c>
      <c r="H283" s="7">
        <f t="shared" si="124"/>
        <v>92.951159785921391</v>
      </c>
    </row>
    <row r="284" spans="1:8" ht="12" customHeight="1" thickTop="1">
      <c r="A284" s="53"/>
      <c r="B284" s="12"/>
      <c r="C284" s="9"/>
      <c r="D284" s="12"/>
      <c r="E284" s="9"/>
      <c r="F284" s="9"/>
      <c r="G284" s="9"/>
      <c r="H284" s="7"/>
    </row>
    <row r="285" spans="1:8" s="70" customFormat="1" ht="27" customHeight="1">
      <c r="A285" s="83" t="s">
        <v>302</v>
      </c>
      <c r="B285" s="83"/>
      <c r="C285" s="83"/>
      <c r="D285" s="83"/>
      <c r="E285" s="83"/>
      <c r="F285" s="83"/>
      <c r="G285" s="83"/>
      <c r="H285" s="83"/>
    </row>
    <row r="286" spans="1:8" s="70" customFormat="1" ht="15.6" customHeight="1">
      <c r="A286" s="70" t="s">
        <v>303</v>
      </c>
      <c r="E286" s="72"/>
    </row>
    <row r="287" spans="1:8" s="70" customFormat="1" ht="27" customHeight="1">
      <c r="A287" s="83" t="s">
        <v>304</v>
      </c>
      <c r="B287" s="83"/>
      <c r="C287" s="83"/>
      <c r="D287" s="83"/>
      <c r="E287" s="83"/>
      <c r="F287" s="83"/>
      <c r="G287" s="83"/>
      <c r="H287" s="83"/>
    </row>
    <row r="288" spans="1:8" s="70" customFormat="1" ht="15.6" customHeight="1">
      <c r="A288" s="70" t="s">
        <v>305</v>
      </c>
      <c r="E288" s="72"/>
    </row>
    <row r="289" spans="1:7" s="70" customFormat="1" ht="15.6" customHeight="1">
      <c r="A289" s="70" t="s">
        <v>306</v>
      </c>
      <c r="E289" s="72"/>
    </row>
    <row r="290" spans="1:7" s="70" customFormat="1" ht="15.6" customHeight="1">
      <c r="A290" s="70" t="s">
        <v>307</v>
      </c>
      <c r="E290" s="72"/>
    </row>
    <row r="291" spans="1:7" s="70" customFormat="1" ht="15.6" customHeight="1">
      <c r="A291" s="70" t="s">
        <v>308</v>
      </c>
      <c r="E291" s="72"/>
    </row>
    <row r="292" spans="1:7">
      <c r="E292" s="49"/>
      <c r="G292" s="71"/>
    </row>
    <row r="293" spans="1:7">
      <c r="E293" s="49"/>
      <c r="G293" s="71"/>
    </row>
    <row r="294" spans="1:7">
      <c r="E294" s="49"/>
      <c r="G294" s="71"/>
    </row>
    <row r="295" spans="1:7">
      <c r="E295" s="49"/>
      <c r="G295" s="71"/>
    </row>
    <row r="296" spans="1:7">
      <c r="E296" s="49"/>
      <c r="G296" s="71"/>
    </row>
    <row r="297" spans="1:7">
      <c r="E297" s="49"/>
      <c r="G297" s="71"/>
    </row>
    <row r="298" spans="1:7">
      <c r="E298" s="49"/>
      <c r="G298" s="71"/>
    </row>
    <row r="299" spans="1:7">
      <c r="E299" s="49"/>
      <c r="G299" s="71"/>
    </row>
    <row r="300" spans="1:7">
      <c r="E300" s="49"/>
      <c r="G300" s="71"/>
    </row>
    <row r="301" spans="1:7">
      <c r="E301" s="49"/>
      <c r="G301" s="71"/>
    </row>
    <row r="302" spans="1:7">
      <c r="E302" s="49"/>
      <c r="G302" s="71"/>
    </row>
    <row r="303" spans="1:7">
      <c r="E303" s="49"/>
      <c r="G303" s="71"/>
    </row>
    <row r="304" spans="1:7">
      <c r="E304" s="49"/>
      <c r="G304" s="71"/>
    </row>
    <row r="305" spans="5:7">
      <c r="E305" s="49"/>
      <c r="G305" s="71"/>
    </row>
    <row r="306" spans="5:7">
      <c r="E306" s="49"/>
      <c r="G306" s="71"/>
    </row>
    <row r="307" spans="5:7">
      <c r="E307" s="49"/>
      <c r="G307" s="71"/>
    </row>
    <row r="308" spans="5:7">
      <c r="E308" s="49"/>
      <c r="G308" s="71"/>
    </row>
    <row r="309" spans="5:7">
      <c r="E309" s="49"/>
      <c r="G309" s="71"/>
    </row>
    <row r="310" spans="5:7">
      <c r="E310" s="49"/>
      <c r="G310" s="71"/>
    </row>
    <row r="311" spans="5:7">
      <c r="E311" s="49"/>
      <c r="G311" s="71"/>
    </row>
    <row r="312" spans="5:7">
      <c r="E312" s="49"/>
      <c r="G312" s="71"/>
    </row>
    <row r="313" spans="5:7">
      <c r="E313" s="49"/>
      <c r="G313" s="71"/>
    </row>
    <row r="314" spans="5:7">
      <c r="E314" s="49"/>
      <c r="G314" s="71"/>
    </row>
    <row r="315" spans="5:7">
      <c r="E315" s="49"/>
      <c r="G315" s="71"/>
    </row>
    <row r="316" spans="5:7">
      <c r="E316" s="49"/>
      <c r="G316" s="71"/>
    </row>
    <row r="317" spans="5:7">
      <c r="E317" s="49"/>
      <c r="G317" s="71"/>
    </row>
    <row r="318" spans="5:7">
      <c r="E318" s="49"/>
      <c r="G318" s="71"/>
    </row>
    <row r="319" spans="5:7">
      <c r="E319" s="49"/>
      <c r="G319" s="71"/>
    </row>
    <row r="320" spans="5:7">
      <c r="E320" s="49"/>
      <c r="G320" s="71"/>
    </row>
    <row r="321" spans="5:7">
      <c r="E321" s="49"/>
      <c r="G321" s="71"/>
    </row>
    <row r="322" spans="5:7">
      <c r="E322" s="49"/>
      <c r="G322" s="71"/>
    </row>
    <row r="323" spans="5:7">
      <c r="E323" s="49"/>
      <c r="G323" s="71"/>
    </row>
    <row r="324" spans="5:7">
      <c r="E324" s="49"/>
      <c r="G324" s="71"/>
    </row>
    <row r="325" spans="5:7">
      <c r="E325" s="49"/>
      <c r="G325" s="71"/>
    </row>
    <row r="326" spans="5:7">
      <c r="E326" s="49"/>
      <c r="G326" s="71"/>
    </row>
    <row r="327" spans="5:7">
      <c r="E327" s="49"/>
      <c r="G327" s="71"/>
    </row>
    <row r="328" spans="5:7">
      <c r="E328" s="49"/>
      <c r="G328" s="71"/>
    </row>
    <row r="329" spans="5:7">
      <c r="E329" s="49"/>
      <c r="G329" s="71"/>
    </row>
    <row r="330" spans="5:7">
      <c r="E330" s="49"/>
      <c r="G330" s="71"/>
    </row>
    <row r="331" spans="5:7">
      <c r="E331" s="49"/>
      <c r="G331" s="71"/>
    </row>
  </sheetData>
  <mergeCells count="8">
    <mergeCell ref="C5:E6"/>
    <mergeCell ref="A285:H285"/>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6" orientation="portrait" r:id="rId1"/>
  <headerFooter alignWithMargins="0">
    <oddFooter>Page &amp;P of &amp;N</oddFooter>
  </headerFooter>
  <rowBreaks count="3" manualBreakCount="3">
    <brk id="82" max="7" man="1"/>
    <brk id="155" max="7" man="1"/>
    <brk id="2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
  <sheetViews>
    <sheetView view="pageBreakPreview" topLeftCell="A8" zoomScale="85" zoomScaleNormal="110" zoomScaleSheetLayoutView="85" workbookViewId="0">
      <selection activeCell="O38" sqref="O38"/>
    </sheetView>
  </sheetViews>
  <sheetFormatPr defaultRowHeight="13.15"/>
  <cols>
    <col min="1" max="1" width="38.7109375" customWidth="1"/>
    <col min="2" max="5" width="10.7109375" customWidth="1"/>
    <col min="6" max="6" width="10.85546875" customWidth="1"/>
    <col min="7" max="7" width="9.42578125" bestFit="1" customWidth="1"/>
    <col min="8" max="8" width="10.28515625" bestFit="1" customWidth="1"/>
    <col min="9" max="9" width="11" customWidth="1"/>
    <col min="11" max="11" width="11" customWidth="1"/>
  </cols>
  <sheetData>
    <row r="1" spans="1:11">
      <c r="A1" s="1" t="s">
        <v>309</v>
      </c>
    </row>
    <row r="2" spans="1:11">
      <c r="A2" t="s">
        <v>310</v>
      </c>
    </row>
    <row r="3" spans="1:11">
      <c r="A3" t="s">
        <v>311</v>
      </c>
      <c r="G3" t="s">
        <v>312</v>
      </c>
    </row>
    <row r="4" spans="1:11">
      <c r="B4" s="17" t="s">
        <v>313</v>
      </c>
      <c r="C4" s="17" t="s">
        <v>314</v>
      </c>
      <c r="D4" s="17" t="s">
        <v>315</v>
      </c>
      <c r="E4" s="17" t="s">
        <v>9</v>
      </c>
      <c r="F4" s="17" t="s">
        <v>316</v>
      </c>
      <c r="G4" s="18"/>
      <c r="H4" s="18" t="s">
        <v>317</v>
      </c>
      <c r="I4" s="18" t="s">
        <v>318</v>
      </c>
      <c r="J4" s="18" t="s">
        <v>319</v>
      </c>
      <c r="K4" s="18" t="s">
        <v>320</v>
      </c>
    </row>
    <row r="5" spans="1:11">
      <c r="A5" t="s">
        <v>321</v>
      </c>
      <c r="B5" s="20">
        <v>293580.61320975999</v>
      </c>
      <c r="C5" s="20">
        <v>316382.30033131997</v>
      </c>
      <c r="D5" s="20">
        <v>350072.44878208998</v>
      </c>
      <c r="E5" s="19">
        <v>438617.31756846001</v>
      </c>
      <c r="F5" s="20">
        <f>SUM(B5:E5)</f>
        <v>1398652.6798916301</v>
      </c>
      <c r="G5" s="20"/>
      <c r="H5" s="20">
        <f>B5</f>
        <v>293580.61320975999</v>
      </c>
      <c r="I5" s="20">
        <f>+H5+C5</f>
        <v>609962.91354107996</v>
      </c>
      <c r="J5" s="20">
        <f t="shared" ref="J5:K6" si="0">+I5+D5</f>
        <v>960035.36232316995</v>
      </c>
      <c r="K5" s="20">
        <f t="shared" si="0"/>
        <v>1398652.6798916301</v>
      </c>
    </row>
    <row r="6" spans="1:11">
      <c r="A6" t="s">
        <v>322</v>
      </c>
      <c r="B6" s="20">
        <v>205027.27659585001</v>
      </c>
      <c r="C6" s="20">
        <v>328770.03557215002</v>
      </c>
      <c r="D6" s="20">
        <v>419123.19223714003</v>
      </c>
      <c r="E6" s="19">
        <v>347143.38293193001</v>
      </c>
      <c r="F6" s="20">
        <f>SUM(B6:E6)</f>
        <v>1300063.88733707</v>
      </c>
      <c r="G6" s="20"/>
      <c r="H6" s="20">
        <f>B6</f>
        <v>205027.27659585001</v>
      </c>
      <c r="I6" s="20">
        <f>+H6+C6</f>
        <v>533797.31216800003</v>
      </c>
      <c r="J6" s="20">
        <f t="shared" si="0"/>
        <v>952920.50440514006</v>
      </c>
      <c r="K6" s="20">
        <f t="shared" si="0"/>
        <v>1300063.88733707</v>
      </c>
    </row>
    <row r="7" spans="1:11" hidden="1">
      <c r="A7" t="s">
        <v>323</v>
      </c>
      <c r="B7" s="19">
        <f>+B6/B5*100</f>
        <v>69.836790091231379</v>
      </c>
      <c r="C7" s="19">
        <f>+C6/C5*100</f>
        <v>103.91543244608104</v>
      </c>
      <c r="D7" s="19">
        <f>+D6/D5*100</f>
        <v>119.72470089985063</v>
      </c>
      <c r="E7" s="19">
        <f>+E6/E5*100</f>
        <v>79.144933186033498</v>
      </c>
      <c r="F7" s="19">
        <f>+F6/F5*100</f>
        <v>92.951159785987841</v>
      </c>
      <c r="G7" s="21"/>
      <c r="H7" s="21"/>
      <c r="I7" s="21"/>
      <c r="J7" s="21"/>
      <c r="K7" s="21"/>
    </row>
    <row r="8" spans="1:11">
      <c r="A8" t="s">
        <v>324</v>
      </c>
      <c r="B8" s="19">
        <f>H8</f>
        <v>69.836790091231379</v>
      </c>
      <c r="C8" s="19">
        <f>I8</f>
        <v>87.513076667086537</v>
      </c>
      <c r="D8" s="19">
        <f t="shared" ref="D8:E8" si="1">J8</f>
        <v>99.258896265986209</v>
      </c>
      <c r="E8" s="19">
        <f t="shared" si="1"/>
        <v>92.951159785987841</v>
      </c>
      <c r="F8" s="19"/>
      <c r="G8" s="21"/>
      <c r="H8" s="21">
        <f>+H6/H5*100</f>
        <v>69.836790091231379</v>
      </c>
      <c r="I8" s="21">
        <f>+I6/I5*100</f>
        <v>87.513076667086537</v>
      </c>
      <c r="J8" s="21">
        <f t="shared" ref="J8" si="2">+J6/J5*100</f>
        <v>99.258896265986209</v>
      </c>
      <c r="K8" s="21">
        <f>+K6/K5*100</f>
        <v>92.951159785987841</v>
      </c>
    </row>
  </sheetData>
  <printOptions horizontalCentered="1"/>
  <pageMargins left="0.35433070866141736" right="0.35433070866141736" top="0.86614173228346458" bottom="0.47244094488188981"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Gloria Paguia</dc:creator>
  <cp:keywords/>
  <dc:description/>
  <cp:lastModifiedBy>Guest User</cp:lastModifiedBy>
  <cp:revision/>
  <dcterms:created xsi:type="dcterms:W3CDTF">2022-05-17T01:30:48Z</dcterms:created>
  <dcterms:modified xsi:type="dcterms:W3CDTF">2024-05-23T07:27:30Z</dcterms:modified>
  <cp:category/>
  <cp:contentStatus/>
</cp:coreProperties>
</file>