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us\Downloads\"/>
    </mc:Choice>
  </mc:AlternateContent>
  <bookViews>
    <workbookView xWindow="0" yWindow="0" windowWidth="23040" windowHeight="9024" activeTab="2"/>
  </bookViews>
  <sheets>
    <sheet name="By Department" sheetId="24" r:id="rId1"/>
    <sheet name="By Agency" sheetId="25" r:id="rId2"/>
    <sheet name="Graph " sheetId="17" r:id="rId3"/>
  </sheets>
  <definedNames>
    <definedName name="_xlnm._FilterDatabase" localSheetId="1" hidden="1">'By Agency'!#REF!</definedName>
    <definedName name="_xlnm.Print_Area" localSheetId="1">'By Agency'!$A$1:$H$295</definedName>
    <definedName name="_xlnm.Print_Area" localSheetId="0">'By Department'!$A$1:$V$65</definedName>
    <definedName name="_xlnm.Print_Area" localSheetId="2">'Graph '!$A$12:$P$59</definedName>
    <definedName name="_xlnm.Print_Titles" localSheetId="1">'By Agency'!$1:$8</definedName>
    <definedName name="Z_081E09AD_AB62_433B_A53E_F457872E493D_.wvu.PrintArea" localSheetId="1" hidden="1">'By Agency'!$A$1:$F$289</definedName>
    <definedName name="Z_081E09AD_AB62_433B_A53E_F457872E493D_.wvu.PrintTitles" localSheetId="1" hidden="1">'By Agency'!$1:$8</definedName>
    <definedName name="Z_081E09AD_AB62_433B_A53E_F457872E493D_.wvu.Rows" localSheetId="1" hidden="1">'By Agency'!$134:$134,'By Agency'!$191:$192</definedName>
    <definedName name="Z_0A72D1F9_6F9D_1548_A9BD_D2852F16C0D3_.wvu.PrintArea" localSheetId="1" hidden="1">'By Agency'!$A$1:$F$289</definedName>
    <definedName name="Z_0A72D1F9_6F9D_1548_A9BD_D2852F16C0D3_.wvu.PrintTitles" localSheetId="1" hidden="1">'By Agency'!$1:$8</definedName>
    <definedName name="Z_0A72D1F9_6F9D_1548_A9BD_D2852F16C0D3_.wvu.Rows" localSheetId="1" hidden="1">'By Agency'!$134:$134,'By Agency'!$191:$192</definedName>
    <definedName name="Z_149BABA1_3CBB_4AB5_8307_CDFFE2416884_.wvu.Cols" localSheetId="1" hidden="1">'By Agency'!#REF!</definedName>
    <definedName name="Z_149BABA1_3CBB_4AB5_8307_CDFFE2416884_.wvu.PrintArea" localSheetId="1" hidden="1">'By Agency'!$A$1:$F$289</definedName>
    <definedName name="Z_149BABA1_3CBB_4AB5_8307_CDFFE2416884_.wvu.PrintTitles" localSheetId="1" hidden="1">'By Agency'!$1:$8</definedName>
    <definedName name="Z_149BABA1_3CBB_4AB5_8307_CDFFE2416884_.wvu.Rows" localSheetId="1" hidden="1">'By Agency'!$134:$134,'By Agency'!$191:$192,'By Agency'!$277:$279,'By Agency'!$280:$281,'By Agency'!$282:$285</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Agency'!$A$1:$H$293</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Agency'!$A$1:$H$289</definedName>
    <definedName name="Z_97AE4AC2_2269_476F_89AE_42BE1A190109_.wvu.PrintTitles" localSheetId="1" hidden="1">'By Agency'!$1:$8</definedName>
    <definedName name="Z_97AE4AC2_2269_476F_89AE_42BE1A190109_.wvu.Rows" localSheetId="1" hidden="1">'By Agency'!$134:$134,'By Agency'!$191:$192,'By Agency'!$275:$279,'By Agency'!$280:$281,'By Agency'!$282:$285</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Agency'!$A$1:$H$293</definedName>
    <definedName name="Z_D5067B77_BADA_4D46_9CA2_CCC5AFBA88BD_.wvu.PrintTitles" localSheetId="1" hidden="1">'By Agency'!$1:$8</definedName>
    <definedName name="Z_D5067B77_BADA_4D46_9CA2_CCC5AFBA88BD_.wvu.Rows" localSheetId="1" hidden="1">'By Agency'!$191:$191</definedName>
    <definedName name="Z_E72949E6_F470_4685_A8B8_FC40C2B684D5_.wvu.PrintArea" localSheetId="1" hidden="1">'By Agency'!$A$1:$F$289</definedName>
    <definedName name="Z_E72949E6_F470_4685_A8B8_FC40C2B684D5_.wvu.PrintTitles" localSheetId="1" hidden="1">'By Agency'!$1:$8</definedName>
    <definedName name="Z_E72949E6_F470_4685_A8B8_FC40C2B684D5_.wvu.Rows" localSheetId="1" hidden="1">'By Agency'!$134:$134,'By Agency'!$191:$192</definedName>
  </definedNames>
  <calcPr calcId="191029"/>
</workbook>
</file>

<file path=xl/calcChain.xml><?xml version="1.0" encoding="utf-8"?>
<calcChain xmlns="http://schemas.openxmlformats.org/spreadsheetml/2006/main">
  <c r="C272" i="25" l="1"/>
  <c r="C262" i="25"/>
  <c r="C255" i="25"/>
  <c r="C232" i="25"/>
  <c r="C219" i="25" s="1"/>
  <c r="C213" i="25"/>
  <c r="C204" i="25"/>
  <c r="C195" i="25"/>
  <c r="C187" i="25"/>
  <c r="C181" i="25"/>
  <c r="C171" i="25"/>
  <c r="C150" i="25"/>
  <c r="C145" i="25"/>
  <c r="C141" i="25"/>
  <c r="C138" i="25"/>
  <c r="C133" i="25" s="1"/>
  <c r="C128" i="25"/>
  <c r="C119" i="25"/>
  <c r="C106" i="25"/>
  <c r="C94" i="25"/>
  <c r="C88" i="25"/>
  <c r="C84" i="25"/>
  <c r="C79" i="25"/>
  <c r="C72" i="25"/>
  <c r="C60" i="25"/>
  <c r="C52" i="25"/>
  <c r="C39" i="25"/>
  <c r="C35" i="25"/>
  <c r="C23" i="25"/>
  <c r="C10" i="25"/>
  <c r="H284" i="25"/>
  <c r="D281" i="25"/>
  <c r="H280" i="25"/>
  <c r="H278" i="25"/>
  <c r="H277" i="25"/>
  <c r="D272" i="25"/>
  <c r="B272" i="25"/>
  <c r="H271" i="25"/>
  <c r="H269" i="25"/>
  <c r="H267" i="25"/>
  <c r="G266" i="25"/>
  <c r="H265" i="25"/>
  <c r="D262" i="25"/>
  <c r="H261" i="25"/>
  <c r="G257" i="25"/>
  <c r="H254" i="25"/>
  <c r="E253" i="25"/>
  <c r="F253" i="25" s="1"/>
  <c r="G253" i="25"/>
  <c r="H252" i="25"/>
  <c r="E249" i="25"/>
  <c r="F249" i="25" s="1"/>
  <c r="G249" i="25"/>
  <c r="G228" i="25"/>
  <c r="G224" i="25"/>
  <c r="G220" i="25"/>
  <c r="H218" i="25"/>
  <c r="E216" i="25"/>
  <c r="F216" i="25" s="1"/>
  <c r="H212" i="25"/>
  <c r="H203" i="25"/>
  <c r="G201" i="25"/>
  <c r="G197" i="25"/>
  <c r="B195" i="25"/>
  <c r="H194" i="25"/>
  <c r="G193" i="25"/>
  <c r="E189" i="25"/>
  <c r="H186" i="25"/>
  <c r="B181" i="25"/>
  <c r="H180" i="25"/>
  <c r="G177" i="25"/>
  <c r="B171" i="25"/>
  <c r="H170" i="25"/>
  <c r="E169" i="25"/>
  <c r="H169" i="25" s="1"/>
  <c r="G165" i="25"/>
  <c r="G163" i="25"/>
  <c r="G161" i="25"/>
  <c r="E158" i="25"/>
  <c r="G156" i="25"/>
  <c r="G154" i="25"/>
  <c r="G152" i="25"/>
  <c r="E151" i="25"/>
  <c r="F151" i="25" s="1"/>
  <c r="H149" i="25"/>
  <c r="H147" i="25"/>
  <c r="D145" i="25"/>
  <c r="B145" i="25"/>
  <c r="B141" i="25" s="1"/>
  <c r="G144" i="25"/>
  <c r="E142" i="25"/>
  <c r="D141" i="25"/>
  <c r="D138" i="25"/>
  <c r="G125" i="25"/>
  <c r="E120" i="25"/>
  <c r="H118" i="25"/>
  <c r="E116" i="25"/>
  <c r="E108" i="25"/>
  <c r="H105" i="25"/>
  <c r="E102" i="25"/>
  <c r="E98" i="25"/>
  <c r="D94" i="25"/>
  <c r="G90" i="25"/>
  <c r="B88" i="25"/>
  <c r="H87" i="25"/>
  <c r="G86" i="25"/>
  <c r="D84" i="25"/>
  <c r="B84" i="25"/>
  <c r="H83" i="25"/>
  <c r="D79" i="25"/>
  <c r="H78" i="25"/>
  <c r="G74" i="25"/>
  <c r="B72" i="25"/>
  <c r="H71" i="25"/>
  <c r="G70" i="25"/>
  <c r="B60" i="25"/>
  <c r="G62" i="25"/>
  <c r="D60" i="25"/>
  <c r="H59" i="25"/>
  <c r="E58" i="25"/>
  <c r="G54" i="25"/>
  <c r="D52" i="25"/>
  <c r="H51" i="25"/>
  <c r="H49" i="25"/>
  <c r="H47" i="25"/>
  <c r="G43" i="25"/>
  <c r="G42" i="25"/>
  <c r="H38" i="25"/>
  <c r="H34" i="25"/>
  <c r="G30" i="25"/>
  <c r="G28" i="25"/>
  <c r="G27" i="25"/>
  <c r="E26" i="25"/>
  <c r="G26" i="25"/>
  <c r="G24" i="25"/>
  <c r="H22" i="25"/>
  <c r="H20" i="25"/>
  <c r="G19" i="25"/>
  <c r="H18" i="25"/>
  <c r="H16" i="25"/>
  <c r="G14" i="25"/>
  <c r="D10" i="25"/>
  <c r="B10" i="25"/>
  <c r="C132" i="25" l="1"/>
  <c r="G216" i="25"/>
  <c r="E54" i="25"/>
  <c r="E197" i="25"/>
  <c r="H197" i="25" s="1"/>
  <c r="E257" i="25"/>
  <c r="F257" i="25" s="1"/>
  <c r="G31" i="25"/>
  <c r="E31" i="25"/>
  <c r="G12" i="25"/>
  <c r="E12" i="25"/>
  <c r="F12" i="25" s="1"/>
  <c r="G15" i="25"/>
  <c r="E15" i="25"/>
  <c r="E28" i="25"/>
  <c r="F28" i="25" s="1"/>
  <c r="B35" i="25"/>
  <c r="E14" i="25"/>
  <c r="H26" i="25"/>
  <c r="E56" i="25"/>
  <c r="H58" i="25"/>
  <c r="D35" i="25"/>
  <c r="E36" i="25"/>
  <c r="F36" i="25" s="1"/>
  <c r="F98" i="25"/>
  <c r="G98" i="25"/>
  <c r="H98" i="25"/>
  <c r="B94" i="25"/>
  <c r="E24" i="25"/>
  <c r="E30" i="25"/>
  <c r="F30" i="25" s="1"/>
  <c r="E32" i="25"/>
  <c r="E27" i="25"/>
  <c r="G36" i="25"/>
  <c r="E62" i="25"/>
  <c r="E92" i="25"/>
  <c r="F102" i="25"/>
  <c r="G102" i="25"/>
  <c r="H102" i="25"/>
  <c r="G44" i="25"/>
  <c r="G32" i="25"/>
  <c r="E42" i="25"/>
  <c r="F42" i="25" s="1"/>
  <c r="F26" i="25"/>
  <c r="D39" i="25"/>
  <c r="E48" i="25"/>
  <c r="F48" i="25" s="1"/>
  <c r="E19" i="25"/>
  <c r="D23" i="25"/>
  <c r="B39" i="25"/>
  <c r="E43" i="25"/>
  <c r="E44" i="25"/>
  <c r="F44" i="25" s="1"/>
  <c r="B52" i="25"/>
  <c r="B23" i="25"/>
  <c r="G48" i="25"/>
  <c r="H54" i="25"/>
  <c r="G123" i="25"/>
  <c r="E123" i="25"/>
  <c r="E124" i="25"/>
  <c r="G68" i="25"/>
  <c r="G76" i="25"/>
  <c r="E80" i="25"/>
  <c r="F80" i="25" s="1"/>
  <c r="G95" i="25"/>
  <c r="E95" i="25"/>
  <c r="G99" i="25"/>
  <c r="E99" i="25"/>
  <c r="G103" i="25"/>
  <c r="E103" i="25"/>
  <c r="E109" i="25"/>
  <c r="G109" i="25"/>
  <c r="D106" i="25"/>
  <c r="G64" i="25"/>
  <c r="H108" i="25"/>
  <c r="G116" i="25"/>
  <c r="F116" i="25"/>
  <c r="E68" i="25"/>
  <c r="F68" i="25" s="1"/>
  <c r="D72" i="25"/>
  <c r="E76" i="25"/>
  <c r="F76" i="25" s="1"/>
  <c r="E113" i="25"/>
  <c r="G113" i="25"/>
  <c r="F54" i="25"/>
  <c r="G58" i="25"/>
  <c r="E66" i="25"/>
  <c r="E82" i="25"/>
  <c r="F82" i="25" s="1"/>
  <c r="D133" i="25"/>
  <c r="G63" i="25"/>
  <c r="G66" i="25"/>
  <c r="G80" i="25"/>
  <c r="E86" i="25"/>
  <c r="F86" i="25" s="1"/>
  <c r="D88" i="25"/>
  <c r="G108" i="25"/>
  <c r="F108" i="25"/>
  <c r="B106" i="25"/>
  <c r="E117" i="25"/>
  <c r="G117" i="25"/>
  <c r="D128" i="25"/>
  <c r="G135" i="25"/>
  <c r="G146" i="25"/>
  <c r="E146" i="25"/>
  <c r="G56" i="25"/>
  <c r="G67" i="25"/>
  <c r="E74" i="25"/>
  <c r="B79" i="25"/>
  <c r="G82" i="25"/>
  <c r="E90" i="25"/>
  <c r="F90" i="25" s="1"/>
  <c r="G92" i="25"/>
  <c r="F58" i="25"/>
  <c r="E70" i="25"/>
  <c r="G75" i="25"/>
  <c r="G91" i="25"/>
  <c r="H116" i="25"/>
  <c r="E125" i="25"/>
  <c r="E155" i="25"/>
  <c r="H158" i="25"/>
  <c r="G122" i="25"/>
  <c r="G130" i="25"/>
  <c r="G136" i="25"/>
  <c r="E144" i="25"/>
  <c r="E183" i="25"/>
  <c r="G183" i="25"/>
  <c r="D213" i="25"/>
  <c r="D119" i="25"/>
  <c r="G124" i="25"/>
  <c r="G137" i="25"/>
  <c r="B138" i="25"/>
  <c r="G139" i="25"/>
  <c r="E140" i="25"/>
  <c r="G140" i="25"/>
  <c r="H142" i="25"/>
  <c r="E152" i="25"/>
  <c r="E182" i="25"/>
  <c r="G110" i="25"/>
  <c r="E173" i="25"/>
  <c r="G112" i="25"/>
  <c r="H120" i="25"/>
  <c r="B128" i="25"/>
  <c r="E136" i="25"/>
  <c r="F136" i="25" s="1"/>
  <c r="E161" i="25"/>
  <c r="G120" i="25"/>
  <c r="F120" i="25"/>
  <c r="B119" i="25"/>
  <c r="H151" i="25"/>
  <c r="E208" i="25"/>
  <c r="F142" i="25"/>
  <c r="E154" i="25"/>
  <c r="G160" i="25"/>
  <c r="E165" i="25"/>
  <c r="F165" i="25" s="1"/>
  <c r="G142" i="25"/>
  <c r="G155" i="25"/>
  <c r="F158" i="25"/>
  <c r="E175" i="25"/>
  <c r="G151" i="25"/>
  <c r="G185" i="25"/>
  <c r="E185" i="25"/>
  <c r="F185" i="25" s="1"/>
  <c r="E156" i="25"/>
  <c r="E163" i="25"/>
  <c r="F163" i="25" s="1"/>
  <c r="D181" i="25"/>
  <c r="H189" i="25"/>
  <c r="D171" i="25"/>
  <c r="F173" i="25"/>
  <c r="G173" i="25"/>
  <c r="G175" i="25"/>
  <c r="G182" i="25"/>
  <c r="B150" i="25"/>
  <c r="E177" i="25"/>
  <c r="F177" i="25" s="1"/>
  <c r="G191" i="25"/>
  <c r="B187" i="25"/>
  <c r="G199" i="25"/>
  <c r="G202" i="25"/>
  <c r="E202" i="25"/>
  <c r="D150" i="25"/>
  <c r="G162" i="25"/>
  <c r="F169" i="25"/>
  <c r="G169" i="25"/>
  <c r="E191" i="25"/>
  <c r="E201" i="25"/>
  <c r="F201" i="25" s="1"/>
  <c r="E217" i="25"/>
  <c r="G166" i="25"/>
  <c r="G189" i="25"/>
  <c r="E193" i="25"/>
  <c r="F193" i="25" s="1"/>
  <c r="G198" i="25"/>
  <c r="D195" i="25"/>
  <c r="D204" i="25"/>
  <c r="G174" i="25"/>
  <c r="F183" i="25"/>
  <c r="G215" i="25"/>
  <c r="E225" i="25"/>
  <c r="F225" i="25" s="1"/>
  <c r="G233" i="25"/>
  <c r="E274" i="25"/>
  <c r="G158" i="25"/>
  <c r="G190" i="25"/>
  <c r="G208" i="25"/>
  <c r="F208" i="25"/>
  <c r="G209" i="25"/>
  <c r="D187" i="25"/>
  <c r="E215" i="25"/>
  <c r="F215" i="25" s="1"/>
  <c r="G234" i="25"/>
  <c r="G242" i="25"/>
  <c r="E250" i="25"/>
  <c r="G273" i="25"/>
  <c r="D285" i="25"/>
  <c r="F189" i="25"/>
  <c r="F197" i="25"/>
  <c r="B204" i="25"/>
  <c r="B213" i="25"/>
  <c r="G238" i="25"/>
  <c r="E273" i="25"/>
  <c r="G225" i="25"/>
  <c r="E234" i="25"/>
  <c r="E238" i="25"/>
  <c r="F238" i="25" s="1"/>
  <c r="E220" i="25"/>
  <c r="G229" i="25"/>
  <c r="D232" i="25"/>
  <c r="E241" i="25"/>
  <c r="G248" i="25"/>
  <c r="E270" i="25"/>
  <c r="G217" i="25"/>
  <c r="G221" i="25"/>
  <c r="E224" i="25"/>
  <c r="D219" i="25"/>
  <c r="E228" i="25"/>
  <c r="G205" i="25"/>
  <c r="H216" i="25"/>
  <c r="E229" i="25"/>
  <c r="F229" i="25" s="1"/>
  <c r="G235" i="25"/>
  <c r="G245" i="25"/>
  <c r="D255" i="25"/>
  <c r="E242" i="25"/>
  <c r="E266" i="25"/>
  <c r="G246" i="25"/>
  <c r="G258" i="25"/>
  <c r="B262" i="25"/>
  <c r="F217" i="25"/>
  <c r="B232" i="25"/>
  <c r="G241" i="25"/>
  <c r="G250" i="25"/>
  <c r="G270" i="25"/>
  <c r="G231" i="25"/>
  <c r="G237" i="25"/>
  <c r="B255" i="25"/>
  <c r="H257" i="25"/>
  <c r="E246" i="25"/>
  <c r="H249" i="25"/>
  <c r="H253" i="25"/>
  <c r="E258" i="25"/>
  <c r="G274" i="25"/>
  <c r="G279" i="25"/>
  <c r="B281" i="25"/>
  <c r="B285" i="25" s="1"/>
  <c r="F246" i="25"/>
  <c r="F266" i="25"/>
  <c r="F270" i="25"/>
  <c r="F274" i="25"/>
  <c r="S54" i="24"/>
  <c r="O54" i="24"/>
  <c r="R54" i="24"/>
  <c r="U53" i="24"/>
  <c r="M53" i="24"/>
  <c r="P53" i="24"/>
  <c r="O53" i="24"/>
  <c r="S51" i="24"/>
  <c r="O51" i="24"/>
  <c r="U51" i="24"/>
  <c r="G51" i="24"/>
  <c r="N51" i="24"/>
  <c r="M51" i="24"/>
  <c r="K49" i="24"/>
  <c r="U49" i="24" s="1"/>
  <c r="J49" i="24"/>
  <c r="H49" i="24"/>
  <c r="F49" i="24"/>
  <c r="C49" i="24"/>
  <c r="U47" i="24"/>
  <c r="M47" i="24"/>
  <c r="P47" i="24"/>
  <c r="O47" i="24"/>
  <c r="S46" i="24"/>
  <c r="O46" i="24"/>
  <c r="U46" i="24"/>
  <c r="G46" i="24"/>
  <c r="N46" i="24"/>
  <c r="M46" i="24"/>
  <c r="U45" i="24"/>
  <c r="M45" i="24"/>
  <c r="S45" i="24"/>
  <c r="S44" i="24"/>
  <c r="O44" i="24"/>
  <c r="R44" i="24"/>
  <c r="U43" i="24"/>
  <c r="M43" i="24"/>
  <c r="P43" i="24"/>
  <c r="O43" i="24"/>
  <c r="S42" i="24"/>
  <c r="O42" i="24"/>
  <c r="U42" i="24"/>
  <c r="G42" i="24"/>
  <c r="N42" i="24"/>
  <c r="M42" i="24"/>
  <c r="U41" i="24"/>
  <c r="M41" i="24"/>
  <c r="T41" i="24"/>
  <c r="S41" i="24"/>
  <c r="R41" i="24"/>
  <c r="S40" i="24"/>
  <c r="O40" i="24"/>
  <c r="R40" i="24"/>
  <c r="U39" i="24"/>
  <c r="M39" i="24"/>
  <c r="P39" i="24"/>
  <c r="O39" i="24"/>
  <c r="S38" i="24"/>
  <c r="O38" i="24"/>
  <c r="U38" i="24"/>
  <c r="G38" i="24"/>
  <c r="N38" i="24"/>
  <c r="M38" i="24"/>
  <c r="U37" i="24"/>
  <c r="M37" i="24"/>
  <c r="T37" i="24"/>
  <c r="S37" i="24"/>
  <c r="S36" i="24"/>
  <c r="O36" i="24"/>
  <c r="U35" i="24"/>
  <c r="M35" i="24"/>
  <c r="P35" i="24"/>
  <c r="O35" i="24"/>
  <c r="S34" i="24"/>
  <c r="O34" i="24"/>
  <c r="U34" i="24"/>
  <c r="G34" i="24"/>
  <c r="N34" i="24"/>
  <c r="M34" i="24"/>
  <c r="U33" i="24"/>
  <c r="M33" i="24"/>
  <c r="T33" i="24"/>
  <c r="S33" i="24"/>
  <c r="S32" i="24"/>
  <c r="O32" i="24"/>
  <c r="U31" i="24"/>
  <c r="M31" i="24"/>
  <c r="P31" i="24"/>
  <c r="O31" i="24"/>
  <c r="S30" i="24"/>
  <c r="O30" i="24"/>
  <c r="U30" i="24"/>
  <c r="G30" i="24"/>
  <c r="N30" i="24"/>
  <c r="M30" i="24"/>
  <c r="U29" i="24"/>
  <c r="M29" i="24"/>
  <c r="T29" i="24"/>
  <c r="S29" i="24"/>
  <c r="S28" i="24"/>
  <c r="O28" i="24"/>
  <c r="U27" i="24"/>
  <c r="M27" i="24"/>
  <c r="P27" i="24"/>
  <c r="O27" i="24"/>
  <c r="O26" i="24"/>
  <c r="U26" i="24"/>
  <c r="G26" i="24"/>
  <c r="N26" i="24"/>
  <c r="M26" i="24"/>
  <c r="U25" i="24"/>
  <c r="M25" i="24"/>
  <c r="S25" i="24"/>
  <c r="U24" i="24"/>
  <c r="S24" i="24"/>
  <c r="R24" i="24"/>
  <c r="S23" i="24"/>
  <c r="R23" i="24"/>
  <c r="P23" i="24"/>
  <c r="O23" i="24"/>
  <c r="S22" i="24"/>
  <c r="O22" i="24"/>
  <c r="N22" i="24"/>
  <c r="G22" i="24"/>
  <c r="U21" i="24"/>
  <c r="T21" i="24"/>
  <c r="M21" i="24"/>
  <c r="L21" i="24"/>
  <c r="S21" i="24"/>
  <c r="R21" i="24"/>
  <c r="S20" i="24"/>
  <c r="R20" i="24"/>
  <c r="O20" i="24"/>
  <c r="P20" i="24"/>
  <c r="U19" i="24"/>
  <c r="P19" i="24"/>
  <c r="M19" i="24"/>
  <c r="O19" i="24"/>
  <c r="N19" i="24"/>
  <c r="S18" i="24"/>
  <c r="O18" i="24"/>
  <c r="N18" i="24"/>
  <c r="U18" i="24"/>
  <c r="T18" i="24"/>
  <c r="M18" i="24"/>
  <c r="U17" i="24"/>
  <c r="T17" i="24"/>
  <c r="M17" i="24"/>
  <c r="L17" i="24"/>
  <c r="S17" i="24"/>
  <c r="R17" i="24"/>
  <c r="S16" i="24"/>
  <c r="R16" i="24"/>
  <c r="O16" i="24"/>
  <c r="P16" i="24"/>
  <c r="U15" i="24"/>
  <c r="P15" i="24"/>
  <c r="H10" i="24"/>
  <c r="O15" i="24"/>
  <c r="N15" i="24"/>
  <c r="S14" i="24"/>
  <c r="O14" i="24"/>
  <c r="N14" i="24"/>
  <c r="U14" i="24"/>
  <c r="T14" i="24"/>
  <c r="G14" i="24"/>
  <c r="M14" i="24"/>
  <c r="U13" i="24"/>
  <c r="T13" i="24"/>
  <c r="M13" i="24"/>
  <c r="L13" i="24"/>
  <c r="S13" i="24"/>
  <c r="R13" i="24"/>
  <c r="S12" i="24"/>
  <c r="R12" i="24"/>
  <c r="K10" i="24"/>
  <c r="O12" i="24"/>
  <c r="P12" i="24"/>
  <c r="F10" i="24"/>
  <c r="F8" i="24" s="1"/>
  <c r="H224" i="25" l="1"/>
  <c r="F224" i="25"/>
  <c r="E222" i="25"/>
  <c r="G222" i="25"/>
  <c r="H191" i="25"/>
  <c r="H125" i="25"/>
  <c r="F125" i="25"/>
  <c r="H70" i="25"/>
  <c r="F70" i="25"/>
  <c r="G126" i="25"/>
  <c r="E126" i="25"/>
  <c r="H43" i="25"/>
  <c r="G96" i="25"/>
  <c r="E96" i="25"/>
  <c r="H92" i="25"/>
  <c r="H32" i="25"/>
  <c r="G104" i="25"/>
  <c r="E104" i="25"/>
  <c r="H31" i="25"/>
  <c r="F31" i="25"/>
  <c r="E236" i="25"/>
  <c r="H270" i="25"/>
  <c r="E268" i="25"/>
  <c r="G268" i="25"/>
  <c r="E283" i="25"/>
  <c r="G227" i="25"/>
  <c r="E227" i="25"/>
  <c r="B219" i="25"/>
  <c r="H266" i="25"/>
  <c r="E237" i="25"/>
  <c r="H220" i="25"/>
  <c r="F220" i="25"/>
  <c r="H234" i="25"/>
  <c r="H215" i="25"/>
  <c r="E235" i="25"/>
  <c r="E190" i="25"/>
  <c r="G192" i="25"/>
  <c r="E192" i="25"/>
  <c r="H156" i="25"/>
  <c r="F156" i="25"/>
  <c r="H185" i="25"/>
  <c r="G176" i="25"/>
  <c r="E176" i="25"/>
  <c r="H154" i="25"/>
  <c r="H208" i="25"/>
  <c r="E50" i="25"/>
  <c r="G115" i="25"/>
  <c r="E115" i="25"/>
  <c r="H103" i="25"/>
  <c r="F103" i="25"/>
  <c r="E53" i="25"/>
  <c r="G53" i="25"/>
  <c r="G81" i="25"/>
  <c r="E81" i="25"/>
  <c r="E79" i="25" s="1"/>
  <c r="H30" i="25"/>
  <c r="H36" i="25"/>
  <c r="G17" i="25"/>
  <c r="E17" i="25"/>
  <c r="F32" i="25"/>
  <c r="E240" i="25"/>
  <c r="E251" i="25"/>
  <c r="G251" i="25"/>
  <c r="E279" i="25"/>
  <c r="G264" i="25"/>
  <c r="E264" i="25"/>
  <c r="H229" i="25"/>
  <c r="H62" i="25"/>
  <c r="H24" i="25"/>
  <c r="G13" i="25"/>
  <c r="E13" i="25"/>
  <c r="E260" i="25"/>
  <c r="C281" i="25"/>
  <c r="C285" i="25" s="1"/>
  <c r="E282" i="25"/>
  <c r="E247" i="25"/>
  <c r="G247" i="25"/>
  <c r="E263" i="25"/>
  <c r="G263" i="25"/>
  <c r="G272" i="25"/>
  <c r="E178" i="25"/>
  <c r="H175" i="25"/>
  <c r="E198" i="25"/>
  <c r="E130" i="25"/>
  <c r="H155" i="25"/>
  <c r="F155" i="25"/>
  <c r="F92" i="25"/>
  <c r="H146" i="25"/>
  <c r="F146" i="25"/>
  <c r="E145" i="25"/>
  <c r="E61" i="25"/>
  <c r="G61" i="25"/>
  <c r="H95" i="25"/>
  <c r="F95" i="25"/>
  <c r="E45" i="25"/>
  <c r="G45" i="25"/>
  <c r="E41" i="25"/>
  <c r="G41" i="25"/>
  <c r="G29" i="25"/>
  <c r="E29" i="25"/>
  <c r="H56" i="25"/>
  <c r="F56" i="25"/>
  <c r="H14" i="25"/>
  <c r="E221" i="25"/>
  <c r="H274" i="25"/>
  <c r="G168" i="25"/>
  <c r="E168" i="25"/>
  <c r="G153" i="25"/>
  <c r="E153" i="25"/>
  <c r="H152" i="25"/>
  <c r="F152" i="25"/>
  <c r="G157" i="25"/>
  <c r="E157" i="25"/>
  <c r="E65" i="25"/>
  <c r="G65" i="25"/>
  <c r="H124" i="25"/>
  <c r="H258" i="25"/>
  <c r="G282" i="25"/>
  <c r="G211" i="25"/>
  <c r="E211" i="25"/>
  <c r="H241" i="25"/>
  <c r="F241" i="25"/>
  <c r="E205" i="25"/>
  <c r="G256" i="25"/>
  <c r="E256" i="25"/>
  <c r="E259" i="25"/>
  <c r="G259" i="25"/>
  <c r="E207" i="25"/>
  <c r="G207" i="25"/>
  <c r="G260" i="25"/>
  <c r="E230" i="25"/>
  <c r="G230" i="25"/>
  <c r="G236" i="25"/>
  <c r="E214" i="25"/>
  <c r="G214" i="25"/>
  <c r="E233" i="25"/>
  <c r="H202" i="25"/>
  <c r="F202" i="25"/>
  <c r="E167" i="25"/>
  <c r="G167" i="25"/>
  <c r="F154" i="25"/>
  <c r="G143" i="25"/>
  <c r="E148" i="25"/>
  <c r="G148" i="25"/>
  <c r="H173" i="25"/>
  <c r="B133" i="25"/>
  <c r="H144" i="25"/>
  <c r="F144" i="25"/>
  <c r="E134" i="25"/>
  <c r="G134" i="25"/>
  <c r="E91" i="25"/>
  <c r="G145" i="25"/>
  <c r="H117" i="25"/>
  <c r="F117" i="25"/>
  <c r="E63" i="25"/>
  <c r="H82" i="25"/>
  <c r="G50" i="25"/>
  <c r="H113" i="25"/>
  <c r="F113" i="25"/>
  <c r="G73" i="25"/>
  <c r="E73" i="25"/>
  <c r="G85" i="25"/>
  <c r="E85" i="25"/>
  <c r="F43" i="25"/>
  <c r="G33" i="25"/>
  <c r="E33" i="25"/>
  <c r="H42" i="25"/>
  <c r="G223" i="25"/>
  <c r="E223" i="25"/>
  <c r="E248" i="25"/>
  <c r="H246" i="25"/>
  <c r="H242" i="25"/>
  <c r="E226" i="25"/>
  <c r="G226" i="25"/>
  <c r="H273" i="25"/>
  <c r="F273" i="25"/>
  <c r="E272" i="25"/>
  <c r="H250" i="25"/>
  <c r="G188" i="25"/>
  <c r="E188" i="25"/>
  <c r="E179" i="25"/>
  <c r="G179" i="25"/>
  <c r="H201" i="25"/>
  <c r="E164" i="25"/>
  <c r="G164" i="25"/>
  <c r="E174" i="25"/>
  <c r="H161" i="25"/>
  <c r="E110" i="25"/>
  <c r="E122" i="25"/>
  <c r="H90" i="25"/>
  <c r="E67" i="25"/>
  <c r="F62" i="25"/>
  <c r="H66" i="25"/>
  <c r="H123" i="25"/>
  <c r="F123" i="25"/>
  <c r="H44" i="25"/>
  <c r="H19" i="25"/>
  <c r="F19" i="25"/>
  <c r="G37" i="25"/>
  <c r="E37" i="25"/>
  <c r="H27" i="25"/>
  <c r="F27" i="25"/>
  <c r="E40" i="25"/>
  <c r="G40" i="25"/>
  <c r="H15" i="25"/>
  <c r="F15" i="25"/>
  <c r="E239" i="25"/>
  <c r="G239" i="25"/>
  <c r="E243" i="25"/>
  <c r="G243" i="25"/>
  <c r="E210" i="25"/>
  <c r="G210" i="25"/>
  <c r="G240" i="25"/>
  <c r="E159" i="25"/>
  <c r="H165" i="25"/>
  <c r="E184" i="25"/>
  <c r="E181" i="25" s="1"/>
  <c r="G184" i="25"/>
  <c r="E46" i="25"/>
  <c r="E139" i="25"/>
  <c r="G138" i="25"/>
  <c r="G114" i="25"/>
  <c r="E114" i="25"/>
  <c r="H74" i="25"/>
  <c r="G69" i="25"/>
  <c r="E69" i="25"/>
  <c r="E55" i="25"/>
  <c r="H76" i="25"/>
  <c r="E97" i="25"/>
  <c r="G97" i="25"/>
  <c r="G21" i="25"/>
  <c r="E21" i="25"/>
  <c r="F258" i="25"/>
  <c r="G244" i="25"/>
  <c r="E244" i="25"/>
  <c r="F250" i="25"/>
  <c r="G283" i="25"/>
  <c r="E245" i="25"/>
  <c r="H228" i="25"/>
  <c r="F228" i="25"/>
  <c r="E200" i="25"/>
  <c r="G200" i="25"/>
  <c r="H238" i="25"/>
  <c r="F234" i="25"/>
  <c r="F161" i="25"/>
  <c r="G178" i="25"/>
  <c r="F191" i="25"/>
  <c r="G159" i="25"/>
  <c r="E166" i="25"/>
  <c r="E160" i="25"/>
  <c r="E137" i="25"/>
  <c r="G111" i="25"/>
  <c r="E111" i="25"/>
  <c r="H183" i="25"/>
  <c r="E75" i="25"/>
  <c r="G107" i="25"/>
  <c r="E107" i="25"/>
  <c r="E135" i="25"/>
  <c r="E112" i="25"/>
  <c r="G77" i="25"/>
  <c r="E77" i="25"/>
  <c r="G89" i="25"/>
  <c r="E89" i="25"/>
  <c r="H109" i="25"/>
  <c r="F109" i="25"/>
  <c r="H99" i="25"/>
  <c r="F99" i="25"/>
  <c r="F66" i="25"/>
  <c r="F24" i="25"/>
  <c r="F14" i="25"/>
  <c r="G11" i="25"/>
  <c r="E11" i="25"/>
  <c r="E206" i="25"/>
  <c r="G206" i="25"/>
  <c r="E196" i="25"/>
  <c r="G196" i="25"/>
  <c r="H225" i="25"/>
  <c r="E199" i="25"/>
  <c r="E143" i="25"/>
  <c r="H163" i="25"/>
  <c r="E162" i="25"/>
  <c r="H136" i="25"/>
  <c r="H140" i="25"/>
  <c r="F140" i="25"/>
  <c r="H86" i="25"/>
  <c r="D132" i="25"/>
  <c r="E121" i="25"/>
  <c r="G121" i="25"/>
  <c r="H80" i="25"/>
  <c r="G55" i="25"/>
  <c r="G46" i="25"/>
  <c r="E231" i="25"/>
  <c r="F242" i="25"/>
  <c r="E209" i="25"/>
  <c r="G172" i="25"/>
  <c r="E172" i="25"/>
  <c r="H193" i="25"/>
  <c r="H217" i="25"/>
  <c r="H177" i="25"/>
  <c r="F175" i="25"/>
  <c r="H182" i="25"/>
  <c r="F182" i="25"/>
  <c r="F124" i="25"/>
  <c r="E129" i="25"/>
  <c r="G129" i="25"/>
  <c r="F74" i="25"/>
  <c r="E57" i="25"/>
  <c r="G57" i="25"/>
  <c r="H68" i="25"/>
  <c r="E101" i="25"/>
  <c r="G101" i="25"/>
  <c r="E64" i="25"/>
  <c r="G100" i="25"/>
  <c r="E100" i="25"/>
  <c r="G25" i="25"/>
  <c r="E25" i="25"/>
  <c r="H48" i="25"/>
  <c r="H28" i="25"/>
  <c r="H12" i="25"/>
  <c r="Q19" i="24"/>
  <c r="U10" i="24"/>
  <c r="K8" i="24"/>
  <c r="H8" i="24"/>
  <c r="S39" i="24"/>
  <c r="L12" i="24"/>
  <c r="T12" i="24"/>
  <c r="N13" i="24"/>
  <c r="P14" i="24"/>
  <c r="Q14" i="24" s="1"/>
  <c r="R15" i="24"/>
  <c r="L16" i="24"/>
  <c r="T16" i="24"/>
  <c r="N17" i="24"/>
  <c r="Q17" i="24" s="1"/>
  <c r="P18" i="24"/>
  <c r="Q18" i="24" s="1"/>
  <c r="R19" i="24"/>
  <c r="L20" i="24"/>
  <c r="T20" i="24"/>
  <c r="N21" i="24"/>
  <c r="Q21" i="24" s="1"/>
  <c r="P22" i="24"/>
  <c r="U23" i="24"/>
  <c r="T25" i="24"/>
  <c r="G28" i="24"/>
  <c r="M28" i="24"/>
  <c r="L31" i="24"/>
  <c r="S31" i="24"/>
  <c r="Q30" i="24"/>
  <c r="G36" i="24"/>
  <c r="M36" i="24"/>
  <c r="G18" i="24"/>
  <c r="I10" i="24"/>
  <c r="M12" i="24"/>
  <c r="U12" i="24"/>
  <c r="G13" i="24"/>
  <c r="O13" i="24"/>
  <c r="O10" i="24" s="1"/>
  <c r="O8" i="24" s="1"/>
  <c r="S15" i="24"/>
  <c r="M16" i="24"/>
  <c r="U16" i="24"/>
  <c r="G17" i="24"/>
  <c r="O17" i="24"/>
  <c r="S19" i="24"/>
  <c r="M20" i="24"/>
  <c r="Q20" i="24" s="1"/>
  <c r="U20" i="24"/>
  <c r="G21" i="24"/>
  <c r="O21" i="24"/>
  <c r="L23" i="24"/>
  <c r="L27" i="24"/>
  <c r="S27" i="24"/>
  <c r="O45" i="24"/>
  <c r="M49" i="24"/>
  <c r="U54" i="24"/>
  <c r="U32" i="24"/>
  <c r="G32" i="24"/>
  <c r="M32" i="24"/>
  <c r="J10" i="24"/>
  <c r="N12" i="24"/>
  <c r="P13" i="24"/>
  <c r="P10" i="24" s="1"/>
  <c r="P8" i="24" s="1"/>
  <c r="R14" i="24"/>
  <c r="L15" i="24"/>
  <c r="T15" i="24"/>
  <c r="N16" i="24"/>
  <c r="P17" i="24"/>
  <c r="R18" i="24"/>
  <c r="L19" i="24"/>
  <c r="T19" i="24"/>
  <c r="N20" i="24"/>
  <c r="P21" i="24"/>
  <c r="T22" i="24"/>
  <c r="R22" i="24"/>
  <c r="T23" i="24"/>
  <c r="R36" i="24"/>
  <c r="O41" i="24"/>
  <c r="O49" i="24"/>
  <c r="G54" i="24"/>
  <c r="M54" i="24"/>
  <c r="Q54" i="24" s="1"/>
  <c r="C10" i="24"/>
  <c r="C8" i="24" s="1"/>
  <c r="M15" i="24"/>
  <c r="Q15" i="24" s="1"/>
  <c r="G16" i="24"/>
  <c r="G20" i="24"/>
  <c r="U22" i="24"/>
  <c r="L24" i="24"/>
  <c r="O25" i="24"/>
  <c r="R32" i="24"/>
  <c r="O37" i="24"/>
  <c r="U44" i="24"/>
  <c r="I49" i="24"/>
  <c r="S53" i="24"/>
  <c r="S35" i="24"/>
  <c r="G12" i="24"/>
  <c r="D10" i="24"/>
  <c r="L14" i="24"/>
  <c r="L18" i="24"/>
  <c r="L22" i="24"/>
  <c r="G23" i="24"/>
  <c r="M23" i="24"/>
  <c r="G24" i="24"/>
  <c r="M24" i="24"/>
  <c r="Q24" i="24" s="1"/>
  <c r="R28" i="24"/>
  <c r="O33" i="24"/>
  <c r="U40" i="24"/>
  <c r="G44" i="24"/>
  <c r="M44" i="24"/>
  <c r="S47" i="24"/>
  <c r="O24" i="24"/>
  <c r="U28" i="24"/>
  <c r="E10" i="24"/>
  <c r="E8" i="24" s="1"/>
  <c r="G15" i="24"/>
  <c r="G19" i="24"/>
  <c r="M22" i="24"/>
  <c r="Q22" i="24" s="1"/>
  <c r="G25" i="24"/>
  <c r="O29" i="24"/>
  <c r="G29" i="24"/>
  <c r="Q34" i="24"/>
  <c r="U36" i="24"/>
  <c r="G40" i="24"/>
  <c r="M40" i="24"/>
  <c r="S43" i="24"/>
  <c r="T45" i="24"/>
  <c r="R49" i="24"/>
  <c r="T24" i="24"/>
  <c r="N25" i="24"/>
  <c r="Q25" i="24" s="1"/>
  <c r="P26" i="24"/>
  <c r="Q26" i="24" s="1"/>
  <c r="R27" i="24"/>
  <c r="L28" i="24"/>
  <c r="T28" i="24"/>
  <c r="N29" i="24"/>
  <c r="Q29" i="24" s="1"/>
  <c r="P30" i="24"/>
  <c r="R31" i="24"/>
  <c r="L32" i="24"/>
  <c r="T32" i="24"/>
  <c r="N33" i="24"/>
  <c r="Q33" i="24" s="1"/>
  <c r="P34" i="24"/>
  <c r="R35" i="24"/>
  <c r="L36" i="24"/>
  <c r="T36" i="24"/>
  <c r="N37" i="24"/>
  <c r="Q37" i="24" s="1"/>
  <c r="P38" i="24"/>
  <c r="Q38" i="24" s="1"/>
  <c r="R39" i="24"/>
  <c r="L40" i="24"/>
  <c r="T40" i="24"/>
  <c r="N41" i="24"/>
  <c r="Q41" i="24" s="1"/>
  <c r="P42" i="24"/>
  <c r="Q42" i="24" s="1"/>
  <c r="R43" i="24"/>
  <c r="L44" i="24"/>
  <c r="T44" i="24"/>
  <c r="N45" i="24"/>
  <c r="Q45" i="24" s="1"/>
  <c r="P46" i="24"/>
  <c r="Q46" i="24" s="1"/>
  <c r="R47" i="24"/>
  <c r="D49" i="24"/>
  <c r="P51" i="24"/>
  <c r="P49" i="24" s="1"/>
  <c r="R53" i="24"/>
  <c r="L54" i="24"/>
  <c r="T54" i="24"/>
  <c r="G33" i="24"/>
  <c r="G37" i="24"/>
  <c r="G41" i="24"/>
  <c r="G45" i="24"/>
  <c r="E49" i="24"/>
  <c r="T49" i="24" s="1"/>
  <c r="N24" i="24"/>
  <c r="P25" i="24"/>
  <c r="R26" i="24"/>
  <c r="T27" i="24"/>
  <c r="N28" i="24"/>
  <c r="P29" i="24"/>
  <c r="R30" i="24"/>
  <c r="T31" i="24"/>
  <c r="N32" i="24"/>
  <c r="P33" i="24"/>
  <c r="R34" i="24"/>
  <c r="L35" i="24"/>
  <c r="T35" i="24"/>
  <c r="N36" i="24"/>
  <c r="P37" i="24"/>
  <c r="R38" i="24"/>
  <c r="L39" i="24"/>
  <c r="T39" i="24"/>
  <c r="N40" i="24"/>
  <c r="P41" i="24"/>
  <c r="R42" i="24"/>
  <c r="L43" i="24"/>
  <c r="T43" i="24"/>
  <c r="N44" i="24"/>
  <c r="P45" i="24"/>
  <c r="R46" i="24"/>
  <c r="L47" i="24"/>
  <c r="T47" i="24"/>
  <c r="R51" i="24"/>
  <c r="L53" i="24"/>
  <c r="T53" i="24"/>
  <c r="N54" i="24"/>
  <c r="S26" i="24"/>
  <c r="N23" i="24"/>
  <c r="P24" i="24"/>
  <c r="R25" i="24"/>
  <c r="L26" i="24"/>
  <c r="T26" i="24"/>
  <c r="N27" i="24"/>
  <c r="Q27" i="24" s="1"/>
  <c r="P28" i="24"/>
  <c r="R29" i="24"/>
  <c r="L30" i="24"/>
  <c r="T30" i="24"/>
  <c r="N31" i="24"/>
  <c r="Q31" i="24" s="1"/>
  <c r="P32" i="24"/>
  <c r="R33" i="24"/>
  <c r="L34" i="24"/>
  <c r="T34" i="24"/>
  <c r="N35" i="24"/>
  <c r="Q35" i="24" s="1"/>
  <c r="P36" i="24"/>
  <c r="R37" i="24"/>
  <c r="L38" i="24"/>
  <c r="T38" i="24"/>
  <c r="N39" i="24"/>
  <c r="Q39" i="24" s="1"/>
  <c r="P40" i="24"/>
  <c r="L42" i="24"/>
  <c r="T42" i="24"/>
  <c r="N43" i="24"/>
  <c r="Q43" i="24" s="1"/>
  <c r="P44" i="24"/>
  <c r="R45" i="24"/>
  <c r="L46" i="24"/>
  <c r="T46" i="24"/>
  <c r="N47" i="24"/>
  <c r="Q47" i="24" s="1"/>
  <c r="L51" i="24"/>
  <c r="T51" i="24"/>
  <c r="N53" i="24"/>
  <c r="Q53" i="24" s="1"/>
  <c r="P54" i="24"/>
  <c r="G27" i="24"/>
  <c r="G31" i="24"/>
  <c r="G35" i="24"/>
  <c r="G39" i="24"/>
  <c r="G43" i="24"/>
  <c r="G47" i="24"/>
  <c r="G53" i="24"/>
  <c r="L25" i="24"/>
  <c r="L29" i="24"/>
  <c r="L33" i="24"/>
  <c r="L37" i="24"/>
  <c r="L41" i="24"/>
  <c r="L45" i="24"/>
  <c r="E23" i="25" l="1"/>
  <c r="E94" i="25"/>
  <c r="E150" i="25"/>
  <c r="H150" i="25" s="1"/>
  <c r="H181" i="25"/>
  <c r="H23" i="25"/>
  <c r="H94" i="25"/>
  <c r="H135" i="25"/>
  <c r="F135" i="25"/>
  <c r="H112" i="25"/>
  <c r="F112" i="25"/>
  <c r="E171" i="25"/>
  <c r="H172" i="25"/>
  <c r="F172" i="25"/>
  <c r="H245" i="25"/>
  <c r="F245" i="25"/>
  <c r="H55" i="25"/>
  <c r="F55" i="25"/>
  <c r="H164" i="25"/>
  <c r="F164" i="25"/>
  <c r="G133" i="25"/>
  <c r="E204" i="25"/>
  <c r="H205" i="25"/>
  <c r="F205" i="25"/>
  <c r="H221" i="25"/>
  <c r="F221" i="25"/>
  <c r="G262" i="25"/>
  <c r="E128" i="25"/>
  <c r="H129" i="25"/>
  <c r="F129" i="25"/>
  <c r="H231" i="25"/>
  <c r="F231" i="25"/>
  <c r="G195" i="25"/>
  <c r="E88" i="25"/>
  <c r="H89" i="25"/>
  <c r="F89" i="25"/>
  <c r="H137" i="25"/>
  <c r="F137" i="25"/>
  <c r="G181" i="25"/>
  <c r="H69" i="25"/>
  <c r="F69" i="25"/>
  <c r="H114" i="25"/>
  <c r="F114" i="25"/>
  <c r="H210" i="25"/>
  <c r="F210" i="25"/>
  <c r="H122" i="25"/>
  <c r="F122" i="25"/>
  <c r="F226" i="25"/>
  <c r="H226" i="25"/>
  <c r="H248" i="25"/>
  <c r="F248" i="25"/>
  <c r="G35" i="25"/>
  <c r="E84" i="25"/>
  <c r="H85" i="25"/>
  <c r="F85" i="25"/>
  <c r="H134" i="25"/>
  <c r="F134" i="25"/>
  <c r="H233" i="25"/>
  <c r="E232" i="25"/>
  <c r="F233" i="25"/>
  <c r="F259" i="25"/>
  <c r="H259" i="25"/>
  <c r="H157" i="25"/>
  <c r="F157" i="25"/>
  <c r="H153" i="25"/>
  <c r="F153" i="25"/>
  <c r="H145" i="25"/>
  <c r="H130" i="25"/>
  <c r="F130" i="25"/>
  <c r="F263" i="25"/>
  <c r="E262" i="25"/>
  <c r="H263" i="25"/>
  <c r="H260" i="25"/>
  <c r="F260" i="25"/>
  <c r="H81" i="25"/>
  <c r="F81" i="25"/>
  <c r="H235" i="25"/>
  <c r="F235" i="25"/>
  <c r="H174" i="25"/>
  <c r="F174" i="25"/>
  <c r="F230" i="25"/>
  <c r="H230" i="25"/>
  <c r="F145" i="25"/>
  <c r="H96" i="25"/>
  <c r="F96" i="25"/>
  <c r="E195" i="25"/>
  <c r="H196" i="25"/>
  <c r="F196" i="25"/>
  <c r="H107" i="25"/>
  <c r="E106" i="25"/>
  <c r="F107" i="25"/>
  <c r="H37" i="25"/>
  <c r="F37" i="25"/>
  <c r="H67" i="25"/>
  <c r="F67" i="25"/>
  <c r="E255" i="25"/>
  <c r="H256" i="25"/>
  <c r="F256" i="25"/>
  <c r="H268" i="25"/>
  <c r="F268" i="25"/>
  <c r="H178" i="25"/>
  <c r="F178" i="25"/>
  <c r="H143" i="25"/>
  <c r="F143" i="25"/>
  <c r="E141" i="25"/>
  <c r="G88" i="25"/>
  <c r="H244" i="25"/>
  <c r="F244" i="25"/>
  <c r="H97" i="25"/>
  <c r="F97" i="25"/>
  <c r="H110" i="25"/>
  <c r="F110" i="25"/>
  <c r="H223" i="25"/>
  <c r="F223" i="25"/>
  <c r="G84" i="25"/>
  <c r="H167" i="25"/>
  <c r="F167" i="25"/>
  <c r="D276" i="25"/>
  <c r="H168" i="25"/>
  <c r="F168" i="25"/>
  <c r="H104" i="25"/>
  <c r="F104" i="25"/>
  <c r="H209" i="25"/>
  <c r="F209" i="25"/>
  <c r="H121" i="25"/>
  <c r="F121" i="25"/>
  <c r="E119" i="25"/>
  <c r="H11" i="25"/>
  <c r="F11" i="25"/>
  <c r="E10" i="25"/>
  <c r="H77" i="25"/>
  <c r="F77" i="25"/>
  <c r="H111" i="25"/>
  <c r="F111" i="25"/>
  <c r="G141" i="25"/>
  <c r="G79" i="25"/>
  <c r="E138" i="25"/>
  <c r="E133" i="25" s="1"/>
  <c r="H243" i="25"/>
  <c r="F243" i="25"/>
  <c r="G39" i="25"/>
  <c r="H179" i="25"/>
  <c r="F179" i="25"/>
  <c r="H272" i="25"/>
  <c r="H33" i="25"/>
  <c r="F33" i="25"/>
  <c r="G213" i="25"/>
  <c r="G255" i="25"/>
  <c r="H41" i="25"/>
  <c r="F41" i="25"/>
  <c r="G60" i="25"/>
  <c r="F247" i="25"/>
  <c r="H247" i="25"/>
  <c r="H13" i="25"/>
  <c r="F13" i="25"/>
  <c r="F251" i="25"/>
  <c r="H251" i="25"/>
  <c r="G52" i="25"/>
  <c r="H115" i="25"/>
  <c r="F115" i="25"/>
  <c r="H176" i="25"/>
  <c r="F176" i="25"/>
  <c r="H192" i="25"/>
  <c r="F192" i="25"/>
  <c r="H227" i="25"/>
  <c r="F227" i="25"/>
  <c r="G171" i="25"/>
  <c r="H200" i="25"/>
  <c r="F200" i="25"/>
  <c r="H64" i="25"/>
  <c r="F64" i="25"/>
  <c r="G106" i="25"/>
  <c r="H139" i="25"/>
  <c r="F139" i="25"/>
  <c r="E72" i="25"/>
  <c r="H73" i="25"/>
  <c r="F73" i="25"/>
  <c r="H91" i="25"/>
  <c r="F91" i="25"/>
  <c r="H264" i="25"/>
  <c r="F264" i="25"/>
  <c r="F222" i="25"/>
  <c r="H222" i="25"/>
  <c r="H160" i="25"/>
  <c r="F160" i="25"/>
  <c r="H198" i="25"/>
  <c r="F198" i="25"/>
  <c r="H57" i="25"/>
  <c r="F57" i="25"/>
  <c r="H199" i="25"/>
  <c r="F199" i="25"/>
  <c r="G10" i="25"/>
  <c r="H159" i="25"/>
  <c r="F159" i="25"/>
  <c r="G150" i="25"/>
  <c r="F272" i="25"/>
  <c r="H211" i="25"/>
  <c r="F211" i="25"/>
  <c r="G232" i="25"/>
  <c r="H206" i="25"/>
  <c r="F206" i="25"/>
  <c r="G119" i="25"/>
  <c r="H46" i="25"/>
  <c r="F46" i="25"/>
  <c r="E39" i="25"/>
  <c r="H40" i="25"/>
  <c r="F40" i="25"/>
  <c r="G94" i="25"/>
  <c r="E187" i="25"/>
  <c r="H188" i="25"/>
  <c r="F188" i="25"/>
  <c r="B132" i="25"/>
  <c r="H148" i="25"/>
  <c r="F148" i="25"/>
  <c r="E213" i="25"/>
  <c r="H214" i="25"/>
  <c r="F214" i="25"/>
  <c r="H45" i="25"/>
  <c r="F45" i="25"/>
  <c r="E60" i="25"/>
  <c r="H61" i="25"/>
  <c r="F61" i="25"/>
  <c r="G204" i="25"/>
  <c r="H282" i="25"/>
  <c r="E281" i="25"/>
  <c r="E285" i="25" s="1"/>
  <c r="F282" i="25"/>
  <c r="E35" i="25"/>
  <c r="E52" i="25"/>
  <c r="H53" i="25"/>
  <c r="F53" i="25"/>
  <c r="H50" i="25"/>
  <c r="F50" i="25"/>
  <c r="H237" i="25"/>
  <c r="F237" i="25"/>
  <c r="H100" i="25"/>
  <c r="F100" i="25"/>
  <c r="H184" i="25"/>
  <c r="F184" i="25"/>
  <c r="H17" i="25"/>
  <c r="F17" i="25"/>
  <c r="H79" i="25"/>
  <c r="H162" i="25"/>
  <c r="F162" i="25"/>
  <c r="H75" i="25"/>
  <c r="F75" i="25"/>
  <c r="H166" i="25"/>
  <c r="F166" i="25"/>
  <c r="H239" i="25"/>
  <c r="F239" i="25"/>
  <c r="G187" i="25"/>
  <c r="G72" i="25"/>
  <c r="F63" i="25"/>
  <c r="H63" i="25"/>
  <c r="H207" i="25"/>
  <c r="F207" i="25"/>
  <c r="H65" i="25"/>
  <c r="F65" i="25"/>
  <c r="H240" i="25"/>
  <c r="F240" i="25"/>
  <c r="H190" i="25"/>
  <c r="F190" i="25"/>
  <c r="H283" i="25"/>
  <c r="F283" i="25"/>
  <c r="H236" i="25"/>
  <c r="F236" i="25"/>
  <c r="H126" i="25"/>
  <c r="F126" i="25"/>
  <c r="H25" i="25"/>
  <c r="F25" i="25"/>
  <c r="G23" i="25"/>
  <c r="H101" i="25"/>
  <c r="F101" i="25"/>
  <c r="G128" i="25"/>
  <c r="H21" i="25"/>
  <c r="F21" i="25"/>
  <c r="G281" i="25"/>
  <c r="H29" i="25"/>
  <c r="F29" i="25"/>
  <c r="H279" i="25"/>
  <c r="F279" i="25"/>
  <c r="V25" i="24"/>
  <c r="V47" i="24"/>
  <c r="Q44" i="24"/>
  <c r="V18" i="24"/>
  <c r="S49" i="24"/>
  <c r="Q13" i="24"/>
  <c r="V24" i="24"/>
  <c r="V20" i="24"/>
  <c r="V39" i="24"/>
  <c r="V40" i="24"/>
  <c r="D8" i="24"/>
  <c r="N10" i="24"/>
  <c r="V13" i="24"/>
  <c r="R8" i="24"/>
  <c r="V27" i="24"/>
  <c r="V45" i="24"/>
  <c r="V51" i="24"/>
  <c r="L49" i="24"/>
  <c r="V42" i="24"/>
  <c r="V54" i="24"/>
  <c r="V36" i="24"/>
  <c r="G10" i="24"/>
  <c r="T10" i="24"/>
  <c r="J8" i="24"/>
  <c r="Q12" i="24"/>
  <c r="M10" i="24"/>
  <c r="M8" i="24" s="1"/>
  <c r="R10" i="24"/>
  <c r="V34" i="24"/>
  <c r="V32" i="24"/>
  <c r="Q40" i="24"/>
  <c r="Q23" i="24"/>
  <c r="Q32" i="24"/>
  <c r="Q51" i="24"/>
  <c r="Q49" i="24" s="1"/>
  <c r="V23" i="24"/>
  <c r="S10" i="24"/>
  <c r="I8" i="24"/>
  <c r="V31" i="24"/>
  <c r="V17" i="24"/>
  <c r="U8" i="24"/>
  <c r="V30" i="24"/>
  <c r="V14" i="24"/>
  <c r="V41" i="24"/>
  <c r="V37" i="24"/>
  <c r="V53" i="24"/>
  <c r="V43" i="24"/>
  <c r="V28" i="24"/>
  <c r="N49" i="24"/>
  <c r="V15" i="24"/>
  <c r="L10" i="24"/>
  <c r="V12" i="24"/>
  <c r="V44" i="24"/>
  <c r="V33" i="24"/>
  <c r="V46" i="24"/>
  <c r="V26" i="24"/>
  <c r="G49" i="24"/>
  <c r="V19" i="24"/>
  <c r="Q16" i="24"/>
  <c r="Q36" i="24"/>
  <c r="Q28" i="24"/>
  <c r="V21" i="24"/>
  <c r="V29" i="24"/>
  <c r="V38" i="24"/>
  <c r="V35" i="24"/>
  <c r="V22" i="24"/>
  <c r="V16" i="24"/>
  <c r="H213" i="25" l="1"/>
  <c r="H133" i="25"/>
  <c r="E132" i="25"/>
  <c r="H88" i="25"/>
  <c r="H60" i="25"/>
  <c r="H187" i="25"/>
  <c r="F94" i="25"/>
  <c r="G219" i="25"/>
  <c r="H281" i="25"/>
  <c r="H106" i="25"/>
  <c r="F262" i="25"/>
  <c r="H128" i="25"/>
  <c r="F119" i="25"/>
  <c r="H141" i="25"/>
  <c r="F195" i="25"/>
  <c r="H232" i="25"/>
  <c r="H35" i="25"/>
  <c r="F39" i="25"/>
  <c r="H119" i="25"/>
  <c r="F84" i="25"/>
  <c r="B276" i="25"/>
  <c r="F52" i="25"/>
  <c r="F213" i="25"/>
  <c r="H39" i="25"/>
  <c r="F72" i="25"/>
  <c r="C276" i="25"/>
  <c r="F141" i="25"/>
  <c r="F35" i="25"/>
  <c r="E219" i="25"/>
  <c r="E276" i="25" s="1"/>
  <c r="H84" i="25"/>
  <c r="G132" i="25"/>
  <c r="H204" i="25"/>
  <c r="H285" i="25"/>
  <c r="F23" i="25"/>
  <c r="F88" i="25"/>
  <c r="G285" i="25"/>
  <c r="F232" i="25"/>
  <c r="F219" i="25" s="1"/>
  <c r="H171" i="25"/>
  <c r="F187" i="25"/>
  <c r="H138" i="25"/>
  <c r="F138" i="25"/>
  <c r="F255" i="25"/>
  <c r="H52" i="25"/>
  <c r="F60" i="25"/>
  <c r="F181" i="25"/>
  <c r="H72" i="25"/>
  <c r="H10" i="25"/>
  <c r="H195" i="25"/>
  <c r="F133" i="25"/>
  <c r="F150" i="25"/>
  <c r="D287" i="25"/>
  <c r="F128" i="25"/>
  <c r="F171" i="25"/>
  <c r="F281" i="25"/>
  <c r="F10" i="25"/>
  <c r="H255" i="25"/>
  <c r="F106" i="25"/>
  <c r="F79" i="25"/>
  <c r="H262" i="25"/>
  <c r="F204" i="25"/>
  <c r="N8" i="24"/>
  <c r="Q10" i="24"/>
  <c r="Q8" i="24" s="1"/>
  <c r="L8" i="24"/>
  <c r="V10" i="24"/>
  <c r="T8" i="24"/>
  <c r="S8" i="24"/>
  <c r="G8" i="24"/>
  <c r="V49" i="24"/>
  <c r="G276" i="25" l="1"/>
  <c r="C287" i="25"/>
  <c r="F276" i="25"/>
  <c r="B287" i="25"/>
  <c r="H276" i="25"/>
  <c r="H132" i="25"/>
  <c r="G287" i="25"/>
  <c r="H219" i="25"/>
  <c r="F285" i="25"/>
  <c r="F132" i="25"/>
  <c r="E287" i="25"/>
  <c r="V8" i="24"/>
  <c r="H287" i="25" l="1"/>
  <c r="F287" i="25"/>
  <c r="J7" i="17" l="1"/>
  <c r="I7" i="17" l="1"/>
  <c r="B8" i="17"/>
  <c r="K7" i="17"/>
  <c r="H7" i="17"/>
  <c r="G7" i="17"/>
  <c r="F7" i="17"/>
  <c r="E7" i="17"/>
  <c r="D7" i="17"/>
  <c r="C7" i="17"/>
  <c r="B7" i="17"/>
  <c r="N6" i="17"/>
  <c r="O6" i="17" s="1"/>
  <c r="P6" i="17" s="1"/>
  <c r="Q6" i="17" s="1"/>
  <c r="R6" i="17" s="1"/>
  <c r="S6" i="17" s="1"/>
  <c r="T6" i="17" s="1"/>
  <c r="U6" i="17" s="1"/>
  <c r="V6" i="17" s="1"/>
  <c r="W6" i="17" s="1"/>
  <c r="L6" i="17"/>
  <c r="N5" i="17"/>
  <c r="O5" i="17" s="1"/>
  <c r="P5" i="17" s="1"/>
  <c r="L5" i="17"/>
  <c r="L8" i="17" l="1"/>
  <c r="N8" i="17"/>
  <c r="Q5" i="17"/>
  <c r="P8" i="17"/>
  <c r="D8" i="17" s="1"/>
  <c r="L7" i="17"/>
  <c r="X7" i="17" s="1"/>
  <c r="O8" i="17"/>
  <c r="C8" i="17" s="1"/>
  <c r="R5" i="17" l="1"/>
  <c r="Q8" i="17"/>
  <c r="E8" i="17" s="1"/>
  <c r="S5" i="17" l="1"/>
  <c r="R8" i="17"/>
  <c r="F8" i="17" s="1"/>
  <c r="T5" i="17" l="1"/>
  <c r="S8" i="17"/>
  <c r="G8" i="17" s="1"/>
  <c r="X6" i="17"/>
  <c r="U5" i="17" l="1"/>
  <c r="T8" i="17"/>
  <c r="H8" i="17" s="1"/>
  <c r="V5" i="17" l="1"/>
  <c r="U8" i="17"/>
  <c r="I8" i="17" s="1"/>
  <c r="W5" i="17" l="1"/>
  <c r="V8" i="17"/>
  <c r="J8" i="17" s="1"/>
  <c r="W8" i="17" l="1"/>
  <c r="K8" i="17" s="1"/>
  <c r="X5" i="17"/>
  <c r="X8" i="17" l="1"/>
</calcChain>
</file>

<file path=xl/sharedStrings.xml><?xml version="1.0" encoding="utf-8"?>
<sst xmlns="http://schemas.openxmlformats.org/spreadsheetml/2006/main" count="373" uniqueCount="341">
  <si>
    <t>All Departments</t>
  </si>
  <si>
    <t>in millions</t>
  </si>
  <si>
    <t>CUMULATIVE</t>
  </si>
  <si>
    <t>JAN</t>
  </si>
  <si>
    <t>FEB</t>
  </si>
  <si>
    <t>MAR</t>
  </si>
  <si>
    <t>APR</t>
  </si>
  <si>
    <t>Monthly NCA Credited</t>
  </si>
  <si>
    <t>Monthly NCA Utilized</t>
  </si>
  <si>
    <t>MAY</t>
  </si>
  <si>
    <t>JUNE</t>
  </si>
  <si>
    <t>JULY</t>
  </si>
  <si>
    <t>AUGUST</t>
  </si>
  <si>
    <t>SEPTEMBER</t>
  </si>
  <si>
    <t>TOTAL</t>
  </si>
  <si>
    <t>Based on Report of MDS-Government Servicing Banks</t>
  </si>
  <si>
    <t>In Thousand Pesos</t>
  </si>
  <si>
    <t>PARTICULARS</t>
  </si>
  <si>
    <r>
      <t xml:space="preserve">NCA RELEASES </t>
    </r>
    <r>
      <rPr>
        <b/>
        <vertAlign val="superscript"/>
        <sz val="8.5"/>
        <rFont val="Arial"/>
        <family val="2"/>
      </rPr>
      <t>/1</t>
    </r>
  </si>
  <si>
    <r>
      <t xml:space="preserve">BANK BALANCE </t>
    </r>
    <r>
      <rPr>
        <b/>
        <vertAlign val="superscript"/>
        <sz val="8"/>
        <rFont val="Arial"/>
        <family val="2"/>
      </rPr>
      <t>/6</t>
    </r>
  </si>
  <si>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</si>
  <si>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</si>
  <si>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</si>
  <si>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</si>
  <si>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</si>
  <si>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</si>
  <si>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</si>
  <si>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</si>
  <si>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</si>
  <si>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</si>
  <si>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</si>
  <si>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</si>
  <si>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 xml:space="preserve">   OSEC</t>
  </si>
  <si>
    <t>DA</t>
  </si>
  <si>
    <t xml:space="preserve">   ACPC</t>
  </si>
  <si>
    <t xml:space="preserve">   BFAR</t>
  </si>
  <si>
    <t xml:space="preserve">   NMIS</t>
  </si>
  <si>
    <t xml:space="preserve">   PCC</t>
  </si>
  <si>
    <t xml:space="preserve">   PHILMECH</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</si>
  <si>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</si>
  <si>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</si>
  <si>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</si>
  <si>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</si>
  <si>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</si>
  <si>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</si>
  <si>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</si>
  <si>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</si>
  <si>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</si>
  <si>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ECCDC</t>
  </si>
  <si>
    <t xml:space="preserve">  PHSA</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</si>
  <si>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</si>
  <si>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</si>
  <si>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</si>
  <si>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</si>
  <si>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</si>
  <si>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</si>
  <si>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</si>
  <si>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</si>
  <si>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</si>
  <si>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</si>
  <si>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</si>
  <si>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</si>
  <si>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</si>
  <si>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</si>
  <si>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</si>
  <si>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</si>
  <si>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</si>
  <si>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</si>
  <si>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DFA</t>
  </si>
  <si>
    <t xml:space="preserve">   FSI</t>
  </si>
  <si>
    <t xml:space="preserve">   TCCP </t>
  </si>
  <si>
    <t xml:space="preserve">   UNESCO</t>
  </si>
  <si>
    <t>DOH</t>
  </si>
  <si>
    <t xml:space="preserve">  OSEC  </t>
  </si>
  <si>
    <t xml:space="preserve">  NNC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</si>
  <si>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</si>
  <si>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</si>
  <si>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</si>
  <si>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</si>
  <si>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</si>
  <si>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</si>
  <si>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</si>
  <si>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</si>
  <si>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</si>
  <si>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</si>
  <si>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</si>
  <si>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</si>
  <si>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</si>
  <si>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</si>
  <si>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</si>
  <si>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</si>
  <si>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</si>
  <si>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</si>
  <si>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</si>
  <si>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</si>
  <si>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</si>
  <si>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NWPC</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</si>
  <si>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</si>
  <si>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</si>
  <si>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</si>
  <si>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</si>
  <si>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</si>
  <si>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</si>
  <si>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</si>
  <si>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</si>
  <si>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</si>
  <si>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</si>
  <si>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</si>
  <si>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</si>
  <si>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</si>
  <si>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</si>
  <si>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</si>
  <si>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</si>
  <si>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</si>
  <si>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</si>
  <si>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</si>
  <si>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</si>
  <si>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</si>
  <si>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</si>
  <si>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</si>
  <si>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</si>
  <si>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</si>
  <si>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</si>
  <si>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</si>
  <si>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</si>
  <si>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</si>
  <si>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</si>
  <si>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</si>
  <si>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</si>
  <si>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</si>
  <si>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</si>
  <si>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</si>
  <si>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</si>
  <si>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NCDA</t>
  </si>
  <si>
    <t xml:space="preserve">   NYC</t>
  </si>
  <si>
    <t xml:space="preserve">   JJWC</t>
  </si>
  <si>
    <t>DOT</t>
  </si>
  <si>
    <t xml:space="preserve">    IA</t>
  </si>
  <si>
    <t xml:space="preserve">    NPDC</t>
  </si>
  <si>
    <t xml:space="preserve"> </t>
  </si>
  <si>
    <t>DTI</t>
  </si>
  <si>
    <t xml:space="preserve">    BOI</t>
  </si>
  <si>
    <t xml:space="preserve">    CIAP</t>
  </si>
  <si>
    <t xml:space="preserve">    PTTC</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</si>
  <si>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</si>
  <si>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</si>
  <si>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</si>
  <si>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</si>
  <si>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</si>
  <si>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</si>
  <si>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</si>
  <si>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</si>
  <si>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</si>
  <si>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TARIFF</t>
  </si>
  <si>
    <t xml:space="preserve">    PSA</t>
  </si>
  <si>
    <t xml:space="preserve">    BBS</t>
  </si>
  <si>
    <t xml:space="preserve">    NPO</t>
  </si>
  <si>
    <t xml:space="preserve">    NIB</t>
  </si>
  <si>
    <t xml:space="preserve">    PIA</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</si>
  <si>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</si>
  <si>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</si>
  <si>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</si>
  <si>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</si>
  <si>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</si>
  <si>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</si>
  <si>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</si>
  <si>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</si>
  <si>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</si>
  <si>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</si>
  <si>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</si>
  <si>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</si>
  <si>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</si>
  <si>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</si>
  <si>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NLP</t>
  </si>
  <si>
    <t xml:space="preserve">   NCIP</t>
  </si>
  <si>
    <t xml:space="preserve">   NICA</t>
  </si>
  <si>
    <t xml:space="preserve">   NSC  </t>
  </si>
  <si>
    <t xml:space="preserve">   PDEA</t>
  </si>
  <si>
    <t xml:space="preserve">   PHILRACOM</t>
  </si>
  <si>
    <t xml:space="preserve">   PSC  </t>
  </si>
  <si>
    <t xml:space="preserve">   PCUP</t>
  </si>
  <si>
    <t xml:space="preserve">   PLLO</t>
  </si>
  <si>
    <t xml:space="preserve">   PMS</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</si>
  <si>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</si>
  <si>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</si>
  <si>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</si>
  <si>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</si>
  <si>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</si>
  <si>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</si>
  <si>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</si>
  <si>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</si>
  <si>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</si>
  <si>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</si>
  <si>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</si>
  <si>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</si>
  <si>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</si>
  <si>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</si>
  <si>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</si>
  <si>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</si>
  <si>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</si>
  <si>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</si>
  <si>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Sub-Total, SPFs</t>
  </si>
  <si>
    <t>TOTAL (Departments &amp; SPFs)</t>
  </si>
  <si>
    <t>DICT</t>
  </si>
  <si>
    <t xml:space="preserve">  CICC</t>
  </si>
  <si>
    <t xml:space="preserve">  NPC</t>
  </si>
  <si>
    <t xml:space="preserve">  NTC</t>
  </si>
  <si>
    <t xml:space="preserve">    PCAANRRD </t>
  </si>
  <si>
    <t>DOTr</t>
  </si>
  <si>
    <t xml:space="preserve">    CDA</t>
  </si>
  <si>
    <t xml:space="preserve">     NCCA-Proper</t>
  </si>
  <si>
    <t xml:space="preserve">    DCP</t>
  </si>
  <si>
    <t xml:space="preserve">    PSRTI</t>
  </si>
  <si>
    <t xml:space="preserve">    LGUs</t>
  </si>
  <si>
    <t xml:space="preserve">   FPA</t>
  </si>
  <si>
    <t xml:space="preserve">   NCMF</t>
  </si>
  <si>
    <t xml:space="preserve">   PCW</t>
  </si>
  <si>
    <t xml:space="preserve">   NAPC</t>
  </si>
  <si>
    <t xml:space="preserve">     CHR</t>
  </si>
  <si>
    <t xml:space="preserve">     HRVVMC</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</si>
  <si>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</si>
  <si>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</si>
  <si>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</si>
  <si>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</si>
  <si>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</si>
  <si>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</si>
  <si>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t>Q1</t>
  </si>
  <si>
    <t>Q2</t>
  </si>
  <si>
    <t>Q3</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</si>
  <si>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</si>
  <si>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</si>
  <si>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</si>
  <si>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</si>
  <si>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</si>
  <si>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</si>
  <si>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</si>
  <si>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</si>
  <si>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</si>
  <si>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</si>
  <si>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</si>
  <si>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</si>
  <si>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</si>
  <si>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</si>
  <si>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</si>
  <si>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</si>
  <si>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</si>
  <si>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</si>
  <si>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</si>
  <si>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</si>
  <si>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</si>
  <si>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</si>
  <si>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</si>
  <si>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</si>
  <si>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</si>
  <si>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</si>
  <si>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</si>
  <si>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</si>
  <si>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</si>
  <si>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</si>
  <si>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</si>
  <si>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</si>
  <si>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</si>
  <si>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</si>
  <si>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</si>
  <si>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</si>
  <si>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</si>
  <si>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</si>
  <si>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</si>
  <si>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</si>
  <si>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</si>
  <si>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</si>
  <si>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</si>
  <si>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</si>
  <si>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</si>
  <si>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</si>
  <si>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</si>
  <si>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 xml:space="preserve">     Owned and Controlled Corporations</t>
    </r>
    <r>
      <rPr>
        <vertAlign val="superscript"/>
        <sz val="10"/>
        <rFont val="Arial"/>
        <family val="2"/>
      </rPr>
      <t>/6</t>
    </r>
  </si>
  <si>
    <r>
      <t>Allotment to Local Government Units</t>
    </r>
    <r>
      <rPr>
        <vertAlign val="superscript"/>
        <sz val="10"/>
        <rFont val="Arial"/>
        <family val="2"/>
      </rPr>
      <t>/7</t>
    </r>
  </si>
  <si>
    <t>Department of Budget and Management</t>
  </si>
  <si>
    <t xml:space="preserve">   NFRDI</t>
  </si>
  <si>
    <t>DHSUD</t>
  </si>
  <si>
    <t xml:space="preserve">   HSAC</t>
  </si>
  <si>
    <t xml:space="preserve">    CPD</t>
  </si>
  <si>
    <t xml:space="preserve">   PHILSA</t>
  </si>
  <si>
    <t xml:space="preserve">   ARTA</t>
  </si>
  <si>
    <t>ALGU: inclusive of IRA, special shares for LGUs, MMDA, BARMM and other transfers to LGUs</t>
  </si>
  <si>
    <t>Department of Human Settlements and Urban Development</t>
  </si>
  <si>
    <t>JANUARY</t>
  </si>
  <si>
    <t>FEBRUARY</t>
  </si>
  <si>
    <t>MARCH</t>
  </si>
  <si>
    <t>APRIL</t>
  </si>
  <si>
    <t>JUN</t>
  </si>
  <si>
    <t>JUL</t>
  </si>
  <si>
    <t>AUG</t>
  </si>
  <si>
    <t>NCA Utilized / NCAs Credited - Flow</t>
  </si>
  <si>
    <t>NCA Utilized / NCAs Credited - Cumulative</t>
  </si>
  <si>
    <t>SEP</t>
  </si>
  <si>
    <t xml:space="preserve">Department of Transportation </t>
  </si>
  <si>
    <r>
      <t xml:space="preserve">NCAs UTILIZED </t>
    </r>
    <r>
      <rPr>
        <b/>
        <vertAlign val="superscript"/>
        <sz val="8"/>
        <rFont val="Arial"/>
        <family val="2"/>
      </rPr>
      <t>/2</t>
    </r>
  </si>
  <si>
    <t xml:space="preserve">   PFIDA</t>
  </si>
  <si>
    <t xml:space="preserve">   PCVF</t>
  </si>
  <si>
    <t xml:space="preserve">    PCIEERD </t>
  </si>
  <si>
    <t xml:space="preserve">   NCSC</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</si>
  <si>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</si>
  <si>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</si>
  <si>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</si>
  <si>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</si>
  <si>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t>OCTOBER</t>
  </si>
  <si>
    <t>OCT</t>
  </si>
  <si>
    <t>AS OF OCTOBER</t>
  </si>
  <si>
    <t>October</t>
  </si>
  <si>
    <t>As of end       October</t>
  </si>
  <si>
    <t xml:space="preserve">  NAS</t>
  </si>
  <si>
    <t xml:space="preserve">  PNAC</t>
  </si>
  <si>
    <t xml:space="preserve">   OADR</t>
  </si>
  <si>
    <t>OPS</t>
  </si>
  <si>
    <t xml:space="preserve">    OPS-Proper</t>
  </si>
  <si>
    <t xml:space="preserve">     NHCP</t>
  </si>
  <si>
    <t xml:space="preserve">     NAP</t>
  </si>
  <si>
    <t xml:space="preserve">   OPAPRU</t>
  </si>
  <si>
    <t xml:space="preserve">   OMB</t>
  </si>
  <si>
    <t>Office of the Press Secretary</t>
  </si>
  <si>
    <t>NCAs CREDITED VS NCA UTILIZATION, JANUARY-OCTOBER 2023</t>
  </si>
  <si>
    <t>AS OF OCTOBER 31, 2023</t>
  </si>
  <si>
    <r>
      <t>% of NCA UTILIZATION</t>
    </r>
    <r>
      <rPr>
        <vertAlign val="superscript"/>
        <sz val="10"/>
        <rFont val="Arial"/>
        <family val="2"/>
      </rPr>
      <t>/5</t>
    </r>
  </si>
  <si>
    <t>Department of Migrant Workers</t>
  </si>
  <si>
    <t>Source: Report of MDS-Government Servicing Banks as of October 31, 2023</t>
  </si>
  <si>
    <t>STATUS OF NCA UTILIZATION (Net Trust and Working Fund), as of October 31, 2023</t>
  </si>
  <si>
    <r>
      <t xml:space="preserve">UNUSED NCAs
</t>
    </r>
    <r>
      <rPr>
        <b/>
        <vertAlign val="superscript"/>
        <sz val="8"/>
        <rFont val="Arial"/>
        <family val="2"/>
      </rPr>
      <t xml:space="preserve">/5 </t>
    </r>
  </si>
  <si>
    <t>% of NCA UTILIZATION</t>
  </si>
  <si>
    <t xml:space="preserve">   SEC</t>
  </si>
  <si>
    <t>TESDA</t>
  </si>
  <si>
    <t>DMW</t>
  </si>
  <si>
    <t>OWWA</t>
  </si>
  <si>
    <t xml:space="preserve">   NACC</t>
  </si>
  <si>
    <t>PCSSD</t>
  </si>
  <si>
    <t xml:space="preserve">   MCB</t>
  </si>
  <si>
    <t xml:space="preserve">        MMDA (Fund 101)</t>
  </si>
  <si>
    <r>
      <rPr>
        <vertAlign val="superscript"/>
        <sz val="8"/>
        <rFont val="Arial"/>
        <family val="2"/>
      </rPr>
      <t>/5</t>
    </r>
    <r>
      <rPr>
        <sz val="8"/>
        <rFont val="Arial"/>
        <family val="2"/>
      </rPr>
      <t xml:space="preserve"> NCAs which remain unutilized or the NCA balances for which no checks/ADA has been charged.</t>
    </r>
  </si>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</sst>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_);_(* \(#,##0\);_(* &quot;-&quot;_);_(@_)"/>
    <numFmt numFmtId="165" formatCode="_(* #,##0.00_);_(* \(#,##0.00\);_(* &quot;-&quot;??_);_(@_)"/>
    <numFmt numFmtId="166" formatCode="_(* #,##0.0_);_(* \(#,##0.0\);_(* &quot;-&quot;??_);_(@_)"/>
    <numFmt numFmtId="167" formatCode="_(* #,##0_);_(* \(#,##0\);_(* &quot;-&quot;??_);_(@_)"/>
  </numFmts>
  <fonts count="41"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sz val="10"/>
      <name val="Arial"/>
      <family val="2"/>
    </font>
    <font>
      <b/>
      <i/>
      <sz val="10"/>
      <name val="Arial"/>
      <family val="2"/>
    </font>
    <font>
      <i/>
      <sz val="10"/>
      <name val="Arial"/>
      <family val="2"/>
    </font>
    <font>
      <u val="singleAccounting"/>
      <sz val="10"/>
      <name val="Arial"/>
      <family val="2"/>
    </font>
    <font>
      <b/>
      <sz val="9"/>
      <color theme="1"/>
      <name val="Arial"/>
      <family val="2"/>
    </font>
    <font>
      <sz val="8"/>
      <color theme="1"/>
      <name val="Arial"/>
      <family val="2"/>
    </font>
    <font>
      <vertAlign val="superscript"/>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165" fontId="15" fillId="0" borderId="0" applyFont="0" applyFill="0" applyBorder="0" applyAlignment="0" applyProtection="0"/>
    <xf numFmtId="0" fontId="1" fillId="0" borderId="0"/>
    <xf numFmtId="0" fontId="15" fillId="0" borderId="0"/>
  </cellStyleXfs>
  <cellXfs count="115">
    <xf numFmtId="0" fontId="0" fillId="0" borderId="0" xfId="0"/>
    <xf numFmtId="0" fontId="0" fillId="0" borderId="0" xfId="0" applyAlignment="1">
      <alignment horizontal="center"/>
    </xf>
    <xf numFmtId="164" fontId="0" fillId="0" borderId="0" xfId="0" applyNumberFormat="1"/>
    <xf numFmtId="166" fontId="0" fillId="0" borderId="0" xfId="0" applyNumberFormat="1"/>
    <xf numFmtId="167" fontId="0" fillId="0" borderId="0" xfId="0" applyNumberFormat="1"/>
    <xf numFmtId="167" fontId="31" fillId="0" borderId="11" xfId="43" applyNumberFormat="1" applyFont="1" applyBorder="1" applyAlignment="1">
      <alignment horizontal="right"/>
    </xf>
    <xf numFmtId="167" fontId="32" fillId="0" borderId="0" xfId="43" applyNumberFormat="1" applyFont="1" applyBorder="1" applyAlignment="1"/>
    <xf numFmtId="167" fontId="31" fillId="0" borderId="0" xfId="43" applyNumberFormat="1" applyFont="1"/>
    <xf numFmtId="167" fontId="31" fillId="0" borderId="0" xfId="43" applyNumberFormat="1" applyFont="1" applyBorder="1"/>
    <xf numFmtId="167" fontId="31" fillId="0" borderId="11" xfId="43" applyNumberFormat="1" applyFont="1" applyBorder="1"/>
    <xf numFmtId="167" fontId="31" fillId="0" borderId="0" xfId="43" applyNumberFormat="1" applyFont="1" applyFill="1" applyBorder="1"/>
    <xf numFmtId="167" fontId="31" fillId="0" borderId="0" xfId="43" applyNumberFormat="1" applyFont="1" applyFill="1"/>
    <xf numFmtId="0" fontId="33" fillId="0" borderId="0" xfId="0" applyFont="1" applyBorder="1"/>
    <xf numFmtId="0" fontId="15" fillId="0" borderId="0" xfId="45" applyFont="1" applyFill="1" applyAlignment="1">
      <alignment horizontal="left" indent="2"/>
    </xf>
    <xf numFmtId="167" fontId="31" fillId="0" borderId="11" xfId="43" applyNumberFormat="1" applyFont="1" applyFill="1" applyBorder="1"/>
    <xf numFmtId="167" fontId="31" fillId="0" borderId="11" xfId="43" applyNumberFormat="1" applyFont="1" applyFill="1" applyBorder="1" applyAlignment="1">
      <alignment horizontal="right" vertical="top"/>
    </xf>
    <xf numFmtId="167" fontId="31" fillId="0" borderId="20" xfId="43" applyNumberFormat="1" applyFont="1" applyBorder="1" applyAlignment="1">
      <alignment horizontal="right" vertical="top"/>
    </xf>
    <xf numFmtId="167" fontId="31" fillId="0" borderId="11" xfId="43" applyNumberFormat="1" applyFont="1" applyBorder="1" applyAlignment="1"/>
    <xf numFmtId="167" fontId="31" fillId="0" borderId="20" xfId="43" applyNumberFormat="1" applyFont="1" applyFill="1" applyBorder="1"/>
    <xf numFmtId="0" fontId="15" fillId="0" borderId="0" xfId="0" applyNumberFormat="1" applyFont="1" applyAlignment="1"/>
    <xf numFmtId="0" fontId="15" fillId="0" borderId="0" xfId="0" applyNumberFormat="1" applyFont="1"/>
    <xf numFmtId="0" fontId="15" fillId="0" borderId="0" xfId="0" applyFont="1"/>
    <xf numFmtId="0" fontId="15" fillId="0" borderId="0" xfId="0" applyNumberFormat="1" applyFont="1" applyAlignment="1">
      <alignment horizontal="center"/>
    </xf>
    <xf numFmtId="164" fontId="15" fillId="0" borderId="0" xfId="0" applyNumberFormat="1" applyFont="1"/>
    <xf numFmtId="165" fontId="15" fillId="0" borderId="0" xfId="0" applyNumberFormat="1" applyFont="1"/>
    <xf numFmtId="0" fontId="34" fillId="0" borderId="0" xfId="0" applyNumberFormat="1" applyFont="1"/>
    <xf numFmtId="164" fontId="34" fillId="0" borderId="0" xfId="0" applyNumberFormat="1" applyFont="1"/>
    <xf numFmtId="0" fontId="34" fillId="0" borderId="0" xfId="0" applyFont="1"/>
    <xf numFmtId="164" fontId="37" fillId="0" borderId="0" xfId="0" applyNumberFormat="1" applyFont="1"/>
    <xf numFmtId="0" fontId="15" fillId="0" borderId="0" xfId="43" applyNumberFormat="1" applyFont="1"/>
    <xf numFmtId="0" fontId="15" fillId="0" borderId="0" xfId="0" applyNumberFormat="1" applyFont="1" applyFill="1"/>
    <xf numFmtId="0" fontId="15" fillId="0" borderId="0" xfId="0" applyNumberFormat="1" applyFont="1" applyAlignment="1">
      <alignment wrapText="1"/>
    </xf>
    <xf numFmtId="0" fontId="15" fillId="0" borderId="11" xfId="0" applyNumberFormat="1" applyFont="1" applyBorder="1"/>
    <xf numFmtId="164" fontId="15" fillId="0" borderId="11" xfId="0" applyNumberFormat="1" applyFont="1" applyBorder="1"/>
    <xf numFmtId="0" fontId="15" fillId="0" borderId="0" xfId="0" applyNumberFormat="1" applyFont="1" applyBorder="1"/>
    <xf numFmtId="164" fontId="15" fillId="0" borderId="0" xfId="0" applyNumberFormat="1" applyFont="1" applyBorder="1"/>
    <xf numFmtId="0" fontId="15" fillId="0" borderId="0" xfId="0" applyFont="1" applyBorder="1"/>
    <xf numFmtId="0" fontId="15" fillId="0" borderId="0" xfId="0" applyNumberFormat="1" applyFont="1" applyBorder="1" applyAlignment="1"/>
    <xf numFmtId="167" fontId="35" fillId="0" borderId="0" xfId="0" applyNumberFormat="1" applyFont="1"/>
    <xf numFmtId="167" fontId="36" fillId="0" borderId="0" xfId="0" applyNumberFormat="1" applyFont="1"/>
    <xf numFmtId="167" fontId="20" fillId="26" borderId="0" xfId="43" applyNumberFormat="1" applyFont="1" applyFill="1" applyBorder="1"/>
    <xf numFmtId="0" fontId="20" fillId="0" borderId="0" xfId="0" applyFont="1" applyFill="1" applyBorder="1"/>
    <xf numFmtId="167" fontId="20" fillId="0" borderId="0" xfId="43" applyNumberFormat="1" applyFont="1" applyBorder="1"/>
    <xf numFmtId="0" fontId="20" fillId="0" borderId="0" xfId="0" applyFont="1"/>
    <xf numFmtId="0" fontId="20" fillId="0" borderId="0" xfId="0" applyFont="1" applyBorder="1"/>
    <xf numFmtId="166" fontId="15" fillId="0" borderId="0" xfId="0" applyNumberFormat="1" applyFont="1"/>
    <xf numFmtId="0" fontId="15" fillId="0" borderId="0" xfId="0" applyFont="1" applyAlignment="1">
      <alignment horizontal="center" vertical="center" wrapText="1"/>
    </xf>
    <xf numFmtId="0" fontId="15" fillId="0" borderId="0" xfId="0" applyFont="1" applyAlignment="1">
      <alignment horizontal="center"/>
    </xf>
    <xf numFmtId="0" fontId="21" fillId="0" borderId="0" xfId="0" applyNumberFormat="1" applyFont="1" applyBorder="1"/>
    <xf numFmtId="0" fontId="21" fillId="0" borderId="0" xfId="0" applyNumberFormat="1" applyFont="1" applyBorder="1" applyAlignment="1">
      <alignment vertical="center"/>
    </xf>
    <xf numFmtId="167" fontId="24" fillId="25" borderId="12" xfId="43" applyNumberFormat="1" applyFont="1" applyFill="1" applyBorder="1" applyAlignment="1">
      <alignment horizontal="center" vertical="center"/>
    </xf>
    <xf numFmtId="167" fontId="15" fillId="0" borderId="0" xfId="0" applyNumberFormat="1" applyFont="1"/>
    <xf numFmtId="167" fontId="15" fillId="0" borderId="11" xfId="0" applyNumberFormat="1" applyFont="1" applyBorder="1"/>
    <xf numFmtId="167" fontId="15" fillId="0" borderId="0" xfId="0" applyNumberFormat="1" applyFont="1" applyBorder="1"/>
    <xf numFmtId="0" fontId="22" fillId="26" borderId="0" xfId="0" applyFont="1" applyFill="1" applyAlignment="1"/>
    <xf numFmtId="0" fontId="20" fillId="26" borderId="0" xfId="0" applyFont="1" applyFill="1"/>
    <xf numFmtId="0" fontId="23" fillId="24" borderId="0" xfId="0" applyFont="1" applyFill="1" applyBorder="1" applyAlignment="1">
      <alignment horizontal="left"/>
    </xf>
    <xf numFmtId="164" fontId="20" fillId="26" borderId="0" xfId="0" applyNumberFormat="1" applyFont="1" applyFill="1" applyBorder="1" applyAlignment="1">
      <alignment horizontal="left"/>
    </xf>
    <xf numFmtId="0" fontId="20" fillId="26" borderId="0" xfId="0" applyFont="1" applyFill="1" applyBorder="1"/>
    <xf numFmtId="0" fontId="24" fillId="26" borderId="0" xfId="0" applyFont="1" applyFill="1" applyBorder="1" applyAlignment="1">
      <alignment horizontal="left"/>
    </xf>
    <xf numFmtId="164" fontId="20" fillId="26" borderId="0" xfId="0" applyNumberFormat="1" applyFont="1" applyFill="1"/>
    <xf numFmtId="0" fontId="24" fillId="26" borderId="0" xfId="0" applyFont="1" applyFill="1" applyBorder="1"/>
    <xf numFmtId="164" fontId="20" fillId="26" borderId="0" xfId="0" applyNumberFormat="1" applyFont="1" applyFill="1" applyBorder="1"/>
    <xf numFmtId="0" fontId="20" fillId="0" borderId="0" xfId="0" applyFont="1" applyFill="1" applyAlignment="1">
      <alignment horizontal="center" vertical="center"/>
    </xf>
    <xf numFmtId="0" fontId="24" fillId="25" borderId="10" xfId="0" applyFont="1" applyFill="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left"/>
    </xf>
    <xf numFmtId="0" fontId="30" fillId="0" borderId="0" xfId="0" applyFont="1" applyAlignment="1">
      <alignment horizontal="left" indent="1"/>
    </xf>
    <xf numFmtId="167" fontId="31" fillId="0" borderId="11" xfId="43" applyNumberFormat="1" applyFont="1" applyFill="1" applyBorder="1" applyAlignment="1">
      <alignment horizontal="right"/>
    </xf>
    <xf numFmtId="167" fontId="20" fillId="0" borderId="0" xfId="0" applyNumberFormat="1" applyFont="1"/>
    <xf numFmtId="0" fontId="20" fillId="0" borderId="0" xfId="0" applyFont="1" applyAlignment="1">
      <alignment horizontal="left" indent="1"/>
    </xf>
    <xf numFmtId="0" fontId="20" fillId="0" borderId="0" xfId="0" applyFont="1" applyAlignment="1" applyProtection="1">
      <alignment horizontal="left" indent="1"/>
      <protection locked="0"/>
    </xf>
    <xf numFmtId="0" fontId="20" fillId="0" borderId="0" xfId="0" quotePrefix="1" applyFont="1" applyAlignment="1">
      <alignment horizontal="left" indent="1"/>
    </xf>
    <xf numFmtId="0" fontId="33" fillId="0" borderId="0" xfId="0" applyFont="1" applyAlignment="1">
      <alignment horizontal="left" indent="1"/>
    </xf>
    <xf numFmtId="0" fontId="30" fillId="0" borderId="0" xfId="0" applyFont="1" applyFill="1" applyAlignment="1">
      <alignment horizontal="left" indent="1"/>
    </xf>
    <xf numFmtId="0" fontId="20" fillId="0" borderId="0" xfId="0" applyFont="1" applyAlignment="1">
      <alignment horizontal="left" wrapText="1" indent="2"/>
    </xf>
    <xf numFmtId="0" fontId="20" fillId="0" borderId="0" xfId="0" applyFont="1" applyAlignment="1">
      <alignment horizontal="left" indent="2"/>
    </xf>
    <xf numFmtId="0" fontId="20" fillId="0" borderId="0" xfId="0" applyFont="1" applyAlignment="1">
      <alignment horizontal="left" indent="3"/>
    </xf>
    <xf numFmtId="0" fontId="20" fillId="0" borderId="0" xfId="0" applyFont="1" applyAlignment="1">
      <alignment horizontal="left" wrapText="1" indent="3"/>
    </xf>
    <xf numFmtId="0" fontId="20" fillId="0" borderId="0" xfId="0" applyFont="1" applyFill="1" applyAlignment="1">
      <alignment horizontal="left" indent="1"/>
    </xf>
    <xf numFmtId="167" fontId="31" fillId="0" borderId="11" xfId="43" applyNumberFormat="1" applyFont="1" applyFill="1" applyBorder="1" applyAlignment="1"/>
    <xf numFmtId="0" fontId="39" fillId="0" borderId="0" xfId="0" applyFont="1" applyAlignment="1">
      <alignment horizontal="left" indent="1"/>
    </xf>
    <xf numFmtId="0" fontId="30" fillId="0" borderId="0" xfId="0" applyFont="1" applyAlignment="1">
      <alignment horizontal="left" vertical="top" indent="1"/>
    </xf>
    <xf numFmtId="0" fontId="33" fillId="0" borderId="0" xfId="0" applyFont="1" applyFill="1" applyAlignment="1">
      <alignment horizontal="left" indent="1"/>
    </xf>
    <xf numFmtId="0" fontId="20" fillId="0" borderId="0" xfId="0" applyFont="1" applyFill="1" applyAlignment="1"/>
    <xf numFmtId="0" fontId="24" fillId="0" borderId="0" xfId="0" applyFont="1" applyFill="1" applyAlignment="1">
      <alignment wrapText="1"/>
    </xf>
    <xf numFmtId="0" fontId="20" fillId="0" borderId="0" xfId="0" applyFont="1" applyAlignment="1"/>
    <xf numFmtId="0" fontId="24" fillId="0" borderId="0" xfId="0" applyFont="1" applyAlignment="1">
      <alignment horizontal="left" indent="1"/>
    </xf>
    <xf numFmtId="0" fontId="20" fillId="0" borderId="0" xfId="0" applyFont="1" applyAlignment="1">
      <alignment horizontal="left"/>
    </xf>
    <xf numFmtId="0" fontId="24" fillId="0" borderId="0" xfId="0" applyFont="1" applyAlignment="1">
      <alignment horizontal="left" vertical="center"/>
    </xf>
    <xf numFmtId="167" fontId="22" fillId="0" borderId="21" xfId="0" applyNumberFormat="1" applyFont="1" applyBorder="1" applyAlignment="1">
      <alignment vertical="center"/>
    </xf>
    <xf numFmtId="167" fontId="38" fillId="0" borderId="21" xfId="0" applyNumberFormat="1" applyFont="1" applyBorder="1" applyAlignment="1">
      <alignment vertical="center"/>
    </xf>
    <xf numFmtId="167" fontId="22" fillId="0" borderId="21" xfId="0" applyNumberFormat="1" applyFont="1" applyFill="1" applyBorder="1" applyAlignment="1">
      <alignment vertical="center"/>
    </xf>
    <xf numFmtId="0" fontId="20" fillId="0" borderId="0" xfId="0" applyFont="1" applyAlignment="1">
      <alignment vertical="center"/>
    </xf>
    <xf numFmtId="0" fontId="15" fillId="0" borderId="10" xfId="0" applyFont="1" applyBorder="1" applyAlignment="1">
      <alignment horizontal="center" vertical="center" wrapText="1"/>
    </xf>
    <xf numFmtId="167" fontId="24" fillId="25" borderId="14" xfId="43" applyNumberFormat="1" applyFont="1" applyFill="1" applyBorder="1" applyAlignment="1">
      <alignment horizontal="center" vertical="center"/>
    </xf>
    <xf numFmtId="0" fontId="15" fillId="0" borderId="10" xfId="0" applyNumberFormat="1" applyFont="1" applyBorder="1" applyAlignment="1">
      <alignment horizontal="center" vertical="center" wrapText="1"/>
    </xf>
    <xf numFmtId="0" fontId="15" fillId="0" borderId="10" xfId="0" applyFont="1" applyBorder="1" applyAlignment="1">
      <alignment horizontal="center" vertical="center" wrapText="1"/>
    </xf>
    <xf numFmtId="167" fontId="24" fillId="25" borderId="13" xfId="43" applyNumberFormat="1" applyFont="1" applyFill="1" applyBorder="1" applyAlignment="1">
      <alignment horizontal="center" vertical="center"/>
    </xf>
    <xf numFmtId="167" fontId="24" fillId="25" borderId="14" xfId="43" applyNumberFormat="1" applyFont="1" applyFill="1" applyBorder="1" applyAlignment="1">
      <alignment horizontal="center" vertical="center"/>
    </xf>
    <xf numFmtId="167" fontId="24" fillId="25" borderId="11" xfId="43" applyNumberFormat="1" applyFont="1" applyFill="1" applyBorder="1" applyAlignment="1">
      <alignment horizontal="center" vertical="center"/>
    </xf>
    <xf numFmtId="167" fontId="24" fillId="25" borderId="16" xfId="43" applyNumberFormat="1" applyFont="1" applyFill="1" applyBorder="1" applyAlignment="1">
      <alignment horizontal="center" vertical="center"/>
    </xf>
    <xf numFmtId="0" fontId="20" fillId="0" borderId="0" xfId="0" applyFont="1" applyAlignment="1">
      <alignment horizontal="left" vertical="top" wrapText="1"/>
    </xf>
    <xf numFmtId="0" fontId="20" fillId="0" borderId="0" xfId="0" applyFont="1" applyAlignment="1">
      <alignment horizontal="left" vertical="top"/>
    </xf>
    <xf numFmtId="0" fontId="24" fillId="25" borderId="12" xfId="0" applyFont="1" applyFill="1" applyBorder="1" applyAlignment="1">
      <alignment horizontal="center" vertical="center"/>
    </xf>
    <xf numFmtId="0" fontId="24" fillId="25" borderId="15" xfId="0" applyFont="1" applyFill="1" applyBorder="1" applyAlignment="1">
      <alignment horizontal="center" vertical="center"/>
    </xf>
    <xf numFmtId="0" fontId="24" fillId="25" borderId="18" xfId="0" applyFont="1" applyFill="1" applyBorder="1" applyAlignment="1">
      <alignment horizontal="center" vertical="center"/>
    </xf>
    <xf numFmtId="0" fontId="25" fillId="25" borderId="15" xfId="0" applyFont="1" applyFill="1" applyBorder="1" applyAlignment="1">
      <alignment horizontal="center" vertical="center" wrapText="1"/>
    </xf>
    <xf numFmtId="0" fontId="0" fillId="0" borderId="19" xfId="0" applyBorder="1" applyAlignment="1">
      <alignment horizontal="center" vertical="center"/>
    </xf>
    <xf numFmtId="0" fontId="24" fillId="25" borderId="15"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24" fillId="25" borderId="17" xfId="0" applyFont="1" applyFill="1" applyBorder="1" applyAlignment="1">
      <alignment horizontal="center" vertical="center" wrapText="1"/>
    </xf>
    <xf numFmtId="0" fontId="24" fillId="25" borderId="16" xfId="0" applyFont="1" applyFill="1" applyBorder="1" applyAlignment="1">
      <alignment horizontal="center" vertical="center" wrapText="1"/>
    </xf>
    <xf numFmtId="167" fontId="28" fillId="25" borderId="17" xfId="43" applyNumberFormat="1" applyFont="1" applyFill="1" applyBorder="1" applyAlignment="1">
      <alignment horizontal="center" vertical="center" wrapText="1"/>
    </xf>
    <xf numFmtId="167" fontId="28" fillId="25" borderId="16" xfId="43" applyNumberFormat="1" applyFont="1" applyFill="1" applyBorder="1" applyAlignment="1">
      <alignment horizontal="center" vertic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rmal 3 2"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mruColors>
      <color rgb="FF919A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OCTOBER 2023</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40695014029786314"/>
          <c:y val="3.2073804599325337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0809174912162945"/>
          <c:y val="0.13341770354431259"/>
          <c:w val="0.72438521308231141"/>
          <c:h val="0.70835731599998053"/>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noFill/>
            </a:ln>
            <a:effectLst/>
          </c:spPr>
          <c:invertIfNegative val="0"/>
          <c:cat>
            <c:strRef>
              <c:f>'Graph '!$B$4:$K$4</c:f>
              <c:strCache>
                <c:ptCount val="10"/>
                <c:pt idx="0">
                  <c:v>JANUARY</c:v>
                </c:pt>
                <c:pt idx="1">
                  <c:v>FEBRUARY</c:v>
                </c:pt>
                <c:pt idx="2">
                  <c:v>MARCH</c:v>
                </c:pt>
                <c:pt idx="3">
                  <c:v>APRIL</c:v>
                </c:pt>
                <c:pt idx="4">
                  <c:v>MAY</c:v>
                </c:pt>
                <c:pt idx="5">
                  <c:v>JUNE</c:v>
                </c:pt>
                <c:pt idx="6">
                  <c:v>JULY</c:v>
                </c:pt>
                <c:pt idx="7">
                  <c:v>AUGUST</c:v>
                </c:pt>
                <c:pt idx="8">
                  <c:v>SEPTEMBER</c:v>
                </c:pt>
                <c:pt idx="9">
                  <c:v>OCTOBER</c:v>
                </c:pt>
              </c:strCache>
            </c:strRef>
          </c:cat>
          <c:val>
            <c:numRef>
              <c:f>'Graph '!$B$5:$K$5</c:f>
              <c:numCache>
                <c:formatCode>_(* #,##0_);_(* \(#,##0\);_(* "-"??_);_(@_)</c:formatCode>
                <c:ptCount val="10"/>
                <c:pt idx="0">
                  <c:v>284491.34835624998</c:v>
                </c:pt>
                <c:pt idx="1">
                  <c:v>243219.35505767999</c:v>
                </c:pt>
                <c:pt idx="2">
                  <c:v>329560.12642863998</c:v>
                </c:pt>
                <c:pt idx="3">
                  <c:v>455600.93912341999</c:v>
                </c:pt>
                <c:pt idx="4">
                  <c:v>401192.19496639998</c:v>
                </c:pt>
                <c:pt idx="5">
                  <c:v>347587.51947557001</c:v>
                </c:pt>
                <c:pt idx="6">
                  <c:v>446074.55482671002</c:v>
                </c:pt>
                <c:pt idx="7">
                  <c:v>344220.08996279002</c:v>
                </c:pt>
                <c:pt idx="8">
                  <c:v>325032.04510270001</c:v>
                </c:pt>
                <c:pt idx="9">
                  <c:v>425445.91495125002</c:v>
                </c:pt>
              </c:numCache>
            </c:numRef>
          </c:val>
          <c:extLst xmlns:c16r2="http://schemas.microsoft.com/office/drawing/2015/06/chart">
            <c:ext xmlns:c16="http://schemas.microsoft.com/office/drawing/2014/chart" uri="{C3380CC4-5D6E-409C-BE32-E72D297353CC}">
              <c16:uniqueId val="{00000000-7CD3-41DF-B630-EAAB03642D57}"/>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'!$B$4:$K$4</c:f>
              <c:strCache>
                <c:ptCount val="10"/>
                <c:pt idx="0">
                  <c:v>JANUARY</c:v>
                </c:pt>
                <c:pt idx="1">
                  <c:v>FEBRUARY</c:v>
                </c:pt>
                <c:pt idx="2">
                  <c:v>MARCH</c:v>
                </c:pt>
                <c:pt idx="3">
                  <c:v>APRIL</c:v>
                </c:pt>
                <c:pt idx="4">
                  <c:v>MAY</c:v>
                </c:pt>
                <c:pt idx="5">
                  <c:v>JUNE</c:v>
                </c:pt>
                <c:pt idx="6">
                  <c:v>JULY</c:v>
                </c:pt>
                <c:pt idx="7">
                  <c:v>AUGUST</c:v>
                </c:pt>
                <c:pt idx="8">
                  <c:v>SEPTEMBER</c:v>
                </c:pt>
                <c:pt idx="9">
                  <c:v>OCTOBER</c:v>
                </c:pt>
              </c:strCache>
            </c:strRef>
          </c:cat>
          <c:val>
            <c:numRef>
              <c:f>'Graph '!$B$6:$K$6</c:f>
              <c:numCache>
                <c:formatCode>_(* #,##0_);_(* \(#,##0\);_(* "-"??_);_(@_)</c:formatCode>
                <c:ptCount val="10"/>
                <c:pt idx="0">
                  <c:v>187494.09728121999</c:v>
                </c:pt>
                <c:pt idx="1">
                  <c:v>263780.84701847</c:v>
                </c:pt>
                <c:pt idx="2">
                  <c:v>384642.69908847997</c:v>
                </c:pt>
                <c:pt idx="3">
                  <c:v>340474.84048662998</c:v>
                </c:pt>
                <c:pt idx="4">
                  <c:v>390791.03829673998</c:v>
                </c:pt>
                <c:pt idx="5">
                  <c:v>447421.84406734997</c:v>
                </c:pt>
                <c:pt idx="6">
                  <c:v>297662.88572851999</c:v>
                </c:pt>
                <c:pt idx="7">
                  <c:v>341971.53907947999</c:v>
                </c:pt>
                <c:pt idx="8">
                  <c:v>439201.48906234</c:v>
                </c:pt>
                <c:pt idx="9">
                  <c:v>299515.786578</c:v>
                </c:pt>
              </c:numCache>
            </c:numRef>
          </c:val>
          <c:extLst xmlns:c16r2="http://schemas.microsoft.com/office/drawing/2015/06/chart">
            <c:ext xmlns:c16="http://schemas.microsoft.com/office/drawing/2014/chart" uri="{C3380CC4-5D6E-409C-BE32-E72D297353CC}">
              <c16:uniqueId val="{00000001-7CD3-41DF-B630-EAAB03642D57}"/>
            </c:ext>
          </c:extLst>
        </c:ser>
        <c:dLbls>
          <c:showLegendKey val="0"/>
          <c:showVal val="0"/>
          <c:showCatName val="0"/>
          <c:showSerName val="0"/>
          <c:showPercent val="0"/>
          <c:showBubbleSize val="0"/>
        </c:dLbls>
        <c:gapWidth val="150"/>
        <c:axId val="621883312"/>
        <c:axId val="621888208"/>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'!$B$4:$K$4</c:f>
              <c:strCache>
                <c:ptCount val="10"/>
                <c:pt idx="0">
                  <c:v>JANUARY</c:v>
                </c:pt>
                <c:pt idx="1">
                  <c:v>FEBRUARY</c:v>
                </c:pt>
                <c:pt idx="2">
                  <c:v>MARCH</c:v>
                </c:pt>
                <c:pt idx="3">
                  <c:v>APRIL</c:v>
                </c:pt>
                <c:pt idx="4">
                  <c:v>MAY</c:v>
                </c:pt>
                <c:pt idx="5">
                  <c:v>JUNE</c:v>
                </c:pt>
                <c:pt idx="6">
                  <c:v>JULY</c:v>
                </c:pt>
                <c:pt idx="7">
                  <c:v>AUGUST</c:v>
                </c:pt>
                <c:pt idx="8">
                  <c:v>SEPTEMBER</c:v>
                </c:pt>
                <c:pt idx="9">
                  <c:v>OCTOBER</c:v>
                </c:pt>
              </c:strCache>
            </c:strRef>
          </c:cat>
          <c:val>
            <c:numRef>
              <c:f>'Graph '!$B$8:$K$8</c:f>
              <c:numCache>
                <c:formatCode>_(* #,##0_);_(* \(#,##0\);_(* "-"??_);_(@_)</c:formatCode>
                <c:ptCount val="10"/>
                <c:pt idx="0">
                  <c:v>65.905026063018752</c:v>
                </c:pt>
                <c:pt idx="1">
                  <c:v>85.515594317160406</c:v>
                </c:pt>
                <c:pt idx="2">
                  <c:v>97.509166798744175</c:v>
                </c:pt>
                <c:pt idx="3">
                  <c:v>89.604522824138385</c:v>
                </c:pt>
                <c:pt idx="4">
                  <c:v>91.430865775634288</c:v>
                </c:pt>
                <c:pt idx="5">
                  <c:v>97.718037333288663</c:v>
                </c:pt>
                <c:pt idx="6">
                  <c:v>92.205775938552932</c:v>
                </c:pt>
                <c:pt idx="7">
                  <c:v>93.067669294457232</c:v>
                </c:pt>
                <c:pt idx="8">
                  <c:v>97.370555016934389</c:v>
                </c:pt>
                <c:pt idx="9">
                  <c:v>94.185386938552966</c:v>
                </c:pt>
              </c:numCache>
            </c:numRef>
          </c:val>
          <c:smooth val="0"/>
          <c:extLst xmlns:c16r2="http://schemas.microsoft.com/office/drawing/2015/06/chart">
            <c:ext xmlns:c16="http://schemas.microsoft.com/office/drawing/2014/chart" uri="{C3380CC4-5D6E-409C-BE32-E72D297353CC}">
              <c16:uniqueId val="{00000002-7CD3-41DF-B630-EAAB03642D57}"/>
            </c:ext>
          </c:extLst>
        </c:ser>
        <c:dLbls>
          <c:showLegendKey val="0"/>
          <c:showVal val="0"/>
          <c:showCatName val="0"/>
          <c:showSerName val="0"/>
          <c:showPercent val="0"/>
          <c:showBubbleSize val="0"/>
        </c:dLbls>
        <c:marker val="1"/>
        <c:smooth val="0"/>
        <c:axId val="621881680"/>
        <c:axId val="621882768"/>
      </c:lineChart>
      <c:catAx>
        <c:axId val="62188331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6659212812957171"/>
              <c:y val="0.95791430727238125"/>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21888208"/>
        <c:crossesAt val="0"/>
        <c:auto val="0"/>
        <c:lblAlgn val="ctr"/>
        <c:lblOffset val="100"/>
        <c:tickLblSkip val="1"/>
        <c:tickMarkSkip val="1"/>
        <c:noMultiLvlLbl val="0"/>
      </c:catAx>
      <c:valAx>
        <c:axId val="621888208"/>
        <c:scaling>
          <c:orientation val="minMax"/>
          <c:max val="500000"/>
          <c:min val="0"/>
        </c:scaling>
        <c:delete val="0"/>
        <c:axPos val="l"/>
        <c:minorGridlines>
          <c:spPr>
            <a:ln w="3175" cap="flat" cmpd="sng" algn="ctr">
              <a:solidFill>
                <a:schemeClr val="tx1"/>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4721202048345203"/>
              <c:y val="0.3782608470305048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21883312"/>
        <c:crosses val="autoZero"/>
        <c:crossBetween val="between"/>
        <c:majorUnit val="50000"/>
        <c:minorUnit val="10000"/>
      </c:valAx>
      <c:catAx>
        <c:axId val="621881680"/>
        <c:scaling>
          <c:orientation val="minMax"/>
        </c:scaling>
        <c:delete val="1"/>
        <c:axPos val="b"/>
        <c:numFmt formatCode="General" sourceLinked="1"/>
        <c:majorTickMark val="out"/>
        <c:minorTickMark val="none"/>
        <c:tickLblPos val="nextTo"/>
        <c:crossAx val="621882768"/>
        <c:crossesAt val="85"/>
        <c:auto val="0"/>
        <c:lblAlgn val="ctr"/>
        <c:lblOffset val="100"/>
        <c:noMultiLvlLbl val="0"/>
      </c:catAx>
      <c:valAx>
        <c:axId val="621882768"/>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709332947216042"/>
              <c:y val="0.30751843641924559"/>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2188168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37944</xdr:rowOff>
    </xdr:from>
    <xdr:to>
      <xdr:col>15</xdr:col>
      <xdr:colOff>457200</xdr:colOff>
      <xdr:row>57</xdr:row>
      <xdr:rowOff>21771</xdr:rowOff>
    </xdr:to>
    <xdr:graphicFrame macro="">
      <xdr:nvGraphicFramePr>
        <xdr:cNvPr id="2" name="Chart 1">
          <a:extLst>
            <a:ext uri="{FF2B5EF4-FFF2-40B4-BE49-F238E27FC236}">
              <a16:creationId xmlns:a16="http://schemas.microsoft.com/office/drawing/2014/main" xmlns="" id="{E52540F1-093B-4412-8C9A-42C857215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6"/>
  <sheetViews>
    <sheetView view="pageBreakPreview" zoomScaleNormal="100" zoomScaleSheetLayoutView="100" workbookViewId="0">
      <pane xSplit="2" ySplit="6" topLeftCell="C7" activePane="bottomRight" state="frozen"/>
      <selection pane="topRight" activeCell="C1" sqref="C1"/>
      <selection pane="bottomLeft" activeCell="A7" sqref="A7"/>
      <selection pane="bottomRight" activeCell="P2" sqref="P2"/>
    </sheetView>
  </sheetViews>
  <sheetFormatPr defaultColWidth="9.109375" defaultRowHeight="13.2" x14ac:dyDescent="0.25"/>
  <cols>
    <col min="1" max="1" width="1.88671875" style="20" customWidth="1"/>
    <col min="2" max="2" width="49.21875" style="20" customWidth="1"/>
    <col min="3" max="3" width="12.88671875" style="21" customWidth="1"/>
    <col min="4" max="4" width="14" style="21" bestFit="1" customWidth="1"/>
    <col min="5" max="5" width="14.109375" style="21" customWidth="1"/>
    <col min="6" max="6" width="14.5546875" style="21" bestFit="1" customWidth="1"/>
    <col min="7" max="7" width="14" style="21" bestFit="1" customWidth="1"/>
    <col min="8" max="8" width="12.6640625" style="21" customWidth="1"/>
    <col min="9" max="9" width="14" style="21" bestFit="1" customWidth="1"/>
    <col min="10" max="10" width="14" style="21" customWidth="1"/>
    <col min="11" max="11" width="14.5546875" style="21" bestFit="1" customWidth="1"/>
    <col min="12" max="12" width="14" style="21" bestFit="1" customWidth="1"/>
    <col min="13" max="15" width="12" style="21" customWidth="1"/>
    <col min="16" max="16" width="13.33203125" style="21" customWidth="1"/>
    <col min="17" max="17" width="12.5546875" style="21" customWidth="1"/>
    <col min="18" max="20" width="7.109375" style="21" customWidth="1"/>
    <col min="21" max="21" width="8.88671875" style="21" customWidth="1"/>
    <col min="22" max="22" width="10" style="21" customWidth="1"/>
    <col min="23" max="16384" width="9.109375" style="21"/>
  </cols>
  <sheetData>
    <row r="1" spans="1:22" ht="15.6" x14ac:dyDescent="0.25">
      <c r="A1" s="19" t="s">
        <v>220</v>
      </c>
    </row>
    <row r="2" spans="1:22" x14ac:dyDescent="0.25">
      <c r="A2" s="20" t="s">
        <v>323</v>
      </c>
    </row>
    <row r="3" spans="1:22" x14ac:dyDescent="0.25">
      <c r="A3" s="20" t="s">
        <v>221</v>
      </c>
    </row>
    <row r="5" spans="1:22" s="46" customFormat="1" ht="18.75" customHeight="1" x14ac:dyDescent="0.25">
      <c r="A5" s="96" t="s">
        <v>222</v>
      </c>
      <c r="B5" s="96"/>
      <c r="C5" s="97" t="s">
        <v>223</v>
      </c>
      <c r="D5" s="97"/>
      <c r="E5" s="97"/>
      <c r="F5" s="97"/>
      <c r="G5" s="97"/>
      <c r="H5" s="97" t="s">
        <v>224</v>
      </c>
      <c r="I5" s="97"/>
      <c r="J5" s="97"/>
      <c r="K5" s="97"/>
      <c r="L5" s="97"/>
      <c r="M5" s="97" t="s">
        <v>225</v>
      </c>
      <c r="N5" s="97"/>
      <c r="O5" s="97"/>
      <c r="P5" s="97"/>
      <c r="Q5" s="97"/>
      <c r="R5" s="97" t="s">
        <v>324</v>
      </c>
      <c r="S5" s="97"/>
      <c r="T5" s="97"/>
      <c r="U5" s="97"/>
      <c r="V5" s="97"/>
    </row>
    <row r="6" spans="1:22" s="46" customFormat="1" ht="26.4" x14ac:dyDescent="0.25">
      <c r="A6" s="96"/>
      <c r="B6" s="96"/>
      <c r="C6" s="94" t="s">
        <v>226</v>
      </c>
      <c r="D6" s="94" t="s">
        <v>227</v>
      </c>
      <c r="E6" s="94" t="s">
        <v>228</v>
      </c>
      <c r="F6" s="94" t="s">
        <v>310</v>
      </c>
      <c r="G6" s="94" t="s">
        <v>311</v>
      </c>
      <c r="H6" s="94" t="s">
        <v>226</v>
      </c>
      <c r="I6" s="94" t="s">
        <v>227</v>
      </c>
      <c r="J6" s="94" t="s">
        <v>228</v>
      </c>
      <c r="K6" s="94" t="s">
        <v>310</v>
      </c>
      <c r="L6" s="94" t="s">
        <v>311</v>
      </c>
      <c r="M6" s="94" t="s">
        <v>226</v>
      </c>
      <c r="N6" s="94" t="s">
        <v>227</v>
      </c>
      <c r="O6" s="94" t="s">
        <v>228</v>
      </c>
      <c r="P6" s="94" t="s">
        <v>310</v>
      </c>
      <c r="Q6" s="94" t="s">
        <v>311</v>
      </c>
      <c r="R6" s="94" t="s">
        <v>226</v>
      </c>
      <c r="S6" s="94" t="s">
        <v>227</v>
      </c>
      <c r="T6" s="94" t="s">
        <v>228</v>
      </c>
      <c r="U6" s="94" t="s">
        <v>310</v>
      </c>
      <c r="V6" s="94" t="s">
        <v>311</v>
      </c>
    </row>
    <row r="7" spans="1:22" x14ac:dyDescent="0.25">
      <c r="A7" s="22"/>
      <c r="B7" s="22"/>
      <c r="C7" s="23"/>
      <c r="D7" s="23"/>
      <c r="E7" s="23"/>
      <c r="F7" s="23"/>
      <c r="G7" s="23"/>
      <c r="H7" s="23"/>
      <c r="I7" s="23"/>
      <c r="J7" s="23"/>
      <c r="K7" s="23"/>
      <c r="L7" s="23"/>
      <c r="M7" s="23"/>
      <c r="N7" s="23"/>
      <c r="O7" s="23"/>
      <c r="P7" s="23"/>
      <c r="Q7" s="23"/>
      <c r="R7" s="24"/>
      <c r="S7" s="24"/>
      <c r="T7" s="24"/>
      <c r="U7" s="24"/>
      <c r="V7" s="24"/>
    </row>
    <row r="8" spans="1:22" s="27" customFormat="1" x14ac:dyDescent="0.25">
      <c r="A8" s="25" t="s">
        <v>14</v>
      </c>
      <c r="B8" s="25"/>
      <c r="C8" s="26">
        <f t="shared" ref="C8:Q8" si="0">+C10+C49</f>
        <v>857270829.84256983</v>
      </c>
      <c r="D8" s="26">
        <f t="shared" si="0"/>
        <v>1204380653.5653901</v>
      </c>
      <c r="E8" s="26">
        <f t="shared" si="0"/>
        <v>1115326689.8922</v>
      </c>
      <c r="F8" s="26">
        <f t="shared" si="0"/>
        <v>425445914.95124984</v>
      </c>
      <c r="G8" s="26">
        <f t="shared" si="0"/>
        <v>3602424088.2514095</v>
      </c>
      <c r="H8" s="26">
        <f t="shared" si="0"/>
        <v>835917643.38816988</v>
      </c>
      <c r="I8" s="26">
        <f t="shared" si="0"/>
        <v>1178687722.8507199</v>
      </c>
      <c r="J8" s="26">
        <f t="shared" si="0"/>
        <v>1078835913.8703401</v>
      </c>
      <c r="K8" s="26">
        <f t="shared" si="0"/>
        <v>299515786.57799995</v>
      </c>
      <c r="L8" s="26">
        <f t="shared" si="0"/>
        <v>3392957066.6872306</v>
      </c>
      <c r="M8" s="26">
        <f t="shared" si="0"/>
        <v>21353186.454399973</v>
      </c>
      <c r="N8" s="26">
        <f t="shared" si="0"/>
        <v>25692930.714669961</v>
      </c>
      <c r="O8" s="26">
        <f t="shared" si="0"/>
        <v>36490776.021859922</v>
      </c>
      <c r="P8" s="26">
        <f t="shared" si="0"/>
        <v>125930128.37324993</v>
      </c>
      <c r="Q8" s="26">
        <f t="shared" si="0"/>
        <v>209467021.56417975</v>
      </c>
      <c r="R8" s="38">
        <f>+H8/C8*100</f>
        <v>97.509166798744189</v>
      </c>
      <c r="S8" s="38">
        <f>+I8/D8*100</f>
        <v>97.866710110411518</v>
      </c>
      <c r="T8" s="38">
        <f>+J8/E8*100</f>
        <v>96.728243271450197</v>
      </c>
      <c r="U8" s="38">
        <f>+K8/F8*100</f>
        <v>70.400437764767418</v>
      </c>
      <c r="V8" s="38">
        <f>+L8/G8*100</f>
        <v>94.185386938553023</v>
      </c>
    </row>
    <row r="9" spans="1:22" x14ac:dyDescent="0.25">
      <c r="C9" s="23"/>
      <c r="D9" s="23"/>
      <c r="E9" s="23"/>
      <c r="F9" s="23"/>
      <c r="G9" s="23"/>
      <c r="H9" s="23"/>
      <c r="I9" s="23"/>
      <c r="J9" s="23"/>
      <c r="K9" s="23"/>
      <c r="L9" s="23"/>
      <c r="M9" s="23"/>
      <c r="N9" s="23"/>
      <c r="O9" s="23"/>
      <c r="P9" s="23"/>
      <c r="Q9" s="23"/>
      <c r="R9" s="39"/>
      <c r="S9" s="39"/>
      <c r="T9" s="39"/>
      <c r="U9" s="39"/>
      <c r="V9" s="39"/>
    </row>
    <row r="10" spans="1:22" ht="15" x14ac:dyDescent="0.4">
      <c r="A10" s="20" t="s">
        <v>229</v>
      </c>
      <c r="C10" s="28">
        <f t="shared" ref="C10:Q10" si="1">SUM(C12:C47)</f>
        <v>603641734.80562985</v>
      </c>
      <c r="D10" s="28">
        <f t="shared" si="1"/>
        <v>891291850.44039023</v>
      </c>
      <c r="E10" s="28">
        <f t="shared" si="1"/>
        <v>834615406.12767982</v>
      </c>
      <c r="F10" s="28">
        <f t="shared" si="1"/>
        <v>338535399.77964991</v>
      </c>
      <c r="G10" s="28">
        <f t="shared" si="1"/>
        <v>2668084391.1533494</v>
      </c>
      <c r="H10" s="28">
        <f t="shared" si="1"/>
        <v>582295950.62362981</v>
      </c>
      <c r="I10" s="28">
        <f t="shared" si="1"/>
        <v>867022393.18974006</v>
      </c>
      <c r="J10" s="28">
        <f t="shared" si="1"/>
        <v>798866564.23347998</v>
      </c>
      <c r="K10" s="28">
        <f t="shared" si="1"/>
        <v>213681018.0920397</v>
      </c>
      <c r="L10" s="28">
        <f t="shared" si="1"/>
        <v>2461865926.1388903</v>
      </c>
      <c r="M10" s="28">
        <f t="shared" si="1"/>
        <v>21345784.181999985</v>
      </c>
      <c r="N10" s="28">
        <f t="shared" si="1"/>
        <v>24269457.250649873</v>
      </c>
      <c r="O10" s="28">
        <f t="shared" si="1"/>
        <v>35748841.89419996</v>
      </c>
      <c r="P10" s="28">
        <f t="shared" si="1"/>
        <v>124854381.68761022</v>
      </c>
      <c r="Q10" s="28">
        <f t="shared" si="1"/>
        <v>206218465.01446</v>
      </c>
      <c r="R10" s="39">
        <f>+H10/C10*100</f>
        <v>96.463832278118858</v>
      </c>
      <c r="S10" s="39">
        <f>+I10/D10*100</f>
        <v>97.277047104306121</v>
      </c>
      <c r="T10" s="39">
        <f>+J10/E10*100</f>
        <v>95.716728731373195</v>
      </c>
      <c r="U10" s="39">
        <f>+K10/F10*100</f>
        <v>63.119253771133842</v>
      </c>
      <c r="V10" s="39">
        <f>+L10/G10*100</f>
        <v>92.270916703451206</v>
      </c>
    </row>
    <row r="11" spans="1:22" x14ac:dyDescent="0.25">
      <c r="C11" s="23"/>
      <c r="D11" s="23"/>
      <c r="E11" s="23"/>
      <c r="F11" s="23"/>
      <c r="G11" s="23"/>
      <c r="H11" s="23"/>
      <c r="I11" s="23"/>
      <c r="J11" s="23"/>
      <c r="K11" s="23"/>
      <c r="L11" s="23"/>
      <c r="M11" s="23"/>
      <c r="N11" s="23"/>
      <c r="O11" s="23"/>
      <c r="P11" s="23"/>
      <c r="Q11" s="23"/>
      <c r="R11" s="39"/>
      <c r="S11" s="39"/>
      <c r="T11" s="39"/>
      <c r="U11" s="39"/>
      <c r="V11" s="39"/>
    </row>
    <row r="12" spans="1:22" x14ac:dyDescent="0.25">
      <c r="B12" s="29" t="s">
        <v>230</v>
      </c>
      <c r="C12" s="23">
        <v>5514180</v>
      </c>
      <c r="D12" s="23">
        <v>11377294</v>
      </c>
      <c r="E12" s="23">
        <v>12198735</v>
      </c>
      <c r="F12" s="23">
        <v>3036490</v>
      </c>
      <c r="G12" s="23">
        <f>SUM(C12:F12)</f>
        <v>32126699</v>
      </c>
      <c r="H12" s="23">
        <v>5449654.3458900005</v>
      </c>
      <c r="I12" s="23">
        <v>11055346.61964</v>
      </c>
      <c r="J12" s="23">
        <v>11084576.502760001</v>
      </c>
      <c r="K12" s="23">
        <v>2338672.5251799971</v>
      </c>
      <c r="L12" s="23">
        <f>SUM(H12:K12)</f>
        <v>29928249.993469998</v>
      </c>
      <c r="M12" s="23">
        <f t="shared" ref="M12:P47" si="2">+C12-H12</f>
        <v>64525.654109999537</v>
      </c>
      <c r="N12" s="23">
        <f t="shared" si="2"/>
        <v>321947.38035999984</v>
      </c>
      <c r="O12" s="23">
        <f t="shared" si="2"/>
        <v>1114158.4972399995</v>
      </c>
      <c r="P12" s="23">
        <f t="shared" si="2"/>
        <v>697817.47482000291</v>
      </c>
      <c r="Q12" s="23">
        <f>SUM(M12:P12)</f>
        <v>2198449.0065300018</v>
      </c>
      <c r="R12" s="39">
        <f t="shared" ref="R12:V47" si="3">+H12/C12*100</f>
        <v>98.829823217414031</v>
      </c>
      <c r="S12" s="39">
        <f t="shared" si="3"/>
        <v>97.170264033257823</v>
      </c>
      <c r="T12" s="39">
        <f t="shared" si="3"/>
        <v>90.866606273191437</v>
      </c>
      <c r="U12" s="39">
        <f t="shared" si="3"/>
        <v>77.018943753478425</v>
      </c>
      <c r="V12" s="39">
        <f t="shared" si="3"/>
        <v>93.156940877959471</v>
      </c>
    </row>
    <row r="13" spans="1:22" x14ac:dyDescent="0.25">
      <c r="B13" s="29" t="s">
        <v>231</v>
      </c>
      <c r="C13" s="23">
        <v>2117080.3130000001</v>
      </c>
      <c r="D13" s="23">
        <v>2381133.6729999995</v>
      </c>
      <c r="E13" s="23">
        <v>2215767.5560000008</v>
      </c>
      <c r="F13" s="23">
        <v>865766.91299999971</v>
      </c>
      <c r="G13" s="23">
        <f t="shared" ref="G13:G47" si="4">SUM(C13:F13)</f>
        <v>7579748.4550000001</v>
      </c>
      <c r="H13" s="23">
        <v>1995837.4520099999</v>
      </c>
      <c r="I13" s="23">
        <v>1966441.78648</v>
      </c>
      <c r="J13" s="23">
        <v>2078838.6605500006</v>
      </c>
      <c r="K13" s="23">
        <v>608082.0111999996</v>
      </c>
      <c r="L13" s="23">
        <f t="shared" ref="L13:L47" si="5">SUM(H13:K13)</f>
        <v>6649199.9102400001</v>
      </c>
      <c r="M13" s="23">
        <f t="shared" si="2"/>
        <v>121242.86099000019</v>
      </c>
      <c r="N13" s="23">
        <f t="shared" si="2"/>
        <v>414691.88651999948</v>
      </c>
      <c r="O13" s="23">
        <f t="shared" si="2"/>
        <v>136928.89545000019</v>
      </c>
      <c r="P13" s="23">
        <f t="shared" si="2"/>
        <v>257684.90180000011</v>
      </c>
      <c r="Q13" s="23">
        <f t="shared" ref="Q13:Q47" si="6">SUM(M13:P13)</f>
        <v>930548.54475999996</v>
      </c>
      <c r="R13" s="39">
        <f t="shared" si="3"/>
        <v>94.273109988057399</v>
      </c>
      <c r="S13" s="39">
        <f t="shared" si="3"/>
        <v>82.584266846408184</v>
      </c>
      <c r="T13" s="39">
        <f t="shared" si="3"/>
        <v>93.820250004147994</v>
      </c>
      <c r="U13" s="39">
        <f t="shared" si="3"/>
        <v>70.236226641292291</v>
      </c>
      <c r="V13" s="39">
        <f t="shared" si="3"/>
        <v>87.723226565043049</v>
      </c>
    </row>
    <row r="14" spans="1:22" x14ac:dyDescent="0.25">
      <c r="B14" s="29" t="s">
        <v>232</v>
      </c>
      <c r="C14" s="23">
        <v>485219</v>
      </c>
      <c r="D14" s="23">
        <v>617872.93999999994</v>
      </c>
      <c r="E14" s="23">
        <v>632661.75600000005</v>
      </c>
      <c r="F14" s="23">
        <v>218826</v>
      </c>
      <c r="G14" s="23">
        <f t="shared" si="4"/>
        <v>1954579.696</v>
      </c>
      <c r="H14" s="23">
        <v>410161.21147000004</v>
      </c>
      <c r="I14" s="23">
        <v>468984.38799999998</v>
      </c>
      <c r="J14" s="23">
        <v>632449.78383999993</v>
      </c>
      <c r="K14" s="23">
        <v>92435.369740000227</v>
      </c>
      <c r="L14" s="23">
        <f t="shared" si="5"/>
        <v>1604030.7530500002</v>
      </c>
      <c r="M14" s="23">
        <f t="shared" si="2"/>
        <v>75057.788529999962</v>
      </c>
      <c r="N14" s="23">
        <f t="shared" si="2"/>
        <v>148888.55199999997</v>
      </c>
      <c r="O14" s="23">
        <f t="shared" si="2"/>
        <v>211.97216000012122</v>
      </c>
      <c r="P14" s="23">
        <f t="shared" si="2"/>
        <v>126390.63025999977</v>
      </c>
      <c r="Q14" s="23">
        <f t="shared" si="6"/>
        <v>350548.94294999982</v>
      </c>
      <c r="R14" s="39">
        <f t="shared" si="3"/>
        <v>84.531152215803601</v>
      </c>
      <c r="S14" s="39">
        <f t="shared" si="3"/>
        <v>75.903046992153435</v>
      </c>
      <c r="T14" s="39">
        <f t="shared" si="3"/>
        <v>99.966495183565343</v>
      </c>
      <c r="U14" s="39">
        <f t="shared" si="3"/>
        <v>42.241493122389585</v>
      </c>
      <c r="V14" s="39">
        <f t="shared" si="3"/>
        <v>82.065251999322939</v>
      </c>
    </row>
    <row r="15" spans="1:22" x14ac:dyDescent="0.25">
      <c r="B15" s="29" t="s">
        <v>233</v>
      </c>
      <c r="C15" s="23">
        <v>2166619.5329999998</v>
      </c>
      <c r="D15" s="23">
        <v>3000934.3488000007</v>
      </c>
      <c r="E15" s="23">
        <v>2472812.33366</v>
      </c>
      <c r="F15" s="23">
        <v>845403.58700000122</v>
      </c>
      <c r="G15" s="23">
        <f t="shared" si="4"/>
        <v>8485769.8024600018</v>
      </c>
      <c r="H15" s="23">
        <v>1929354.2164999999</v>
      </c>
      <c r="I15" s="23">
        <v>2640566.5819600001</v>
      </c>
      <c r="J15" s="23">
        <v>2382682.8611800009</v>
      </c>
      <c r="K15" s="23">
        <v>449801.30023999885</v>
      </c>
      <c r="L15" s="23">
        <f t="shared" si="5"/>
        <v>7402404.95988</v>
      </c>
      <c r="M15" s="23">
        <f t="shared" si="2"/>
        <v>237265.31649999996</v>
      </c>
      <c r="N15" s="23">
        <f t="shared" si="2"/>
        <v>360367.76684000064</v>
      </c>
      <c r="O15" s="23">
        <f t="shared" si="2"/>
        <v>90129.472479999065</v>
      </c>
      <c r="P15" s="23">
        <f t="shared" si="2"/>
        <v>395602.28676000237</v>
      </c>
      <c r="Q15" s="23">
        <f t="shared" si="6"/>
        <v>1083364.842580002</v>
      </c>
      <c r="R15" s="39">
        <f t="shared" si="3"/>
        <v>89.049054857754754</v>
      </c>
      <c r="S15" s="39">
        <f t="shared" si="3"/>
        <v>87.991481153724578</v>
      </c>
      <c r="T15" s="39">
        <f t="shared" si="3"/>
        <v>96.3551834786185</v>
      </c>
      <c r="U15" s="39">
        <f t="shared" si="3"/>
        <v>53.20551120869542</v>
      </c>
      <c r="V15" s="39">
        <f t="shared" si="3"/>
        <v>87.233157771190804</v>
      </c>
    </row>
    <row r="16" spans="1:22" x14ac:dyDescent="0.25">
      <c r="B16" s="29" t="s">
        <v>234</v>
      </c>
      <c r="C16" s="23">
        <v>12584302.971000001</v>
      </c>
      <c r="D16" s="23">
        <v>27658251.357100002</v>
      </c>
      <c r="E16" s="23">
        <v>26418163.950939998</v>
      </c>
      <c r="F16" s="23">
        <v>12467018.853609987</v>
      </c>
      <c r="G16" s="23">
        <f t="shared" si="4"/>
        <v>79127737.132649988</v>
      </c>
      <c r="H16" s="23">
        <v>8006734.068</v>
      </c>
      <c r="I16" s="23">
        <v>22774605.595240001</v>
      </c>
      <c r="J16" s="23">
        <v>20300466.237510003</v>
      </c>
      <c r="K16" s="23">
        <v>4927189.1940299943</v>
      </c>
      <c r="L16" s="23">
        <f t="shared" si="5"/>
        <v>56008995.094779998</v>
      </c>
      <c r="M16" s="23">
        <f t="shared" si="2"/>
        <v>4577568.9030000009</v>
      </c>
      <c r="N16" s="23">
        <f t="shared" si="2"/>
        <v>4883645.7618600018</v>
      </c>
      <c r="O16" s="23">
        <f t="shared" si="2"/>
        <v>6117697.7134299949</v>
      </c>
      <c r="P16" s="23">
        <f t="shared" si="2"/>
        <v>7539829.6595799923</v>
      </c>
      <c r="Q16" s="23">
        <f t="shared" si="6"/>
        <v>23118742.03786999</v>
      </c>
      <c r="R16" s="39">
        <f t="shared" si="3"/>
        <v>63.624771959568861</v>
      </c>
      <c r="S16" s="39">
        <f t="shared" si="3"/>
        <v>82.342897608361113</v>
      </c>
      <c r="T16" s="39">
        <f t="shared" si="3"/>
        <v>76.842835388595134</v>
      </c>
      <c r="U16" s="39">
        <f t="shared" si="3"/>
        <v>39.521791471449191</v>
      </c>
      <c r="V16" s="39">
        <f t="shared" si="3"/>
        <v>70.783011273134662</v>
      </c>
    </row>
    <row r="17" spans="2:22" x14ac:dyDescent="0.25">
      <c r="B17" s="29" t="s">
        <v>278</v>
      </c>
      <c r="C17" s="23">
        <v>412770.49400000001</v>
      </c>
      <c r="D17" s="23">
        <v>509779.85000000003</v>
      </c>
      <c r="E17" s="23">
        <v>399971.36199999996</v>
      </c>
      <c r="F17" s="23">
        <v>223116.20400000038</v>
      </c>
      <c r="G17" s="23">
        <f t="shared" si="4"/>
        <v>1545637.9100000004</v>
      </c>
      <c r="H17" s="23">
        <v>411472.12608000002</v>
      </c>
      <c r="I17" s="23">
        <v>497309.3678699999</v>
      </c>
      <c r="J17" s="23">
        <v>390522.15596</v>
      </c>
      <c r="K17" s="23">
        <v>214924.90971000004</v>
      </c>
      <c r="L17" s="23">
        <f t="shared" si="5"/>
        <v>1514228.55962</v>
      </c>
      <c r="M17" s="23">
        <f t="shared" si="2"/>
        <v>1298.3679199999897</v>
      </c>
      <c r="N17" s="23">
        <f t="shared" si="2"/>
        <v>12470.482130000135</v>
      </c>
      <c r="O17" s="23">
        <f t="shared" si="2"/>
        <v>9449.2060399999609</v>
      </c>
      <c r="P17" s="23">
        <f t="shared" si="2"/>
        <v>8191.29429000034</v>
      </c>
      <c r="Q17" s="23">
        <f t="shared" si="6"/>
        <v>31409.350380000426</v>
      </c>
      <c r="R17" s="39">
        <f t="shared" si="3"/>
        <v>99.685450404311112</v>
      </c>
      <c r="S17" s="39">
        <f t="shared" si="3"/>
        <v>97.553751461537729</v>
      </c>
      <c r="T17" s="39">
        <f t="shared" si="3"/>
        <v>97.637529348913745</v>
      </c>
      <c r="U17" s="39">
        <f t="shared" si="3"/>
        <v>96.328686960808852</v>
      </c>
      <c r="V17" s="39">
        <f t="shared" si="3"/>
        <v>97.967871376809043</v>
      </c>
    </row>
    <row r="18" spans="2:22" x14ac:dyDescent="0.25">
      <c r="B18" s="29" t="s">
        <v>235</v>
      </c>
      <c r="C18" s="23">
        <v>132330881.851</v>
      </c>
      <c r="D18" s="23">
        <v>173232979.32644999</v>
      </c>
      <c r="E18" s="23">
        <v>150073483.10714996</v>
      </c>
      <c r="F18" s="23">
        <v>61982020.955000103</v>
      </c>
      <c r="G18" s="23">
        <f t="shared" si="4"/>
        <v>517619365.23960006</v>
      </c>
      <c r="H18" s="23">
        <v>132006100.36331999</v>
      </c>
      <c r="I18" s="23">
        <v>172105093.45675004</v>
      </c>
      <c r="J18" s="23">
        <v>143210347.83423996</v>
      </c>
      <c r="K18" s="23">
        <v>37785020.951839983</v>
      </c>
      <c r="L18" s="23">
        <f t="shared" si="5"/>
        <v>485106562.60614997</v>
      </c>
      <c r="M18" s="23">
        <f t="shared" si="2"/>
        <v>324781.48768000305</v>
      </c>
      <c r="N18" s="23">
        <f t="shared" si="2"/>
        <v>1127885.869699955</v>
      </c>
      <c r="O18" s="23">
        <f t="shared" si="2"/>
        <v>6863135.2729099989</v>
      </c>
      <c r="P18" s="23">
        <f t="shared" si="2"/>
        <v>24197000.003160119</v>
      </c>
      <c r="Q18" s="23">
        <f t="shared" si="6"/>
        <v>32512802.633450076</v>
      </c>
      <c r="R18" s="39">
        <f t="shared" si="3"/>
        <v>99.754568636483739</v>
      </c>
      <c r="S18" s="39">
        <f t="shared" si="3"/>
        <v>99.34891966062969</v>
      </c>
      <c r="T18" s="39">
        <f t="shared" si="3"/>
        <v>95.426816829452918</v>
      </c>
      <c r="U18" s="39">
        <f t="shared" si="3"/>
        <v>60.961260006788883</v>
      </c>
      <c r="V18" s="39">
        <f t="shared" si="3"/>
        <v>93.718781634377166</v>
      </c>
    </row>
    <row r="19" spans="2:22" x14ac:dyDescent="0.25">
      <c r="B19" s="29" t="s">
        <v>236</v>
      </c>
      <c r="C19" s="23">
        <v>18982128.765999999</v>
      </c>
      <c r="D19" s="23">
        <v>28643085.106000002</v>
      </c>
      <c r="E19" s="23">
        <v>23974168.204000004</v>
      </c>
      <c r="F19" s="23">
        <v>8765308.3959999979</v>
      </c>
      <c r="G19" s="23">
        <f t="shared" si="4"/>
        <v>80364690.472000003</v>
      </c>
      <c r="H19" s="23">
        <v>18764259.67726</v>
      </c>
      <c r="I19" s="23">
        <v>28117878.147499997</v>
      </c>
      <c r="J19" s="23">
        <v>23619228.097390004</v>
      </c>
      <c r="K19" s="23">
        <v>6028262.7803699821</v>
      </c>
      <c r="L19" s="23">
        <f t="shared" si="5"/>
        <v>76529628.702519983</v>
      </c>
      <c r="M19" s="23">
        <f t="shared" si="2"/>
        <v>217869.08873999864</v>
      </c>
      <c r="N19" s="23">
        <f t="shared" si="2"/>
        <v>525206.9585000053</v>
      </c>
      <c r="O19" s="23">
        <f t="shared" si="2"/>
        <v>354940.10661000013</v>
      </c>
      <c r="P19" s="23">
        <f t="shared" si="2"/>
        <v>2737045.6156300157</v>
      </c>
      <c r="Q19" s="23">
        <f t="shared" si="6"/>
        <v>3835061.7694800198</v>
      </c>
      <c r="R19" s="39">
        <f t="shared" si="3"/>
        <v>98.852241013504056</v>
      </c>
      <c r="S19" s="39">
        <f t="shared" si="3"/>
        <v>98.166374339368957</v>
      </c>
      <c r="T19" s="39">
        <f t="shared" si="3"/>
        <v>98.519489378777365</v>
      </c>
      <c r="U19" s="39">
        <f t="shared" si="3"/>
        <v>68.774109341331879</v>
      </c>
      <c r="V19" s="39">
        <f t="shared" si="3"/>
        <v>95.227926908004207</v>
      </c>
    </row>
    <row r="20" spans="2:22" x14ac:dyDescent="0.25">
      <c r="B20" s="29" t="s">
        <v>237</v>
      </c>
      <c r="C20" s="23">
        <v>322376.022</v>
      </c>
      <c r="D20" s="23">
        <v>539183.25</v>
      </c>
      <c r="E20" s="23">
        <v>590654.37600000005</v>
      </c>
      <c r="F20" s="23">
        <v>191211.89517999976</v>
      </c>
      <c r="G20" s="23">
        <f t="shared" si="4"/>
        <v>1643425.5431799998</v>
      </c>
      <c r="H20" s="23">
        <v>321371.57636000006</v>
      </c>
      <c r="I20" s="23">
        <v>517973.56096999999</v>
      </c>
      <c r="J20" s="23">
        <v>580208.11940999981</v>
      </c>
      <c r="K20" s="23">
        <v>137431.53132000007</v>
      </c>
      <c r="L20" s="23">
        <f t="shared" si="5"/>
        <v>1556984.7880599999</v>
      </c>
      <c r="M20" s="23">
        <f t="shared" si="2"/>
        <v>1004.4456399999326</v>
      </c>
      <c r="N20" s="23">
        <f t="shared" si="2"/>
        <v>21209.689030000009</v>
      </c>
      <c r="O20" s="23">
        <f t="shared" si="2"/>
        <v>10446.256590000237</v>
      </c>
      <c r="P20" s="23">
        <f t="shared" si="2"/>
        <v>53780.363859999692</v>
      </c>
      <c r="Q20" s="23">
        <f t="shared" si="6"/>
        <v>86440.755119999871</v>
      </c>
      <c r="R20" s="39">
        <f t="shared" si="3"/>
        <v>99.688424209167778</v>
      </c>
      <c r="S20" s="39">
        <f t="shared" si="3"/>
        <v>96.066330133586305</v>
      </c>
      <c r="T20" s="39">
        <f t="shared" si="3"/>
        <v>98.231409600188897</v>
      </c>
      <c r="U20" s="39">
        <f t="shared" si="3"/>
        <v>71.873944448187771</v>
      </c>
      <c r="V20" s="39">
        <f t="shared" si="3"/>
        <v>94.740208616160459</v>
      </c>
    </row>
    <row r="21" spans="2:22" x14ac:dyDescent="0.25">
      <c r="B21" s="29" t="s">
        <v>238</v>
      </c>
      <c r="C21" s="23">
        <v>4383823.5489999996</v>
      </c>
      <c r="D21" s="23">
        <v>7000681.6993500004</v>
      </c>
      <c r="E21" s="23">
        <v>5527015.3298000004</v>
      </c>
      <c r="F21" s="23">
        <v>2474991.7591000013</v>
      </c>
      <c r="G21" s="23">
        <f t="shared" si="4"/>
        <v>19386512.337250002</v>
      </c>
      <c r="H21" s="23">
        <v>4381601.2103599999</v>
      </c>
      <c r="I21" s="23">
        <v>6722578.5587399993</v>
      </c>
      <c r="J21" s="23">
        <v>5349577.9201699998</v>
      </c>
      <c r="K21" s="23">
        <v>1417754.1860300023</v>
      </c>
      <c r="L21" s="23">
        <f t="shared" si="5"/>
        <v>17871511.875300001</v>
      </c>
      <c r="M21" s="23">
        <f t="shared" si="2"/>
        <v>2222.3386399997398</v>
      </c>
      <c r="N21" s="23">
        <f t="shared" si="2"/>
        <v>278103.14061000105</v>
      </c>
      <c r="O21" s="23">
        <f t="shared" si="2"/>
        <v>177437.40963000059</v>
      </c>
      <c r="P21" s="23">
        <f t="shared" si="2"/>
        <v>1057237.573069999</v>
      </c>
      <c r="Q21" s="23">
        <f t="shared" si="6"/>
        <v>1515000.4619500004</v>
      </c>
      <c r="R21" s="39">
        <f t="shared" si="3"/>
        <v>99.949305928599557</v>
      </c>
      <c r="S21" s="39">
        <f t="shared" si="3"/>
        <v>96.027484857141516</v>
      </c>
      <c r="T21" s="39">
        <f t="shared" si="3"/>
        <v>96.789634205041708</v>
      </c>
      <c r="U21" s="39">
        <f t="shared" si="3"/>
        <v>57.283188148697114</v>
      </c>
      <c r="V21" s="39">
        <f t="shared" si="3"/>
        <v>92.185286163932545</v>
      </c>
    </row>
    <row r="22" spans="2:22" x14ac:dyDescent="0.25">
      <c r="B22" s="29" t="s">
        <v>239</v>
      </c>
      <c r="C22" s="23">
        <v>19360058.955119964</v>
      </c>
      <c r="D22" s="23">
        <v>6177882.6903100871</v>
      </c>
      <c r="E22" s="23">
        <v>4930757.5983498804</v>
      </c>
      <c r="F22" s="23">
        <v>3108240.0044700168</v>
      </c>
      <c r="G22" s="23">
        <f t="shared" si="4"/>
        <v>33576939.248249948</v>
      </c>
      <c r="H22" s="23">
        <v>19215397.202069979</v>
      </c>
      <c r="I22" s="23">
        <v>5638500.9664301164</v>
      </c>
      <c r="J22" s="23">
        <v>4347455.697899878</v>
      </c>
      <c r="K22" s="23">
        <v>1298426.0191098563</v>
      </c>
      <c r="L22" s="23">
        <f t="shared" si="5"/>
        <v>30499779.88550983</v>
      </c>
      <c r="M22" s="23">
        <f t="shared" si="2"/>
        <v>144661.75304998457</v>
      </c>
      <c r="N22" s="23">
        <f t="shared" si="2"/>
        <v>539381.72387997061</v>
      </c>
      <c r="O22" s="23">
        <f t="shared" si="2"/>
        <v>583301.9004500024</v>
      </c>
      <c r="P22" s="23">
        <f t="shared" si="2"/>
        <v>1809813.9853601605</v>
      </c>
      <c r="Q22" s="23">
        <f t="shared" si="6"/>
        <v>3077159.3627401181</v>
      </c>
      <c r="R22" s="39">
        <f t="shared" si="3"/>
        <v>99.252782476616758</v>
      </c>
      <c r="S22" s="39">
        <f t="shared" si="3"/>
        <v>91.269149141889955</v>
      </c>
      <c r="T22" s="39">
        <f t="shared" si="3"/>
        <v>88.170136357033471</v>
      </c>
      <c r="U22" s="39">
        <f t="shared" si="3"/>
        <v>41.773673115414702</v>
      </c>
      <c r="V22" s="39">
        <f t="shared" si="3"/>
        <v>90.835497720655098</v>
      </c>
    </row>
    <row r="23" spans="2:22" x14ac:dyDescent="0.25">
      <c r="B23" s="29" t="s">
        <v>240</v>
      </c>
      <c r="C23" s="23">
        <v>3426883.9279999998</v>
      </c>
      <c r="D23" s="23">
        <v>3995585.7540000002</v>
      </c>
      <c r="E23" s="23">
        <v>3571854.0050000008</v>
      </c>
      <c r="F23" s="23">
        <v>1658088.1719999984</v>
      </c>
      <c r="G23" s="23">
        <f t="shared" si="4"/>
        <v>12652411.858999999</v>
      </c>
      <c r="H23" s="23">
        <v>3425443.1917400002</v>
      </c>
      <c r="I23" s="23">
        <v>3993633.7836500001</v>
      </c>
      <c r="J23" s="23">
        <v>3510459.9998499975</v>
      </c>
      <c r="K23" s="23">
        <v>285246.17652000114</v>
      </c>
      <c r="L23" s="23">
        <f t="shared" si="5"/>
        <v>11214783.151759999</v>
      </c>
      <c r="M23" s="23">
        <f t="shared" si="2"/>
        <v>1440.736259999685</v>
      </c>
      <c r="N23" s="23">
        <f t="shared" si="2"/>
        <v>1951.970350000076</v>
      </c>
      <c r="O23" s="23">
        <f t="shared" si="2"/>
        <v>61394.005150003359</v>
      </c>
      <c r="P23" s="23">
        <f t="shared" si="2"/>
        <v>1372841.9954799972</v>
      </c>
      <c r="Q23" s="23">
        <f t="shared" si="6"/>
        <v>1437628.7072400004</v>
      </c>
      <c r="R23" s="39">
        <f t="shared" si="3"/>
        <v>99.95795783311398</v>
      </c>
      <c r="S23" s="39">
        <f t="shared" si="3"/>
        <v>99.951146828771073</v>
      </c>
      <c r="T23" s="39">
        <f t="shared" si="3"/>
        <v>98.281172604925573</v>
      </c>
      <c r="U23" s="39">
        <f t="shared" si="3"/>
        <v>17.203317732852234</v>
      </c>
      <c r="V23" s="39">
        <f t="shared" si="3"/>
        <v>88.637512568661947</v>
      </c>
    </row>
    <row r="24" spans="2:22" x14ac:dyDescent="0.25">
      <c r="B24" s="29" t="s">
        <v>241</v>
      </c>
      <c r="C24" s="23">
        <v>36659218.553999998</v>
      </c>
      <c r="D24" s="23">
        <v>52720430.730600007</v>
      </c>
      <c r="E24" s="23">
        <v>55258876.426430032</v>
      </c>
      <c r="F24" s="23">
        <v>28369596.720999956</v>
      </c>
      <c r="G24" s="23">
        <f t="shared" si="4"/>
        <v>173008122.43202999</v>
      </c>
      <c r="H24" s="23">
        <v>36498212.125120007</v>
      </c>
      <c r="I24" s="23">
        <v>52595197.607819982</v>
      </c>
      <c r="J24" s="23">
        <v>54552043.942740023</v>
      </c>
      <c r="K24" s="23">
        <v>12177913.560719967</v>
      </c>
      <c r="L24" s="23">
        <f t="shared" si="5"/>
        <v>155823367.23639998</v>
      </c>
      <c r="M24" s="23">
        <f t="shared" si="2"/>
        <v>161006.42887999117</v>
      </c>
      <c r="N24" s="23">
        <f t="shared" si="2"/>
        <v>125233.12278002501</v>
      </c>
      <c r="O24" s="23">
        <f t="shared" si="2"/>
        <v>706832.48369000852</v>
      </c>
      <c r="P24" s="23">
        <f t="shared" si="2"/>
        <v>16191683.160279989</v>
      </c>
      <c r="Q24" s="23">
        <f t="shared" si="6"/>
        <v>17184755.195630014</v>
      </c>
      <c r="R24" s="39">
        <f t="shared" si="3"/>
        <v>99.560802343228289</v>
      </c>
      <c r="S24" s="39">
        <f t="shared" si="3"/>
        <v>99.762458081156495</v>
      </c>
      <c r="T24" s="39">
        <f t="shared" si="3"/>
        <v>98.720870691913063</v>
      </c>
      <c r="U24" s="39">
        <f t="shared" si="3"/>
        <v>42.925931166675838</v>
      </c>
      <c r="V24" s="39">
        <f t="shared" si="3"/>
        <v>90.06708184907248</v>
      </c>
    </row>
    <row r="25" spans="2:22" x14ac:dyDescent="0.25">
      <c r="B25" s="29" t="s">
        <v>286</v>
      </c>
      <c r="C25" s="23">
        <v>320566.36300000001</v>
      </c>
      <c r="D25" s="23">
        <v>392014.8308600001</v>
      </c>
      <c r="E25" s="23">
        <v>328908.80429999996</v>
      </c>
      <c r="F25" s="23">
        <v>160040.74430000002</v>
      </c>
      <c r="G25" s="23">
        <f t="shared" si="4"/>
        <v>1201530.7424600001</v>
      </c>
      <c r="H25" s="23">
        <v>286369.61258999998</v>
      </c>
      <c r="I25" s="23">
        <v>360686.69375000003</v>
      </c>
      <c r="J25" s="23">
        <v>318309.51334000006</v>
      </c>
      <c r="K25" s="23">
        <v>88496.784399999888</v>
      </c>
      <c r="L25" s="23">
        <f t="shared" si="5"/>
        <v>1053862.60408</v>
      </c>
      <c r="M25" s="23">
        <f t="shared" si="2"/>
        <v>34196.750410000037</v>
      </c>
      <c r="N25" s="23">
        <f t="shared" si="2"/>
        <v>31328.137110000069</v>
      </c>
      <c r="O25" s="23">
        <f t="shared" si="2"/>
        <v>10599.290959999897</v>
      </c>
      <c r="P25" s="23">
        <f t="shared" si="2"/>
        <v>71543.959900000133</v>
      </c>
      <c r="Q25" s="23">
        <f t="shared" si="6"/>
        <v>147668.13838000013</v>
      </c>
      <c r="R25" s="39">
        <f t="shared" si="3"/>
        <v>89.332395922650178</v>
      </c>
      <c r="S25" s="39">
        <f t="shared" si="3"/>
        <v>92.008430639914167</v>
      </c>
      <c r="T25" s="39">
        <f t="shared" si="3"/>
        <v>96.77743775130682</v>
      </c>
      <c r="U25" s="39">
        <f t="shared" si="3"/>
        <v>55.296408915788753</v>
      </c>
      <c r="V25" s="39">
        <f t="shared" si="3"/>
        <v>87.709999156770124</v>
      </c>
    </row>
    <row r="26" spans="2:22" x14ac:dyDescent="0.25">
      <c r="B26" s="29" t="s">
        <v>242</v>
      </c>
      <c r="C26" s="23">
        <v>1591317.595</v>
      </c>
      <c r="D26" s="23">
        <v>1792295.9108399998</v>
      </c>
      <c r="E26" s="23">
        <v>5558261.9777899999</v>
      </c>
      <c r="F26" s="23">
        <v>2445049.3820700012</v>
      </c>
      <c r="G26" s="23">
        <f>SUM(C26:F26)</f>
        <v>11386924.865700001</v>
      </c>
      <c r="H26" s="23">
        <v>1547829.4020700001</v>
      </c>
      <c r="I26" s="23">
        <v>1103361.6514599996</v>
      </c>
      <c r="J26" s="23">
        <v>898598.91049999977</v>
      </c>
      <c r="K26" s="23">
        <v>407696.78096000059</v>
      </c>
      <c r="L26" s="23">
        <f>SUM(H26:K26)</f>
        <v>3957486.74499</v>
      </c>
      <c r="M26" s="23">
        <f>+C26-H26</f>
        <v>43488.192929999903</v>
      </c>
      <c r="N26" s="23">
        <f>+D26-I26</f>
        <v>688934.25938000018</v>
      </c>
      <c r="O26" s="23">
        <f>+E26-J26</f>
        <v>4659663.0672900006</v>
      </c>
      <c r="P26" s="23">
        <f>+F26-K26</f>
        <v>2037352.6011100006</v>
      </c>
      <c r="Q26" s="23">
        <f>SUM(M26:P26)</f>
        <v>7429438.1207100004</v>
      </c>
      <c r="R26" s="39">
        <f>+H26/C26*100</f>
        <v>97.267158167128798</v>
      </c>
      <c r="S26" s="39">
        <f>+I26/D26*100</f>
        <v>61.56135517504385</v>
      </c>
      <c r="T26" s="39">
        <f>+J26/E26*100</f>
        <v>16.166904584394715</v>
      </c>
      <c r="U26" s="39">
        <f>+K26/F26*100</f>
        <v>16.674378192510812</v>
      </c>
      <c r="V26" s="39">
        <f>+L26/G26*100</f>
        <v>34.754657571429554</v>
      </c>
    </row>
    <row r="27" spans="2:22" x14ac:dyDescent="0.25">
      <c r="B27" s="29" t="s">
        <v>243</v>
      </c>
      <c r="C27" s="23">
        <v>66412857.777000003</v>
      </c>
      <c r="D27" s="23">
        <v>82699008.665899962</v>
      </c>
      <c r="E27" s="23">
        <v>69094088.989670038</v>
      </c>
      <c r="F27" s="23">
        <v>32215114.32584998</v>
      </c>
      <c r="G27" s="23">
        <f t="shared" si="4"/>
        <v>250421069.75841999</v>
      </c>
      <c r="H27" s="23">
        <v>66398071.435139999</v>
      </c>
      <c r="I27" s="23">
        <v>82550482.151019976</v>
      </c>
      <c r="J27" s="23">
        <v>68996713.966340005</v>
      </c>
      <c r="K27" s="23">
        <v>22974989.857730001</v>
      </c>
      <c r="L27" s="23">
        <f t="shared" si="5"/>
        <v>240920257.41022998</v>
      </c>
      <c r="M27" s="23">
        <f t="shared" si="2"/>
        <v>14786.341860003769</v>
      </c>
      <c r="N27" s="23">
        <f t="shared" si="2"/>
        <v>148526.51487998664</v>
      </c>
      <c r="O27" s="23">
        <f t="shared" si="2"/>
        <v>97375.023330032825</v>
      </c>
      <c r="P27" s="23">
        <f t="shared" si="2"/>
        <v>9240124.4681199789</v>
      </c>
      <c r="Q27" s="23">
        <f t="shared" si="6"/>
        <v>9500812.3481900021</v>
      </c>
      <c r="R27" s="39">
        <f t="shared" si="3"/>
        <v>99.977735724142974</v>
      </c>
      <c r="S27" s="39">
        <f t="shared" si="3"/>
        <v>99.82040109394778</v>
      </c>
      <c r="T27" s="39">
        <f t="shared" si="3"/>
        <v>99.859068952563234</v>
      </c>
      <c r="U27" s="39">
        <f t="shared" si="3"/>
        <v>71.317424564576086</v>
      </c>
      <c r="V27" s="39">
        <f t="shared" si="3"/>
        <v>96.206065105721578</v>
      </c>
    </row>
    <row r="28" spans="2:22" x14ac:dyDescent="0.25">
      <c r="B28" s="29" t="s">
        <v>244</v>
      </c>
      <c r="C28" s="23">
        <v>6038066.2960000001</v>
      </c>
      <c r="D28" s="23">
        <v>8461695.5099999998</v>
      </c>
      <c r="E28" s="23">
        <v>7208710.9009999987</v>
      </c>
      <c r="F28" s="23">
        <v>2958748.9859999977</v>
      </c>
      <c r="G28" s="23">
        <f t="shared" si="4"/>
        <v>24667221.692999996</v>
      </c>
      <c r="H28" s="23">
        <v>6005727.6628299998</v>
      </c>
      <c r="I28" s="23">
        <v>8016803.9990799995</v>
      </c>
      <c r="J28" s="23">
        <v>7057135.9813400041</v>
      </c>
      <c r="K28" s="23">
        <v>2132535.9782799967</v>
      </c>
      <c r="L28" s="23">
        <f t="shared" si="5"/>
        <v>23212203.62153</v>
      </c>
      <c r="M28" s="23">
        <f t="shared" si="2"/>
        <v>32338.633170000277</v>
      </c>
      <c r="N28" s="23">
        <f t="shared" si="2"/>
        <v>444891.51092000026</v>
      </c>
      <c r="O28" s="23">
        <f t="shared" si="2"/>
        <v>151574.91965999454</v>
      </c>
      <c r="P28" s="23">
        <f t="shared" si="2"/>
        <v>826213.00772000104</v>
      </c>
      <c r="Q28" s="23">
        <f t="shared" si="6"/>
        <v>1455018.0714699961</v>
      </c>
      <c r="R28" s="39">
        <f t="shared" si="3"/>
        <v>99.464420700524215</v>
      </c>
      <c r="S28" s="39">
        <f t="shared" si="3"/>
        <v>94.742288819135254</v>
      </c>
      <c r="T28" s="39">
        <f t="shared" si="3"/>
        <v>97.897336684164046</v>
      </c>
      <c r="U28" s="39">
        <f t="shared" si="3"/>
        <v>72.075596421683002</v>
      </c>
      <c r="V28" s="39">
        <f t="shared" si="3"/>
        <v>94.101410813188991</v>
      </c>
    </row>
    <row r="29" spans="2:22" x14ac:dyDescent="0.25">
      <c r="B29" s="20" t="s">
        <v>245</v>
      </c>
      <c r="C29" s="23">
        <v>7980258.293800001</v>
      </c>
      <c r="D29" s="23">
        <v>15771003.582800001</v>
      </c>
      <c r="E29" s="23">
        <v>14514578.999430005</v>
      </c>
      <c r="F29" s="23">
        <v>4802579.3929999992</v>
      </c>
      <c r="G29" s="23">
        <f t="shared" si="4"/>
        <v>43068420.269030005</v>
      </c>
      <c r="H29" s="23">
        <v>7942751.39047</v>
      </c>
      <c r="I29" s="23">
        <v>14804740.64206</v>
      </c>
      <c r="J29" s="23">
        <v>12226413.265490007</v>
      </c>
      <c r="K29" s="23">
        <v>1652511.7234999985</v>
      </c>
      <c r="L29" s="23">
        <f t="shared" si="5"/>
        <v>36626417.021520004</v>
      </c>
      <c r="M29" s="23">
        <f t="shared" si="2"/>
        <v>37506.903330001049</v>
      </c>
      <c r="N29" s="23">
        <f t="shared" si="2"/>
        <v>966262.94074000046</v>
      </c>
      <c r="O29" s="23">
        <f t="shared" si="2"/>
        <v>2288165.7339399979</v>
      </c>
      <c r="P29" s="23">
        <f t="shared" si="2"/>
        <v>3150067.6695000008</v>
      </c>
      <c r="Q29" s="23">
        <f t="shared" si="6"/>
        <v>6442003.2475100001</v>
      </c>
      <c r="R29" s="39">
        <f t="shared" si="3"/>
        <v>99.530003892741902</v>
      </c>
      <c r="S29" s="39">
        <f t="shared" si="3"/>
        <v>93.873167705105246</v>
      </c>
      <c r="T29" s="39">
        <f t="shared" si="3"/>
        <v>84.235397154613608</v>
      </c>
      <c r="U29" s="39">
        <f t="shared" si="3"/>
        <v>34.408837174219698</v>
      </c>
      <c r="V29" s="39">
        <f t="shared" si="3"/>
        <v>85.042397173452017</v>
      </c>
    </row>
    <row r="30" spans="2:22" x14ac:dyDescent="0.25">
      <c r="B30" s="20" t="s">
        <v>325</v>
      </c>
      <c r="C30" s="23">
        <v>3339306</v>
      </c>
      <c r="D30" s="23">
        <v>3960688.1919999998</v>
      </c>
      <c r="E30" s="23">
        <v>3532375</v>
      </c>
      <c r="F30" s="23">
        <v>1399530</v>
      </c>
      <c r="G30" s="23">
        <f t="shared" si="4"/>
        <v>12231899.192</v>
      </c>
      <c r="H30" s="23">
        <v>1609696.48878</v>
      </c>
      <c r="I30" s="23">
        <v>1605376.1058099999</v>
      </c>
      <c r="J30" s="23">
        <v>1164978.2867400004</v>
      </c>
      <c r="K30" s="23">
        <v>393113.67688000016</v>
      </c>
      <c r="L30" s="23">
        <f t="shared" si="5"/>
        <v>4773164.5582100004</v>
      </c>
      <c r="M30" s="23">
        <f t="shared" si="2"/>
        <v>1729609.51122</v>
      </c>
      <c r="N30" s="23">
        <f t="shared" si="2"/>
        <v>2355312.0861900002</v>
      </c>
      <c r="O30" s="23">
        <f t="shared" si="2"/>
        <v>2367396.7132599996</v>
      </c>
      <c r="P30" s="23">
        <f t="shared" si="2"/>
        <v>1006416.3231199998</v>
      </c>
      <c r="Q30" s="23">
        <f t="shared" si="6"/>
        <v>7458734.6337899994</v>
      </c>
      <c r="R30" s="39">
        <f t="shared" si="3"/>
        <v>48.204521801236545</v>
      </c>
      <c r="S30" s="39">
        <f t="shared" si="3"/>
        <v>40.532756631855555</v>
      </c>
      <c r="T30" s="39">
        <f t="shared" si="3"/>
        <v>32.980028641919404</v>
      </c>
      <c r="U30" s="39">
        <f t="shared" si="3"/>
        <v>28.088978219830956</v>
      </c>
      <c r="V30" s="39">
        <f t="shared" si="3"/>
        <v>39.022268605122107</v>
      </c>
    </row>
    <row r="31" spans="2:22" x14ac:dyDescent="0.25">
      <c r="B31" s="20" t="s">
        <v>246</v>
      </c>
      <c r="C31" s="23">
        <v>63306062.50564</v>
      </c>
      <c r="D31" s="23">
        <v>70340114.197410002</v>
      </c>
      <c r="E31" s="23">
        <v>77180666.715970024</v>
      </c>
      <c r="F31" s="23">
        <v>31800315.422980011</v>
      </c>
      <c r="G31" s="23">
        <f t="shared" si="4"/>
        <v>242627158.84200004</v>
      </c>
      <c r="H31" s="23">
        <v>62950425.872230001</v>
      </c>
      <c r="I31" s="23">
        <v>70153818.083519995</v>
      </c>
      <c r="J31" s="23">
        <v>71780098.407420024</v>
      </c>
      <c r="K31" s="23">
        <v>24556941.613649994</v>
      </c>
      <c r="L31" s="23">
        <f t="shared" si="5"/>
        <v>229441283.97682002</v>
      </c>
      <c r="M31" s="23">
        <f t="shared" si="2"/>
        <v>355636.63340999931</v>
      </c>
      <c r="N31" s="23">
        <f t="shared" si="2"/>
        <v>186296.11389000714</v>
      </c>
      <c r="O31" s="23">
        <f t="shared" si="2"/>
        <v>5400568.3085500002</v>
      </c>
      <c r="P31" s="23">
        <f t="shared" si="2"/>
        <v>7243373.8093300164</v>
      </c>
      <c r="Q31" s="23">
        <f t="shared" si="6"/>
        <v>13185874.865180023</v>
      </c>
      <c r="R31" s="39">
        <f t="shared" si="3"/>
        <v>99.438226578412909</v>
      </c>
      <c r="S31" s="39">
        <f t="shared" si="3"/>
        <v>99.73514954302297</v>
      </c>
      <c r="T31" s="39">
        <f t="shared" si="3"/>
        <v>93.002692852570902</v>
      </c>
      <c r="U31" s="39">
        <f t="shared" si="3"/>
        <v>77.222320870139214</v>
      </c>
      <c r="V31" s="39">
        <f t="shared" si="3"/>
        <v>94.565375563019003</v>
      </c>
    </row>
    <row r="32" spans="2:22" x14ac:dyDescent="0.25">
      <c r="B32" s="20" t="s">
        <v>247</v>
      </c>
      <c r="C32" s="23">
        <v>125018126.066</v>
      </c>
      <c r="D32" s="23">
        <v>255551173.06427997</v>
      </c>
      <c r="E32" s="23">
        <v>232541538.27110988</v>
      </c>
      <c r="F32" s="23">
        <v>90297379.543029904</v>
      </c>
      <c r="G32" s="23">
        <f t="shared" si="4"/>
        <v>703408216.94441974</v>
      </c>
      <c r="H32" s="23">
        <v>124934778.47475</v>
      </c>
      <c r="I32" s="23">
        <v>254991277.05788004</v>
      </c>
      <c r="J32" s="23">
        <v>232046685.26525992</v>
      </c>
      <c r="K32" s="23">
        <v>58138506.677649975</v>
      </c>
      <c r="L32" s="23">
        <f t="shared" si="5"/>
        <v>670111247.47553992</v>
      </c>
      <c r="M32" s="23">
        <f t="shared" si="2"/>
        <v>83347.591250002384</v>
      </c>
      <c r="N32" s="23">
        <f t="shared" si="2"/>
        <v>559896.00639992952</v>
      </c>
      <c r="O32" s="23">
        <f t="shared" si="2"/>
        <v>494853.00584995747</v>
      </c>
      <c r="P32" s="23">
        <f t="shared" si="2"/>
        <v>32158872.86537993</v>
      </c>
      <c r="Q32" s="23">
        <f t="shared" si="6"/>
        <v>33296969.468879819</v>
      </c>
      <c r="R32" s="39">
        <f t="shared" si="3"/>
        <v>99.933331594487342</v>
      </c>
      <c r="S32" s="39">
        <f t="shared" si="3"/>
        <v>99.780906501157361</v>
      </c>
      <c r="T32" s="39">
        <f t="shared" si="3"/>
        <v>99.787198016522524</v>
      </c>
      <c r="U32" s="39">
        <f t="shared" si="3"/>
        <v>64.385596760252511</v>
      </c>
      <c r="V32" s="39">
        <f t="shared" si="3"/>
        <v>95.266337715882727</v>
      </c>
    </row>
    <row r="33" spans="2:34" x14ac:dyDescent="0.25">
      <c r="B33" s="20" t="s">
        <v>248</v>
      </c>
      <c r="C33" s="23">
        <v>7566257.0429999996</v>
      </c>
      <c r="D33" s="23">
        <v>8488012.8834199999</v>
      </c>
      <c r="E33" s="23">
        <v>4989685.6521099992</v>
      </c>
      <c r="F33" s="23">
        <v>1515390.7998000048</v>
      </c>
      <c r="G33" s="23">
        <f t="shared" si="4"/>
        <v>22559346.378330003</v>
      </c>
      <c r="H33" s="23">
        <v>7553352.7269100007</v>
      </c>
      <c r="I33" s="23">
        <v>6747652.1640899982</v>
      </c>
      <c r="J33" s="23">
        <v>4625292.0472800024</v>
      </c>
      <c r="K33" s="23">
        <v>988450.375</v>
      </c>
      <c r="L33" s="23">
        <f t="shared" si="5"/>
        <v>19914747.313280001</v>
      </c>
      <c r="M33" s="23">
        <f t="shared" si="2"/>
        <v>12904.316089998931</v>
      </c>
      <c r="N33" s="23">
        <f t="shared" si="2"/>
        <v>1740360.7193300016</v>
      </c>
      <c r="O33" s="23">
        <f t="shared" si="2"/>
        <v>364393.60482999682</v>
      </c>
      <c r="P33" s="23">
        <f t="shared" si="2"/>
        <v>526940.42480000481</v>
      </c>
      <c r="Q33" s="23">
        <f t="shared" si="6"/>
        <v>2644599.0650500022</v>
      </c>
      <c r="R33" s="39">
        <f t="shared" si="3"/>
        <v>99.829449144845825</v>
      </c>
      <c r="S33" s="39">
        <f t="shared" si="3"/>
        <v>79.496252618448267</v>
      </c>
      <c r="T33" s="39">
        <f t="shared" si="3"/>
        <v>92.697062896619457</v>
      </c>
      <c r="U33" s="39">
        <f t="shared" si="3"/>
        <v>65.227423522067824</v>
      </c>
      <c r="V33" s="39">
        <f t="shared" si="3"/>
        <v>88.277146772344679</v>
      </c>
    </row>
    <row r="34" spans="2:34" x14ac:dyDescent="0.25">
      <c r="B34" s="20" t="s">
        <v>249</v>
      </c>
      <c r="C34" s="23">
        <v>42055258.883000001</v>
      </c>
      <c r="D34" s="23">
        <v>53780670.687999994</v>
      </c>
      <c r="E34" s="23">
        <v>67235911.984139994</v>
      </c>
      <c r="F34" s="23">
        <v>17842033.884999961</v>
      </c>
      <c r="G34" s="23">
        <f t="shared" si="4"/>
        <v>180913875.44013995</v>
      </c>
      <c r="H34" s="23">
        <v>29146085.103359997</v>
      </c>
      <c r="I34" s="23">
        <v>47960823.203490004</v>
      </c>
      <c r="J34" s="23">
        <v>67077775.515210018</v>
      </c>
      <c r="K34" s="23">
        <v>15455826.033929974</v>
      </c>
      <c r="L34" s="23">
        <f t="shared" si="5"/>
        <v>159640509.85598999</v>
      </c>
      <c r="M34" s="23">
        <f t="shared" si="2"/>
        <v>12909173.779640004</v>
      </c>
      <c r="N34" s="23">
        <f t="shared" si="2"/>
        <v>5819847.4845099896</v>
      </c>
      <c r="O34" s="23">
        <f t="shared" si="2"/>
        <v>158136.46892997622</v>
      </c>
      <c r="P34" s="23">
        <f t="shared" si="2"/>
        <v>2386207.8510699868</v>
      </c>
      <c r="Q34" s="23">
        <f t="shared" si="6"/>
        <v>21273365.584149957</v>
      </c>
      <c r="R34" s="39">
        <f t="shared" si="3"/>
        <v>69.304257963185961</v>
      </c>
      <c r="S34" s="39">
        <f t="shared" si="3"/>
        <v>89.178551680262757</v>
      </c>
      <c r="T34" s="39">
        <f t="shared" si="3"/>
        <v>99.764803563656173</v>
      </c>
      <c r="U34" s="39">
        <f t="shared" si="3"/>
        <v>86.625920192450124</v>
      </c>
      <c r="V34" s="39">
        <f t="shared" si="3"/>
        <v>88.241164182462711</v>
      </c>
    </row>
    <row r="35" spans="2:34" x14ac:dyDescent="0.25">
      <c r="B35" s="20" t="s">
        <v>250</v>
      </c>
      <c r="C35" s="23">
        <v>662055.92500000005</v>
      </c>
      <c r="D35" s="23">
        <v>695569.25450999988</v>
      </c>
      <c r="E35" s="23">
        <v>1196350.9513699997</v>
      </c>
      <c r="F35" s="23">
        <v>392905.89886000007</v>
      </c>
      <c r="G35" s="23">
        <f t="shared" si="4"/>
        <v>2946882.0297399997</v>
      </c>
      <c r="H35" s="23">
        <v>571285.91399000003</v>
      </c>
      <c r="I35" s="23">
        <v>670170.64182000002</v>
      </c>
      <c r="J35" s="23">
        <v>665774.88883999991</v>
      </c>
      <c r="K35" s="23">
        <v>200194.67101000017</v>
      </c>
      <c r="L35" s="23">
        <f t="shared" si="5"/>
        <v>2107426.1156600001</v>
      </c>
      <c r="M35" s="23">
        <f t="shared" si="2"/>
        <v>90770.011010000017</v>
      </c>
      <c r="N35" s="23">
        <f t="shared" si="2"/>
        <v>25398.612689999864</v>
      </c>
      <c r="O35" s="23">
        <f t="shared" si="2"/>
        <v>530576.06252999976</v>
      </c>
      <c r="P35" s="23">
        <f t="shared" si="2"/>
        <v>192711.22784999991</v>
      </c>
      <c r="Q35" s="23">
        <f t="shared" si="6"/>
        <v>839455.91407999955</v>
      </c>
      <c r="R35" s="39">
        <f t="shared" si="3"/>
        <v>86.289676206734342</v>
      </c>
      <c r="S35" s="39">
        <f t="shared" si="3"/>
        <v>96.34851418096504</v>
      </c>
      <c r="T35" s="39">
        <f t="shared" si="3"/>
        <v>55.650466786321253</v>
      </c>
      <c r="U35" s="39">
        <f t="shared" si="3"/>
        <v>50.952320031553754</v>
      </c>
      <c r="V35" s="39">
        <f t="shared" si="3"/>
        <v>71.513759098321842</v>
      </c>
    </row>
    <row r="36" spans="2:34" x14ac:dyDescent="0.25">
      <c r="B36" s="20" t="s">
        <v>251</v>
      </c>
      <c r="C36" s="23">
        <v>1429315.953</v>
      </c>
      <c r="D36" s="23">
        <v>2028435.5847399996</v>
      </c>
      <c r="E36" s="23">
        <v>1614432.6411700007</v>
      </c>
      <c r="F36" s="23">
        <v>618270.13599999994</v>
      </c>
      <c r="G36" s="23">
        <f t="shared" si="4"/>
        <v>5690454.3149100002</v>
      </c>
      <c r="H36" s="23">
        <v>1427369.2827999999</v>
      </c>
      <c r="I36" s="23">
        <v>2006966.5816800001</v>
      </c>
      <c r="J36" s="23">
        <v>1557983.1294</v>
      </c>
      <c r="K36" s="23">
        <v>389752.12684000004</v>
      </c>
      <c r="L36" s="23">
        <f t="shared" si="5"/>
        <v>5382071.12072</v>
      </c>
      <c r="M36" s="23">
        <f t="shared" si="2"/>
        <v>1946.6702000000514</v>
      </c>
      <c r="N36" s="23">
        <f t="shared" si="2"/>
        <v>21469.003059999552</v>
      </c>
      <c r="O36" s="23">
        <f t="shared" si="2"/>
        <v>56449.511770000681</v>
      </c>
      <c r="P36" s="23">
        <f t="shared" si="2"/>
        <v>228518.0091599999</v>
      </c>
      <c r="Q36" s="23">
        <f t="shared" si="6"/>
        <v>308383.19419000018</v>
      </c>
      <c r="R36" s="39">
        <f t="shared" si="3"/>
        <v>99.863804066839506</v>
      </c>
      <c r="S36" s="39">
        <f t="shared" si="3"/>
        <v>98.941597987063929</v>
      </c>
      <c r="T36" s="39">
        <f t="shared" si="3"/>
        <v>96.503445834129636</v>
      </c>
      <c r="U36" s="39">
        <f t="shared" si="3"/>
        <v>63.039131949921654</v>
      </c>
      <c r="V36" s="39">
        <f t="shared" si="3"/>
        <v>94.580692909141163</v>
      </c>
    </row>
    <row r="37" spans="2:34" x14ac:dyDescent="0.25">
      <c r="B37" s="20" t="s">
        <v>297</v>
      </c>
      <c r="C37" s="23">
        <v>14295639.823999999</v>
      </c>
      <c r="D37" s="23">
        <v>30478821.758000001</v>
      </c>
      <c r="E37" s="23">
        <v>23856879.324000001</v>
      </c>
      <c r="F37" s="23">
        <v>8225608.5380000025</v>
      </c>
      <c r="G37" s="23">
        <f t="shared" si="4"/>
        <v>76856949.444000006</v>
      </c>
      <c r="H37" s="23">
        <v>14293105.138840001</v>
      </c>
      <c r="I37" s="23">
        <v>29182077.316860002</v>
      </c>
      <c r="J37" s="23">
        <v>22921100.007800005</v>
      </c>
      <c r="K37" s="23">
        <v>4752270.6850899905</v>
      </c>
      <c r="L37" s="23">
        <f t="shared" si="5"/>
        <v>71148553.148589998</v>
      </c>
      <c r="M37" s="23">
        <f t="shared" si="2"/>
        <v>2534.6851599980146</v>
      </c>
      <c r="N37" s="23">
        <f t="shared" si="2"/>
        <v>1296744.4411399998</v>
      </c>
      <c r="O37" s="23">
        <f t="shared" si="2"/>
        <v>935779.31619999558</v>
      </c>
      <c r="P37" s="23">
        <f t="shared" si="2"/>
        <v>3473337.852910012</v>
      </c>
      <c r="Q37" s="23">
        <f t="shared" si="6"/>
        <v>5708396.2954100054</v>
      </c>
      <c r="R37" s="39">
        <f t="shared" si="3"/>
        <v>99.982269522797139</v>
      </c>
      <c r="S37" s="39">
        <f t="shared" si="3"/>
        <v>95.745424638012338</v>
      </c>
      <c r="T37" s="39">
        <f t="shared" si="3"/>
        <v>96.077528399707319</v>
      </c>
      <c r="U37" s="39">
        <f t="shared" si="3"/>
        <v>57.774092495841899</v>
      </c>
      <c r="V37" s="39">
        <f t="shared" si="3"/>
        <v>92.572699883737513</v>
      </c>
    </row>
    <row r="38" spans="2:34" x14ac:dyDescent="0.25">
      <c r="B38" s="30" t="s">
        <v>252</v>
      </c>
      <c r="C38" s="23">
        <v>2460764.2949999999</v>
      </c>
      <c r="D38" s="23">
        <v>3455179.2190000005</v>
      </c>
      <c r="E38" s="23">
        <v>4463979.2789999992</v>
      </c>
      <c r="F38" s="23">
        <v>1418450.9189999998</v>
      </c>
      <c r="G38" s="23">
        <f t="shared" si="4"/>
        <v>11798373.711999999</v>
      </c>
      <c r="H38" s="23">
        <v>2445933.2832300002</v>
      </c>
      <c r="I38" s="23">
        <v>3298283.8830699995</v>
      </c>
      <c r="J38" s="23">
        <v>4375643.7835899992</v>
      </c>
      <c r="K38" s="23">
        <v>1064605.4395600017</v>
      </c>
      <c r="L38" s="23">
        <f t="shared" si="5"/>
        <v>11184466.389450001</v>
      </c>
      <c r="M38" s="23">
        <f t="shared" si="2"/>
        <v>14831.01176999975</v>
      </c>
      <c r="N38" s="23">
        <f t="shared" si="2"/>
        <v>156895.33593000099</v>
      </c>
      <c r="O38" s="23">
        <f t="shared" si="2"/>
        <v>88335.495409999974</v>
      </c>
      <c r="P38" s="23">
        <f t="shared" si="2"/>
        <v>353845.47943999805</v>
      </c>
      <c r="Q38" s="23">
        <f t="shared" si="6"/>
        <v>613907.32254999876</v>
      </c>
      <c r="R38" s="39">
        <f t="shared" si="3"/>
        <v>99.397300594773156</v>
      </c>
      <c r="S38" s="39">
        <f t="shared" si="3"/>
        <v>95.459125967555167</v>
      </c>
      <c r="T38" s="39">
        <f t="shared" si="3"/>
        <v>98.021149071512085</v>
      </c>
      <c r="U38" s="39">
        <f t="shared" si="3"/>
        <v>75.054090719652308</v>
      </c>
      <c r="V38" s="39">
        <f t="shared" si="3"/>
        <v>94.796678444541897</v>
      </c>
    </row>
    <row r="39" spans="2:34" x14ac:dyDescent="0.25">
      <c r="B39" s="20" t="s">
        <v>321</v>
      </c>
      <c r="C39" s="23">
        <v>227728</v>
      </c>
      <c r="D39" s="23">
        <v>303155.10400000005</v>
      </c>
      <c r="E39" s="23">
        <v>276867.98699999996</v>
      </c>
      <c r="F39" s="23">
        <v>203213.99999999988</v>
      </c>
      <c r="G39" s="23">
        <f t="shared" si="4"/>
        <v>1010965.0909999999</v>
      </c>
      <c r="H39" s="23">
        <v>227720.99015</v>
      </c>
      <c r="I39" s="23">
        <v>292029.44343999994</v>
      </c>
      <c r="J39" s="23">
        <v>276745.7069500002</v>
      </c>
      <c r="K39" s="23">
        <v>74726.214049999835</v>
      </c>
      <c r="L39" s="23">
        <f t="shared" si="5"/>
        <v>871222.35458999989</v>
      </c>
      <c r="M39" s="23">
        <f t="shared" si="2"/>
        <v>7.0098500000021886</v>
      </c>
      <c r="N39" s="23">
        <f t="shared" si="2"/>
        <v>11125.660560000106</v>
      </c>
      <c r="O39" s="23">
        <f t="shared" si="2"/>
        <v>122.28004999976838</v>
      </c>
      <c r="P39" s="23">
        <f t="shared" si="2"/>
        <v>128487.78595000005</v>
      </c>
      <c r="Q39" s="23">
        <f t="shared" si="6"/>
        <v>139742.73640999992</v>
      </c>
      <c r="R39" s="39">
        <f t="shared" si="3"/>
        <v>99.996921832185777</v>
      </c>
      <c r="S39" s="39">
        <f t="shared" si="3"/>
        <v>96.330043461844511</v>
      </c>
      <c r="T39" s="39">
        <f t="shared" si="3"/>
        <v>99.955834529183122</v>
      </c>
      <c r="U39" s="39">
        <f t="shared" si="3"/>
        <v>36.772178122570239</v>
      </c>
      <c r="V39" s="39">
        <f t="shared" si="3"/>
        <v>86.177293592623172</v>
      </c>
    </row>
    <row r="40" spans="2:34" x14ac:dyDescent="0.25">
      <c r="B40" s="20" t="s">
        <v>253</v>
      </c>
      <c r="C40" s="23">
        <v>5852311.6920699999</v>
      </c>
      <c r="D40" s="23">
        <v>13244641.36902</v>
      </c>
      <c r="E40" s="23">
        <v>13804806.275290005</v>
      </c>
      <c r="F40" s="23">
        <v>3683383.2164000049</v>
      </c>
      <c r="G40" s="23">
        <f t="shared" si="4"/>
        <v>36585142.55278001</v>
      </c>
      <c r="H40" s="23">
        <v>5802715.7749700006</v>
      </c>
      <c r="I40" s="23">
        <v>12201406.538069995</v>
      </c>
      <c r="J40" s="23">
        <v>11894118.358620007</v>
      </c>
      <c r="K40" s="23">
        <v>1359666.4780399948</v>
      </c>
      <c r="L40" s="23">
        <f t="shared" si="5"/>
        <v>31257907.149699997</v>
      </c>
      <c r="M40" s="23">
        <f t="shared" si="2"/>
        <v>49595.917099999264</v>
      </c>
      <c r="N40" s="23">
        <f t="shared" si="2"/>
        <v>1043234.830950005</v>
      </c>
      <c r="O40" s="23">
        <f t="shared" si="2"/>
        <v>1910687.9166699983</v>
      </c>
      <c r="P40" s="23">
        <f t="shared" si="2"/>
        <v>2323716.7383600101</v>
      </c>
      <c r="Q40" s="23">
        <f t="shared" si="6"/>
        <v>5327235.4030800126</v>
      </c>
      <c r="R40" s="39">
        <f t="shared" si="3"/>
        <v>99.152541427907835</v>
      </c>
      <c r="S40" s="39">
        <f t="shared" si="3"/>
        <v>92.123344061318306</v>
      </c>
      <c r="T40" s="39">
        <f t="shared" si="3"/>
        <v>86.15925585214444</v>
      </c>
      <c r="U40" s="39">
        <f t="shared" si="3"/>
        <v>36.913522111578708</v>
      </c>
      <c r="V40" s="39">
        <f t="shared" si="3"/>
        <v>85.438801023134985</v>
      </c>
      <c r="AH40" s="23"/>
    </row>
    <row r="41" spans="2:34" x14ac:dyDescent="0.25">
      <c r="B41" s="20" t="s">
        <v>254</v>
      </c>
      <c r="C41" s="23">
        <v>613</v>
      </c>
      <c r="D41" s="23">
        <v>908.2639999999999</v>
      </c>
      <c r="E41" s="23">
        <v>719.85599999999999</v>
      </c>
      <c r="F41" s="23">
        <v>339</v>
      </c>
      <c r="G41" s="23">
        <f>SUM(C41:F41)</f>
        <v>2580.12</v>
      </c>
      <c r="H41" s="23">
        <v>612.62197999999989</v>
      </c>
      <c r="I41" s="23">
        <v>907.27021000000013</v>
      </c>
      <c r="J41" s="23">
        <v>330.94586000000004</v>
      </c>
      <c r="K41" s="23">
        <v>0</v>
      </c>
      <c r="L41" s="23">
        <f>SUM(H41:K41)</f>
        <v>1850.8380500000001</v>
      </c>
      <c r="M41" s="23">
        <f>+C41-H41</f>
        <v>0.37802000000010594</v>
      </c>
      <c r="N41" s="23">
        <f>+D41-I41</f>
        <v>0.99378999999976259</v>
      </c>
      <c r="O41" s="23">
        <f>+E41-J41</f>
        <v>388.91013999999996</v>
      </c>
      <c r="P41" s="23">
        <f>+F41-K41</f>
        <v>339</v>
      </c>
      <c r="Q41" s="23">
        <f>SUM(M41:P41)</f>
        <v>729.28194999999982</v>
      </c>
      <c r="R41" s="39">
        <f>+H41/C41*100</f>
        <v>99.938332789559524</v>
      </c>
      <c r="S41" s="39">
        <f>+I41/D41*100</f>
        <v>99.890583574819686</v>
      </c>
      <c r="T41" s="39">
        <f>+J41/E41*100</f>
        <v>45.973897557289241</v>
      </c>
      <c r="U41" s="39">
        <f>+K41/F41*100</f>
        <v>0</v>
      </c>
      <c r="V41" s="39">
        <f>+L41/G41*100</f>
        <v>71.73457242298808</v>
      </c>
    </row>
    <row r="42" spans="2:34" x14ac:dyDescent="0.25">
      <c r="B42" s="20" t="s">
        <v>255</v>
      </c>
      <c r="C42" s="23">
        <v>10496914.289000001</v>
      </c>
      <c r="D42" s="23">
        <v>14347859.969999999</v>
      </c>
      <c r="E42" s="23">
        <v>12225520.193</v>
      </c>
      <c r="F42" s="23">
        <v>5459051.9899999946</v>
      </c>
      <c r="G42" s="23">
        <f t="shared" si="4"/>
        <v>42529346.441999994</v>
      </c>
      <c r="H42" s="23">
        <v>10496100.13851</v>
      </c>
      <c r="I42" s="23">
        <v>14345392.598540001</v>
      </c>
      <c r="J42" s="23">
        <v>12222232.138720002</v>
      </c>
      <c r="K42" s="23">
        <v>3170582.3535899967</v>
      </c>
      <c r="L42" s="23">
        <f t="shared" si="5"/>
        <v>40234307.229359999</v>
      </c>
      <c r="M42" s="23">
        <f t="shared" si="2"/>
        <v>814.150490000844</v>
      </c>
      <c r="N42" s="23">
        <f t="shared" si="2"/>
        <v>2467.3714599981904</v>
      </c>
      <c r="O42" s="23">
        <f t="shared" si="2"/>
        <v>3288.0542799979448</v>
      </c>
      <c r="P42" s="23">
        <f t="shared" si="2"/>
        <v>2288469.6364099979</v>
      </c>
      <c r="Q42" s="23">
        <f t="shared" si="6"/>
        <v>2295039.2126399949</v>
      </c>
      <c r="R42" s="39">
        <f t="shared" si="3"/>
        <v>99.992243906470165</v>
      </c>
      <c r="S42" s="39">
        <f t="shared" si="3"/>
        <v>99.982803209223135</v>
      </c>
      <c r="T42" s="39">
        <f t="shared" si="3"/>
        <v>99.973104994895181</v>
      </c>
      <c r="U42" s="39">
        <f t="shared" si="3"/>
        <v>58.079358089974889</v>
      </c>
      <c r="V42" s="39">
        <f t="shared" si="3"/>
        <v>94.603633950101056</v>
      </c>
    </row>
    <row r="43" spans="2:34" x14ac:dyDescent="0.25">
      <c r="B43" s="20" t="s">
        <v>256</v>
      </c>
      <c r="C43" s="23">
        <v>387672.80800000002</v>
      </c>
      <c r="D43" s="23">
        <v>628610.03600000008</v>
      </c>
      <c r="E43" s="23">
        <v>519416.68500000006</v>
      </c>
      <c r="F43" s="23">
        <v>163785</v>
      </c>
      <c r="G43" s="23">
        <f t="shared" si="4"/>
        <v>1699484.5290000001</v>
      </c>
      <c r="H43" s="23">
        <v>387649.29199000006</v>
      </c>
      <c r="I43" s="23">
        <v>628403.85395999986</v>
      </c>
      <c r="J43" s="23">
        <v>517583.93786000006</v>
      </c>
      <c r="K43" s="23">
        <v>99794.378969999962</v>
      </c>
      <c r="L43" s="23">
        <f t="shared" si="5"/>
        <v>1633431.4627799999</v>
      </c>
      <c r="M43" s="23">
        <f t="shared" si="2"/>
        <v>23.516009999962989</v>
      </c>
      <c r="N43" s="23">
        <f t="shared" si="2"/>
        <v>206.18204000021797</v>
      </c>
      <c r="O43" s="23">
        <f t="shared" si="2"/>
        <v>1832.7471399999922</v>
      </c>
      <c r="P43" s="23">
        <f t="shared" si="2"/>
        <v>63990.621030000038</v>
      </c>
      <c r="Q43" s="23">
        <f t="shared" si="6"/>
        <v>66053.066220000212</v>
      </c>
      <c r="R43" s="39">
        <f t="shared" si="3"/>
        <v>99.993934057402356</v>
      </c>
      <c r="S43" s="39">
        <f t="shared" si="3"/>
        <v>99.967200326403912</v>
      </c>
      <c r="T43" s="39">
        <f t="shared" si="3"/>
        <v>99.647152817203008</v>
      </c>
      <c r="U43" s="39">
        <f t="shared" si="3"/>
        <v>60.930108966022509</v>
      </c>
      <c r="V43" s="39">
        <f t="shared" si="3"/>
        <v>96.113347012410472</v>
      </c>
    </row>
    <row r="44" spans="2:34" x14ac:dyDescent="0.25">
      <c r="B44" s="20" t="s">
        <v>257</v>
      </c>
      <c r="C44" s="23">
        <v>2901676.9980000001</v>
      </c>
      <c r="D44" s="23">
        <v>3797168.07</v>
      </c>
      <c r="E44" s="23">
        <v>3286506.6170000006</v>
      </c>
      <c r="F44" s="23">
        <v>1007795.5800000001</v>
      </c>
      <c r="G44" s="23">
        <f t="shared" si="4"/>
        <v>10993147.265000001</v>
      </c>
      <c r="H44" s="23">
        <v>2899353.3819899997</v>
      </c>
      <c r="I44" s="23">
        <v>3788033.0093</v>
      </c>
      <c r="J44" s="23">
        <v>3283917.4367399998</v>
      </c>
      <c r="K44" s="23">
        <v>999247.43551000021</v>
      </c>
      <c r="L44" s="23">
        <f t="shared" si="5"/>
        <v>10970551.26354</v>
      </c>
      <c r="M44" s="23">
        <f t="shared" si="2"/>
        <v>2323.6160100004636</v>
      </c>
      <c r="N44" s="23">
        <f t="shared" si="2"/>
        <v>9135.0606999997981</v>
      </c>
      <c r="O44" s="23">
        <f t="shared" si="2"/>
        <v>2589.1802600007504</v>
      </c>
      <c r="P44" s="23">
        <f t="shared" si="2"/>
        <v>8548.1444899998605</v>
      </c>
      <c r="Q44" s="23">
        <f t="shared" si="6"/>
        <v>22596.001460000873</v>
      </c>
      <c r="R44" s="39">
        <f t="shared" si="3"/>
        <v>99.91992161734052</v>
      </c>
      <c r="S44" s="39">
        <f t="shared" si="3"/>
        <v>99.759424378073419</v>
      </c>
      <c r="T44" s="39">
        <f t="shared" si="3"/>
        <v>99.921217859516602</v>
      </c>
      <c r="U44" s="39">
        <f t="shared" si="3"/>
        <v>99.151797779267909</v>
      </c>
      <c r="V44" s="39">
        <f t="shared" si="3"/>
        <v>99.794453754549963</v>
      </c>
    </row>
    <row r="45" spans="2:34" x14ac:dyDescent="0.25">
      <c r="B45" s="20" t="s">
        <v>258</v>
      </c>
      <c r="C45" s="23">
        <v>1360467.209</v>
      </c>
      <c r="D45" s="23">
        <v>1640429.9999999998</v>
      </c>
      <c r="E45" s="23">
        <v>1571322</v>
      </c>
      <c r="F45" s="23">
        <v>7190535.9999999991</v>
      </c>
      <c r="G45" s="23">
        <f t="shared" si="4"/>
        <v>11762755.208999999</v>
      </c>
      <c r="H45" s="23">
        <v>1360467.2015799999</v>
      </c>
      <c r="I45" s="23">
        <v>1640429.9822400005</v>
      </c>
      <c r="J45" s="23">
        <v>1571321.5732400003</v>
      </c>
      <c r="K45" s="23">
        <v>6790783.474299999</v>
      </c>
      <c r="L45" s="23">
        <f t="shared" si="5"/>
        <v>11363002.23136</v>
      </c>
      <c r="M45" s="23">
        <f t="shared" si="2"/>
        <v>7.4200001545250416E-3</v>
      </c>
      <c r="N45" s="23">
        <f t="shared" si="2"/>
        <v>1.7759999260306358E-2</v>
      </c>
      <c r="O45" s="23">
        <f t="shared" si="2"/>
        <v>0.42675999971106648</v>
      </c>
      <c r="P45" s="23">
        <f t="shared" si="2"/>
        <v>399752.52570000011</v>
      </c>
      <c r="Q45" s="23">
        <f t="shared" si="6"/>
        <v>399752.97763999924</v>
      </c>
      <c r="R45" s="39">
        <f t="shared" si="3"/>
        <v>99.99999945459912</v>
      </c>
      <c r="S45" s="39">
        <f t="shared" si="3"/>
        <v>99.999998917357075</v>
      </c>
      <c r="T45" s="39">
        <f t="shared" si="3"/>
        <v>99.999972840703578</v>
      </c>
      <c r="U45" s="39">
        <f t="shared" si="3"/>
        <v>94.440574030920644</v>
      </c>
      <c r="V45" s="39">
        <f t="shared" si="3"/>
        <v>96.60153620017411</v>
      </c>
    </row>
    <row r="46" spans="2:34" x14ac:dyDescent="0.25">
      <c r="B46" s="20" t="s">
        <v>259</v>
      </c>
      <c r="C46" s="23">
        <v>999875</v>
      </c>
      <c r="D46" s="23">
        <v>1236333.4449999998</v>
      </c>
      <c r="E46" s="23">
        <v>1121635</v>
      </c>
      <c r="F46" s="23">
        <v>437847</v>
      </c>
      <c r="G46" s="23">
        <f t="shared" si="4"/>
        <v>3795690.4449999998</v>
      </c>
      <c r="H46" s="23">
        <v>999875.00000000012</v>
      </c>
      <c r="I46" s="23">
        <v>1236262.5433400003</v>
      </c>
      <c r="J46" s="23">
        <v>1121634.9999999995</v>
      </c>
      <c r="K46" s="23">
        <v>162183.88274000026</v>
      </c>
      <c r="L46" s="23">
        <f t="shared" si="5"/>
        <v>3519956.4260800001</v>
      </c>
      <c r="M46" s="23">
        <f t="shared" si="2"/>
        <v>0</v>
      </c>
      <c r="N46" s="23">
        <f t="shared" si="2"/>
        <v>70.901659999508411</v>
      </c>
      <c r="O46" s="23">
        <f t="shared" si="2"/>
        <v>0</v>
      </c>
      <c r="P46" s="23">
        <f t="shared" si="2"/>
        <v>275663.11725999974</v>
      </c>
      <c r="Q46" s="23">
        <f t="shared" si="6"/>
        <v>275734.01891999925</v>
      </c>
      <c r="R46" s="39">
        <f t="shared" si="3"/>
        <v>100.00000000000003</v>
      </c>
      <c r="S46" s="39">
        <f t="shared" si="3"/>
        <v>99.994265166870136</v>
      </c>
      <c r="T46" s="39">
        <f t="shared" si="3"/>
        <v>99.999999999999957</v>
      </c>
      <c r="U46" s="39">
        <f t="shared" si="3"/>
        <v>37.041222787868882</v>
      </c>
      <c r="V46" s="39">
        <f t="shared" si="3"/>
        <v>92.735603102639217</v>
      </c>
    </row>
    <row r="47" spans="2:34" x14ac:dyDescent="0.25">
      <c r="B47" s="20" t="s">
        <v>260</v>
      </c>
      <c r="C47" s="23">
        <v>193079.054</v>
      </c>
      <c r="D47" s="23">
        <v>342966.11499999999</v>
      </c>
      <c r="E47" s="23">
        <v>227321.01800000004</v>
      </c>
      <c r="F47" s="23">
        <v>91950.559000000008</v>
      </c>
      <c r="G47" s="23">
        <f t="shared" si="4"/>
        <v>855316.74600000004</v>
      </c>
      <c r="H47" s="23">
        <v>193075.66829000003</v>
      </c>
      <c r="I47" s="23">
        <v>342897.35399999993</v>
      </c>
      <c r="J47" s="23">
        <v>227318.35344000009</v>
      </c>
      <c r="K47" s="23">
        <v>66980.934349999879</v>
      </c>
      <c r="L47" s="23">
        <f t="shared" si="5"/>
        <v>830272.31007999997</v>
      </c>
      <c r="M47" s="23">
        <f t="shared" si="2"/>
        <v>3.3857099999731872</v>
      </c>
      <c r="N47" s="23">
        <f t="shared" si="2"/>
        <v>68.761000000056811</v>
      </c>
      <c r="O47" s="23">
        <f t="shared" si="2"/>
        <v>2.6645599999465048</v>
      </c>
      <c r="P47" s="23">
        <f t="shared" si="2"/>
        <v>24969.624650000129</v>
      </c>
      <c r="Q47" s="23">
        <f t="shared" si="6"/>
        <v>25044.435920000105</v>
      </c>
      <c r="R47" s="39">
        <f t="shared" si="3"/>
        <v>99.998246464373096</v>
      </c>
      <c r="S47" s="39">
        <f t="shared" si="3"/>
        <v>99.97995108058997</v>
      </c>
      <c r="T47" s="39">
        <f t="shared" si="3"/>
        <v>99.998827842659082</v>
      </c>
      <c r="U47" s="39">
        <f t="shared" si="3"/>
        <v>72.844510222063874</v>
      </c>
      <c r="V47" s="39">
        <f t="shared" si="3"/>
        <v>97.071910957300474</v>
      </c>
    </row>
    <row r="48" spans="2:34" x14ac:dyDescent="0.25">
      <c r="C48" s="23"/>
      <c r="D48" s="23"/>
      <c r="E48" s="23"/>
      <c r="F48" s="23"/>
      <c r="G48" s="23"/>
      <c r="H48" s="23"/>
      <c r="I48" s="23"/>
      <c r="J48" s="23"/>
      <c r="K48" s="23"/>
      <c r="L48" s="23"/>
      <c r="M48" s="23"/>
      <c r="N48" s="23"/>
      <c r="O48" s="23"/>
      <c r="P48" s="23"/>
      <c r="Q48" s="23"/>
      <c r="R48" s="39"/>
      <c r="S48" s="39"/>
      <c r="T48" s="39"/>
      <c r="U48" s="39"/>
      <c r="V48" s="39"/>
    </row>
    <row r="49" spans="1:22" ht="15" x14ac:dyDescent="0.4">
      <c r="A49" s="20" t="s">
        <v>261</v>
      </c>
      <c r="C49" s="28">
        <f t="shared" ref="C49:Q49" si="7">SUM(C51:C53)</f>
        <v>253629095.03694004</v>
      </c>
      <c r="D49" s="28">
        <f t="shared" si="7"/>
        <v>313088803.12499994</v>
      </c>
      <c r="E49" s="28">
        <f t="shared" si="7"/>
        <v>280711283.76452005</v>
      </c>
      <c r="F49" s="28">
        <f>SUM(F51:F53)</f>
        <v>86910515.171599939</v>
      </c>
      <c r="G49" s="28">
        <f t="shared" si="7"/>
        <v>934339697.09805989</v>
      </c>
      <c r="H49" s="28">
        <f t="shared" si="7"/>
        <v>253621692.76454005</v>
      </c>
      <c r="I49" s="28">
        <f t="shared" si="7"/>
        <v>311665329.66097987</v>
      </c>
      <c r="J49" s="28">
        <f t="shared" si="7"/>
        <v>279969349.63686007</v>
      </c>
      <c r="K49" s="28">
        <f>SUM(K51:K53)</f>
        <v>85834768.48596023</v>
      </c>
      <c r="L49" s="28">
        <f t="shared" si="7"/>
        <v>931091140.54834032</v>
      </c>
      <c r="M49" s="28">
        <f t="shared" si="7"/>
        <v>7402.2723999880254</v>
      </c>
      <c r="N49" s="28">
        <f t="shared" si="7"/>
        <v>1423473.4640200883</v>
      </c>
      <c r="O49" s="28">
        <f t="shared" si="7"/>
        <v>741934.12765996158</v>
      </c>
      <c r="P49" s="28">
        <f>SUM(P51:P53)</f>
        <v>1075746.6856397092</v>
      </c>
      <c r="Q49" s="28">
        <f t="shared" si="7"/>
        <v>3248556.5497197472</v>
      </c>
      <c r="R49" s="39">
        <f>+H49/C49*100</f>
        <v>99.997081457709371</v>
      </c>
      <c r="S49" s="39">
        <f>+I49/D49*100</f>
        <v>99.545345138563846</v>
      </c>
      <c r="T49" s="39">
        <f>+J49/E49*100</f>
        <v>99.735694939757977</v>
      </c>
      <c r="U49" s="39">
        <f>+K49/F49*100</f>
        <v>98.762236441107603</v>
      </c>
      <c r="V49" s="39">
        <f>+L49/G49*100</f>
        <v>99.652315259663141</v>
      </c>
    </row>
    <row r="50" spans="1:22" x14ac:dyDescent="0.25">
      <c r="C50" s="23"/>
      <c r="D50" s="23"/>
      <c r="E50" s="23"/>
      <c r="F50" s="23"/>
      <c r="G50" s="23"/>
      <c r="H50" s="23"/>
      <c r="I50" s="23"/>
      <c r="J50" s="23"/>
      <c r="K50" s="23"/>
      <c r="L50" s="23"/>
      <c r="M50" s="23"/>
      <c r="N50" s="23"/>
      <c r="O50" s="23"/>
      <c r="P50" s="23"/>
      <c r="Q50" s="23"/>
      <c r="R50" s="39"/>
      <c r="S50" s="39"/>
      <c r="T50" s="39"/>
      <c r="U50" s="39"/>
      <c r="V50" s="39"/>
    </row>
    <row r="51" spans="1:22" x14ac:dyDescent="0.25">
      <c r="B51" s="20" t="s">
        <v>262</v>
      </c>
      <c r="C51" s="23">
        <v>22059839.650940001</v>
      </c>
      <c r="D51" s="23">
        <v>79111351.753999993</v>
      </c>
      <c r="E51" s="23">
        <v>45481348.758519962</v>
      </c>
      <c r="F51" s="23">
        <v>10163210.105599999</v>
      </c>
      <c r="G51" s="23">
        <f>SUM(C51:F51)</f>
        <v>156815750.26905996</v>
      </c>
      <c r="H51" s="23">
        <v>22053693.300890002</v>
      </c>
      <c r="I51" s="23">
        <v>78514513.888209999</v>
      </c>
      <c r="J51" s="23">
        <v>45205195.65643999</v>
      </c>
      <c r="K51" s="23">
        <v>9752008.2910800278</v>
      </c>
      <c r="L51" s="23">
        <f>SUM(H51:K51)</f>
        <v>155525411.13662001</v>
      </c>
      <c r="M51" s="23">
        <f>+C51-H51</f>
        <v>6146.3500499986112</v>
      </c>
      <c r="N51" s="23">
        <f>+D51-I51</f>
        <v>596837.8657899946</v>
      </c>
      <c r="O51" s="23">
        <f>+E51-J51</f>
        <v>276153.10207997262</v>
      </c>
      <c r="P51" s="23">
        <f>+F51-K51</f>
        <v>411201.81451997161</v>
      </c>
      <c r="Q51" s="23">
        <f>SUM(M51:P51)</f>
        <v>1290339.1324399374</v>
      </c>
      <c r="R51" s="39">
        <f>+H51/C51*100</f>
        <v>99.972137829887913</v>
      </c>
      <c r="S51" s="39">
        <f>+I51/D51*100</f>
        <v>99.245572408311418</v>
      </c>
      <c r="T51" s="39">
        <f>+J51/E51*100</f>
        <v>99.39282121217164</v>
      </c>
      <c r="U51" s="39">
        <f>+K51/F51*100</f>
        <v>95.954016395927937</v>
      </c>
      <c r="V51" s="39">
        <f>+L51/G51*100</f>
        <v>99.177162287444972</v>
      </c>
    </row>
    <row r="52" spans="1:22" ht="15.6" x14ac:dyDescent="0.25">
      <c r="B52" s="20" t="s">
        <v>276</v>
      </c>
      <c r="C52" s="23"/>
      <c r="D52" s="23"/>
      <c r="E52" s="23"/>
      <c r="F52" s="23"/>
      <c r="G52" s="23"/>
      <c r="H52" s="23"/>
      <c r="I52" s="23"/>
      <c r="J52" s="23"/>
      <c r="K52" s="23"/>
      <c r="L52" s="23"/>
      <c r="M52" s="23"/>
      <c r="N52" s="23"/>
      <c r="O52" s="23"/>
      <c r="P52" s="23"/>
      <c r="Q52" s="23"/>
      <c r="R52" s="39"/>
      <c r="S52" s="39"/>
      <c r="T52" s="39"/>
      <c r="U52" s="39"/>
      <c r="V52" s="39"/>
    </row>
    <row r="53" spans="1:22" ht="15.6" x14ac:dyDescent="0.25">
      <c r="B53" s="20" t="s">
        <v>277</v>
      </c>
      <c r="C53" s="23">
        <v>231569255.38600004</v>
      </c>
      <c r="D53" s="23">
        <v>233977451.37099993</v>
      </c>
      <c r="E53" s="23">
        <v>235229935.00600007</v>
      </c>
      <c r="F53" s="23">
        <v>76747305.06599994</v>
      </c>
      <c r="G53" s="23">
        <f>SUM(C53:F53)</f>
        <v>777523946.829</v>
      </c>
      <c r="H53" s="23">
        <v>231567999.46365005</v>
      </c>
      <c r="I53" s="23">
        <v>233150815.77276984</v>
      </c>
      <c r="J53" s="23">
        <v>234764153.98042008</v>
      </c>
      <c r="K53" s="23">
        <v>76082760.194880202</v>
      </c>
      <c r="L53" s="23">
        <f>SUM(H53:K53)</f>
        <v>775565729.41172028</v>
      </c>
      <c r="M53" s="23">
        <f t="shared" ref="M53:P54" si="8">+C53-H53</f>
        <v>1255.9223499894142</v>
      </c>
      <c r="N53" s="23">
        <f t="shared" si="8"/>
        <v>826635.59823009372</v>
      </c>
      <c r="O53" s="23">
        <f t="shared" si="8"/>
        <v>465781.02557998896</v>
      </c>
      <c r="P53" s="23">
        <f t="shared" si="8"/>
        <v>664544.87111973763</v>
      </c>
      <c r="Q53" s="23">
        <f>SUM(M53:P53)</f>
        <v>1958217.4172798097</v>
      </c>
      <c r="R53" s="39">
        <f t="shared" ref="R53:V54" si="9">+H53/C53*100</f>
        <v>99.999457647195911</v>
      </c>
      <c r="S53" s="39">
        <f t="shared" si="9"/>
        <v>99.646702879535439</v>
      </c>
      <c r="T53" s="39">
        <f t="shared" si="9"/>
        <v>99.801989051449553</v>
      </c>
      <c r="U53" s="39">
        <f t="shared" si="9"/>
        <v>99.134113086383607</v>
      </c>
      <c r="V53" s="39">
        <f t="shared" si="9"/>
        <v>99.748146995952212</v>
      </c>
    </row>
    <row r="54" spans="1:22" ht="26.25" customHeight="1" x14ac:dyDescent="0.25">
      <c r="B54" s="31" t="s">
        <v>263</v>
      </c>
      <c r="C54" s="23">
        <v>668485.36</v>
      </c>
      <c r="D54" s="23">
        <v>1392469.3199999998</v>
      </c>
      <c r="E54" s="23">
        <v>1342299.4009999998</v>
      </c>
      <c r="F54" s="23">
        <v>604633.93200000003</v>
      </c>
      <c r="G54" s="23">
        <f>SUM(C54:F54)</f>
        <v>4007888.0129999993</v>
      </c>
      <c r="H54" s="23">
        <v>668485.32711999991</v>
      </c>
      <c r="I54" s="23">
        <v>1391224.9679</v>
      </c>
      <c r="J54" s="23">
        <v>1342299.3391700001</v>
      </c>
      <c r="K54" s="23">
        <v>599532.82675000001</v>
      </c>
      <c r="L54" s="23">
        <f>SUM(H54:K54)</f>
        <v>4001542.4609400001</v>
      </c>
      <c r="M54" s="23">
        <f t="shared" si="8"/>
        <v>3.288000007160008E-2</v>
      </c>
      <c r="N54" s="23">
        <f t="shared" si="8"/>
        <v>1244.3520999997854</v>
      </c>
      <c r="O54" s="23">
        <f t="shared" si="8"/>
        <v>6.1829999787732959E-2</v>
      </c>
      <c r="P54" s="23">
        <f t="shared" si="8"/>
        <v>5101.1052500000224</v>
      </c>
      <c r="Q54" s="23">
        <f>SUM(M54:P54)</f>
        <v>6345.5520599996671</v>
      </c>
      <c r="R54" s="39">
        <f t="shared" si="9"/>
        <v>99.999995081418078</v>
      </c>
      <c r="S54" s="39">
        <f t="shared" si="9"/>
        <v>99.910637018559243</v>
      </c>
      <c r="T54" s="39">
        <f t="shared" si="9"/>
        <v>99.999995393725143</v>
      </c>
      <c r="U54" s="39">
        <f t="shared" si="9"/>
        <v>99.156331628109811</v>
      </c>
      <c r="V54" s="39">
        <f t="shared" si="9"/>
        <v>99.841673419032247</v>
      </c>
    </row>
    <row r="55" spans="1:22" x14ac:dyDescent="0.25">
      <c r="C55" s="23"/>
      <c r="D55" s="23"/>
      <c r="E55" s="23"/>
      <c r="F55" s="23"/>
      <c r="G55" s="23"/>
      <c r="H55" s="23"/>
      <c r="I55" s="23"/>
      <c r="J55" s="23"/>
      <c r="K55" s="23"/>
      <c r="L55" s="23"/>
      <c r="M55" s="23"/>
      <c r="N55" s="23"/>
      <c r="O55" s="23"/>
      <c r="P55" s="23"/>
      <c r="Q55" s="23"/>
      <c r="R55" s="51"/>
      <c r="S55" s="51"/>
      <c r="T55" s="51"/>
      <c r="U55" s="51"/>
      <c r="V55" s="51"/>
    </row>
    <row r="56" spans="1:22" x14ac:dyDescent="0.25">
      <c r="C56" s="23"/>
      <c r="D56" s="23"/>
      <c r="E56" s="23"/>
      <c r="F56" s="23"/>
      <c r="G56" s="23"/>
      <c r="H56" s="23"/>
      <c r="I56" s="23"/>
      <c r="J56" s="23"/>
      <c r="K56" s="23"/>
      <c r="L56" s="23"/>
      <c r="M56" s="23"/>
      <c r="N56" s="23"/>
      <c r="O56" s="23"/>
      <c r="P56" s="23"/>
      <c r="Q56" s="23"/>
      <c r="R56" s="51"/>
      <c r="S56" s="51"/>
      <c r="T56" s="51"/>
      <c r="U56" s="51"/>
      <c r="V56" s="51"/>
    </row>
    <row r="57" spans="1:22" x14ac:dyDescent="0.25">
      <c r="A57" s="32"/>
      <c r="B57" s="32"/>
      <c r="C57" s="33"/>
      <c r="D57" s="33"/>
      <c r="E57" s="33"/>
      <c r="F57" s="33"/>
      <c r="G57" s="33"/>
      <c r="H57" s="33"/>
      <c r="I57" s="33"/>
      <c r="J57" s="33"/>
      <c r="K57" s="33"/>
      <c r="L57" s="33"/>
      <c r="M57" s="33"/>
      <c r="N57" s="33"/>
      <c r="O57" s="33"/>
      <c r="P57" s="33"/>
      <c r="Q57" s="33"/>
      <c r="R57" s="52"/>
      <c r="S57" s="52"/>
      <c r="T57" s="52"/>
      <c r="U57" s="52"/>
      <c r="V57" s="52"/>
    </row>
    <row r="58" spans="1:22" x14ac:dyDescent="0.25">
      <c r="A58" s="34"/>
      <c r="B58" s="34"/>
      <c r="C58" s="35"/>
      <c r="D58" s="35"/>
      <c r="E58" s="35"/>
      <c r="F58" s="35"/>
      <c r="G58" s="35"/>
      <c r="H58" s="35"/>
      <c r="I58" s="35"/>
      <c r="J58" s="35"/>
      <c r="K58" s="35"/>
      <c r="L58" s="35"/>
      <c r="M58" s="35"/>
      <c r="N58" s="35"/>
      <c r="O58" s="35"/>
      <c r="P58" s="35"/>
      <c r="Q58" s="35"/>
      <c r="R58" s="53"/>
      <c r="S58" s="53"/>
      <c r="T58" s="53"/>
      <c r="U58" s="53"/>
      <c r="V58" s="53"/>
    </row>
    <row r="59" spans="1:22" ht="12.75" customHeight="1" x14ac:dyDescent="0.25">
      <c r="A59" s="49" t="s">
        <v>264</v>
      </c>
      <c r="B59" s="37" t="s">
        <v>326</v>
      </c>
      <c r="C59" s="37"/>
      <c r="D59" s="37"/>
      <c r="E59" s="37"/>
      <c r="F59" s="37"/>
      <c r="G59" s="35"/>
      <c r="H59" s="35"/>
      <c r="I59" s="35"/>
      <c r="J59" s="35"/>
      <c r="K59" s="35"/>
      <c r="L59" s="36"/>
      <c r="M59" s="36"/>
      <c r="N59" s="36"/>
      <c r="Q59" s="45"/>
      <c r="R59" s="51"/>
      <c r="S59" s="51"/>
      <c r="T59" s="51"/>
      <c r="U59" s="51"/>
      <c r="V59" s="51"/>
    </row>
    <row r="60" spans="1:22" ht="12.75" customHeight="1" x14ac:dyDescent="0.25">
      <c r="A60" s="49" t="s">
        <v>265</v>
      </c>
      <c r="B60" s="37" t="s">
        <v>266</v>
      </c>
      <c r="C60" s="37"/>
      <c r="D60" s="37"/>
      <c r="E60" s="37"/>
      <c r="F60" s="37"/>
      <c r="G60" s="35"/>
      <c r="H60" s="35"/>
      <c r="I60" s="35"/>
      <c r="J60" s="35"/>
      <c r="K60" s="35"/>
      <c r="L60" s="36"/>
      <c r="M60" s="36"/>
      <c r="N60" s="36"/>
      <c r="Q60" s="45"/>
      <c r="R60" s="45"/>
      <c r="S60" s="45"/>
      <c r="T60" s="45"/>
    </row>
    <row r="61" spans="1:22" ht="15.6" x14ac:dyDescent="0.25">
      <c r="A61" s="48" t="s">
        <v>267</v>
      </c>
      <c r="B61" s="34" t="s">
        <v>268</v>
      </c>
      <c r="C61" s="35"/>
      <c r="D61" s="35"/>
      <c r="E61" s="35"/>
      <c r="F61" s="35"/>
      <c r="G61" s="35"/>
      <c r="H61" s="35"/>
      <c r="I61" s="35"/>
      <c r="J61" s="35"/>
      <c r="K61" s="35"/>
      <c r="L61" s="36"/>
      <c r="M61" s="36"/>
      <c r="N61" s="36"/>
      <c r="Q61" s="45"/>
      <c r="R61" s="45"/>
      <c r="S61" s="45"/>
      <c r="T61" s="45"/>
    </row>
    <row r="62" spans="1:22" ht="15.6" x14ac:dyDescent="0.25">
      <c r="A62" s="48" t="s">
        <v>269</v>
      </c>
      <c r="B62" s="34" t="s">
        <v>270</v>
      </c>
      <c r="C62" s="35"/>
      <c r="D62" s="35"/>
      <c r="E62" s="35"/>
      <c r="F62" s="35"/>
      <c r="G62" s="35"/>
      <c r="H62" s="35"/>
      <c r="I62" s="35"/>
      <c r="J62" s="35"/>
      <c r="K62" s="35"/>
      <c r="L62" s="36"/>
      <c r="M62" s="36"/>
      <c r="N62" s="36"/>
    </row>
    <row r="63" spans="1:22" ht="15.6" x14ac:dyDescent="0.25">
      <c r="A63" s="48" t="s">
        <v>271</v>
      </c>
      <c r="B63" s="34" t="s">
        <v>272</v>
      </c>
      <c r="C63" s="35"/>
      <c r="D63" s="35"/>
      <c r="E63" s="35"/>
      <c r="F63" s="35"/>
      <c r="G63" s="35"/>
      <c r="H63" s="35"/>
      <c r="I63" s="35"/>
      <c r="J63" s="35"/>
      <c r="K63" s="35"/>
      <c r="L63" s="36"/>
      <c r="M63" s="36"/>
      <c r="N63" s="36"/>
    </row>
    <row r="64" spans="1:22" ht="15.6" x14ac:dyDescent="0.25">
      <c r="A64" s="48" t="s">
        <v>273</v>
      </c>
      <c r="B64" s="34" t="s">
        <v>275</v>
      </c>
      <c r="C64" s="35"/>
      <c r="D64" s="35"/>
      <c r="E64" s="35"/>
      <c r="F64" s="35"/>
      <c r="G64" s="35"/>
      <c r="H64" s="35"/>
      <c r="I64" s="35"/>
      <c r="J64" s="35"/>
      <c r="K64" s="35"/>
      <c r="L64" s="36"/>
      <c r="M64" s="36"/>
      <c r="N64" s="36"/>
    </row>
    <row r="65" spans="1:17" ht="15.6" x14ac:dyDescent="0.25">
      <c r="A65" s="48" t="s">
        <v>274</v>
      </c>
      <c r="B65" s="34" t="s">
        <v>285</v>
      </c>
      <c r="C65" s="23"/>
      <c r="D65" s="23"/>
      <c r="E65" s="23"/>
      <c r="F65" s="23"/>
      <c r="G65" s="23"/>
      <c r="H65" s="23"/>
      <c r="I65" s="23"/>
      <c r="J65" s="23"/>
      <c r="K65" s="23"/>
      <c r="L65" s="23"/>
      <c r="M65" s="23"/>
      <c r="N65" s="23"/>
      <c r="O65" s="23"/>
      <c r="P65" s="23"/>
    </row>
    <row r="66" spans="1:17" x14ac:dyDescent="0.25">
      <c r="A66" s="34"/>
      <c r="B66" s="34"/>
      <c r="C66" s="23"/>
      <c r="D66" s="23"/>
      <c r="E66" s="23"/>
      <c r="F66" s="23"/>
      <c r="G66" s="23"/>
      <c r="H66" s="23"/>
      <c r="I66" s="23"/>
      <c r="J66" s="23"/>
      <c r="K66" s="23"/>
      <c r="L66" s="23"/>
      <c r="M66" s="23"/>
      <c r="N66" s="23"/>
      <c r="O66" s="23"/>
      <c r="P66" s="23"/>
      <c r="Q66" s="23"/>
    </row>
    <row r="67" spans="1:17" x14ac:dyDescent="0.25">
      <c r="C67" s="23"/>
      <c r="D67" s="23"/>
      <c r="E67" s="23"/>
      <c r="F67" s="23"/>
      <c r="G67" s="23"/>
      <c r="H67" s="23"/>
      <c r="I67" s="23"/>
      <c r="J67" s="23"/>
      <c r="K67" s="23"/>
      <c r="L67" s="23"/>
      <c r="M67" s="23"/>
      <c r="N67" s="23"/>
      <c r="O67" s="23"/>
      <c r="P67" s="23"/>
      <c r="Q67" s="23"/>
    </row>
    <row r="68" spans="1:17" x14ac:dyDescent="0.25">
      <c r="C68" s="23"/>
      <c r="D68" s="23"/>
      <c r="E68" s="23"/>
      <c r="F68" s="23"/>
      <c r="G68" s="23"/>
      <c r="H68" s="23"/>
      <c r="I68" s="23"/>
      <c r="J68" s="23"/>
      <c r="K68" s="23"/>
      <c r="L68" s="23"/>
      <c r="M68" s="23"/>
      <c r="N68" s="23"/>
      <c r="O68" s="23"/>
      <c r="P68" s="23"/>
      <c r="Q68" s="23"/>
    </row>
    <row r="69" spans="1:17" x14ac:dyDescent="0.25">
      <c r="C69" s="23"/>
      <c r="D69" s="23"/>
      <c r="E69" s="23"/>
      <c r="F69" s="23"/>
      <c r="G69" s="23"/>
      <c r="H69" s="23"/>
      <c r="I69" s="23"/>
      <c r="J69" s="23"/>
      <c r="K69" s="23"/>
      <c r="L69" s="23"/>
      <c r="M69" s="23"/>
      <c r="N69" s="23"/>
      <c r="O69" s="23"/>
      <c r="P69" s="23"/>
      <c r="Q69" s="23"/>
    </row>
    <row r="70" spans="1:17" x14ac:dyDescent="0.25">
      <c r="C70" s="23"/>
      <c r="D70" s="23"/>
      <c r="E70" s="23"/>
      <c r="F70" s="23"/>
      <c r="G70" s="23"/>
      <c r="H70" s="23"/>
      <c r="I70" s="23"/>
      <c r="J70" s="23"/>
      <c r="K70" s="23"/>
      <c r="L70" s="23"/>
      <c r="M70" s="23"/>
      <c r="N70" s="23"/>
      <c r="O70" s="23"/>
      <c r="P70" s="23"/>
      <c r="Q70" s="23"/>
    </row>
    <row r="71" spans="1:17" x14ac:dyDescent="0.25">
      <c r="C71" s="23"/>
      <c r="D71" s="23"/>
      <c r="E71" s="23"/>
      <c r="F71" s="23"/>
      <c r="G71" s="23"/>
      <c r="H71" s="23"/>
      <c r="I71" s="23"/>
      <c r="J71" s="23"/>
      <c r="K71" s="23"/>
      <c r="L71" s="23"/>
      <c r="M71" s="23"/>
      <c r="N71" s="23"/>
      <c r="O71" s="23"/>
      <c r="P71" s="23"/>
      <c r="Q71" s="23"/>
    </row>
    <row r="72" spans="1:17" x14ac:dyDescent="0.25">
      <c r="C72" s="23"/>
      <c r="D72" s="23"/>
      <c r="E72" s="23"/>
      <c r="F72" s="23"/>
      <c r="G72" s="23"/>
      <c r="H72" s="23"/>
      <c r="I72" s="23"/>
      <c r="J72" s="23"/>
      <c r="K72" s="23"/>
      <c r="L72" s="23"/>
      <c r="M72" s="23"/>
      <c r="N72" s="23"/>
      <c r="O72" s="23"/>
      <c r="P72" s="23"/>
      <c r="Q72" s="23"/>
    </row>
    <row r="73" spans="1:17" x14ac:dyDescent="0.25">
      <c r="C73" s="23"/>
      <c r="D73" s="23"/>
      <c r="E73" s="23"/>
      <c r="F73" s="23"/>
      <c r="G73" s="23"/>
      <c r="H73" s="23"/>
      <c r="I73" s="23"/>
      <c r="J73" s="23"/>
      <c r="K73" s="23"/>
      <c r="L73" s="23"/>
      <c r="M73" s="23"/>
      <c r="N73" s="23"/>
      <c r="O73" s="23"/>
      <c r="P73" s="23"/>
      <c r="Q73" s="23"/>
    </row>
    <row r="74" spans="1:17" x14ac:dyDescent="0.25">
      <c r="C74" s="23"/>
      <c r="D74" s="23"/>
      <c r="E74" s="23"/>
      <c r="F74" s="23"/>
      <c r="G74" s="23"/>
      <c r="H74" s="23"/>
      <c r="I74" s="23"/>
      <c r="J74" s="23"/>
      <c r="K74" s="23"/>
      <c r="L74" s="23"/>
      <c r="M74" s="23"/>
      <c r="N74" s="23"/>
      <c r="O74" s="23"/>
      <c r="P74" s="23"/>
      <c r="Q74" s="23"/>
    </row>
    <row r="75" spans="1:17" x14ac:dyDescent="0.25">
      <c r="C75" s="23"/>
      <c r="D75" s="23"/>
      <c r="E75" s="23"/>
      <c r="F75" s="23"/>
      <c r="G75" s="23"/>
      <c r="H75" s="23"/>
      <c r="I75" s="23"/>
      <c r="J75" s="23"/>
      <c r="K75" s="23"/>
      <c r="L75" s="23"/>
      <c r="M75" s="23"/>
      <c r="N75" s="23"/>
      <c r="O75" s="23"/>
      <c r="P75" s="23"/>
      <c r="Q75" s="23"/>
    </row>
    <row r="76" spans="1:17" x14ac:dyDescent="0.25">
      <c r="C76" s="23"/>
      <c r="D76" s="23"/>
      <c r="E76" s="23"/>
      <c r="F76" s="23"/>
      <c r="G76" s="23"/>
      <c r="H76" s="23"/>
      <c r="I76" s="23"/>
      <c r="J76" s="23"/>
      <c r="K76" s="23"/>
      <c r="L76" s="23"/>
      <c r="M76" s="23"/>
      <c r="N76" s="23"/>
      <c r="O76" s="23"/>
      <c r="P76" s="23"/>
      <c r="Q76" s="23"/>
    </row>
  </sheetData>
  <mergeCells count="5">
    <mergeCell ref="A5:B6"/>
    <mergeCell ref="C5:G5"/>
    <mergeCell ref="H5:L5"/>
    <mergeCell ref="M5:Q5"/>
    <mergeCell ref="R5:V5"/>
  </mergeCells>
  <pageMargins left="0.22" right="0.2" top="0.53" bottom="0.48" header="0.3" footer="0.17"/>
  <pageSetup paperSize="9" scale="5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1"/>
  <sheetViews>
    <sheetView view="pageBreakPreview" zoomScale="115" zoomScaleNormal="100" zoomScaleSheetLayoutView="115" workbookViewId="0">
      <pane ySplit="7" topLeftCell="A33" activePane="bottomLeft" state="frozen"/>
      <selection pane="bottomLeft" activeCell="C301" sqref="C301"/>
    </sheetView>
  </sheetViews>
  <sheetFormatPr defaultColWidth="9.109375" defaultRowHeight="10.199999999999999" x14ac:dyDescent="0.2"/>
  <cols>
    <col min="1" max="1" width="25" style="43" customWidth="1"/>
    <col min="2" max="3" width="13.6640625" style="43" customWidth="1"/>
    <col min="4" max="4" width="12.44140625" style="43" customWidth="1"/>
    <col min="5" max="5" width="13" style="12" customWidth="1"/>
    <col min="6" max="6" width="12" style="44" bestFit="1" customWidth="1"/>
    <col min="7" max="7" width="12" style="41" bestFit="1" customWidth="1"/>
    <col min="8" max="8" width="8.33203125" style="44" customWidth="1"/>
    <col min="9" max="16384" width="9.109375" style="44"/>
  </cols>
  <sheetData>
    <row r="1" spans="1:9" s="55" customFormat="1" ht="9" customHeight="1" x14ac:dyDescent="0.25">
      <c r="A1" s="54"/>
      <c r="F1" s="40"/>
      <c r="G1" s="40"/>
    </row>
    <row r="2" spans="1:9" s="58" customFormat="1" ht="15" x14ac:dyDescent="0.4">
      <c r="A2" s="56" t="s">
        <v>327</v>
      </c>
      <c r="B2" s="57"/>
      <c r="C2" s="57"/>
      <c r="D2" s="57"/>
      <c r="E2" s="57"/>
      <c r="F2" s="57"/>
      <c r="G2" s="57"/>
    </row>
    <row r="3" spans="1:9" s="58" customFormat="1" x14ac:dyDescent="0.2">
      <c r="A3" s="59" t="s">
        <v>15</v>
      </c>
      <c r="B3" s="57"/>
      <c r="C3" s="57"/>
      <c r="D3" s="57"/>
      <c r="E3" s="57"/>
      <c r="F3" s="60"/>
      <c r="G3" s="60"/>
    </row>
    <row r="4" spans="1:9" s="58" customFormat="1" x14ac:dyDescent="0.2">
      <c r="A4" s="61" t="s">
        <v>16</v>
      </c>
      <c r="B4" s="62"/>
      <c r="C4" s="62"/>
      <c r="D4" s="62"/>
      <c r="E4" s="62"/>
      <c r="F4" s="62"/>
      <c r="G4" s="62"/>
    </row>
    <row r="5" spans="1:9" s="63" customFormat="1" ht="6" customHeight="1" x14ac:dyDescent="0.25">
      <c r="A5" s="104" t="s">
        <v>17</v>
      </c>
      <c r="B5" s="50"/>
      <c r="C5" s="98" t="s">
        <v>298</v>
      </c>
      <c r="D5" s="98"/>
      <c r="E5" s="99"/>
      <c r="F5" s="50"/>
      <c r="G5" s="95"/>
      <c r="H5" s="95"/>
    </row>
    <row r="6" spans="1:9" s="63" customFormat="1" ht="12" customHeight="1" x14ac:dyDescent="0.25">
      <c r="A6" s="105"/>
      <c r="B6" s="107" t="s">
        <v>18</v>
      </c>
      <c r="C6" s="100"/>
      <c r="D6" s="100"/>
      <c r="E6" s="101"/>
      <c r="F6" s="109" t="s">
        <v>328</v>
      </c>
      <c r="G6" s="111" t="s">
        <v>19</v>
      </c>
      <c r="H6" s="113" t="s">
        <v>329</v>
      </c>
    </row>
    <row r="7" spans="1:9" s="63" customFormat="1" ht="42.75" customHeight="1" x14ac:dyDescent="0.25">
      <c r="A7" s="106"/>
      <c r="B7" s="108"/>
      <c r="C7" s="64" t="s">
        <v>20</v>
      </c>
      <c r="D7" s="64" t="s">
        <v>21</v>
      </c>
      <c r="E7" s="64" t="s">
        <v>14</v>
      </c>
      <c r="F7" s="110"/>
      <c r="G7" s="112"/>
      <c r="H7" s="114"/>
    </row>
    <row r="8" spans="1:9" s="43" customFormat="1" x14ac:dyDescent="0.2">
      <c r="A8" s="65"/>
      <c r="B8" s="42"/>
      <c r="C8" s="42"/>
      <c r="D8" s="42"/>
      <c r="E8" s="42"/>
      <c r="F8" s="42"/>
      <c r="G8" s="42"/>
      <c r="H8" s="42"/>
    </row>
    <row r="9" spans="1:9" s="43" customFormat="1" ht="13.8" x14ac:dyDescent="0.25">
      <c r="A9" s="66" t="s">
        <v>22</v>
      </c>
      <c r="B9" s="42"/>
      <c r="C9" s="42"/>
      <c r="D9" s="42"/>
      <c r="E9" s="42"/>
      <c r="F9" s="42"/>
      <c r="G9" s="42"/>
      <c r="H9" s="42"/>
    </row>
    <row r="10" spans="1:9" s="43" customFormat="1" ht="11.25" customHeight="1" x14ac:dyDescent="0.2">
      <c r="A10" s="67" t="s">
        <v>23</v>
      </c>
      <c r="B10" s="5">
        <f t="shared" ref="B10:G10" si="0">SUM(B11:B15)</f>
        <v>32126698.999999996</v>
      </c>
      <c r="C10" s="5">
        <f t="shared" si="0"/>
        <v>29224123.279139999</v>
      </c>
      <c r="D10" s="5">
        <f t="shared" si="0"/>
        <v>704126.7143300001</v>
      </c>
      <c r="E10" s="68">
        <f t="shared" si="0"/>
        <v>29928249.993470002</v>
      </c>
      <c r="F10" s="68">
        <f t="shared" si="0"/>
        <v>2198449.0065299962</v>
      </c>
      <c r="G10" s="68">
        <f t="shared" si="0"/>
        <v>2902575.7208599979</v>
      </c>
      <c r="H10" s="6">
        <f t="shared" ref="H10:H41" si="1">IFERROR(E10/B10*100,"")</f>
        <v>93.156940877959499</v>
      </c>
      <c r="I10" s="69"/>
    </row>
    <row r="11" spans="1:9" s="43" customFormat="1" ht="11.25" customHeight="1" x14ac:dyDescent="0.2">
      <c r="A11" s="70" t="s">
        <v>24</v>
      </c>
      <c r="B11" s="11">
        <v>7855508.9999999972</v>
      </c>
      <c r="C11" s="11">
        <v>5673450.2181600006</v>
      </c>
      <c r="D11" s="11">
        <v>186333.37937000007</v>
      </c>
      <c r="E11" s="11">
        <f>C11+D11</f>
        <v>5859783.5975300008</v>
      </c>
      <c r="F11" s="11">
        <f>B11-E11</f>
        <v>1995725.4024699964</v>
      </c>
      <c r="G11" s="11">
        <f>B11-C11</f>
        <v>2182058.7818399966</v>
      </c>
      <c r="H11" s="6">
        <f t="shared" si="1"/>
        <v>74.594575571487511</v>
      </c>
    </row>
    <row r="12" spans="1:9" s="43" customFormat="1" ht="11.25" customHeight="1" x14ac:dyDescent="0.2">
      <c r="A12" s="71" t="s">
        <v>25</v>
      </c>
      <c r="B12" s="11">
        <v>254943.99999999997</v>
      </c>
      <c r="C12" s="11">
        <v>170288.52734</v>
      </c>
      <c r="D12" s="11">
        <v>1107.20949</v>
      </c>
      <c r="E12" s="11">
        <f t="shared" ref="E12:E21" si="2">C12+D12</f>
        <v>171395.73683000001</v>
      </c>
      <c r="F12" s="11">
        <f>B12-E12</f>
        <v>83548.263169999962</v>
      </c>
      <c r="G12" s="11">
        <f>B12-C12</f>
        <v>84655.47265999997</v>
      </c>
      <c r="H12" s="6">
        <f t="shared" si="1"/>
        <v>67.228778410160672</v>
      </c>
    </row>
    <row r="13" spans="1:9" s="43" customFormat="1" ht="11.25" customHeight="1" x14ac:dyDescent="0.2">
      <c r="A13" s="70" t="s">
        <v>26</v>
      </c>
      <c r="B13" s="11">
        <v>862661.99999999988</v>
      </c>
      <c r="C13" s="11">
        <v>777828.05404999992</v>
      </c>
      <c r="D13" s="11">
        <v>40161.674530000004</v>
      </c>
      <c r="E13" s="11">
        <f t="shared" si="2"/>
        <v>817989.72857999988</v>
      </c>
      <c r="F13" s="11">
        <f>B13-E13</f>
        <v>44672.271420000005</v>
      </c>
      <c r="G13" s="11">
        <f>B13-C13</f>
        <v>84833.945949999965</v>
      </c>
      <c r="H13" s="6">
        <f t="shared" si="1"/>
        <v>94.821578854754236</v>
      </c>
    </row>
    <row r="14" spans="1:9" s="43" customFormat="1" ht="11.25" customHeight="1" x14ac:dyDescent="0.2">
      <c r="A14" s="70" t="s">
        <v>27</v>
      </c>
      <c r="B14" s="11">
        <v>22969351</v>
      </c>
      <c r="C14" s="11">
        <v>22421140.310479999</v>
      </c>
      <c r="D14" s="11">
        <v>476078.43232999998</v>
      </c>
      <c r="E14" s="11">
        <f t="shared" si="2"/>
        <v>22897218.74281</v>
      </c>
      <c r="F14" s="11">
        <f>B14-E14</f>
        <v>72132.257190000266</v>
      </c>
      <c r="G14" s="11">
        <f>B14-C14</f>
        <v>548210.68952000141</v>
      </c>
      <c r="H14" s="6">
        <f t="shared" si="1"/>
        <v>99.685963015716027</v>
      </c>
    </row>
    <row r="15" spans="1:9" s="43" customFormat="1" ht="11.25" customHeight="1" x14ac:dyDescent="0.2">
      <c r="A15" s="70" t="s">
        <v>28</v>
      </c>
      <c r="B15" s="11">
        <v>184232.99999999997</v>
      </c>
      <c r="C15" s="11">
        <v>181416.16911000002</v>
      </c>
      <c r="D15" s="11">
        <v>446.01860999999997</v>
      </c>
      <c r="E15" s="11">
        <f t="shared" si="2"/>
        <v>181862.18772000002</v>
      </c>
      <c r="F15" s="11">
        <f>B15-E15</f>
        <v>2370.8122799999546</v>
      </c>
      <c r="G15" s="11">
        <f>B15-C15</f>
        <v>2816.8308899999538</v>
      </c>
      <c r="H15" s="6">
        <f t="shared" si="1"/>
        <v>98.713144615785481</v>
      </c>
    </row>
    <row r="16" spans="1:9" s="43" customFormat="1" ht="11.25" customHeight="1" x14ac:dyDescent="0.2">
      <c r="B16" s="8"/>
      <c r="C16" s="8"/>
      <c r="D16" s="8"/>
      <c r="E16" s="8"/>
      <c r="F16" s="8"/>
      <c r="G16" s="8"/>
      <c r="H16" s="6" t="str">
        <f t="shared" si="1"/>
        <v/>
      </c>
    </row>
    <row r="17" spans="1:8" s="43" customFormat="1" ht="11.25" customHeight="1" x14ac:dyDescent="0.2">
      <c r="A17" s="67" t="s">
        <v>29</v>
      </c>
      <c r="B17" s="11">
        <v>7579748.455000001</v>
      </c>
      <c r="C17" s="11">
        <v>6600391.8254199997</v>
      </c>
      <c r="D17" s="11">
        <v>48808.084820000004</v>
      </c>
      <c r="E17" s="11">
        <f t="shared" si="2"/>
        <v>6649199.9102400001</v>
      </c>
      <c r="F17" s="11">
        <f>B17-E17</f>
        <v>930548.54476000089</v>
      </c>
      <c r="G17" s="11">
        <f>B17-C17</f>
        <v>979356.62958000135</v>
      </c>
      <c r="H17" s="6">
        <f t="shared" si="1"/>
        <v>87.723226565043035</v>
      </c>
    </row>
    <row r="18" spans="1:8" s="43" customFormat="1" ht="11.25" customHeight="1" x14ac:dyDescent="0.2">
      <c r="A18" s="70"/>
      <c r="B18" s="10"/>
      <c r="C18" s="8"/>
      <c r="D18" s="10"/>
      <c r="E18" s="8"/>
      <c r="F18" s="8"/>
      <c r="G18" s="8"/>
      <c r="H18" s="6" t="str">
        <f t="shared" si="1"/>
        <v/>
      </c>
    </row>
    <row r="19" spans="1:8" s="43" customFormat="1" ht="11.25" customHeight="1" x14ac:dyDescent="0.2">
      <c r="A19" s="67" t="s">
        <v>30</v>
      </c>
      <c r="B19" s="11">
        <v>1954579.696</v>
      </c>
      <c r="C19" s="11">
        <v>1603807.7837400001</v>
      </c>
      <c r="D19" s="11">
        <v>222.96931000000001</v>
      </c>
      <c r="E19" s="11">
        <f t="shared" si="2"/>
        <v>1604030.7530500002</v>
      </c>
      <c r="F19" s="11">
        <f>B19-E19</f>
        <v>350548.94294999982</v>
      </c>
      <c r="G19" s="11">
        <f>B19-C19</f>
        <v>350771.9122599999</v>
      </c>
      <c r="H19" s="6">
        <f t="shared" si="1"/>
        <v>82.065251999322939</v>
      </c>
    </row>
    <row r="20" spans="1:8" s="43" customFormat="1" ht="11.25" customHeight="1" x14ac:dyDescent="0.2">
      <c r="A20" s="70"/>
      <c r="B20" s="10"/>
      <c r="C20" s="8"/>
      <c r="D20" s="10"/>
      <c r="E20" s="8"/>
      <c r="F20" s="8"/>
      <c r="G20" s="8"/>
      <c r="H20" s="6" t="str">
        <f t="shared" si="1"/>
        <v/>
      </c>
    </row>
    <row r="21" spans="1:8" s="43" customFormat="1" ht="11.25" customHeight="1" x14ac:dyDescent="0.2">
      <c r="A21" s="67" t="s">
        <v>31</v>
      </c>
      <c r="B21" s="11">
        <v>8485769.8024599999</v>
      </c>
      <c r="C21" s="11">
        <v>7321448.1177899987</v>
      </c>
      <c r="D21" s="11">
        <v>80956.842089999991</v>
      </c>
      <c r="E21" s="11">
        <f t="shared" si="2"/>
        <v>7402404.959879999</v>
      </c>
      <c r="F21" s="11">
        <f>B21-E21</f>
        <v>1083364.8425800009</v>
      </c>
      <c r="G21" s="11">
        <f>B21-C21</f>
        <v>1164321.6846700013</v>
      </c>
      <c r="H21" s="6">
        <f t="shared" si="1"/>
        <v>87.233157771190818</v>
      </c>
    </row>
    <row r="22" spans="1:8" s="43" customFormat="1" ht="11.25" customHeight="1" x14ac:dyDescent="0.2">
      <c r="A22" s="70"/>
      <c r="B22" s="8"/>
      <c r="C22" s="8"/>
      <c r="D22" s="8"/>
      <c r="E22" s="8"/>
      <c r="F22" s="8"/>
      <c r="G22" s="8"/>
      <c r="H22" s="6" t="str">
        <f t="shared" si="1"/>
        <v/>
      </c>
    </row>
    <row r="23" spans="1:8" s="43" customFormat="1" ht="11.25" customHeight="1" x14ac:dyDescent="0.2">
      <c r="A23" s="67" t="s">
        <v>33</v>
      </c>
      <c r="B23" s="5">
        <f>SUM(B24:B33)</f>
        <v>79127737.132649973</v>
      </c>
      <c r="C23" s="5">
        <f>SUM(C24:C33)</f>
        <v>51415471.847010009</v>
      </c>
      <c r="D23" s="5">
        <f>SUM(D24:D33)</f>
        <v>4593523.2477699993</v>
      </c>
      <c r="E23" s="68">
        <f t="shared" ref="E23:G23" si="3">SUM(E24:E33)</f>
        <v>56008995.094780013</v>
      </c>
      <c r="F23" s="68">
        <f t="shared" si="3"/>
        <v>23118742.037869968</v>
      </c>
      <c r="G23" s="68">
        <f t="shared" si="3"/>
        <v>27712265.285639968</v>
      </c>
      <c r="H23" s="6">
        <f t="shared" si="1"/>
        <v>70.78301127313469</v>
      </c>
    </row>
    <row r="24" spans="1:8" s="43" customFormat="1" ht="11.25" customHeight="1" x14ac:dyDescent="0.2">
      <c r="A24" s="70" t="s">
        <v>32</v>
      </c>
      <c r="B24" s="11">
        <v>51920086.946519978</v>
      </c>
      <c r="C24" s="11">
        <v>40477177.756820008</v>
      </c>
      <c r="D24" s="11">
        <v>3827476.4902300001</v>
      </c>
      <c r="E24" s="11">
        <f t="shared" ref="E24:E33" si="4">C24+D24</f>
        <v>44304654.24705001</v>
      </c>
      <c r="F24" s="11">
        <f t="shared" ref="F24:F33" si="5">B24-E24</f>
        <v>7615432.6994699687</v>
      </c>
      <c r="G24" s="11">
        <f t="shared" ref="G24:G33" si="6">B24-C24</f>
        <v>11442909.18969997</v>
      </c>
      <c r="H24" s="6">
        <f t="shared" si="1"/>
        <v>85.332396096882107</v>
      </c>
    </row>
    <row r="25" spans="1:8" s="43" customFormat="1" ht="11.25" customHeight="1" x14ac:dyDescent="0.2">
      <c r="A25" s="70" t="s">
        <v>34</v>
      </c>
      <c r="B25" s="11">
        <v>2400325.8230000008</v>
      </c>
      <c r="C25" s="11">
        <v>1904273.6995399999</v>
      </c>
      <c r="D25" s="11">
        <v>395305.44814999995</v>
      </c>
      <c r="E25" s="11">
        <f t="shared" si="4"/>
        <v>2299579.14769</v>
      </c>
      <c r="F25" s="11">
        <f t="shared" si="5"/>
        <v>100746.67531000078</v>
      </c>
      <c r="G25" s="11">
        <f t="shared" si="6"/>
        <v>496052.12346000085</v>
      </c>
      <c r="H25" s="6">
        <f t="shared" si="1"/>
        <v>95.802791673336898</v>
      </c>
    </row>
    <row r="26" spans="1:8" s="43" customFormat="1" ht="11.25" customHeight="1" x14ac:dyDescent="0.2">
      <c r="A26" s="70" t="s">
        <v>35</v>
      </c>
      <c r="B26" s="11">
        <v>5428299.2600000007</v>
      </c>
      <c r="C26" s="11">
        <v>4805822.0166999996</v>
      </c>
      <c r="D26" s="11">
        <v>228558.74340000001</v>
      </c>
      <c r="E26" s="11">
        <f t="shared" si="4"/>
        <v>5034380.7600999996</v>
      </c>
      <c r="F26" s="11">
        <f t="shared" si="5"/>
        <v>393918.4999000011</v>
      </c>
      <c r="G26" s="11">
        <f t="shared" si="6"/>
        <v>622477.24330000114</v>
      </c>
      <c r="H26" s="6">
        <f t="shared" si="1"/>
        <v>92.743242753716544</v>
      </c>
    </row>
    <row r="27" spans="1:8" s="43" customFormat="1" ht="11.25" customHeight="1" x14ac:dyDescent="0.2">
      <c r="A27" s="70" t="s">
        <v>214</v>
      </c>
      <c r="B27" s="11">
        <v>226445.22700000007</v>
      </c>
      <c r="C27" s="11">
        <v>218180.93539</v>
      </c>
      <c r="D27" s="11">
        <v>407.02278999999999</v>
      </c>
      <c r="E27" s="11">
        <f t="shared" si="4"/>
        <v>218587.95817999999</v>
      </c>
      <c r="F27" s="11">
        <f t="shared" si="5"/>
        <v>7857.2688200000848</v>
      </c>
      <c r="G27" s="11">
        <f t="shared" si="6"/>
        <v>8264.291610000073</v>
      </c>
      <c r="H27" s="6">
        <f t="shared" si="1"/>
        <v>96.530168056931458</v>
      </c>
    </row>
    <row r="28" spans="1:8" s="43" customFormat="1" ht="11.25" customHeight="1" x14ac:dyDescent="0.2">
      <c r="A28" s="70" t="s">
        <v>36</v>
      </c>
      <c r="B28" s="11">
        <v>450641.01399999997</v>
      </c>
      <c r="C28" s="11">
        <v>421675.03350000002</v>
      </c>
      <c r="D28" s="11">
        <v>4169.9091200000003</v>
      </c>
      <c r="E28" s="11">
        <f t="shared" si="4"/>
        <v>425844.94262000005</v>
      </c>
      <c r="F28" s="11">
        <f t="shared" si="5"/>
        <v>24796.071379999921</v>
      </c>
      <c r="G28" s="11">
        <f t="shared" si="6"/>
        <v>28965.980499999947</v>
      </c>
      <c r="H28" s="6">
        <f t="shared" si="1"/>
        <v>94.497599949923796</v>
      </c>
    </row>
    <row r="29" spans="1:8" s="43" customFormat="1" ht="11.25" customHeight="1" x14ac:dyDescent="0.2">
      <c r="A29" s="70" t="s">
        <v>37</v>
      </c>
      <c r="B29" s="11">
        <v>1023896.81822</v>
      </c>
      <c r="C29" s="11">
        <v>1021127.36407</v>
      </c>
      <c r="D29" s="11">
        <v>2603.3559300000002</v>
      </c>
      <c r="E29" s="11">
        <f t="shared" si="4"/>
        <v>1023730.72</v>
      </c>
      <c r="F29" s="11">
        <f t="shared" si="5"/>
        <v>166.09822000004351</v>
      </c>
      <c r="G29" s="11">
        <f t="shared" si="6"/>
        <v>2769.454150000005</v>
      </c>
      <c r="H29" s="6">
        <f t="shared" si="1"/>
        <v>99.983777836101808</v>
      </c>
    </row>
    <row r="30" spans="1:8" s="43" customFormat="1" ht="11.25" customHeight="1" x14ac:dyDescent="0.2">
      <c r="A30" s="70" t="s">
        <v>38</v>
      </c>
      <c r="B30" s="11">
        <v>16832826.350910001</v>
      </c>
      <c r="C30" s="11">
        <v>1803979.7975899999</v>
      </c>
      <c r="D30" s="11">
        <v>133179.91274</v>
      </c>
      <c r="E30" s="11">
        <f t="shared" si="4"/>
        <v>1937159.7103299999</v>
      </c>
      <c r="F30" s="11">
        <f t="shared" si="5"/>
        <v>14895666.64058</v>
      </c>
      <c r="G30" s="11">
        <f t="shared" si="6"/>
        <v>15028846.55332</v>
      </c>
      <c r="H30" s="6">
        <f t="shared" si="1"/>
        <v>11.508226069386589</v>
      </c>
    </row>
    <row r="31" spans="1:8" s="43" customFormat="1" ht="11.25" customHeight="1" x14ac:dyDescent="0.2">
      <c r="A31" s="70" t="s">
        <v>299</v>
      </c>
      <c r="B31" s="11">
        <v>362250.52500000008</v>
      </c>
      <c r="C31" s="11">
        <v>306896.32248999999</v>
      </c>
      <c r="D31" s="11">
        <v>0</v>
      </c>
      <c r="E31" s="11">
        <f t="shared" si="4"/>
        <v>306896.32248999999</v>
      </c>
      <c r="F31" s="11">
        <f t="shared" si="5"/>
        <v>55354.20251000009</v>
      </c>
      <c r="G31" s="11">
        <f t="shared" si="6"/>
        <v>55354.20251000009</v>
      </c>
      <c r="H31" s="6">
        <f t="shared" si="1"/>
        <v>84.71935892708504</v>
      </c>
    </row>
    <row r="32" spans="1:8" s="43" customFormat="1" ht="11.25" customHeight="1" x14ac:dyDescent="0.2">
      <c r="A32" s="70" t="s">
        <v>39</v>
      </c>
      <c r="B32" s="11">
        <v>176408.50200000004</v>
      </c>
      <c r="C32" s="11">
        <v>176109.66996999999</v>
      </c>
      <c r="D32" s="11">
        <v>0</v>
      </c>
      <c r="E32" s="11">
        <f t="shared" si="4"/>
        <v>176109.66996999999</v>
      </c>
      <c r="F32" s="11">
        <f t="shared" si="5"/>
        <v>298.83203000004869</v>
      </c>
      <c r="G32" s="11">
        <f t="shared" si="6"/>
        <v>298.83203000004869</v>
      </c>
      <c r="H32" s="6">
        <f t="shared" si="1"/>
        <v>99.830602251812067</v>
      </c>
    </row>
    <row r="33" spans="1:8" s="43" customFormat="1" ht="11.25" customHeight="1" x14ac:dyDescent="0.2">
      <c r="A33" s="70" t="s">
        <v>279</v>
      </c>
      <c r="B33" s="11">
        <v>306556.66600000003</v>
      </c>
      <c r="C33" s="11">
        <v>280229.25094</v>
      </c>
      <c r="D33" s="11">
        <v>1822.3654099999999</v>
      </c>
      <c r="E33" s="11">
        <f t="shared" si="4"/>
        <v>282051.61635000003</v>
      </c>
      <c r="F33" s="11">
        <f t="shared" si="5"/>
        <v>24505.049650000001</v>
      </c>
      <c r="G33" s="11">
        <f t="shared" si="6"/>
        <v>26327.415060000028</v>
      </c>
      <c r="H33" s="6">
        <f t="shared" si="1"/>
        <v>92.006355637362006</v>
      </c>
    </row>
    <row r="34" spans="1:8" s="43" customFormat="1" ht="11.25" customHeight="1" x14ac:dyDescent="0.2">
      <c r="A34" s="70"/>
      <c r="B34" s="8"/>
      <c r="C34" s="8"/>
      <c r="D34" s="8"/>
      <c r="E34" s="8"/>
      <c r="F34" s="8"/>
      <c r="G34" s="8"/>
      <c r="H34" s="6" t="str">
        <f t="shared" si="1"/>
        <v/>
      </c>
    </row>
    <row r="35" spans="1:8" s="43" customFormat="1" ht="11.25" customHeight="1" x14ac:dyDescent="0.2">
      <c r="A35" s="67" t="s">
        <v>40</v>
      </c>
      <c r="B35" s="9">
        <f t="shared" ref="B35:G35" si="7">+B36+B37</f>
        <v>1545637.9100000008</v>
      </c>
      <c r="C35" s="9">
        <f t="shared" si="7"/>
        <v>1511122.5429000002</v>
      </c>
      <c r="D35" s="9">
        <f t="shared" si="7"/>
        <v>3106.0167200000001</v>
      </c>
      <c r="E35" s="14">
        <f t="shared" si="7"/>
        <v>1514228.5596200002</v>
      </c>
      <c r="F35" s="14">
        <f t="shared" si="7"/>
        <v>31409.350380000622</v>
      </c>
      <c r="G35" s="14">
        <f t="shared" si="7"/>
        <v>34515.367100000578</v>
      </c>
      <c r="H35" s="6">
        <f t="shared" si="1"/>
        <v>97.967871376809029</v>
      </c>
    </row>
    <row r="36" spans="1:8" s="43" customFormat="1" ht="11.25" customHeight="1" x14ac:dyDescent="0.2">
      <c r="A36" s="70" t="s">
        <v>41</v>
      </c>
      <c r="B36" s="11">
        <v>1484399.6850000008</v>
      </c>
      <c r="C36" s="11">
        <v>1451293.7869000002</v>
      </c>
      <c r="D36" s="11">
        <v>3105.5479700000001</v>
      </c>
      <c r="E36" s="11">
        <f t="shared" ref="E36:E37" si="8">C36+D36</f>
        <v>1454399.3348700001</v>
      </c>
      <c r="F36" s="11">
        <f>B36-E36</f>
        <v>30000.350130000617</v>
      </c>
      <c r="G36" s="11">
        <f>B36-C36</f>
        <v>33105.898100000573</v>
      </c>
      <c r="H36" s="6">
        <f t="shared" si="1"/>
        <v>97.978957390441607</v>
      </c>
    </row>
    <row r="37" spans="1:8" s="43" customFormat="1" ht="11.25" customHeight="1" x14ac:dyDescent="0.2">
      <c r="A37" s="70" t="s">
        <v>42</v>
      </c>
      <c r="B37" s="11">
        <v>61238.225000000006</v>
      </c>
      <c r="C37" s="11">
        <v>59828.756000000001</v>
      </c>
      <c r="D37" s="11">
        <v>0.46875</v>
      </c>
      <c r="E37" s="11">
        <f t="shared" si="8"/>
        <v>59829.224750000001</v>
      </c>
      <c r="F37" s="11">
        <f>B37-E37</f>
        <v>1409.0002500000046</v>
      </c>
      <c r="G37" s="11">
        <f>B37-C37</f>
        <v>1409.4690000000046</v>
      </c>
      <c r="H37" s="6">
        <f t="shared" si="1"/>
        <v>97.699149101725254</v>
      </c>
    </row>
    <row r="38" spans="1:8" s="43" customFormat="1" ht="11.25" customHeight="1" x14ac:dyDescent="0.2">
      <c r="A38" s="70"/>
      <c r="B38" s="8"/>
      <c r="C38" s="8"/>
      <c r="D38" s="8"/>
      <c r="E38" s="8"/>
      <c r="F38" s="8"/>
      <c r="G38" s="8"/>
      <c r="H38" s="6" t="str">
        <f t="shared" si="1"/>
        <v/>
      </c>
    </row>
    <row r="39" spans="1:8" s="43" customFormat="1" ht="11.25" customHeight="1" x14ac:dyDescent="0.2">
      <c r="A39" s="67" t="s">
        <v>43</v>
      </c>
      <c r="B39" s="9">
        <f>SUM(B40:B46)</f>
        <v>517619365.23959988</v>
      </c>
      <c r="C39" s="9">
        <f>SUM(C40:C46)</f>
        <v>482650586.63172007</v>
      </c>
      <c r="D39" s="9">
        <f>SUM(D40:D46)</f>
        <v>2455975.9744299999</v>
      </c>
      <c r="E39" s="14">
        <f t="shared" ref="E39:G39" si="9">SUM(E40:E46)</f>
        <v>485106562.60615009</v>
      </c>
      <c r="F39" s="14">
        <f t="shared" si="9"/>
        <v>32512802.633449752</v>
      </c>
      <c r="G39" s="14">
        <f t="shared" si="9"/>
        <v>34968778.607879773</v>
      </c>
      <c r="H39" s="6">
        <f t="shared" si="1"/>
        <v>93.718781634377223</v>
      </c>
    </row>
    <row r="40" spans="1:8" s="43" customFormat="1" ht="11.25" customHeight="1" x14ac:dyDescent="0.2">
      <c r="A40" s="70" t="s">
        <v>44</v>
      </c>
      <c r="B40" s="11">
        <v>516170574.50159985</v>
      </c>
      <c r="C40" s="11">
        <v>481488256.06953007</v>
      </c>
      <c r="D40" s="11">
        <v>2447687.4298399999</v>
      </c>
      <c r="E40" s="11">
        <f t="shared" ref="E40:E46" si="10">C40+D40</f>
        <v>483935943.4993701</v>
      </c>
      <c r="F40" s="11">
        <f t="shared" ref="F40:F46" si="11">B40-E40</f>
        <v>32234631.00222975</v>
      </c>
      <c r="G40" s="11">
        <f t="shared" ref="G40:G46" si="12">B40-C40</f>
        <v>34682318.432069778</v>
      </c>
      <c r="H40" s="6">
        <f t="shared" si="1"/>
        <v>93.755042888030843</v>
      </c>
    </row>
    <row r="41" spans="1:8" s="43" customFormat="1" ht="11.25" customHeight="1" x14ac:dyDescent="0.2">
      <c r="A41" s="72" t="s">
        <v>45</v>
      </c>
      <c r="B41" s="11">
        <v>124587.31300000001</v>
      </c>
      <c r="C41" s="11">
        <v>120943.00087</v>
      </c>
      <c r="D41" s="11">
        <v>0</v>
      </c>
      <c r="E41" s="11">
        <f t="shared" si="10"/>
        <v>120943.00087</v>
      </c>
      <c r="F41" s="11">
        <f t="shared" si="11"/>
        <v>3644.3121300000057</v>
      </c>
      <c r="G41" s="11">
        <f t="shared" si="12"/>
        <v>3644.3121300000057</v>
      </c>
      <c r="H41" s="6">
        <f t="shared" si="1"/>
        <v>97.074893067161668</v>
      </c>
    </row>
    <row r="42" spans="1:8" s="43" customFormat="1" ht="11.25" customHeight="1" x14ac:dyDescent="0.2">
      <c r="A42" s="72" t="s">
        <v>46</v>
      </c>
      <c r="B42" s="11">
        <v>29529.62</v>
      </c>
      <c r="C42" s="11">
        <v>29511.227320000002</v>
      </c>
      <c r="D42" s="11">
        <v>5.1008800000000001</v>
      </c>
      <c r="E42" s="11">
        <f t="shared" si="10"/>
        <v>29516.328200000004</v>
      </c>
      <c r="F42" s="11">
        <f t="shared" si="11"/>
        <v>13.291799999995419</v>
      </c>
      <c r="G42" s="11">
        <f t="shared" si="12"/>
        <v>18.392679999997199</v>
      </c>
      <c r="H42" s="6">
        <f t="shared" ref="H42:H73" si="13">IFERROR(E42/B42*100,"")</f>
        <v>99.954988245700434</v>
      </c>
    </row>
    <row r="43" spans="1:8" s="43" customFormat="1" ht="11.25" customHeight="1" x14ac:dyDescent="0.2">
      <c r="A43" s="70" t="s">
        <v>47</v>
      </c>
      <c r="B43" s="11">
        <v>810461.54700000002</v>
      </c>
      <c r="C43" s="11">
        <v>623960.61479999998</v>
      </c>
      <c r="D43" s="11">
        <v>654.50970999999993</v>
      </c>
      <c r="E43" s="11">
        <f t="shared" si="10"/>
        <v>624615.12450999999</v>
      </c>
      <c r="F43" s="11">
        <f t="shared" si="11"/>
        <v>185846.42249000003</v>
      </c>
      <c r="G43" s="11">
        <f t="shared" si="12"/>
        <v>186500.93220000004</v>
      </c>
      <c r="H43" s="6">
        <f t="shared" si="13"/>
        <v>77.069063525847952</v>
      </c>
    </row>
    <row r="44" spans="1:8" s="43" customFormat="1" ht="11.25" customHeight="1" x14ac:dyDescent="0.2">
      <c r="A44" s="70" t="s">
        <v>49</v>
      </c>
      <c r="B44" s="11">
        <v>78028.841</v>
      </c>
      <c r="C44" s="11">
        <v>76416.900229999999</v>
      </c>
      <c r="D44" s="11">
        <v>0</v>
      </c>
      <c r="E44" s="11">
        <f t="shared" si="10"/>
        <v>76416.900229999999</v>
      </c>
      <c r="F44" s="11">
        <f t="shared" si="11"/>
        <v>1611.9407700000011</v>
      </c>
      <c r="G44" s="11">
        <f t="shared" si="12"/>
        <v>1611.9407700000011</v>
      </c>
      <c r="H44" s="6">
        <f t="shared" si="13"/>
        <v>97.934173121961393</v>
      </c>
    </row>
    <row r="45" spans="1:8" s="43" customFormat="1" ht="11.25" customHeight="1" x14ac:dyDescent="0.2">
      <c r="A45" s="70" t="s">
        <v>48</v>
      </c>
      <c r="B45" s="11">
        <v>251168.41699999999</v>
      </c>
      <c r="C45" s="11">
        <v>244179.95598</v>
      </c>
      <c r="D45" s="11">
        <v>5269.9843000000001</v>
      </c>
      <c r="E45" s="11">
        <f t="shared" si="10"/>
        <v>249449.94028000001</v>
      </c>
      <c r="F45" s="11">
        <f t="shared" si="11"/>
        <v>1718.4767199999769</v>
      </c>
      <c r="G45" s="11">
        <f t="shared" si="12"/>
        <v>6988.4610199999879</v>
      </c>
      <c r="H45" s="6">
        <f t="shared" si="13"/>
        <v>99.315807002916301</v>
      </c>
    </row>
    <row r="46" spans="1:8" s="43" customFormat="1" ht="11.25" customHeight="1" x14ac:dyDescent="0.2">
      <c r="A46" s="70" t="s">
        <v>312</v>
      </c>
      <c r="B46" s="11">
        <v>155015</v>
      </c>
      <c r="C46" s="11">
        <v>67318.862989999994</v>
      </c>
      <c r="D46" s="11">
        <v>2358.9497000000001</v>
      </c>
      <c r="E46" s="11">
        <f t="shared" si="10"/>
        <v>69677.812689999992</v>
      </c>
      <c r="F46" s="11">
        <f t="shared" si="11"/>
        <v>85337.187310000008</v>
      </c>
      <c r="G46" s="11">
        <f t="shared" si="12"/>
        <v>87696.137010000006</v>
      </c>
      <c r="H46" s="6">
        <f t="shared" si="13"/>
        <v>44.949077631196978</v>
      </c>
    </row>
    <row r="47" spans="1:8" s="43" customFormat="1" ht="11.25" customHeight="1" x14ac:dyDescent="0.2">
      <c r="A47" s="70"/>
      <c r="B47" s="7"/>
      <c r="C47" s="7"/>
      <c r="D47" s="7"/>
      <c r="E47" s="7"/>
      <c r="F47" s="7"/>
      <c r="G47" s="7"/>
      <c r="H47" s="6" t="str">
        <f t="shared" si="13"/>
        <v/>
      </c>
    </row>
    <row r="48" spans="1:8" s="43" customFormat="1" ht="11.25" customHeight="1" x14ac:dyDescent="0.2">
      <c r="A48" s="67" t="s">
        <v>50</v>
      </c>
      <c r="B48" s="11">
        <v>80364690.471999988</v>
      </c>
      <c r="C48" s="11">
        <v>75691975.097790003</v>
      </c>
      <c r="D48" s="11">
        <v>837653.6047299999</v>
      </c>
      <c r="E48" s="11">
        <f t="shared" ref="E48" si="14">C48+D48</f>
        <v>76529628.702519998</v>
      </c>
      <c r="F48" s="11">
        <f>B48-E48</f>
        <v>3835061.76947999</v>
      </c>
      <c r="G48" s="11">
        <f>B48-C48</f>
        <v>4672715.3742099851</v>
      </c>
      <c r="H48" s="6">
        <f t="shared" si="13"/>
        <v>95.22792690800425</v>
      </c>
    </row>
    <row r="49" spans="1:8" s="43" customFormat="1" ht="11.25" customHeight="1" x14ac:dyDescent="0.2">
      <c r="A49" s="73"/>
      <c r="B49" s="8"/>
      <c r="C49" s="8"/>
      <c r="D49" s="8"/>
      <c r="E49" s="8"/>
      <c r="F49" s="8"/>
      <c r="G49" s="8"/>
      <c r="H49" s="6" t="str">
        <f t="shared" si="13"/>
        <v/>
      </c>
    </row>
    <row r="50" spans="1:8" s="43" customFormat="1" ht="11.25" customHeight="1" x14ac:dyDescent="0.2">
      <c r="A50" s="67" t="s">
        <v>51</v>
      </c>
      <c r="B50" s="11">
        <v>1643425.54318</v>
      </c>
      <c r="C50" s="11">
        <v>1535619.08342</v>
      </c>
      <c r="D50" s="11">
        <v>21365.70464</v>
      </c>
      <c r="E50" s="11">
        <f t="shared" ref="E50" si="15">C50+D50</f>
        <v>1556984.7880599999</v>
      </c>
      <c r="F50" s="11">
        <f>B50-E50</f>
        <v>86440.755120000103</v>
      </c>
      <c r="G50" s="11">
        <f>B50-C50</f>
        <v>107806.45976</v>
      </c>
      <c r="H50" s="6">
        <f t="shared" si="13"/>
        <v>94.74020861616043</v>
      </c>
    </row>
    <row r="51" spans="1:8" s="43" customFormat="1" ht="11.25" customHeight="1" x14ac:dyDescent="0.2">
      <c r="A51" s="70"/>
      <c r="B51" s="8"/>
      <c r="C51" s="8"/>
      <c r="D51" s="8"/>
      <c r="E51" s="8"/>
      <c r="F51" s="8"/>
      <c r="G51" s="8"/>
      <c r="H51" s="6" t="str">
        <f t="shared" si="13"/>
        <v/>
      </c>
    </row>
    <row r="52" spans="1:8" s="43" customFormat="1" ht="11.25" customHeight="1" x14ac:dyDescent="0.2">
      <c r="A52" s="67" t="s">
        <v>52</v>
      </c>
      <c r="B52" s="9">
        <f t="shared" ref="B52:C52" si="16">SUM(B53:B58)</f>
        <v>19386512.337249998</v>
      </c>
      <c r="C52" s="9">
        <f t="shared" si="16"/>
        <v>16940139.387689997</v>
      </c>
      <c r="D52" s="9">
        <f t="shared" ref="D52:G52" si="17">SUM(D53:D58)</f>
        <v>931372.48760999995</v>
      </c>
      <c r="E52" s="14">
        <f t="shared" si="17"/>
        <v>17871511.875299998</v>
      </c>
      <c r="F52" s="14">
        <f t="shared" si="17"/>
        <v>1515000.461949998</v>
      </c>
      <c r="G52" s="14">
        <f t="shared" si="17"/>
        <v>2446372.9495599978</v>
      </c>
      <c r="H52" s="6">
        <f t="shared" si="13"/>
        <v>92.185286163932545</v>
      </c>
    </row>
    <row r="53" spans="1:8" s="43" customFormat="1" ht="11.25" customHeight="1" x14ac:dyDescent="0.2">
      <c r="A53" s="70" t="s">
        <v>32</v>
      </c>
      <c r="B53" s="11">
        <v>14941413.585599996</v>
      </c>
      <c r="C53" s="11">
        <v>12787103.422109999</v>
      </c>
      <c r="D53" s="11">
        <v>880199.81727999996</v>
      </c>
      <c r="E53" s="11">
        <f t="shared" ref="E53:E58" si="18">C53+D53</f>
        <v>13667303.239389999</v>
      </c>
      <c r="F53" s="11">
        <f t="shared" ref="F53:F58" si="19">B53-E53</f>
        <v>1274110.3462099973</v>
      </c>
      <c r="G53" s="11">
        <f t="shared" ref="G53:G58" si="20">B53-C53</f>
        <v>2154310.1634899974</v>
      </c>
      <c r="H53" s="6">
        <f t="shared" si="13"/>
        <v>91.472625137437205</v>
      </c>
    </row>
    <row r="54" spans="1:8" s="43" customFormat="1" ht="11.25" customHeight="1" x14ac:dyDescent="0.2">
      <c r="A54" s="70" t="s">
        <v>53</v>
      </c>
      <c r="B54" s="11">
        <v>2012126.1731399999</v>
      </c>
      <c r="C54" s="11">
        <v>1796247.2138499999</v>
      </c>
      <c r="D54" s="11">
        <v>40959.470340000007</v>
      </c>
      <c r="E54" s="11">
        <f t="shared" si="18"/>
        <v>1837206.6841899999</v>
      </c>
      <c r="F54" s="11">
        <f t="shared" si="19"/>
        <v>174919.48894999991</v>
      </c>
      <c r="G54" s="11">
        <f t="shared" si="20"/>
        <v>215878.95928999991</v>
      </c>
      <c r="H54" s="6">
        <f t="shared" si="13"/>
        <v>91.306733579384272</v>
      </c>
    </row>
    <row r="55" spans="1:8" s="43" customFormat="1" ht="11.25" customHeight="1" x14ac:dyDescent="0.2">
      <c r="A55" s="70" t="s">
        <v>54</v>
      </c>
      <c r="B55" s="11">
        <v>1102566.6505100005</v>
      </c>
      <c r="C55" s="11">
        <v>1040448.2376599999</v>
      </c>
      <c r="D55" s="11">
        <v>7701.1351399999985</v>
      </c>
      <c r="E55" s="11">
        <f t="shared" si="18"/>
        <v>1048149.3727999999</v>
      </c>
      <c r="F55" s="11">
        <f t="shared" si="19"/>
        <v>54417.277710000635</v>
      </c>
      <c r="G55" s="11">
        <f t="shared" si="20"/>
        <v>62118.412850000663</v>
      </c>
      <c r="H55" s="6">
        <f t="shared" si="13"/>
        <v>95.064490869116213</v>
      </c>
    </row>
    <row r="56" spans="1:8" s="43" customFormat="1" ht="11.25" customHeight="1" x14ac:dyDescent="0.2">
      <c r="A56" s="70" t="s">
        <v>55</v>
      </c>
      <c r="B56" s="11">
        <v>1133387.392</v>
      </c>
      <c r="C56" s="11">
        <v>1128452.8785599999</v>
      </c>
      <c r="D56" s="11">
        <v>1924.7041999999999</v>
      </c>
      <c r="E56" s="11">
        <f t="shared" si="18"/>
        <v>1130377.5827599999</v>
      </c>
      <c r="F56" s="11">
        <f t="shared" si="19"/>
        <v>3009.8092400000896</v>
      </c>
      <c r="G56" s="11">
        <f t="shared" si="20"/>
        <v>4934.5134400001261</v>
      </c>
      <c r="H56" s="6">
        <f t="shared" si="13"/>
        <v>99.734441263309904</v>
      </c>
    </row>
    <row r="57" spans="1:8" s="43" customFormat="1" ht="11.25" customHeight="1" x14ac:dyDescent="0.2">
      <c r="A57" s="70" t="s">
        <v>56</v>
      </c>
      <c r="B57" s="11">
        <v>103010.38400000002</v>
      </c>
      <c r="C57" s="11">
        <v>100124.33754000001</v>
      </c>
      <c r="D57" s="11">
        <v>178.55339999999998</v>
      </c>
      <c r="E57" s="11">
        <f t="shared" si="18"/>
        <v>100302.89094000001</v>
      </c>
      <c r="F57" s="11">
        <f t="shared" si="19"/>
        <v>2707.493060000008</v>
      </c>
      <c r="G57" s="11">
        <f t="shared" si="20"/>
        <v>2886.0464600000123</v>
      </c>
      <c r="H57" s="6">
        <f t="shared" si="13"/>
        <v>97.371630941595171</v>
      </c>
    </row>
    <row r="58" spans="1:8" s="43" customFormat="1" ht="11.25" customHeight="1" x14ac:dyDescent="0.2">
      <c r="A58" s="70" t="s">
        <v>57</v>
      </c>
      <c r="B58" s="11">
        <v>94008.152000000002</v>
      </c>
      <c r="C58" s="11">
        <v>87763.29797</v>
      </c>
      <c r="D58" s="11">
        <v>408.80725000000001</v>
      </c>
      <c r="E58" s="11">
        <f t="shared" si="18"/>
        <v>88172.105219999998</v>
      </c>
      <c r="F58" s="11">
        <f t="shared" si="19"/>
        <v>5836.0467800000042</v>
      </c>
      <c r="G58" s="11">
        <f t="shared" si="20"/>
        <v>6244.8540300000022</v>
      </c>
      <c r="H58" s="6">
        <f t="shared" si="13"/>
        <v>93.791977976548253</v>
      </c>
    </row>
    <row r="59" spans="1:8" s="43" customFormat="1" ht="11.25" customHeight="1" x14ac:dyDescent="0.2">
      <c r="A59" s="70"/>
      <c r="B59" s="8"/>
      <c r="C59" s="8"/>
      <c r="D59" s="8"/>
      <c r="E59" s="8"/>
      <c r="F59" s="8"/>
      <c r="G59" s="8"/>
      <c r="H59" s="6" t="str">
        <f t="shared" si="13"/>
        <v/>
      </c>
    </row>
    <row r="60" spans="1:8" s="43" customFormat="1" ht="11.25" customHeight="1" x14ac:dyDescent="0.2">
      <c r="A60" s="67" t="s">
        <v>58</v>
      </c>
      <c r="B60" s="9">
        <f t="shared" ref="B60:C60" si="21">SUM(B61:B70)</f>
        <v>33576939.248250067</v>
      </c>
      <c r="C60" s="9">
        <f t="shared" si="21"/>
        <v>30353870.163600091</v>
      </c>
      <c r="D60" s="9">
        <f t="shared" ref="D60:G60" si="22">SUM(D61:D70)</f>
        <v>145909.72191000002</v>
      </c>
      <c r="E60" s="9">
        <f t="shared" si="22"/>
        <v>30499779.885510094</v>
      </c>
      <c r="F60" s="9">
        <f t="shared" si="22"/>
        <v>3077159.3627399784</v>
      </c>
      <c r="G60" s="9">
        <f t="shared" si="22"/>
        <v>3223069.0846499791</v>
      </c>
      <c r="H60" s="6">
        <f t="shared" si="13"/>
        <v>90.835497720655567</v>
      </c>
    </row>
    <row r="61" spans="1:8" s="43" customFormat="1" ht="11.25" customHeight="1" x14ac:dyDescent="0.2">
      <c r="A61" s="70" t="s">
        <v>59</v>
      </c>
      <c r="B61" s="11">
        <v>953618.07500007027</v>
      </c>
      <c r="C61" s="11">
        <v>665455.45647008903</v>
      </c>
      <c r="D61" s="11">
        <v>25559.699549999983</v>
      </c>
      <c r="E61" s="11">
        <f t="shared" ref="E61:E70" si="23">C61+D61</f>
        <v>691015.15602008905</v>
      </c>
      <c r="F61" s="11">
        <f t="shared" ref="F61:F70" si="24">B61-E61</f>
        <v>262602.91897998122</v>
      </c>
      <c r="G61" s="11">
        <f t="shared" ref="G61:G70" si="25">B61-C61</f>
        <v>288162.61852998124</v>
      </c>
      <c r="H61" s="6">
        <f t="shared" si="13"/>
        <v>72.462464180960296</v>
      </c>
    </row>
    <row r="62" spans="1:8" s="43" customFormat="1" ht="11.25" customHeight="1" x14ac:dyDescent="0.2">
      <c r="A62" s="70" t="s">
        <v>60</v>
      </c>
      <c r="B62" s="11">
        <v>4557033.8129999992</v>
      </c>
      <c r="C62" s="11">
        <v>2786800.3132099998</v>
      </c>
      <c r="D62" s="11">
        <v>17626.980789999998</v>
      </c>
      <c r="E62" s="11">
        <f t="shared" si="23"/>
        <v>2804427.2939999998</v>
      </c>
      <c r="F62" s="11">
        <f t="shared" si="24"/>
        <v>1752606.5189999994</v>
      </c>
      <c r="G62" s="11">
        <f t="shared" si="25"/>
        <v>1770233.4997899993</v>
      </c>
      <c r="H62" s="6">
        <f t="shared" si="13"/>
        <v>61.540629477001431</v>
      </c>
    </row>
    <row r="63" spans="1:8" s="43" customFormat="1" ht="11.25" customHeight="1" x14ac:dyDescent="0.2">
      <c r="A63" s="70" t="s">
        <v>61</v>
      </c>
      <c r="B63" s="11">
        <v>10870027.52</v>
      </c>
      <c r="C63" s="11">
        <v>10008386.623660004</v>
      </c>
      <c r="D63" s="11">
        <v>91528.514140000014</v>
      </c>
      <c r="E63" s="11">
        <f t="shared" si="23"/>
        <v>10099915.137800004</v>
      </c>
      <c r="F63" s="11">
        <f t="shared" si="24"/>
        <v>770112.38219999522</v>
      </c>
      <c r="G63" s="11">
        <f t="shared" si="25"/>
        <v>861640.89633999579</v>
      </c>
      <c r="H63" s="6">
        <f t="shared" si="13"/>
        <v>92.915267410472978</v>
      </c>
    </row>
    <row r="64" spans="1:8" s="43" customFormat="1" ht="11.25" customHeight="1" x14ac:dyDescent="0.2">
      <c r="A64" s="70" t="s">
        <v>62</v>
      </c>
      <c r="B64" s="11">
        <v>320830.87624999991</v>
      </c>
      <c r="C64" s="11">
        <v>218383.31166000004</v>
      </c>
      <c r="D64" s="11">
        <v>2089.8808300000001</v>
      </c>
      <c r="E64" s="11">
        <f t="shared" si="23"/>
        <v>220473.19249000004</v>
      </c>
      <c r="F64" s="11">
        <f t="shared" si="24"/>
        <v>100357.68375999987</v>
      </c>
      <c r="G64" s="11">
        <f t="shared" si="25"/>
        <v>102447.56458999988</v>
      </c>
      <c r="H64" s="6">
        <f t="shared" si="13"/>
        <v>68.71944342358168</v>
      </c>
    </row>
    <row r="65" spans="1:8" s="43" customFormat="1" ht="11.25" customHeight="1" x14ac:dyDescent="0.2">
      <c r="A65" s="70" t="s">
        <v>63</v>
      </c>
      <c r="B65" s="11">
        <v>16511054.073000001</v>
      </c>
      <c r="C65" s="11">
        <v>16328326.902429998</v>
      </c>
      <c r="D65" s="11">
        <v>2859.2369299999996</v>
      </c>
      <c r="E65" s="11">
        <f t="shared" si="23"/>
        <v>16331186.139359998</v>
      </c>
      <c r="F65" s="11">
        <f t="shared" si="24"/>
        <v>179867.9336400032</v>
      </c>
      <c r="G65" s="11">
        <f t="shared" si="25"/>
        <v>182727.17057000287</v>
      </c>
      <c r="H65" s="6">
        <f t="shared" si="13"/>
        <v>98.9106211339097</v>
      </c>
    </row>
    <row r="66" spans="1:8" s="43" customFormat="1" ht="11.25" customHeight="1" x14ac:dyDescent="0.2">
      <c r="A66" s="70" t="s">
        <v>64</v>
      </c>
      <c r="B66" s="11">
        <v>12074</v>
      </c>
      <c r="C66" s="11">
        <v>11973.300359999999</v>
      </c>
      <c r="D66" s="11">
        <v>42.399089999999994</v>
      </c>
      <c r="E66" s="11">
        <f t="shared" si="23"/>
        <v>12015.69945</v>
      </c>
      <c r="F66" s="11">
        <f t="shared" si="24"/>
        <v>58.30054999999993</v>
      </c>
      <c r="G66" s="11">
        <f t="shared" si="25"/>
        <v>100.69964000000073</v>
      </c>
      <c r="H66" s="6">
        <f t="shared" si="13"/>
        <v>99.517139721716092</v>
      </c>
    </row>
    <row r="67" spans="1:8" s="43" customFormat="1" ht="11.25" customHeight="1" x14ac:dyDescent="0.2">
      <c r="A67" s="70" t="s">
        <v>65</v>
      </c>
      <c r="B67" s="11">
        <v>184171.44699999999</v>
      </c>
      <c r="C67" s="11">
        <v>178292.06265000001</v>
      </c>
      <c r="D67" s="11">
        <v>1493.0525500000001</v>
      </c>
      <c r="E67" s="11">
        <f t="shared" si="23"/>
        <v>179785.1152</v>
      </c>
      <c r="F67" s="11">
        <f t="shared" si="24"/>
        <v>4386.3317999999854</v>
      </c>
      <c r="G67" s="11">
        <f t="shared" si="25"/>
        <v>5879.3843499999784</v>
      </c>
      <c r="H67" s="6">
        <f t="shared" si="13"/>
        <v>97.618343195185957</v>
      </c>
    </row>
    <row r="68" spans="1:8" s="43" customFormat="1" ht="11.25" customHeight="1" x14ac:dyDescent="0.2">
      <c r="A68" s="70" t="s">
        <v>66</v>
      </c>
      <c r="B68" s="11">
        <v>86570.648000000016</v>
      </c>
      <c r="C68" s="11">
        <v>83548.03029000001</v>
      </c>
      <c r="D68" s="11">
        <v>2878.42292</v>
      </c>
      <c r="E68" s="11">
        <f t="shared" si="23"/>
        <v>86426.453210000007</v>
      </c>
      <c r="F68" s="11">
        <f t="shared" si="24"/>
        <v>144.19479000000865</v>
      </c>
      <c r="G68" s="11">
        <f t="shared" si="25"/>
        <v>3022.6177100000059</v>
      </c>
      <c r="H68" s="6">
        <f t="shared" si="13"/>
        <v>99.833436859569304</v>
      </c>
    </row>
    <row r="69" spans="1:8" s="43" customFormat="1" ht="11.25" customHeight="1" x14ac:dyDescent="0.2">
      <c r="A69" s="72" t="s">
        <v>67</v>
      </c>
      <c r="B69" s="11">
        <v>81558.796000000002</v>
      </c>
      <c r="C69" s="11">
        <v>72704.16287</v>
      </c>
      <c r="D69" s="11">
        <v>1831.53511</v>
      </c>
      <c r="E69" s="11">
        <f t="shared" si="23"/>
        <v>74535.697979999997</v>
      </c>
      <c r="F69" s="11">
        <f t="shared" si="24"/>
        <v>7023.0980200000049</v>
      </c>
      <c r="G69" s="11">
        <f t="shared" si="25"/>
        <v>8854.633130000002</v>
      </c>
      <c r="H69" s="6">
        <f t="shared" si="13"/>
        <v>91.388914054101534</v>
      </c>
    </row>
    <row r="70" spans="1:8" s="43" customFormat="1" ht="11.25" customHeight="1" x14ac:dyDescent="0.2">
      <c r="A70" s="70" t="s">
        <v>330</v>
      </c>
      <c r="B70" s="11">
        <v>0</v>
      </c>
      <c r="C70" s="11">
        <v>0</v>
      </c>
      <c r="D70" s="11">
        <v>0</v>
      </c>
      <c r="E70" s="11">
        <f t="shared" si="23"/>
        <v>0</v>
      </c>
      <c r="F70" s="11">
        <f t="shared" si="24"/>
        <v>0</v>
      </c>
      <c r="G70" s="11">
        <f t="shared" si="25"/>
        <v>0</v>
      </c>
      <c r="H70" s="6" t="str">
        <f t="shared" si="13"/>
        <v/>
      </c>
    </row>
    <row r="71" spans="1:8" s="43" customFormat="1" ht="11.25" customHeight="1" x14ac:dyDescent="0.2">
      <c r="A71" s="70"/>
      <c r="B71" s="8"/>
      <c r="C71" s="8"/>
      <c r="D71" s="8"/>
      <c r="E71" s="8"/>
      <c r="F71" s="8"/>
      <c r="G71" s="8"/>
      <c r="H71" s="6" t="str">
        <f t="shared" si="13"/>
        <v/>
      </c>
    </row>
    <row r="72" spans="1:8" s="43" customFormat="1" ht="11.25" customHeight="1" x14ac:dyDescent="0.2">
      <c r="A72" s="67" t="s">
        <v>68</v>
      </c>
      <c r="B72" s="9">
        <f t="shared" ref="B72:G72" si="26">SUM(B73:B77)</f>
        <v>12652411.858999999</v>
      </c>
      <c r="C72" s="9">
        <f t="shared" si="26"/>
        <v>11195029.14271</v>
      </c>
      <c r="D72" s="9">
        <f t="shared" ref="D72" si="27">SUM(D73:D77)</f>
        <v>19754.009050000001</v>
      </c>
      <c r="E72" s="14">
        <f t="shared" si="26"/>
        <v>11214783.151759999</v>
      </c>
      <c r="F72" s="14">
        <f t="shared" si="26"/>
        <v>1437628.7072399999</v>
      </c>
      <c r="G72" s="14">
        <f t="shared" si="26"/>
        <v>1457382.7162899999</v>
      </c>
      <c r="H72" s="6">
        <f t="shared" si="13"/>
        <v>88.637512568661947</v>
      </c>
    </row>
    <row r="73" spans="1:8" s="43" customFormat="1" ht="11.25" customHeight="1" x14ac:dyDescent="0.2">
      <c r="A73" s="70" t="s">
        <v>32</v>
      </c>
      <c r="B73" s="11">
        <v>12542937.164999999</v>
      </c>
      <c r="C73" s="11">
        <v>11091243.812659999</v>
      </c>
      <c r="D73" s="11">
        <v>19603.13954</v>
      </c>
      <c r="E73" s="11">
        <f t="shared" ref="E73:E77" si="28">C73+D73</f>
        <v>11110846.952199999</v>
      </c>
      <c r="F73" s="11">
        <f>B73-E73</f>
        <v>1432090.2127999999</v>
      </c>
      <c r="G73" s="11">
        <f>B73-C73</f>
        <v>1451693.3523399998</v>
      </c>
      <c r="H73" s="6">
        <f t="shared" si="13"/>
        <v>88.58249711402425</v>
      </c>
    </row>
    <row r="74" spans="1:8" s="43" customFormat="1" ht="11.25" customHeight="1" x14ac:dyDescent="0.2">
      <c r="A74" s="70" t="s">
        <v>69</v>
      </c>
      <c r="B74" s="11">
        <v>57412.953000000009</v>
      </c>
      <c r="C74" s="11">
        <v>57288.6368</v>
      </c>
      <c r="D74" s="11">
        <v>41.123550000000002</v>
      </c>
      <c r="E74" s="11">
        <f t="shared" si="28"/>
        <v>57329.760349999997</v>
      </c>
      <c r="F74" s="11">
        <f>B74-E74</f>
        <v>83.192650000011781</v>
      </c>
      <c r="G74" s="11">
        <f>B74-C74</f>
        <v>124.31620000000839</v>
      </c>
      <c r="H74" s="6">
        <f t="shared" ref="H74:H92" si="29">IFERROR(E74/B74*100,"")</f>
        <v>99.855097768616758</v>
      </c>
    </row>
    <row r="75" spans="1:8" s="43" customFormat="1" ht="11.25" customHeight="1" x14ac:dyDescent="0.2">
      <c r="A75" s="70" t="s">
        <v>70</v>
      </c>
      <c r="B75" s="11">
        <v>3608.9230000000002</v>
      </c>
      <c r="C75" s="11">
        <v>3549.29585</v>
      </c>
      <c r="D75" s="11">
        <v>52.22007</v>
      </c>
      <c r="E75" s="11">
        <f t="shared" si="28"/>
        <v>3601.5159199999998</v>
      </c>
      <c r="F75" s="11">
        <f>B75-E75</f>
        <v>7.4070800000004056</v>
      </c>
      <c r="G75" s="11">
        <f>B75-C75</f>
        <v>59.627150000000256</v>
      </c>
      <c r="H75" s="6">
        <f t="shared" si="29"/>
        <v>99.794756496605757</v>
      </c>
    </row>
    <row r="76" spans="1:8" s="43" customFormat="1" ht="11.25" customHeight="1" x14ac:dyDescent="0.2">
      <c r="A76" s="70" t="s">
        <v>71</v>
      </c>
      <c r="B76" s="11">
        <v>20323.817999999992</v>
      </c>
      <c r="C76" s="11">
        <v>18537.279260000003</v>
      </c>
      <c r="D76" s="11">
        <v>36.3125</v>
      </c>
      <c r="E76" s="11">
        <f t="shared" si="28"/>
        <v>18573.591760000003</v>
      </c>
      <c r="F76" s="11">
        <f>B76-E76</f>
        <v>1750.226239999989</v>
      </c>
      <c r="G76" s="11">
        <f>B76-C76</f>
        <v>1786.538739999989</v>
      </c>
      <c r="H76" s="6">
        <f t="shared" si="29"/>
        <v>91.388299973951789</v>
      </c>
    </row>
    <row r="77" spans="1:8" s="43" customFormat="1" ht="11.25" customHeight="1" x14ac:dyDescent="0.2">
      <c r="A77" s="70" t="s">
        <v>300</v>
      </c>
      <c r="B77" s="11">
        <v>28128.999999999996</v>
      </c>
      <c r="C77" s="11">
        <v>24410.118140000002</v>
      </c>
      <c r="D77" s="11">
        <v>21.21339</v>
      </c>
      <c r="E77" s="11">
        <f t="shared" si="28"/>
        <v>24431.331530000003</v>
      </c>
      <c r="F77" s="11">
        <f>B77-E77</f>
        <v>3697.6684699999932</v>
      </c>
      <c r="G77" s="11">
        <f>B77-C77</f>
        <v>3718.881859999994</v>
      </c>
      <c r="H77" s="6">
        <f t="shared" si="29"/>
        <v>86.854603896334766</v>
      </c>
    </row>
    <row r="78" spans="1:8" s="43" customFormat="1" ht="11.25" customHeight="1" x14ac:dyDescent="0.2">
      <c r="A78" s="70"/>
      <c r="B78" s="8"/>
      <c r="C78" s="8"/>
      <c r="D78" s="8"/>
      <c r="E78" s="8"/>
      <c r="F78" s="8"/>
      <c r="G78" s="8"/>
      <c r="H78" s="6" t="str">
        <f t="shared" si="29"/>
        <v/>
      </c>
    </row>
    <row r="79" spans="1:8" s="43" customFormat="1" ht="11.25" customHeight="1" x14ac:dyDescent="0.2">
      <c r="A79" s="67" t="s">
        <v>72</v>
      </c>
      <c r="B79" s="9">
        <f>SUM(B80:B82)</f>
        <v>173008122.43202999</v>
      </c>
      <c r="C79" s="9">
        <f>SUM(C80:C82)</f>
        <v>153866730.127</v>
      </c>
      <c r="D79" s="9">
        <f>SUM(D80:D82)</f>
        <v>1956637.1094</v>
      </c>
      <c r="E79" s="14">
        <f t="shared" ref="E79:G79" si="30">SUM(E80:E82)</f>
        <v>155823367.23640001</v>
      </c>
      <c r="F79" s="14">
        <f t="shared" si="30"/>
        <v>17184755.195629995</v>
      </c>
      <c r="G79" s="14">
        <f t="shared" si="30"/>
        <v>19141392.305029996</v>
      </c>
      <c r="H79" s="6">
        <f t="shared" si="29"/>
        <v>90.067081849072494</v>
      </c>
    </row>
    <row r="80" spans="1:8" s="43" customFormat="1" ht="11.25" customHeight="1" x14ac:dyDescent="0.2">
      <c r="A80" s="70" t="s">
        <v>73</v>
      </c>
      <c r="B80" s="11">
        <v>172603072.43403</v>
      </c>
      <c r="C80" s="11">
        <v>153573275.3829</v>
      </c>
      <c r="D80" s="11">
        <v>1948386.71129</v>
      </c>
      <c r="E80" s="11">
        <f t="shared" ref="E80:E82" si="31">C80+D80</f>
        <v>155521662.09419</v>
      </c>
      <c r="F80" s="11">
        <f>B80-E80</f>
        <v>17081410.339839995</v>
      </c>
      <c r="G80" s="11">
        <f>B80-C80</f>
        <v>19029797.051129997</v>
      </c>
      <c r="H80" s="6">
        <f t="shared" si="29"/>
        <v>90.103646418942731</v>
      </c>
    </row>
    <row r="81" spans="1:8" s="43" customFormat="1" ht="11.25" customHeight="1" x14ac:dyDescent="0.2">
      <c r="A81" s="70" t="s">
        <v>74</v>
      </c>
      <c r="B81" s="11">
        <v>365727.99800000008</v>
      </c>
      <c r="C81" s="11">
        <v>265812.04090000002</v>
      </c>
      <c r="D81" s="11">
        <v>8174.4841799999995</v>
      </c>
      <c r="E81" s="11">
        <f t="shared" si="31"/>
        <v>273986.52508000005</v>
      </c>
      <c r="F81" s="11">
        <f>B81-E81</f>
        <v>91741.472920000029</v>
      </c>
      <c r="G81" s="11">
        <f>B81-C81</f>
        <v>99915.957100000058</v>
      </c>
      <c r="H81" s="6">
        <f t="shared" si="29"/>
        <v>74.915381534448443</v>
      </c>
    </row>
    <row r="82" spans="1:8" s="43" customFormat="1" ht="11.25" customHeight="1" x14ac:dyDescent="0.2">
      <c r="A82" s="70" t="s">
        <v>313</v>
      </c>
      <c r="B82" s="11">
        <v>39322</v>
      </c>
      <c r="C82" s="11">
        <v>27642.7032</v>
      </c>
      <c r="D82" s="11">
        <v>75.913929999999993</v>
      </c>
      <c r="E82" s="11">
        <f t="shared" si="31"/>
        <v>27718.617129999999</v>
      </c>
      <c r="F82" s="11">
        <f>B82-E82</f>
        <v>11603.382870000001</v>
      </c>
      <c r="G82" s="11">
        <f>B82-C82</f>
        <v>11679.2968</v>
      </c>
      <c r="H82" s="6">
        <f t="shared" si="29"/>
        <v>70.491371573165154</v>
      </c>
    </row>
    <row r="83" spans="1:8" s="43" customFormat="1" ht="11.25" customHeight="1" x14ac:dyDescent="0.2">
      <c r="A83" s="70"/>
      <c r="B83" s="8"/>
      <c r="C83" s="8"/>
      <c r="D83" s="8"/>
      <c r="E83" s="8"/>
      <c r="F83" s="8"/>
      <c r="G83" s="8"/>
      <c r="H83" s="6" t="str">
        <f t="shared" si="29"/>
        <v/>
      </c>
    </row>
    <row r="84" spans="1:8" s="43" customFormat="1" ht="11.25" customHeight="1" x14ac:dyDescent="0.2">
      <c r="A84" s="67" t="s">
        <v>280</v>
      </c>
      <c r="B84" s="9">
        <f t="shared" ref="B84:G84" si="32">+B85+B86</f>
        <v>1201530.7424600003</v>
      </c>
      <c r="C84" s="9">
        <f t="shared" si="32"/>
        <v>1050036.9736299999</v>
      </c>
      <c r="D84" s="9">
        <f t="shared" si="32"/>
        <v>3825.6304499999997</v>
      </c>
      <c r="E84" s="14">
        <f t="shared" si="32"/>
        <v>1053862.60408</v>
      </c>
      <c r="F84" s="14">
        <f t="shared" si="32"/>
        <v>147668.13838000025</v>
      </c>
      <c r="G84" s="14">
        <f t="shared" si="32"/>
        <v>151493.76883000031</v>
      </c>
      <c r="H84" s="6">
        <f t="shared" si="29"/>
        <v>87.70999915677011</v>
      </c>
    </row>
    <row r="85" spans="1:8" s="43" customFormat="1" ht="11.25" customHeight="1" x14ac:dyDescent="0.2">
      <c r="A85" s="70" t="s">
        <v>41</v>
      </c>
      <c r="B85" s="11">
        <v>822639.45600000024</v>
      </c>
      <c r="C85" s="11">
        <v>708994.33092999994</v>
      </c>
      <c r="D85" s="11">
        <v>1505.9621199999997</v>
      </c>
      <c r="E85" s="11">
        <f t="shared" ref="E85:E86" si="33">C85+D85</f>
        <v>710500.29304999998</v>
      </c>
      <c r="F85" s="11">
        <f>B85-E85</f>
        <v>112139.16295000026</v>
      </c>
      <c r="G85" s="11">
        <f>B85-C85</f>
        <v>113645.1250700003</v>
      </c>
      <c r="H85" s="6">
        <f t="shared" si="29"/>
        <v>86.368370477236112</v>
      </c>
    </row>
    <row r="86" spans="1:8" s="43" customFormat="1" ht="11.25" customHeight="1" x14ac:dyDescent="0.2">
      <c r="A86" s="70" t="s">
        <v>281</v>
      </c>
      <c r="B86" s="11">
        <v>378891.28645999997</v>
      </c>
      <c r="C86" s="11">
        <v>341042.64269999997</v>
      </c>
      <c r="D86" s="11">
        <v>2319.66833</v>
      </c>
      <c r="E86" s="11">
        <f t="shared" si="33"/>
        <v>343362.31102999998</v>
      </c>
      <c r="F86" s="11">
        <f>B86-E86</f>
        <v>35528.975429999991</v>
      </c>
      <c r="G86" s="11">
        <f>B86-C86</f>
        <v>37848.643760000006</v>
      </c>
      <c r="H86" s="6">
        <f t="shared" si="29"/>
        <v>90.622910396818838</v>
      </c>
    </row>
    <row r="87" spans="1:8" s="43" customFormat="1" ht="11.25" customHeight="1" x14ac:dyDescent="0.2">
      <c r="A87" s="70"/>
      <c r="B87" s="8"/>
      <c r="C87" s="8"/>
      <c r="D87" s="8"/>
      <c r="E87" s="8"/>
      <c r="F87" s="8"/>
      <c r="G87" s="8"/>
      <c r="H87" s="6" t="str">
        <f t="shared" si="29"/>
        <v/>
      </c>
    </row>
    <row r="88" spans="1:8" s="43" customFormat="1" ht="11.25" customHeight="1" x14ac:dyDescent="0.2">
      <c r="A88" s="67" t="s">
        <v>203</v>
      </c>
      <c r="B88" s="9">
        <f t="shared" ref="B88:C88" si="34">SUM(B89:B92)</f>
        <v>11386924.865700003</v>
      </c>
      <c r="C88" s="9">
        <f t="shared" si="34"/>
        <v>3795745.0615500002</v>
      </c>
      <c r="D88" s="9">
        <f t="shared" ref="D88:G88" si="35">SUM(D89:D92)</f>
        <v>161741.68343999999</v>
      </c>
      <c r="E88" s="14">
        <f t="shared" si="35"/>
        <v>3957486.74499</v>
      </c>
      <c r="F88" s="14">
        <f t="shared" si="35"/>
        <v>7429438.1207100013</v>
      </c>
      <c r="G88" s="14">
        <f t="shared" si="35"/>
        <v>7591179.8041500011</v>
      </c>
      <c r="H88" s="6">
        <f t="shared" si="29"/>
        <v>34.754657571429547</v>
      </c>
    </row>
    <row r="89" spans="1:8" s="43" customFormat="1" ht="11.25" customHeight="1" x14ac:dyDescent="0.2">
      <c r="A89" s="70" t="s">
        <v>44</v>
      </c>
      <c r="B89" s="11">
        <v>10285610.436700001</v>
      </c>
      <c r="C89" s="11">
        <v>2947929.0016700001</v>
      </c>
      <c r="D89" s="11">
        <v>62042.109389999969</v>
      </c>
      <c r="E89" s="11">
        <f t="shared" ref="E89:E92" si="36">C89+D89</f>
        <v>3009971.11106</v>
      </c>
      <c r="F89" s="11">
        <f>B89-E89</f>
        <v>7275639.3256400013</v>
      </c>
      <c r="G89" s="11">
        <f>B89-C89</f>
        <v>7337681.4350300012</v>
      </c>
      <c r="H89" s="6">
        <f t="shared" si="29"/>
        <v>29.263903485204406</v>
      </c>
    </row>
    <row r="90" spans="1:8" s="43" customFormat="1" ht="11.25" customHeight="1" x14ac:dyDescent="0.2">
      <c r="A90" s="70" t="s">
        <v>204</v>
      </c>
      <c r="B90" s="11">
        <v>300429.99999999994</v>
      </c>
      <c r="C90" s="11">
        <v>183244.6194</v>
      </c>
      <c r="D90" s="11">
        <v>358.00053000000003</v>
      </c>
      <c r="E90" s="11">
        <f t="shared" si="36"/>
        <v>183602.61992999999</v>
      </c>
      <c r="F90" s="11">
        <f>B90-E90</f>
        <v>116827.38006999996</v>
      </c>
      <c r="G90" s="11">
        <f>B90-C90</f>
        <v>117185.38059999995</v>
      </c>
      <c r="H90" s="6">
        <f t="shared" si="29"/>
        <v>61.113277612089348</v>
      </c>
    </row>
    <row r="91" spans="1:8" s="43" customFormat="1" ht="11.25" customHeight="1" x14ac:dyDescent="0.2">
      <c r="A91" s="70" t="s">
        <v>205</v>
      </c>
      <c r="B91" s="11">
        <v>203223.75300000003</v>
      </c>
      <c r="C91" s="11">
        <v>200153.16063999999</v>
      </c>
      <c r="D91" s="11">
        <v>42.808239999999998</v>
      </c>
      <c r="E91" s="11">
        <f t="shared" si="36"/>
        <v>200195.96888</v>
      </c>
      <c r="F91" s="11">
        <f>B91-E91</f>
        <v>3027.7841200000257</v>
      </c>
      <c r="G91" s="11">
        <f>B91-C91</f>
        <v>3070.5923600000388</v>
      </c>
      <c r="H91" s="6">
        <f t="shared" si="29"/>
        <v>98.510122918554686</v>
      </c>
    </row>
    <row r="92" spans="1:8" s="43" customFormat="1" ht="11.25" customHeight="1" x14ac:dyDescent="0.2">
      <c r="A92" s="70" t="s">
        <v>206</v>
      </c>
      <c r="B92" s="11">
        <v>597660.67600000009</v>
      </c>
      <c r="C92" s="11">
        <v>464418.27983999997</v>
      </c>
      <c r="D92" s="11">
        <v>99298.765280000021</v>
      </c>
      <c r="E92" s="11">
        <f t="shared" si="36"/>
        <v>563717.04512000002</v>
      </c>
      <c r="F92" s="11">
        <f>B92-E92</f>
        <v>33943.63088000007</v>
      </c>
      <c r="G92" s="11">
        <f>B92-C92</f>
        <v>133242.39616000012</v>
      </c>
      <c r="H92" s="6">
        <f t="shared" si="29"/>
        <v>94.320584866453544</v>
      </c>
    </row>
    <row r="93" spans="1:8" s="43" customFormat="1" ht="11.25" customHeight="1" x14ac:dyDescent="0.25">
      <c r="A93" s="13"/>
      <c r="B93" s="11"/>
      <c r="C93" s="7"/>
      <c r="D93" s="11"/>
      <c r="E93" s="7"/>
      <c r="F93" s="7"/>
      <c r="G93" s="7"/>
      <c r="H93" s="6"/>
    </row>
    <row r="94" spans="1:8" s="43" customFormat="1" ht="11.25" customHeight="1" x14ac:dyDescent="0.2">
      <c r="A94" s="67" t="s">
        <v>75</v>
      </c>
      <c r="B94" s="9">
        <f t="shared" ref="B94:C94" si="37">SUM(B95:B104)</f>
        <v>250421069.75841987</v>
      </c>
      <c r="C94" s="9">
        <f t="shared" si="37"/>
        <v>240207801.70909998</v>
      </c>
      <c r="D94" s="9">
        <f t="shared" ref="D94:G94" si="38">SUM(D95:D104)</f>
        <v>712455.70112999994</v>
      </c>
      <c r="E94" s="14">
        <f t="shared" si="38"/>
        <v>240920257.41022995</v>
      </c>
      <c r="F94" s="14">
        <f t="shared" si="38"/>
        <v>9500812.3481898941</v>
      </c>
      <c r="G94" s="14">
        <f t="shared" si="38"/>
        <v>10213268.049319899</v>
      </c>
      <c r="H94" s="6">
        <f t="shared" ref="H94:H126" si="39">IFERROR(E94/B94*100,"")</f>
        <v>96.206065105721606</v>
      </c>
    </row>
    <row r="95" spans="1:8" s="43" customFormat="1" ht="11.25" customHeight="1" x14ac:dyDescent="0.2">
      <c r="A95" s="70" t="s">
        <v>59</v>
      </c>
      <c r="B95" s="11">
        <v>5573809.2440600004</v>
      </c>
      <c r="C95" s="11">
        <v>5302222.9032100001</v>
      </c>
      <c r="D95" s="11">
        <v>18667.139640000005</v>
      </c>
      <c r="E95" s="11">
        <f t="shared" ref="E95:E104" si="40">C95+D95</f>
        <v>5320890.0428499999</v>
      </c>
      <c r="F95" s="11">
        <f t="shared" ref="F95:F104" si="41">B95-E95</f>
        <v>252919.20121000055</v>
      </c>
      <c r="G95" s="11">
        <f t="shared" ref="G95:G104" si="42">B95-C95</f>
        <v>271586.34085000027</v>
      </c>
      <c r="H95" s="6">
        <f t="shared" si="39"/>
        <v>95.462363526711357</v>
      </c>
    </row>
    <row r="96" spans="1:8" s="43" customFormat="1" ht="11.25" customHeight="1" x14ac:dyDescent="0.2">
      <c r="A96" s="70" t="s">
        <v>76</v>
      </c>
      <c r="B96" s="11">
        <v>27032234.583729997</v>
      </c>
      <c r="C96" s="11">
        <v>25196403.19647</v>
      </c>
      <c r="D96" s="11">
        <v>536076.64413000003</v>
      </c>
      <c r="E96" s="11">
        <f t="shared" si="40"/>
        <v>25732479.840599999</v>
      </c>
      <c r="F96" s="11">
        <f t="shared" si="41"/>
        <v>1299754.7431299984</v>
      </c>
      <c r="G96" s="11">
        <f t="shared" si="42"/>
        <v>1835831.3872599974</v>
      </c>
      <c r="H96" s="6">
        <f t="shared" si="39"/>
        <v>95.191833885933036</v>
      </c>
    </row>
    <row r="97" spans="1:8" s="43" customFormat="1" ht="11.25" customHeight="1" x14ac:dyDescent="0.2">
      <c r="A97" s="70" t="s">
        <v>77</v>
      </c>
      <c r="B97" s="11">
        <v>17982932.853999998</v>
      </c>
      <c r="C97" s="11">
        <v>17876181.72098</v>
      </c>
      <c r="D97" s="11">
        <v>75046.447379999998</v>
      </c>
      <c r="E97" s="11">
        <f t="shared" si="40"/>
        <v>17951228.168359999</v>
      </c>
      <c r="F97" s="11">
        <f t="shared" si="41"/>
        <v>31704.685639999807</v>
      </c>
      <c r="G97" s="11">
        <f t="shared" si="42"/>
        <v>106751.13301999867</v>
      </c>
      <c r="H97" s="6">
        <f t="shared" si="39"/>
        <v>99.823695690255846</v>
      </c>
    </row>
    <row r="98" spans="1:8" s="43" customFormat="1" ht="11.25" customHeight="1" x14ac:dyDescent="0.2">
      <c r="A98" s="70" t="s">
        <v>78</v>
      </c>
      <c r="B98" s="11">
        <v>193394.90099999995</v>
      </c>
      <c r="C98" s="11">
        <v>177936.91482000001</v>
      </c>
      <c r="D98" s="11">
        <v>506.99426</v>
      </c>
      <c r="E98" s="11">
        <f t="shared" si="40"/>
        <v>178443.90908000001</v>
      </c>
      <c r="F98" s="11">
        <f t="shared" si="41"/>
        <v>14950.991919999942</v>
      </c>
      <c r="G98" s="11">
        <f t="shared" si="42"/>
        <v>15457.986179999949</v>
      </c>
      <c r="H98" s="6">
        <f t="shared" si="39"/>
        <v>92.269190220273728</v>
      </c>
    </row>
    <row r="99" spans="1:8" s="43" customFormat="1" ht="11.25" customHeight="1" x14ac:dyDescent="0.2">
      <c r="A99" s="70" t="s">
        <v>79</v>
      </c>
      <c r="B99" s="11">
        <v>4322168.2920000032</v>
      </c>
      <c r="C99" s="11">
        <v>4192674.9787300001</v>
      </c>
      <c r="D99" s="11">
        <v>23685.265159999995</v>
      </c>
      <c r="E99" s="11">
        <f t="shared" si="40"/>
        <v>4216360.2438900005</v>
      </c>
      <c r="F99" s="11">
        <f t="shared" si="41"/>
        <v>105808.04811000265</v>
      </c>
      <c r="G99" s="11">
        <f t="shared" si="42"/>
        <v>129493.31327000307</v>
      </c>
      <c r="H99" s="6">
        <f t="shared" si="39"/>
        <v>97.551968341773147</v>
      </c>
    </row>
    <row r="100" spans="1:8" s="43" customFormat="1" ht="11.25" customHeight="1" x14ac:dyDescent="0.2">
      <c r="A100" s="70" t="s">
        <v>80</v>
      </c>
      <c r="B100" s="11">
        <v>193762060.91462988</v>
      </c>
      <c r="C100" s="11">
        <v>186013692.53965998</v>
      </c>
      <c r="D100" s="11">
        <v>56637.303990000022</v>
      </c>
      <c r="E100" s="11">
        <f t="shared" si="40"/>
        <v>186070329.84364998</v>
      </c>
      <c r="F100" s="11">
        <f t="shared" si="41"/>
        <v>7691731.0709798932</v>
      </c>
      <c r="G100" s="11">
        <f t="shared" si="42"/>
        <v>7748368.3749698997</v>
      </c>
      <c r="H100" s="6">
        <f t="shared" si="39"/>
        <v>96.030321397970269</v>
      </c>
    </row>
    <row r="101" spans="1:8" s="43" customFormat="1" ht="11.25" customHeight="1" x14ac:dyDescent="0.2">
      <c r="A101" s="70" t="s">
        <v>81</v>
      </c>
      <c r="B101" s="11">
        <v>616365.25999999989</v>
      </c>
      <c r="C101" s="11">
        <v>596163.75507000007</v>
      </c>
      <c r="D101" s="11">
        <v>92.22663</v>
      </c>
      <c r="E101" s="11">
        <f t="shared" si="40"/>
        <v>596255.98170000012</v>
      </c>
      <c r="F101" s="11">
        <f t="shared" si="41"/>
        <v>20109.278299999773</v>
      </c>
      <c r="G101" s="11">
        <f t="shared" si="42"/>
        <v>20201.504929999821</v>
      </c>
      <c r="H101" s="6">
        <f t="shared" si="39"/>
        <v>96.737441318480577</v>
      </c>
    </row>
    <row r="102" spans="1:8" s="43" customFormat="1" ht="11.25" customHeight="1" x14ac:dyDescent="0.2">
      <c r="A102" s="70" t="s">
        <v>215</v>
      </c>
      <c r="B102" s="11">
        <v>668604.15599999996</v>
      </c>
      <c r="C102" s="11">
        <v>630099.87835999997</v>
      </c>
      <c r="D102" s="11">
        <v>493.44028000000003</v>
      </c>
      <c r="E102" s="11">
        <f t="shared" si="40"/>
        <v>630593.31863999995</v>
      </c>
      <c r="F102" s="11">
        <f t="shared" si="41"/>
        <v>38010.837360000005</v>
      </c>
      <c r="G102" s="11">
        <f t="shared" si="42"/>
        <v>38504.277639999986</v>
      </c>
      <c r="H102" s="6">
        <f t="shared" si="39"/>
        <v>94.314896636687976</v>
      </c>
    </row>
    <row r="103" spans="1:8" s="43" customFormat="1" ht="11.25" customHeight="1" x14ac:dyDescent="0.2">
      <c r="A103" s="70" t="s">
        <v>216</v>
      </c>
      <c r="B103" s="11">
        <v>123418.79400000005</v>
      </c>
      <c r="C103" s="11">
        <v>115538.99590000001</v>
      </c>
      <c r="D103" s="11">
        <v>189.66351</v>
      </c>
      <c r="E103" s="11">
        <f t="shared" si="40"/>
        <v>115728.65941000001</v>
      </c>
      <c r="F103" s="11">
        <f t="shared" si="41"/>
        <v>7690.1345900000451</v>
      </c>
      <c r="G103" s="11">
        <f t="shared" si="42"/>
        <v>7879.7981000000436</v>
      </c>
      <c r="H103" s="6">
        <f t="shared" si="39"/>
        <v>93.769073298512353</v>
      </c>
    </row>
    <row r="104" spans="1:8" s="43" customFormat="1" ht="11.25" customHeight="1" x14ac:dyDescent="0.2">
      <c r="A104" s="70" t="s">
        <v>134</v>
      </c>
      <c r="B104" s="11">
        <v>146080.75900000002</v>
      </c>
      <c r="C104" s="11">
        <v>106886.82590000001</v>
      </c>
      <c r="D104" s="11">
        <v>1060.5761499999999</v>
      </c>
      <c r="E104" s="11">
        <f t="shared" si="40"/>
        <v>107947.40205</v>
      </c>
      <c r="F104" s="11">
        <f t="shared" si="41"/>
        <v>38133.356950000016</v>
      </c>
      <c r="G104" s="11">
        <f t="shared" si="42"/>
        <v>39193.933100000009</v>
      </c>
      <c r="H104" s="6">
        <f t="shared" si="39"/>
        <v>73.895701794649071</v>
      </c>
    </row>
    <row r="105" spans="1:8" s="43" customFormat="1" ht="11.25" customHeight="1" x14ac:dyDescent="0.2">
      <c r="A105" s="70"/>
      <c r="B105" s="11"/>
      <c r="C105" s="7"/>
      <c r="D105" s="11"/>
      <c r="E105" s="7"/>
      <c r="F105" s="7"/>
      <c r="G105" s="7"/>
      <c r="H105" s="6" t="str">
        <f t="shared" si="39"/>
        <v/>
      </c>
    </row>
    <row r="106" spans="1:8" s="43" customFormat="1" ht="11.25" customHeight="1" x14ac:dyDescent="0.2">
      <c r="A106" s="67" t="s">
        <v>82</v>
      </c>
      <c r="B106" s="14">
        <f>SUM(B107:B117)</f>
        <v>24667221.692999993</v>
      </c>
      <c r="C106" s="14">
        <f>SUM(C107:C117)</f>
        <v>22747498.194879998</v>
      </c>
      <c r="D106" s="14">
        <f>SUM(D107:D117)</f>
        <v>464705.42664999998</v>
      </c>
      <c r="E106" s="14">
        <f t="shared" ref="E106:G106" si="43">SUM(E107:E117)</f>
        <v>23212203.62153</v>
      </c>
      <c r="F106" s="14">
        <f t="shared" si="43"/>
        <v>1455018.0714699903</v>
      </c>
      <c r="G106" s="14">
        <f t="shared" si="43"/>
        <v>1919723.4981199899</v>
      </c>
      <c r="H106" s="6">
        <f t="shared" si="39"/>
        <v>94.101410813189005</v>
      </c>
    </row>
    <row r="107" spans="1:8" s="43" customFormat="1" ht="11.25" customHeight="1" x14ac:dyDescent="0.2">
      <c r="A107" s="70" t="s">
        <v>32</v>
      </c>
      <c r="B107" s="11">
        <v>8576787.6380000003</v>
      </c>
      <c r="C107" s="11">
        <v>7791878.6205099998</v>
      </c>
      <c r="D107" s="11">
        <v>99536.756510000007</v>
      </c>
      <c r="E107" s="11">
        <f t="shared" ref="E107:E117" si="44">C107+D107</f>
        <v>7891415.3770199995</v>
      </c>
      <c r="F107" s="11">
        <f t="shared" ref="F107:F117" si="45">B107-E107</f>
        <v>685372.26098000072</v>
      </c>
      <c r="G107" s="11">
        <f t="shared" ref="G107:G117" si="46">B107-C107</f>
        <v>784909.01749000046</v>
      </c>
      <c r="H107" s="6">
        <f t="shared" si="39"/>
        <v>92.008986465475544</v>
      </c>
    </row>
    <row r="108" spans="1:8" s="43" customFormat="1" ht="11.25" customHeight="1" x14ac:dyDescent="0.2">
      <c r="A108" s="70" t="s">
        <v>83</v>
      </c>
      <c r="B108" s="11">
        <v>4443659.6609999994</v>
      </c>
      <c r="C108" s="11">
        <v>4145063.4154699999</v>
      </c>
      <c r="D108" s="11">
        <v>222227.73882999999</v>
      </c>
      <c r="E108" s="11">
        <f t="shared" si="44"/>
        <v>4367291.1542999996</v>
      </c>
      <c r="F108" s="11">
        <f t="shared" si="45"/>
        <v>76368.506699999794</v>
      </c>
      <c r="G108" s="11">
        <f t="shared" si="46"/>
        <v>298596.24552999949</v>
      </c>
      <c r="H108" s="6">
        <f t="shared" si="39"/>
        <v>98.281405136170719</v>
      </c>
    </row>
    <row r="109" spans="1:8" s="43" customFormat="1" ht="11.25" customHeight="1" x14ac:dyDescent="0.2">
      <c r="A109" s="70" t="s">
        <v>84</v>
      </c>
      <c r="B109" s="11">
        <v>1318945.2179999999</v>
      </c>
      <c r="C109" s="11">
        <v>1297621.0992699999</v>
      </c>
      <c r="D109" s="11">
        <v>8243.1440700000003</v>
      </c>
      <c r="E109" s="11">
        <f t="shared" si="44"/>
        <v>1305864.2433399998</v>
      </c>
      <c r="F109" s="11">
        <f t="shared" si="45"/>
        <v>13080.974660000065</v>
      </c>
      <c r="G109" s="11">
        <f t="shared" si="46"/>
        <v>21324.118729999987</v>
      </c>
      <c r="H109" s="6">
        <f t="shared" si="39"/>
        <v>99.00822456600315</v>
      </c>
    </row>
    <row r="110" spans="1:8" s="43" customFormat="1" ht="11.25" customHeight="1" x14ac:dyDescent="0.2">
      <c r="A110" s="70" t="s">
        <v>85</v>
      </c>
      <c r="B110" s="11">
        <v>1478804.8750000002</v>
      </c>
      <c r="C110" s="11">
        <v>1269473.6401300002</v>
      </c>
      <c r="D110" s="11">
        <v>86475.940730000002</v>
      </c>
      <c r="E110" s="11">
        <f t="shared" si="44"/>
        <v>1355949.5808600001</v>
      </c>
      <c r="F110" s="11">
        <f t="shared" si="45"/>
        <v>122855.29414000013</v>
      </c>
      <c r="G110" s="11">
        <f t="shared" si="46"/>
        <v>209331.23487000004</v>
      </c>
      <c r="H110" s="6">
        <f t="shared" si="39"/>
        <v>91.692257970139551</v>
      </c>
    </row>
    <row r="111" spans="1:8" s="43" customFormat="1" ht="11.25" customHeight="1" x14ac:dyDescent="0.2">
      <c r="A111" s="70" t="s">
        <v>86</v>
      </c>
      <c r="B111" s="11">
        <v>2175253.301</v>
      </c>
      <c r="C111" s="11">
        <v>1925766.1379200001</v>
      </c>
      <c r="D111" s="11">
        <v>22367.660019999999</v>
      </c>
      <c r="E111" s="11">
        <f t="shared" si="44"/>
        <v>1948133.7979400002</v>
      </c>
      <c r="F111" s="11">
        <f t="shared" si="45"/>
        <v>227119.50305999978</v>
      </c>
      <c r="G111" s="11">
        <f t="shared" si="46"/>
        <v>249487.16307999985</v>
      </c>
      <c r="H111" s="6">
        <f t="shared" si="39"/>
        <v>89.558939965493252</v>
      </c>
    </row>
    <row r="112" spans="1:8" s="43" customFormat="1" ht="11.25" customHeight="1" x14ac:dyDescent="0.2">
      <c r="A112" s="70" t="s">
        <v>87</v>
      </c>
      <c r="B112" s="11">
        <v>224013.41000000003</v>
      </c>
      <c r="C112" s="11">
        <v>198425.18075999999</v>
      </c>
      <c r="D112" s="11">
        <v>683.00632999999993</v>
      </c>
      <c r="E112" s="11">
        <f t="shared" si="44"/>
        <v>199108.18708999999</v>
      </c>
      <c r="F112" s="11">
        <f t="shared" si="45"/>
        <v>24905.22291000004</v>
      </c>
      <c r="G112" s="11">
        <f t="shared" si="46"/>
        <v>25588.229240000044</v>
      </c>
      <c r="H112" s="6">
        <f t="shared" si="39"/>
        <v>88.882262490446422</v>
      </c>
    </row>
    <row r="113" spans="1:8" s="43" customFormat="1" ht="11.25" customHeight="1" x14ac:dyDescent="0.2">
      <c r="A113" s="70" t="s">
        <v>88</v>
      </c>
      <c r="B113" s="11">
        <v>1163430.3460000001</v>
      </c>
      <c r="C113" s="11">
        <v>1063270.3728200002</v>
      </c>
      <c r="D113" s="11">
        <v>6404.51325</v>
      </c>
      <c r="E113" s="11">
        <f t="shared" si="44"/>
        <v>1069674.8860700002</v>
      </c>
      <c r="F113" s="11">
        <f t="shared" si="45"/>
        <v>93755.459929999895</v>
      </c>
      <c r="G113" s="11">
        <f t="shared" si="46"/>
        <v>100159.97317999997</v>
      </c>
      <c r="H113" s="6">
        <f t="shared" si="39"/>
        <v>91.941463427325814</v>
      </c>
    </row>
    <row r="114" spans="1:8" s="43" customFormat="1" ht="11.25" customHeight="1" x14ac:dyDescent="0.2">
      <c r="A114" s="70" t="s">
        <v>89</v>
      </c>
      <c r="B114" s="11">
        <v>774643.72099999222</v>
      </c>
      <c r="C114" s="11">
        <v>720210.12116000173</v>
      </c>
      <c r="D114" s="11">
        <v>4688.1060999999809</v>
      </c>
      <c r="E114" s="11">
        <f t="shared" si="44"/>
        <v>724898.2272600017</v>
      </c>
      <c r="F114" s="11">
        <f t="shared" si="45"/>
        <v>49745.493739990517</v>
      </c>
      <c r="G114" s="11">
        <f t="shared" si="46"/>
        <v>54433.599839990493</v>
      </c>
      <c r="H114" s="6">
        <f t="shared" si="39"/>
        <v>93.578274451670012</v>
      </c>
    </row>
    <row r="115" spans="1:8" s="43" customFormat="1" ht="11.25" customHeight="1" x14ac:dyDescent="0.2">
      <c r="A115" s="70" t="s">
        <v>90</v>
      </c>
      <c r="B115" s="11">
        <v>152328.31</v>
      </c>
      <c r="C115" s="11">
        <v>137071.61577</v>
      </c>
      <c r="D115" s="11">
        <v>1097.7613899999999</v>
      </c>
      <c r="E115" s="11">
        <f t="shared" si="44"/>
        <v>138169.37716</v>
      </c>
      <c r="F115" s="11">
        <f t="shared" si="45"/>
        <v>14158.932839999994</v>
      </c>
      <c r="G115" s="11">
        <f t="shared" si="46"/>
        <v>15256.694229999994</v>
      </c>
      <c r="H115" s="6">
        <f t="shared" si="39"/>
        <v>90.704989217040492</v>
      </c>
    </row>
    <row r="116" spans="1:8" s="43" customFormat="1" ht="11.25" customHeight="1" x14ac:dyDescent="0.2">
      <c r="A116" s="70" t="s">
        <v>91</v>
      </c>
      <c r="B116" s="11">
        <v>4286236.8169999998</v>
      </c>
      <c r="C116" s="11">
        <v>4137367.2537600002</v>
      </c>
      <c r="D116" s="11">
        <v>12978.77442</v>
      </c>
      <c r="E116" s="11">
        <f t="shared" si="44"/>
        <v>4150346.0281800004</v>
      </c>
      <c r="F116" s="11">
        <f t="shared" si="45"/>
        <v>135890.78881999943</v>
      </c>
      <c r="G116" s="11">
        <f t="shared" si="46"/>
        <v>148869.56323999958</v>
      </c>
      <c r="H116" s="6">
        <f t="shared" si="39"/>
        <v>96.829601475097419</v>
      </c>
    </row>
    <row r="117" spans="1:8" s="43" customFormat="1" ht="11.25" customHeight="1" x14ac:dyDescent="0.2">
      <c r="A117" s="70" t="s">
        <v>314</v>
      </c>
      <c r="B117" s="11">
        <v>73118.395999999993</v>
      </c>
      <c r="C117" s="11">
        <v>61350.737310000004</v>
      </c>
      <c r="D117" s="11">
        <v>2.0249999999999999</v>
      </c>
      <c r="E117" s="11">
        <f t="shared" si="44"/>
        <v>61352.762310000006</v>
      </c>
      <c r="F117" s="11">
        <f t="shared" si="45"/>
        <v>11765.633689999988</v>
      </c>
      <c r="G117" s="11">
        <f t="shared" si="46"/>
        <v>11767.658689999989</v>
      </c>
      <c r="H117" s="6">
        <f t="shared" si="39"/>
        <v>83.908791311559966</v>
      </c>
    </row>
    <row r="118" spans="1:8" s="43" customFormat="1" ht="11.25" customHeight="1" x14ac:dyDescent="0.2">
      <c r="A118" s="70"/>
      <c r="B118" s="11"/>
      <c r="C118" s="7"/>
      <c r="D118" s="11"/>
      <c r="E118" s="7"/>
      <c r="F118" s="7"/>
      <c r="G118" s="7"/>
      <c r="H118" s="6" t="str">
        <f t="shared" si="39"/>
        <v/>
      </c>
    </row>
    <row r="119" spans="1:8" s="43" customFormat="1" ht="11.25" customHeight="1" x14ac:dyDescent="0.2">
      <c r="A119" s="67" t="s">
        <v>92</v>
      </c>
      <c r="B119" s="14">
        <f>SUM(B120:B126)</f>
        <v>43068420.269190006</v>
      </c>
      <c r="C119" s="14">
        <f>SUM(C120:C126)</f>
        <v>35898477.451950006</v>
      </c>
      <c r="D119" s="14">
        <f t="shared" ref="D119:G119" si="47">SUM(D120:D126)</f>
        <v>727939.56940999976</v>
      </c>
      <c r="E119" s="14">
        <f t="shared" si="47"/>
        <v>36626417.021360002</v>
      </c>
      <c r="F119" s="14">
        <f t="shared" si="47"/>
        <v>6442003.2478300063</v>
      </c>
      <c r="G119" s="14">
        <f t="shared" si="47"/>
        <v>7169942.8172400044</v>
      </c>
      <c r="H119" s="6">
        <f t="shared" si="39"/>
        <v>85.042397172764566</v>
      </c>
    </row>
    <row r="120" spans="1:8" s="43" customFormat="1" ht="11.25" customHeight="1" x14ac:dyDescent="0.2">
      <c r="A120" s="70" t="s">
        <v>32</v>
      </c>
      <c r="B120" s="11">
        <v>25015316.790000007</v>
      </c>
      <c r="C120" s="11">
        <v>19119054.810330003</v>
      </c>
      <c r="D120" s="11">
        <v>687237.84037999983</v>
      </c>
      <c r="E120" s="11">
        <f t="shared" ref="E120:E126" si="48">C120+D120</f>
        <v>19806292.650710002</v>
      </c>
      <c r="F120" s="11">
        <f t="shared" ref="F120:F126" si="49">B120-E120</f>
        <v>5209024.139290005</v>
      </c>
      <c r="G120" s="11">
        <f t="shared" ref="G120:G126" si="50">B120-C120</f>
        <v>5896261.9796700031</v>
      </c>
      <c r="H120" s="6">
        <f t="shared" si="39"/>
        <v>79.176661311071868</v>
      </c>
    </row>
    <row r="121" spans="1:8" s="43" customFormat="1" ht="11.25" customHeight="1" x14ac:dyDescent="0.2">
      <c r="A121" s="70" t="s">
        <v>93</v>
      </c>
      <c r="B121" s="11">
        <v>44761.999999999993</v>
      </c>
      <c r="C121" s="11">
        <v>36082.172780000001</v>
      </c>
      <c r="D121" s="11">
        <v>1365.17409</v>
      </c>
      <c r="E121" s="11">
        <f t="shared" si="48"/>
        <v>37447.346870000001</v>
      </c>
      <c r="F121" s="11">
        <f t="shared" si="49"/>
        <v>7314.6531299999915</v>
      </c>
      <c r="G121" s="11">
        <f t="shared" si="50"/>
        <v>8679.8272199999919</v>
      </c>
      <c r="H121" s="6">
        <f t="shared" si="39"/>
        <v>83.658788414279982</v>
      </c>
    </row>
    <row r="122" spans="1:8" s="43" customFormat="1" ht="11.25" customHeight="1" x14ac:dyDescent="0.2">
      <c r="A122" s="70" t="s">
        <v>94</v>
      </c>
      <c r="B122" s="11">
        <v>229726.57699999999</v>
      </c>
      <c r="C122" s="11">
        <v>215468.93992000003</v>
      </c>
      <c r="D122" s="11">
        <v>3802.4459700000002</v>
      </c>
      <c r="E122" s="11">
        <f t="shared" si="48"/>
        <v>219271.38589000003</v>
      </c>
      <c r="F122" s="11">
        <f t="shared" si="49"/>
        <v>10455.191109999956</v>
      </c>
      <c r="G122" s="11">
        <f t="shared" si="50"/>
        <v>14257.637079999957</v>
      </c>
      <c r="H122" s="6">
        <f t="shared" si="39"/>
        <v>95.448854352624608</v>
      </c>
    </row>
    <row r="123" spans="1:8" s="43" customFormat="1" ht="11.25" customHeight="1" x14ac:dyDescent="0.2">
      <c r="A123" s="70" t="s">
        <v>95</v>
      </c>
      <c r="B123" s="11">
        <v>1499072.1819999996</v>
      </c>
      <c r="C123" s="11">
        <v>1460536.81883</v>
      </c>
      <c r="D123" s="11">
        <v>15829.331030000001</v>
      </c>
      <c r="E123" s="11">
        <f t="shared" si="48"/>
        <v>1476366.14986</v>
      </c>
      <c r="F123" s="11">
        <f t="shared" si="49"/>
        <v>22706.032139999559</v>
      </c>
      <c r="G123" s="11">
        <f t="shared" si="50"/>
        <v>38535.36316999956</v>
      </c>
      <c r="H123" s="6">
        <f t="shared" si="39"/>
        <v>98.48532763047433</v>
      </c>
    </row>
    <row r="124" spans="1:8" s="43" customFormat="1" ht="11.25" customHeight="1" x14ac:dyDescent="0.2">
      <c r="A124" s="70" t="s">
        <v>96</v>
      </c>
      <c r="B124" s="11">
        <v>227965.62247000006</v>
      </c>
      <c r="C124" s="11">
        <v>213850.73277000003</v>
      </c>
      <c r="D124" s="11">
        <v>1739.9496999999997</v>
      </c>
      <c r="E124" s="11">
        <f t="shared" si="48"/>
        <v>215590.68247000003</v>
      </c>
      <c r="F124" s="11">
        <f t="shared" si="49"/>
        <v>12374.940000000031</v>
      </c>
      <c r="G124" s="11">
        <f t="shared" si="50"/>
        <v>14114.889700000029</v>
      </c>
      <c r="H124" s="6">
        <f t="shared" si="39"/>
        <v>94.571576246489286</v>
      </c>
    </row>
    <row r="125" spans="1:8" s="43" customFormat="1" ht="11.25" customHeight="1" x14ac:dyDescent="0.2">
      <c r="A125" s="70" t="s">
        <v>97</v>
      </c>
      <c r="B125" s="11">
        <v>1549514.5909999995</v>
      </c>
      <c r="C125" s="11">
        <v>1494942.74401</v>
      </c>
      <c r="D125" s="11">
        <v>1874.2794100000003</v>
      </c>
      <c r="E125" s="11">
        <f t="shared" si="48"/>
        <v>1496817.02342</v>
      </c>
      <c r="F125" s="11">
        <f t="shared" si="49"/>
        <v>52697.567579999566</v>
      </c>
      <c r="G125" s="11">
        <f t="shared" si="50"/>
        <v>54571.846989999525</v>
      </c>
      <c r="H125" s="6">
        <f t="shared" si="39"/>
        <v>96.59909187779958</v>
      </c>
    </row>
    <row r="126" spans="1:8" s="43" customFormat="1" ht="11.25" customHeight="1" x14ac:dyDescent="0.2">
      <c r="A126" s="76" t="s">
        <v>331</v>
      </c>
      <c r="B126" s="11">
        <v>14502062.506720003</v>
      </c>
      <c r="C126" s="11">
        <v>13358541.233310001</v>
      </c>
      <c r="D126" s="11">
        <v>16090.548829999998</v>
      </c>
      <c r="E126" s="11">
        <f t="shared" si="48"/>
        <v>13374631.782140002</v>
      </c>
      <c r="F126" s="11">
        <f t="shared" si="49"/>
        <v>1127430.7245800011</v>
      </c>
      <c r="G126" s="11">
        <f t="shared" si="50"/>
        <v>1143521.2734100018</v>
      </c>
      <c r="H126" s="6">
        <f t="shared" si="39"/>
        <v>92.225721520248797</v>
      </c>
    </row>
    <row r="127" spans="1:8" s="43" customFormat="1" ht="11.25" customHeight="1" x14ac:dyDescent="0.2">
      <c r="A127" s="70"/>
      <c r="B127" s="11"/>
      <c r="C127" s="11"/>
      <c r="D127" s="11"/>
      <c r="E127" s="11"/>
      <c r="F127" s="11"/>
      <c r="G127" s="11"/>
      <c r="H127" s="6"/>
    </row>
    <row r="128" spans="1:8" s="43" customFormat="1" ht="11.25" customHeight="1" x14ac:dyDescent="0.2">
      <c r="A128" s="67" t="s">
        <v>332</v>
      </c>
      <c r="B128" s="14">
        <f>SUM(B129:B130)</f>
        <v>12231899.192000002</v>
      </c>
      <c r="C128" s="14">
        <f>SUM(C129:C130)</f>
        <v>4696004.4210700002</v>
      </c>
      <c r="D128" s="14">
        <f>SUM(D129:D130)</f>
        <v>77160.137139999992</v>
      </c>
      <c r="E128" s="14">
        <f t="shared" ref="E128:G128" si="51">SUM(E129:E130)</f>
        <v>4773164.5582100004</v>
      </c>
      <c r="F128" s="14">
        <f t="shared" si="51"/>
        <v>7458734.6337900003</v>
      </c>
      <c r="G128" s="14">
        <f t="shared" si="51"/>
        <v>7535894.7709300015</v>
      </c>
      <c r="H128" s="6">
        <f>IFERROR(E128/B128*100,"")</f>
        <v>39.0222686051221</v>
      </c>
    </row>
    <row r="129" spans="1:8" s="43" customFormat="1" ht="11.25" customHeight="1" x14ac:dyDescent="0.2">
      <c r="A129" s="76" t="s">
        <v>100</v>
      </c>
      <c r="B129" s="11">
        <v>2962580.1920000007</v>
      </c>
      <c r="C129" s="11">
        <v>2342209.9858899997</v>
      </c>
      <c r="D129" s="11">
        <v>3765.0937600000052</v>
      </c>
      <c r="E129" s="11">
        <f t="shared" ref="E129:E130" si="52">C129+D129</f>
        <v>2345975.0796499997</v>
      </c>
      <c r="F129" s="11">
        <f>B129-E129</f>
        <v>616605.112350001</v>
      </c>
      <c r="G129" s="11">
        <f>B129-C129</f>
        <v>620370.20611000108</v>
      </c>
      <c r="H129" s="6">
        <f>IFERROR(E129/B129*100,"")</f>
        <v>79.186888712243146</v>
      </c>
    </row>
    <row r="130" spans="1:8" s="43" customFormat="1" ht="11.25" customHeight="1" x14ac:dyDescent="0.2">
      <c r="A130" s="76" t="s">
        <v>333</v>
      </c>
      <c r="B130" s="11">
        <v>9269319</v>
      </c>
      <c r="C130" s="11">
        <v>2353794.43518</v>
      </c>
      <c r="D130" s="11">
        <v>73395.043379999988</v>
      </c>
      <c r="E130" s="11">
        <f t="shared" si="52"/>
        <v>2427189.4785600002</v>
      </c>
      <c r="F130" s="11">
        <f>B130-E130</f>
        <v>6842129.5214399993</v>
      </c>
      <c r="G130" s="11">
        <f>B130-C130</f>
        <v>6915524.56482</v>
      </c>
      <c r="H130" s="6">
        <f>IFERROR(E130/B130*100,"")</f>
        <v>26.1851974083533</v>
      </c>
    </row>
    <row r="131" spans="1:8" s="43" customFormat="1" ht="11.25" customHeight="1" x14ac:dyDescent="0.2">
      <c r="A131" s="70"/>
      <c r="B131" s="11"/>
      <c r="C131" s="11"/>
      <c r="D131" s="11"/>
      <c r="E131" s="11"/>
      <c r="F131" s="11"/>
      <c r="G131" s="11"/>
      <c r="H131" s="6"/>
    </row>
    <row r="132" spans="1:8" s="43" customFormat="1" ht="11.25" customHeight="1" x14ac:dyDescent="0.2">
      <c r="A132" s="74" t="s">
        <v>98</v>
      </c>
      <c r="B132" s="14">
        <f t="shared" ref="B132:G132" si="53">+B133+B141</f>
        <v>242627158.84200004</v>
      </c>
      <c r="C132" s="14">
        <f t="shared" ref="C132" si="54">+C133+C141</f>
        <v>226419405.89023</v>
      </c>
      <c r="D132" s="14">
        <f t="shared" si="53"/>
        <v>3021878.0865899995</v>
      </c>
      <c r="E132" s="14">
        <f t="shared" si="53"/>
        <v>229441283.97682002</v>
      </c>
      <c r="F132" s="14">
        <f t="shared" si="53"/>
        <v>13185874.865180055</v>
      </c>
      <c r="G132" s="14">
        <f t="shared" si="53"/>
        <v>16207752.95177005</v>
      </c>
      <c r="H132" s="6">
        <f t="shared" ref="H132:H163" si="55">IFERROR(E132/B132*100,"")</f>
        <v>94.565375563019003</v>
      </c>
    </row>
    <row r="133" spans="1:8" s="43" customFormat="1" ht="22.5" customHeight="1" x14ac:dyDescent="0.2">
      <c r="A133" s="75" t="s">
        <v>99</v>
      </c>
      <c r="B133" s="14">
        <f t="shared" ref="B133:C133" si="56">SUM(B134:B138)</f>
        <v>14386593.636999998</v>
      </c>
      <c r="C133" s="14">
        <f t="shared" si="56"/>
        <v>13367948.232229998</v>
      </c>
      <c r="D133" s="14">
        <f t="shared" ref="D133:G133" si="57">SUM(D134:D138)</f>
        <v>111313.36730000001</v>
      </c>
      <c r="E133" s="14">
        <f t="shared" si="57"/>
        <v>13479261.59953</v>
      </c>
      <c r="F133" s="14">
        <f t="shared" si="57"/>
        <v>907332.0374699994</v>
      </c>
      <c r="G133" s="14">
        <f t="shared" si="57"/>
        <v>1018645.4047699999</v>
      </c>
      <c r="H133" s="6">
        <f t="shared" si="55"/>
        <v>93.693211469207796</v>
      </c>
    </row>
    <row r="134" spans="1:8" s="43" customFormat="1" ht="11.25" customHeight="1" x14ac:dyDescent="0.2">
      <c r="A134" s="76" t="s">
        <v>100</v>
      </c>
      <c r="B134" s="11">
        <v>767051.61399999983</v>
      </c>
      <c r="C134" s="11">
        <v>600029.34415000002</v>
      </c>
      <c r="D134" s="11">
        <v>492.25634000000002</v>
      </c>
      <c r="E134" s="11">
        <f t="shared" ref="E134:E137" si="58">C134+D134</f>
        <v>600521.60048999998</v>
      </c>
      <c r="F134" s="11">
        <f t="shared" ref="F134:F140" si="59">B134-E134</f>
        <v>166530.01350999984</v>
      </c>
      <c r="G134" s="11">
        <f t="shared" ref="G134:G140" si="60">B134-C134</f>
        <v>167022.26984999981</v>
      </c>
      <c r="H134" s="6">
        <f t="shared" si="55"/>
        <v>78.289594797723765</v>
      </c>
    </row>
    <row r="135" spans="1:8" s="43" customFormat="1" ht="11.25" customHeight="1" x14ac:dyDescent="0.2">
      <c r="A135" s="76" t="s">
        <v>101</v>
      </c>
      <c r="B135" s="11">
        <v>1323605.5899999999</v>
      </c>
      <c r="C135" s="11">
        <v>857224.64200999995</v>
      </c>
      <c r="D135" s="11">
        <v>1893.06996</v>
      </c>
      <c r="E135" s="11">
        <f t="shared" si="58"/>
        <v>859117.71196999995</v>
      </c>
      <c r="F135" s="11">
        <f t="shared" si="59"/>
        <v>464487.87802999991</v>
      </c>
      <c r="G135" s="11">
        <f t="shared" si="60"/>
        <v>466380.9479899999</v>
      </c>
      <c r="H135" s="6">
        <f t="shared" si="55"/>
        <v>64.907380148643838</v>
      </c>
    </row>
    <row r="136" spans="1:8" s="43" customFormat="1" ht="11.25" customHeight="1" x14ac:dyDescent="0.2">
      <c r="A136" s="76" t="s">
        <v>102</v>
      </c>
      <c r="B136" s="11">
        <v>103884.31999999999</v>
      </c>
      <c r="C136" s="11">
        <v>99439.044020000001</v>
      </c>
      <c r="D136" s="11">
        <v>402.34613000000002</v>
      </c>
      <c r="E136" s="11">
        <f t="shared" si="58"/>
        <v>99841.390150000007</v>
      </c>
      <c r="F136" s="11">
        <f t="shared" si="59"/>
        <v>4042.9298499999859</v>
      </c>
      <c r="G136" s="11">
        <f t="shared" si="60"/>
        <v>4445.2759799999913</v>
      </c>
      <c r="H136" s="6">
        <f t="shared" si="55"/>
        <v>96.108238615798811</v>
      </c>
    </row>
    <row r="137" spans="1:8" s="43" customFormat="1" ht="11.4" x14ac:dyDescent="0.2">
      <c r="A137" s="76" t="s">
        <v>103</v>
      </c>
      <c r="B137" s="11">
        <v>1305639.9139999999</v>
      </c>
      <c r="C137" s="11">
        <v>1301563.7257600001</v>
      </c>
      <c r="D137" s="11">
        <v>249.79817</v>
      </c>
      <c r="E137" s="11">
        <f t="shared" si="58"/>
        <v>1301813.5239300001</v>
      </c>
      <c r="F137" s="11">
        <f t="shared" si="59"/>
        <v>3826.3900699997321</v>
      </c>
      <c r="G137" s="11">
        <f t="shared" si="60"/>
        <v>4076.188239999814</v>
      </c>
      <c r="H137" s="6">
        <f t="shared" si="55"/>
        <v>99.706933739619132</v>
      </c>
    </row>
    <row r="138" spans="1:8" s="43" customFormat="1" ht="11.25" customHeight="1" x14ac:dyDescent="0.2">
      <c r="A138" s="75" t="s">
        <v>104</v>
      </c>
      <c r="B138" s="14">
        <f>SUM(B139:B140)</f>
        <v>10886412.198999999</v>
      </c>
      <c r="C138" s="14">
        <f>SUM(C139:C140)</f>
        <v>10509691.476289999</v>
      </c>
      <c r="D138" s="14">
        <f>SUM(D139:D140)</f>
        <v>108275.89670000001</v>
      </c>
      <c r="E138" s="14">
        <f t="shared" ref="E138" si="61">SUM(C138:D138)</f>
        <v>10617967.372989999</v>
      </c>
      <c r="F138" s="14">
        <f t="shared" si="59"/>
        <v>268444.82600999996</v>
      </c>
      <c r="G138" s="14">
        <f t="shared" si="60"/>
        <v>376720.72271000035</v>
      </c>
      <c r="H138" s="6">
        <f t="shared" si="55"/>
        <v>97.534129508391587</v>
      </c>
    </row>
    <row r="139" spans="1:8" s="43" customFormat="1" ht="11.25" customHeight="1" x14ac:dyDescent="0.2">
      <c r="A139" s="77" t="s">
        <v>104</v>
      </c>
      <c r="B139" s="11">
        <v>8909881.4949999992</v>
      </c>
      <c r="C139" s="11">
        <v>8596836.5755399987</v>
      </c>
      <c r="D139" s="11">
        <v>87807.84812000001</v>
      </c>
      <c r="E139" s="11">
        <f t="shared" ref="E139:E140" si="62">C139+D139</f>
        <v>8684644.4236599989</v>
      </c>
      <c r="F139" s="11">
        <f t="shared" si="59"/>
        <v>225237.07134000026</v>
      </c>
      <c r="G139" s="11">
        <f t="shared" si="60"/>
        <v>313044.91946000047</v>
      </c>
      <c r="H139" s="6">
        <f t="shared" si="55"/>
        <v>97.472053119153173</v>
      </c>
    </row>
    <row r="140" spans="1:8" s="43" customFormat="1" ht="11.25" customHeight="1" x14ac:dyDescent="0.2">
      <c r="A140" s="77" t="s">
        <v>105</v>
      </c>
      <c r="B140" s="11">
        <v>1976530.7040000001</v>
      </c>
      <c r="C140" s="11">
        <v>1912854.90075</v>
      </c>
      <c r="D140" s="11">
        <v>20468.048579999999</v>
      </c>
      <c r="E140" s="11">
        <f t="shared" si="62"/>
        <v>1933322.94933</v>
      </c>
      <c r="F140" s="11">
        <f t="shared" si="59"/>
        <v>43207.754670000169</v>
      </c>
      <c r="G140" s="11">
        <f t="shared" si="60"/>
        <v>63675.803250000114</v>
      </c>
      <c r="H140" s="6">
        <f t="shared" si="55"/>
        <v>97.81395985488318</v>
      </c>
    </row>
    <row r="141" spans="1:8" s="43" customFormat="1" ht="11.25" customHeight="1" x14ac:dyDescent="0.2">
      <c r="A141" s="75" t="s">
        <v>106</v>
      </c>
      <c r="B141" s="14">
        <f t="shared" ref="B141:G141" si="63">SUM(B142:B145)</f>
        <v>228240565.20500004</v>
      </c>
      <c r="C141" s="14">
        <f t="shared" si="63"/>
        <v>213051457.65799999</v>
      </c>
      <c r="D141" s="14">
        <f t="shared" ref="D141" si="64">SUM(D142:D145)</f>
        <v>2910564.7192899995</v>
      </c>
      <c r="E141" s="14">
        <f t="shared" si="63"/>
        <v>215962022.37729001</v>
      </c>
      <c r="F141" s="14">
        <f t="shared" si="63"/>
        <v>12278542.827710055</v>
      </c>
      <c r="G141" s="14">
        <f t="shared" si="63"/>
        <v>15189107.547000051</v>
      </c>
      <c r="H141" s="6">
        <f t="shared" si="55"/>
        <v>94.620350323492346</v>
      </c>
    </row>
    <row r="142" spans="1:8" s="43" customFormat="1" ht="11.25" customHeight="1" x14ac:dyDescent="0.2">
      <c r="A142" s="77" t="s">
        <v>107</v>
      </c>
      <c r="B142" s="11">
        <v>87036788.477110058</v>
      </c>
      <c r="C142" s="11">
        <v>81747367.53064999</v>
      </c>
      <c r="D142" s="11">
        <v>141668.24153999981</v>
      </c>
      <c r="E142" s="11">
        <f t="shared" ref="E142:E144" si="65">C142+D142</f>
        <v>81889035.77218999</v>
      </c>
      <c r="F142" s="11">
        <f>B142-E142</f>
        <v>5147752.7049200684</v>
      </c>
      <c r="G142" s="11">
        <f>B142-C142</f>
        <v>5289420.9464600682</v>
      </c>
      <c r="H142" s="6">
        <f t="shared" si="55"/>
        <v>94.085543831532931</v>
      </c>
    </row>
    <row r="143" spans="1:8" s="43" customFormat="1" ht="11.25" customHeight="1" x14ac:dyDescent="0.2">
      <c r="A143" s="77" t="s">
        <v>108</v>
      </c>
      <c r="B143" s="11">
        <v>29978155.136169996</v>
      </c>
      <c r="C143" s="11">
        <v>28786605.143650003</v>
      </c>
      <c r="D143" s="11">
        <v>379982.81656000001</v>
      </c>
      <c r="E143" s="11">
        <f t="shared" si="65"/>
        <v>29166587.960210003</v>
      </c>
      <c r="F143" s="11">
        <f>B143-E143</f>
        <v>811567.17595999315</v>
      </c>
      <c r="G143" s="11">
        <f>B143-C143</f>
        <v>1191549.9925199933</v>
      </c>
      <c r="H143" s="6">
        <f t="shared" si="55"/>
        <v>97.292804803118784</v>
      </c>
    </row>
    <row r="144" spans="1:8" s="43" customFormat="1" ht="11.25" customHeight="1" x14ac:dyDescent="0.2">
      <c r="A144" s="77" t="s">
        <v>109</v>
      </c>
      <c r="B144" s="11">
        <v>27130212.798850011</v>
      </c>
      <c r="C144" s="11">
        <v>25917029.212569997</v>
      </c>
      <c r="D144" s="11">
        <v>512229.99339999998</v>
      </c>
      <c r="E144" s="11">
        <f t="shared" si="65"/>
        <v>26429259.205969997</v>
      </c>
      <c r="F144" s="11">
        <f>B144-E144</f>
        <v>700953.59288001433</v>
      </c>
      <c r="G144" s="11">
        <f>B144-C144</f>
        <v>1213183.5862800144</v>
      </c>
      <c r="H144" s="6">
        <f t="shared" si="55"/>
        <v>97.41633580953804</v>
      </c>
    </row>
    <row r="145" spans="1:8" s="43" customFormat="1" ht="22.5" customHeight="1" x14ac:dyDescent="0.2">
      <c r="A145" s="78" t="s">
        <v>110</v>
      </c>
      <c r="B145" s="9">
        <f t="shared" ref="B145:G145" si="66">SUM(B146)</f>
        <v>84095408.79287</v>
      </c>
      <c r="C145" s="9">
        <f t="shared" si="66"/>
        <v>76600455.771130025</v>
      </c>
      <c r="D145" s="9">
        <f t="shared" si="66"/>
        <v>1876683.6677899999</v>
      </c>
      <c r="E145" s="14">
        <f t="shared" si="66"/>
        <v>78477139.438920021</v>
      </c>
      <c r="F145" s="14">
        <f t="shared" si="66"/>
        <v>5618269.3539499789</v>
      </c>
      <c r="G145" s="14">
        <f t="shared" si="66"/>
        <v>7494953.0217399746</v>
      </c>
      <c r="H145" s="6">
        <f t="shared" si="55"/>
        <v>93.31917231321394</v>
      </c>
    </row>
    <row r="146" spans="1:8" s="43" customFormat="1" ht="11.25" customHeight="1" x14ac:dyDescent="0.2">
      <c r="A146" s="77" t="s">
        <v>111</v>
      </c>
      <c r="B146" s="11">
        <v>84095408.79287</v>
      </c>
      <c r="C146" s="11">
        <v>76600455.771130025</v>
      </c>
      <c r="D146" s="11">
        <v>1876683.6677899999</v>
      </c>
      <c r="E146" s="11">
        <f t="shared" ref="E146" si="67">C146+D146</f>
        <v>78477139.438920021</v>
      </c>
      <c r="F146" s="11">
        <f>B146-E146</f>
        <v>5618269.3539499789</v>
      </c>
      <c r="G146" s="11">
        <f>B146-C146</f>
        <v>7494953.0217399746</v>
      </c>
      <c r="H146" s="6">
        <f t="shared" si="55"/>
        <v>93.31917231321394</v>
      </c>
    </row>
    <row r="147" spans="1:8" s="43" customFormat="1" ht="11.25" customHeight="1" x14ac:dyDescent="0.2">
      <c r="A147" s="73"/>
      <c r="B147" s="10"/>
      <c r="C147" s="8"/>
      <c r="D147" s="10"/>
      <c r="E147" s="8"/>
      <c r="F147" s="8"/>
      <c r="G147" s="8"/>
      <c r="H147" s="6" t="str">
        <f t="shared" si="55"/>
        <v/>
      </c>
    </row>
    <row r="148" spans="1:8" s="43" customFormat="1" ht="11.25" customHeight="1" x14ac:dyDescent="0.2">
      <c r="A148" s="67" t="s">
        <v>112</v>
      </c>
      <c r="B148" s="11">
        <v>703408216.94441986</v>
      </c>
      <c r="C148" s="11">
        <v>662116634.75241995</v>
      </c>
      <c r="D148" s="11">
        <v>7994612.7231200002</v>
      </c>
      <c r="E148" s="11">
        <f t="shared" ref="E148" si="68">C148+D148</f>
        <v>670111247.47553992</v>
      </c>
      <c r="F148" s="11">
        <f>B148-E148</f>
        <v>33296969.468879938</v>
      </c>
      <c r="G148" s="11">
        <f>B148-C148</f>
        <v>41291582.191999912</v>
      </c>
      <c r="H148" s="6">
        <f t="shared" si="55"/>
        <v>95.266337715882713</v>
      </c>
    </row>
    <row r="149" spans="1:8" s="43" customFormat="1" ht="11.25" customHeight="1" x14ac:dyDescent="0.2">
      <c r="A149" s="73"/>
      <c r="B149" s="11"/>
      <c r="C149" s="7"/>
      <c r="D149" s="11"/>
      <c r="E149" s="7"/>
      <c r="F149" s="7"/>
      <c r="G149" s="7"/>
      <c r="H149" s="6" t="str">
        <f t="shared" si="55"/>
        <v/>
      </c>
    </row>
    <row r="150" spans="1:8" s="43" customFormat="1" ht="11.25" customHeight="1" x14ac:dyDescent="0.2">
      <c r="A150" s="67" t="s">
        <v>113</v>
      </c>
      <c r="B150" s="14">
        <f t="shared" ref="B150:C150" si="69">SUM(B151:B169)</f>
        <v>22559346.378330003</v>
      </c>
      <c r="C150" s="14">
        <f t="shared" si="69"/>
        <v>19702973.243290003</v>
      </c>
      <c r="D150" s="14">
        <f t="shared" ref="D150:G150" si="70">SUM(D151:D169)</f>
        <v>211774.06999000002</v>
      </c>
      <c r="E150" s="14">
        <f t="shared" si="70"/>
        <v>19914747.313280001</v>
      </c>
      <c r="F150" s="14">
        <f t="shared" si="70"/>
        <v>2644599.0650500036</v>
      </c>
      <c r="G150" s="14">
        <f t="shared" si="70"/>
        <v>2856373.1350400024</v>
      </c>
      <c r="H150" s="6">
        <f t="shared" si="55"/>
        <v>88.277146772344679</v>
      </c>
    </row>
    <row r="151" spans="1:8" s="43" customFormat="1" ht="11.25" customHeight="1" x14ac:dyDescent="0.2">
      <c r="A151" s="79" t="s">
        <v>114</v>
      </c>
      <c r="B151" s="11">
        <v>5847568.0830000052</v>
      </c>
      <c r="C151" s="11">
        <v>5055603.8651000038</v>
      </c>
      <c r="D151" s="11">
        <v>116271.52154000002</v>
      </c>
      <c r="E151" s="11">
        <f t="shared" ref="E151:E169" si="71">C151+D151</f>
        <v>5171875.3866400039</v>
      </c>
      <c r="F151" s="11">
        <f t="shared" ref="F151:F169" si="72">B151-E151</f>
        <v>675692.69636000134</v>
      </c>
      <c r="G151" s="11">
        <f t="shared" ref="G151:G169" si="73">B151-C151</f>
        <v>791964.21790000144</v>
      </c>
      <c r="H151" s="6">
        <f t="shared" si="55"/>
        <v>88.444893898296471</v>
      </c>
    </row>
    <row r="152" spans="1:8" s="43" customFormat="1" ht="11.25" customHeight="1" x14ac:dyDescent="0.2">
      <c r="A152" s="79" t="s">
        <v>115</v>
      </c>
      <c r="B152" s="11">
        <v>348179.95799999998</v>
      </c>
      <c r="C152" s="11">
        <v>330687.27061000001</v>
      </c>
      <c r="D152" s="11">
        <v>8.3668500000000012</v>
      </c>
      <c r="E152" s="11">
        <f t="shared" si="71"/>
        <v>330695.63746</v>
      </c>
      <c r="F152" s="11">
        <f t="shared" si="72"/>
        <v>17484.320539999986</v>
      </c>
      <c r="G152" s="11">
        <f t="shared" si="73"/>
        <v>17492.687389999977</v>
      </c>
      <c r="H152" s="6">
        <f t="shared" si="55"/>
        <v>94.97836675021945</v>
      </c>
    </row>
    <row r="153" spans="1:8" s="43" customFormat="1" ht="11.25" customHeight="1" x14ac:dyDescent="0.2">
      <c r="A153" s="70" t="s">
        <v>116</v>
      </c>
      <c r="B153" s="11">
        <v>585801.42200000002</v>
      </c>
      <c r="C153" s="11">
        <v>553834.91840999993</v>
      </c>
      <c r="D153" s="11">
        <v>484.31759999999997</v>
      </c>
      <c r="E153" s="11">
        <f t="shared" si="71"/>
        <v>554319.23600999988</v>
      </c>
      <c r="F153" s="11">
        <f t="shared" si="72"/>
        <v>31482.185990000144</v>
      </c>
      <c r="G153" s="11">
        <f t="shared" si="73"/>
        <v>31966.503590000095</v>
      </c>
      <c r="H153" s="6">
        <f t="shared" si="55"/>
        <v>94.625792152822712</v>
      </c>
    </row>
    <row r="154" spans="1:8" s="43" customFormat="1" ht="11.25" customHeight="1" x14ac:dyDescent="0.2">
      <c r="A154" s="70" t="s">
        <v>117</v>
      </c>
      <c r="B154" s="11">
        <v>181918.19700000001</v>
      </c>
      <c r="C154" s="11">
        <v>180884.92277999999</v>
      </c>
      <c r="D154" s="11">
        <v>1005.42255</v>
      </c>
      <c r="E154" s="11">
        <f t="shared" si="71"/>
        <v>181890.34532999998</v>
      </c>
      <c r="F154" s="11">
        <f t="shared" si="72"/>
        <v>27.851670000032755</v>
      </c>
      <c r="G154" s="11">
        <f t="shared" si="73"/>
        <v>1033.2742200000212</v>
      </c>
      <c r="H154" s="6">
        <f t="shared" si="55"/>
        <v>99.984690003276569</v>
      </c>
    </row>
    <row r="155" spans="1:8" s="43" customFormat="1" ht="11.25" customHeight="1" x14ac:dyDescent="0.2">
      <c r="A155" s="70" t="s">
        <v>118</v>
      </c>
      <c r="B155" s="11">
        <v>358400.63099999999</v>
      </c>
      <c r="C155" s="11">
        <v>324517.24007</v>
      </c>
      <c r="D155" s="11">
        <v>555.07722999999999</v>
      </c>
      <c r="E155" s="11">
        <f t="shared" si="71"/>
        <v>325072.3173</v>
      </c>
      <c r="F155" s="11">
        <f t="shared" si="72"/>
        <v>33328.313699999999</v>
      </c>
      <c r="G155" s="11">
        <f t="shared" si="73"/>
        <v>33883.390929999994</v>
      </c>
      <c r="H155" s="6">
        <f t="shared" si="55"/>
        <v>90.700821701399292</v>
      </c>
    </row>
    <row r="156" spans="1:8" s="43" customFormat="1" ht="11.25" customHeight="1" x14ac:dyDescent="0.2">
      <c r="A156" s="70" t="s">
        <v>119</v>
      </c>
      <c r="B156" s="11">
        <v>200626.99300000005</v>
      </c>
      <c r="C156" s="11">
        <v>186519.5736</v>
      </c>
      <c r="D156" s="11">
        <v>76.036799999999999</v>
      </c>
      <c r="E156" s="11">
        <f t="shared" si="71"/>
        <v>186595.61040000001</v>
      </c>
      <c r="F156" s="11">
        <f t="shared" si="72"/>
        <v>14031.382600000041</v>
      </c>
      <c r="G156" s="11">
        <f t="shared" si="73"/>
        <v>14107.419400000043</v>
      </c>
      <c r="H156" s="6">
        <f t="shared" si="55"/>
        <v>93.006233911904346</v>
      </c>
    </row>
    <row r="157" spans="1:8" s="43" customFormat="1" ht="11.25" customHeight="1" x14ac:dyDescent="0.2">
      <c r="A157" s="70" t="s">
        <v>120</v>
      </c>
      <c r="B157" s="11">
        <v>111344.97200000002</v>
      </c>
      <c r="C157" s="11">
        <v>66248.013569999996</v>
      </c>
      <c r="D157" s="11">
        <v>304.63204999999999</v>
      </c>
      <c r="E157" s="11">
        <f t="shared" si="71"/>
        <v>66552.645619999996</v>
      </c>
      <c r="F157" s="11">
        <f t="shared" si="72"/>
        <v>44792.326380000028</v>
      </c>
      <c r="G157" s="11">
        <f t="shared" si="73"/>
        <v>45096.958430000028</v>
      </c>
      <c r="H157" s="6">
        <f t="shared" si="55"/>
        <v>59.77157695095562</v>
      </c>
    </row>
    <row r="158" spans="1:8" s="43" customFormat="1" ht="11.25" customHeight="1" x14ac:dyDescent="0.2">
      <c r="A158" s="79" t="s">
        <v>121</v>
      </c>
      <c r="B158" s="11">
        <v>128913.17600000001</v>
      </c>
      <c r="C158" s="11">
        <v>116800.93805</v>
      </c>
      <c r="D158" s="11">
        <v>164.25</v>
      </c>
      <c r="E158" s="11">
        <f t="shared" si="71"/>
        <v>116965.18805</v>
      </c>
      <c r="F158" s="11">
        <f t="shared" si="72"/>
        <v>11947.98795000001</v>
      </c>
      <c r="G158" s="11">
        <f t="shared" si="73"/>
        <v>12112.23795000001</v>
      </c>
      <c r="H158" s="6">
        <f t="shared" si="55"/>
        <v>90.731755805938704</v>
      </c>
    </row>
    <row r="159" spans="1:8" s="43" customFormat="1" ht="11.25" customHeight="1" x14ac:dyDescent="0.2">
      <c r="A159" s="70" t="s">
        <v>122</v>
      </c>
      <c r="B159" s="11">
        <v>1156915.9530000002</v>
      </c>
      <c r="C159" s="11">
        <v>1142009.2854800001</v>
      </c>
      <c r="D159" s="11">
        <v>8410.6373199999998</v>
      </c>
      <c r="E159" s="11">
        <f t="shared" si="71"/>
        <v>1150419.9228000001</v>
      </c>
      <c r="F159" s="11">
        <f t="shared" si="72"/>
        <v>6496.0302000001539</v>
      </c>
      <c r="G159" s="11">
        <f t="shared" si="73"/>
        <v>14906.667520000134</v>
      </c>
      <c r="H159" s="6">
        <f t="shared" si="55"/>
        <v>99.438504570435285</v>
      </c>
    </row>
    <row r="160" spans="1:8" s="43" customFormat="1" ht="11.25" customHeight="1" x14ac:dyDescent="0.2">
      <c r="A160" s="70" t="s">
        <v>207</v>
      </c>
      <c r="B160" s="11">
        <v>1398613.7399999998</v>
      </c>
      <c r="C160" s="11">
        <v>1276595.15692</v>
      </c>
      <c r="D160" s="11">
        <v>2743.4100099999996</v>
      </c>
      <c r="E160" s="11">
        <f t="shared" si="71"/>
        <v>1279338.56693</v>
      </c>
      <c r="F160" s="11">
        <f t="shared" si="72"/>
        <v>119275.17306999979</v>
      </c>
      <c r="G160" s="11">
        <f t="shared" si="73"/>
        <v>122018.58307999978</v>
      </c>
      <c r="H160" s="6">
        <f t="shared" si="55"/>
        <v>91.471900378298884</v>
      </c>
    </row>
    <row r="161" spans="1:8" s="43" customFormat="1" ht="11.25" customHeight="1" x14ac:dyDescent="0.2">
      <c r="A161" s="70" t="s">
        <v>123</v>
      </c>
      <c r="B161" s="11">
        <v>694082.54099999997</v>
      </c>
      <c r="C161" s="11">
        <v>616488.99167999998</v>
      </c>
      <c r="D161" s="11">
        <v>9990.4441099999985</v>
      </c>
      <c r="E161" s="11">
        <f t="shared" si="71"/>
        <v>626479.43579000002</v>
      </c>
      <c r="F161" s="11">
        <f t="shared" si="72"/>
        <v>67603.105209999951</v>
      </c>
      <c r="G161" s="11">
        <f t="shared" si="73"/>
        <v>77593.549319999991</v>
      </c>
      <c r="H161" s="6">
        <f t="shared" si="55"/>
        <v>90.260076976925447</v>
      </c>
    </row>
    <row r="162" spans="1:8" s="43" customFormat="1" ht="11.25" customHeight="1" x14ac:dyDescent="0.2">
      <c r="A162" s="70" t="s">
        <v>301</v>
      </c>
      <c r="B162" s="11">
        <v>780403.98300000001</v>
      </c>
      <c r="C162" s="11">
        <v>758131.91581999999</v>
      </c>
      <c r="D162" s="11">
        <v>4971.3117699999993</v>
      </c>
      <c r="E162" s="11">
        <f t="shared" si="71"/>
        <v>763103.22759000002</v>
      </c>
      <c r="F162" s="11">
        <f t="shared" si="72"/>
        <v>17300.755409999983</v>
      </c>
      <c r="G162" s="11">
        <f t="shared" si="73"/>
        <v>22272.067180000013</v>
      </c>
      <c r="H162" s="6">
        <f t="shared" si="55"/>
        <v>97.783102625451363</v>
      </c>
    </row>
    <row r="163" spans="1:8" s="43" customFormat="1" ht="11.25" customHeight="1" x14ac:dyDescent="0.2">
      <c r="A163" s="70" t="s">
        <v>124</v>
      </c>
      <c r="B163" s="11">
        <v>434350.43932999996</v>
      </c>
      <c r="C163" s="11">
        <v>407177.95111999998</v>
      </c>
      <c r="D163" s="11">
        <v>24380.112519999999</v>
      </c>
      <c r="E163" s="11">
        <f t="shared" si="71"/>
        <v>431558.06364000001</v>
      </c>
      <c r="F163" s="11">
        <f t="shared" si="72"/>
        <v>2792.3756899999571</v>
      </c>
      <c r="G163" s="11">
        <f t="shared" si="73"/>
        <v>27172.488209999981</v>
      </c>
      <c r="H163" s="6">
        <f t="shared" si="55"/>
        <v>99.357114569906429</v>
      </c>
    </row>
    <row r="164" spans="1:8" s="43" customFormat="1" ht="11.25" customHeight="1" x14ac:dyDescent="0.2">
      <c r="A164" s="70" t="s">
        <v>125</v>
      </c>
      <c r="B164" s="11">
        <v>364672.43799999997</v>
      </c>
      <c r="C164" s="11">
        <v>313802.55559000006</v>
      </c>
      <c r="D164" s="11">
        <v>449.59075999999999</v>
      </c>
      <c r="E164" s="11">
        <f t="shared" si="71"/>
        <v>314252.14635000005</v>
      </c>
      <c r="F164" s="11">
        <f t="shared" si="72"/>
        <v>50420.291649999912</v>
      </c>
      <c r="G164" s="11">
        <f t="shared" si="73"/>
        <v>50869.882409999904</v>
      </c>
      <c r="H164" s="6">
        <f t="shared" ref="H164:H195" si="74">IFERROR(E164/B164*100,"")</f>
        <v>86.173813429245257</v>
      </c>
    </row>
    <row r="165" spans="1:8" s="43" customFormat="1" ht="11.25" customHeight="1" x14ac:dyDescent="0.2">
      <c r="A165" s="70" t="s">
        <v>126</v>
      </c>
      <c r="B165" s="11">
        <v>2394170.3820000002</v>
      </c>
      <c r="C165" s="11">
        <v>2189556.4869799996</v>
      </c>
      <c r="D165" s="11">
        <v>26567.224780000004</v>
      </c>
      <c r="E165" s="11">
        <f t="shared" si="71"/>
        <v>2216123.7117599994</v>
      </c>
      <c r="F165" s="11">
        <f t="shared" si="72"/>
        <v>178046.67024000082</v>
      </c>
      <c r="G165" s="11">
        <f t="shared" si="73"/>
        <v>204613.89502000064</v>
      </c>
      <c r="H165" s="6">
        <f t="shared" si="74"/>
        <v>92.563325000651488</v>
      </c>
    </row>
    <row r="166" spans="1:8" s="43" customFormat="1" ht="11.25" customHeight="1" x14ac:dyDescent="0.2">
      <c r="A166" s="70" t="s">
        <v>127</v>
      </c>
      <c r="B166" s="11">
        <v>119011.55399999999</v>
      </c>
      <c r="C166" s="11">
        <v>107717.19653</v>
      </c>
      <c r="D166" s="11">
        <v>6159.1725299999998</v>
      </c>
      <c r="E166" s="11">
        <f t="shared" si="71"/>
        <v>113876.36906</v>
      </c>
      <c r="F166" s="11">
        <f t="shared" si="72"/>
        <v>5135.1849399999919</v>
      </c>
      <c r="G166" s="11">
        <f t="shared" si="73"/>
        <v>11294.357469999988</v>
      </c>
      <c r="H166" s="6">
        <f t="shared" si="74"/>
        <v>95.685137478332578</v>
      </c>
    </row>
    <row r="167" spans="1:8" s="43" customFormat="1" ht="11.25" customHeight="1" x14ac:dyDescent="0.2">
      <c r="A167" s="70" t="s">
        <v>128</v>
      </c>
      <c r="B167" s="11">
        <v>7185006.9030000009</v>
      </c>
      <c r="C167" s="11">
        <v>5837819.4246100001</v>
      </c>
      <c r="D167" s="11">
        <v>5881.9379400000007</v>
      </c>
      <c r="E167" s="11">
        <f t="shared" si="71"/>
        <v>5843701.3625499997</v>
      </c>
      <c r="F167" s="11">
        <f t="shared" si="72"/>
        <v>1341305.5404500011</v>
      </c>
      <c r="G167" s="11">
        <f t="shared" si="73"/>
        <v>1347187.4783900008</v>
      </c>
      <c r="H167" s="6">
        <f t="shared" si="74"/>
        <v>81.331882368965339</v>
      </c>
    </row>
    <row r="168" spans="1:8" s="43" customFormat="1" ht="11.25" customHeight="1" x14ac:dyDescent="0.2">
      <c r="A168" s="70" t="s">
        <v>129</v>
      </c>
      <c r="B168" s="11">
        <v>103602.13099999999</v>
      </c>
      <c r="C168" s="11">
        <v>91580.12887</v>
      </c>
      <c r="D168" s="11">
        <v>1544.5547799999999</v>
      </c>
      <c r="E168" s="11">
        <f t="shared" si="71"/>
        <v>93124.683650000006</v>
      </c>
      <c r="F168" s="11">
        <f t="shared" si="72"/>
        <v>10477.447349999988</v>
      </c>
      <c r="G168" s="11">
        <f t="shared" si="73"/>
        <v>12022.002129999993</v>
      </c>
      <c r="H168" s="6">
        <f t="shared" si="74"/>
        <v>89.886841854633289</v>
      </c>
    </row>
    <row r="169" spans="1:8" s="43" customFormat="1" ht="11.25" customHeight="1" x14ac:dyDescent="0.2">
      <c r="A169" s="70" t="s">
        <v>130</v>
      </c>
      <c r="B169" s="11">
        <v>165762.88199999998</v>
      </c>
      <c r="C169" s="11">
        <v>146997.4075</v>
      </c>
      <c r="D169" s="11">
        <v>1806.0488500000001</v>
      </c>
      <c r="E169" s="11">
        <f t="shared" si="71"/>
        <v>148803.45634999999</v>
      </c>
      <c r="F169" s="11">
        <f t="shared" si="72"/>
        <v>16959.42564999999</v>
      </c>
      <c r="G169" s="11">
        <f t="shared" si="73"/>
        <v>18765.474499999982</v>
      </c>
      <c r="H169" s="6">
        <f t="shared" si="74"/>
        <v>89.768864147765001</v>
      </c>
    </row>
    <row r="170" spans="1:8" s="43" customFormat="1" ht="11.25" customHeight="1" x14ac:dyDescent="0.2">
      <c r="A170" s="73"/>
      <c r="B170" s="11"/>
      <c r="C170" s="7"/>
      <c r="D170" s="11"/>
      <c r="E170" s="7"/>
      <c r="F170" s="7"/>
      <c r="G170" s="7"/>
      <c r="H170" s="6" t="str">
        <f t="shared" si="74"/>
        <v/>
      </c>
    </row>
    <row r="171" spans="1:8" s="43" customFormat="1" ht="11.25" customHeight="1" x14ac:dyDescent="0.2">
      <c r="A171" s="67" t="s">
        <v>131</v>
      </c>
      <c r="B171" s="14">
        <f t="shared" ref="B171:C171" si="75">SUM(B172:B179)</f>
        <v>180913875.44013998</v>
      </c>
      <c r="C171" s="14">
        <f t="shared" si="75"/>
        <v>157284082.42872003</v>
      </c>
      <c r="D171" s="14">
        <f t="shared" ref="D171:G171" si="76">SUM(D172:D179)</f>
        <v>2356427.4272699999</v>
      </c>
      <c r="E171" s="14">
        <f t="shared" si="76"/>
        <v>159640509.85598999</v>
      </c>
      <c r="F171" s="14">
        <f t="shared" si="76"/>
        <v>21273365.584149964</v>
      </c>
      <c r="G171" s="14">
        <f t="shared" si="76"/>
        <v>23629793.011419967</v>
      </c>
      <c r="H171" s="6">
        <f t="shared" si="74"/>
        <v>88.241164182462711</v>
      </c>
    </row>
    <row r="172" spans="1:8" s="43" customFormat="1" ht="11.25" customHeight="1" x14ac:dyDescent="0.2">
      <c r="A172" s="70" t="s">
        <v>32</v>
      </c>
      <c r="B172" s="11">
        <v>178375949.68788996</v>
      </c>
      <c r="C172" s="11">
        <v>155289085.29591</v>
      </c>
      <c r="D172" s="11">
        <v>2323655.0440199999</v>
      </c>
      <c r="E172" s="11">
        <f t="shared" ref="E172:E179" si="77">C172+D172</f>
        <v>157612740.33993</v>
      </c>
      <c r="F172" s="11">
        <f t="shared" ref="F172:F179" si="78">B172-E172</f>
        <v>20763209.347959965</v>
      </c>
      <c r="G172" s="11">
        <f t="shared" ref="G172:G179" si="79">B172-C172</f>
        <v>23086864.391979963</v>
      </c>
      <c r="H172" s="6">
        <f t="shared" si="74"/>
        <v>88.359860516908242</v>
      </c>
    </row>
    <row r="173" spans="1:8" s="43" customFormat="1" ht="11.25" customHeight="1" x14ac:dyDescent="0.2">
      <c r="A173" s="70" t="s">
        <v>132</v>
      </c>
      <c r="B173" s="11">
        <v>140322.87700000001</v>
      </c>
      <c r="C173" s="11">
        <v>115764.36003</v>
      </c>
      <c r="D173" s="11">
        <v>439.30978000000005</v>
      </c>
      <c r="E173" s="11">
        <f t="shared" si="77"/>
        <v>116203.66980999999</v>
      </c>
      <c r="F173" s="11">
        <f t="shared" si="78"/>
        <v>24119.207190000016</v>
      </c>
      <c r="G173" s="11">
        <f t="shared" si="79"/>
        <v>24558.516970000011</v>
      </c>
      <c r="H173" s="6">
        <f t="shared" si="74"/>
        <v>82.811635774828062</v>
      </c>
    </row>
    <row r="174" spans="1:8" s="43" customFormat="1" ht="11.25" customHeight="1" x14ac:dyDescent="0.2">
      <c r="A174" s="70" t="s">
        <v>334</v>
      </c>
      <c r="B174" s="11">
        <v>325072.97899999999</v>
      </c>
      <c r="C174" s="11">
        <v>211903.08202</v>
      </c>
      <c r="D174" s="11">
        <v>123.74902</v>
      </c>
      <c r="E174" s="11">
        <f t="shared" si="77"/>
        <v>212026.83103999999</v>
      </c>
      <c r="F174" s="11">
        <f t="shared" si="78"/>
        <v>113046.14796</v>
      </c>
      <c r="G174" s="11">
        <f t="shared" si="79"/>
        <v>113169.89697999999</v>
      </c>
      <c r="H174" s="6">
        <f t="shared" si="74"/>
        <v>65.224378750963481</v>
      </c>
    </row>
    <row r="175" spans="1:8" s="43" customFormat="1" ht="11.25" customHeight="1" x14ac:dyDescent="0.2">
      <c r="A175" s="70" t="s">
        <v>133</v>
      </c>
      <c r="B175" s="11">
        <v>88950.866999999998</v>
      </c>
      <c r="C175" s="11">
        <v>71493.680469999992</v>
      </c>
      <c r="D175" s="11">
        <v>894.81259999999997</v>
      </c>
      <c r="E175" s="11">
        <f t="shared" si="77"/>
        <v>72388.493069999997</v>
      </c>
      <c r="F175" s="11">
        <f t="shared" si="78"/>
        <v>16562.373930000002</v>
      </c>
      <c r="G175" s="11">
        <f t="shared" si="79"/>
        <v>17457.186530000006</v>
      </c>
      <c r="H175" s="6">
        <f t="shared" si="74"/>
        <v>81.380311976048532</v>
      </c>
    </row>
    <row r="176" spans="1:8" s="43" customFormat="1" ht="11.25" customHeight="1" x14ac:dyDescent="0.2">
      <c r="A176" s="70" t="s">
        <v>135</v>
      </c>
      <c r="B176" s="11">
        <v>195087.72704000003</v>
      </c>
      <c r="C176" s="11">
        <v>153672.84631999998</v>
      </c>
      <c r="D176" s="11">
        <v>55.193260000000002</v>
      </c>
      <c r="E176" s="11">
        <f t="shared" si="77"/>
        <v>153728.03957999998</v>
      </c>
      <c r="F176" s="11">
        <f t="shared" si="78"/>
        <v>41359.687460000045</v>
      </c>
      <c r="G176" s="11">
        <f t="shared" si="79"/>
        <v>41414.880720000045</v>
      </c>
      <c r="H176" s="6">
        <f t="shared" si="74"/>
        <v>78.799441621707032</v>
      </c>
    </row>
    <row r="177" spans="1:8" s="43" customFormat="1" ht="11.25" customHeight="1" x14ac:dyDescent="0.2">
      <c r="A177" s="70" t="s">
        <v>217</v>
      </c>
      <c r="B177" s="11">
        <v>253346</v>
      </c>
      <c r="C177" s="11">
        <v>182616.52562</v>
      </c>
      <c r="D177" s="11">
        <v>5286.72</v>
      </c>
      <c r="E177" s="11">
        <f t="shared" si="77"/>
        <v>187903.24562</v>
      </c>
      <c r="F177" s="11">
        <f t="shared" si="78"/>
        <v>65442.754379999998</v>
      </c>
      <c r="G177" s="11">
        <f t="shared" si="79"/>
        <v>70729.47438</v>
      </c>
      <c r="H177" s="6">
        <f t="shared" si="74"/>
        <v>74.168625366100116</v>
      </c>
    </row>
    <row r="178" spans="1:8" s="43" customFormat="1" ht="11.25" customHeight="1" x14ac:dyDescent="0.2">
      <c r="A178" s="70" t="s">
        <v>174</v>
      </c>
      <c r="B178" s="11">
        <v>1374399.5662100003</v>
      </c>
      <c r="C178" s="11">
        <v>1103617.8506000005</v>
      </c>
      <c r="D178" s="11">
        <v>22591.988700000002</v>
      </c>
      <c r="E178" s="11">
        <f t="shared" si="77"/>
        <v>1126209.8393000006</v>
      </c>
      <c r="F178" s="11">
        <f t="shared" si="78"/>
        <v>248189.72690999974</v>
      </c>
      <c r="G178" s="11">
        <f t="shared" si="79"/>
        <v>270781.71560999984</v>
      </c>
      <c r="H178" s="6">
        <f t="shared" si="74"/>
        <v>81.941952470605059</v>
      </c>
    </row>
    <row r="179" spans="1:8" s="43" customFormat="1" ht="11.25" customHeight="1" x14ac:dyDescent="0.2">
      <c r="A179" s="70" t="s">
        <v>180</v>
      </c>
      <c r="B179" s="11">
        <v>160745.73600000003</v>
      </c>
      <c r="C179" s="11">
        <v>155928.78774999999</v>
      </c>
      <c r="D179" s="11">
        <v>3380.6098900000002</v>
      </c>
      <c r="E179" s="11">
        <f t="shared" si="77"/>
        <v>159309.39763999998</v>
      </c>
      <c r="F179" s="11">
        <f t="shared" si="78"/>
        <v>1436.3383600000525</v>
      </c>
      <c r="G179" s="11">
        <f t="shared" si="79"/>
        <v>4816.9482500000449</v>
      </c>
      <c r="H179" s="6">
        <f t="shared" si="74"/>
        <v>99.106453212544281</v>
      </c>
    </row>
    <row r="180" spans="1:8" s="43" customFormat="1" ht="11.25" customHeight="1" x14ac:dyDescent="0.2">
      <c r="A180" s="73"/>
      <c r="B180" s="10"/>
      <c r="C180" s="8"/>
      <c r="D180" s="10"/>
      <c r="E180" s="8"/>
      <c r="F180" s="8"/>
      <c r="G180" s="8"/>
      <c r="H180" s="6" t="str">
        <f t="shared" si="74"/>
        <v/>
      </c>
    </row>
    <row r="181" spans="1:8" s="43" customFormat="1" ht="11.25" customHeight="1" x14ac:dyDescent="0.2">
      <c r="A181" s="67" t="s">
        <v>136</v>
      </c>
      <c r="B181" s="14">
        <f>SUM(B182:B185)</f>
        <v>2946882.0297400011</v>
      </c>
      <c r="C181" s="14">
        <f>SUM(C182:C185)</f>
        <v>2054420.7858400003</v>
      </c>
      <c r="D181" s="14">
        <f t="shared" ref="D181:G181" si="80">SUM(D182:D185)</f>
        <v>53005.329819999999</v>
      </c>
      <c r="E181" s="14">
        <f t="shared" si="80"/>
        <v>2107426.1156600001</v>
      </c>
      <c r="F181" s="14">
        <f t="shared" si="80"/>
        <v>839455.9140800006</v>
      </c>
      <c r="G181" s="14">
        <f t="shared" si="80"/>
        <v>892461.2439000007</v>
      </c>
      <c r="H181" s="6">
        <f t="shared" si="74"/>
        <v>71.513759098321799</v>
      </c>
    </row>
    <row r="182" spans="1:8" s="43" customFormat="1" ht="11.25" customHeight="1" x14ac:dyDescent="0.2">
      <c r="A182" s="70" t="s">
        <v>114</v>
      </c>
      <c r="B182" s="11">
        <v>2674217.0960000008</v>
      </c>
      <c r="C182" s="11">
        <v>1836774.5478500002</v>
      </c>
      <c r="D182" s="11">
        <v>41242.728210000001</v>
      </c>
      <c r="E182" s="11">
        <f t="shared" ref="E182:E185" si="81">C182+D182</f>
        <v>1878017.2760600003</v>
      </c>
      <c r="F182" s="11">
        <f>B182-E182</f>
        <v>796199.81994000054</v>
      </c>
      <c r="G182" s="11">
        <f>B182-C182</f>
        <v>837442.54815000063</v>
      </c>
      <c r="H182" s="6">
        <f t="shared" si="74"/>
        <v>70.226806898702137</v>
      </c>
    </row>
    <row r="183" spans="1:8" s="43" customFormat="1" ht="11.4" customHeight="1" x14ac:dyDescent="0.2">
      <c r="A183" s="70" t="s">
        <v>137</v>
      </c>
      <c r="B183" s="11">
        <v>84545.733999999997</v>
      </c>
      <c r="C183" s="11">
        <v>61395.09276</v>
      </c>
      <c r="D183" s="11">
        <v>9517.7012899999991</v>
      </c>
      <c r="E183" s="11">
        <f t="shared" si="81"/>
        <v>70912.794049999997</v>
      </c>
      <c r="F183" s="11">
        <f>B183-E183</f>
        <v>13632.93995</v>
      </c>
      <c r="G183" s="11">
        <f>B183-C183</f>
        <v>23150.641239999997</v>
      </c>
      <c r="H183" s="6">
        <f t="shared" si="74"/>
        <v>83.875070562401177</v>
      </c>
    </row>
    <row r="184" spans="1:8" s="43" customFormat="1" ht="11.25" customHeight="1" x14ac:dyDescent="0.2">
      <c r="A184" s="70" t="s">
        <v>138</v>
      </c>
      <c r="B184" s="11">
        <v>167034.08900000004</v>
      </c>
      <c r="C184" s="11">
        <v>152869.25006999998</v>
      </c>
      <c r="D184" s="11">
        <v>1829.9818400000001</v>
      </c>
      <c r="E184" s="11">
        <f t="shared" si="81"/>
        <v>154699.23190999997</v>
      </c>
      <c r="F184" s="11">
        <f>B184-E184</f>
        <v>12334.857090000063</v>
      </c>
      <c r="G184" s="11">
        <f>B184-C184</f>
        <v>14164.838930000056</v>
      </c>
      <c r="H184" s="6">
        <f t="shared" si="74"/>
        <v>92.615365424000331</v>
      </c>
    </row>
    <row r="185" spans="1:8" s="43" customFormat="1" ht="11.25" customHeight="1" x14ac:dyDescent="0.2">
      <c r="A185" s="76" t="s">
        <v>335</v>
      </c>
      <c r="B185" s="11">
        <v>21085.110740000004</v>
      </c>
      <c r="C185" s="11">
        <v>3381.89516</v>
      </c>
      <c r="D185" s="11">
        <v>414.91847999999999</v>
      </c>
      <c r="E185" s="11">
        <f t="shared" si="81"/>
        <v>3796.8136399999999</v>
      </c>
      <c r="F185" s="11">
        <f>B185-E185</f>
        <v>17288.297100000003</v>
      </c>
      <c r="G185" s="11">
        <f>B185-C185</f>
        <v>17703.215580000004</v>
      </c>
      <c r="H185" s="6">
        <f t="shared" si="74"/>
        <v>18.007084178112308</v>
      </c>
    </row>
    <row r="186" spans="1:8" s="43" customFormat="1" ht="11.25" customHeight="1" x14ac:dyDescent="0.2">
      <c r="A186" s="73" t="s">
        <v>139</v>
      </c>
      <c r="B186" s="8"/>
      <c r="C186" s="8"/>
      <c r="D186" s="8"/>
      <c r="E186" s="8"/>
      <c r="F186" s="8"/>
      <c r="G186" s="8"/>
      <c r="H186" s="6" t="str">
        <f t="shared" si="74"/>
        <v/>
      </c>
    </row>
    <row r="187" spans="1:8" s="43" customFormat="1" ht="11.25" customHeight="1" x14ac:dyDescent="0.2">
      <c r="A187" s="67" t="s">
        <v>140</v>
      </c>
      <c r="B187" s="9">
        <f t="shared" ref="B187:G187" si="82">SUM(B188:B193)</f>
        <v>5690454.3149099974</v>
      </c>
      <c r="C187" s="9">
        <f t="shared" si="82"/>
        <v>5350220.9578400003</v>
      </c>
      <c r="D187" s="9">
        <f t="shared" si="82"/>
        <v>31850.162879999996</v>
      </c>
      <c r="E187" s="14">
        <f t="shared" si="82"/>
        <v>5382071.12072</v>
      </c>
      <c r="F187" s="14">
        <f t="shared" si="82"/>
        <v>308383.19418999797</v>
      </c>
      <c r="G187" s="14">
        <f t="shared" si="82"/>
        <v>340233.35706999782</v>
      </c>
      <c r="H187" s="6">
        <f t="shared" si="74"/>
        <v>94.580692909141206</v>
      </c>
    </row>
    <row r="188" spans="1:8" s="43" customFormat="1" ht="11.25" customHeight="1" x14ac:dyDescent="0.2">
      <c r="A188" s="70" t="s">
        <v>114</v>
      </c>
      <c r="B188" s="11">
        <v>4487969.3949099984</v>
      </c>
      <c r="C188" s="11">
        <v>4207563.0084300004</v>
      </c>
      <c r="D188" s="11">
        <v>22496.337799999998</v>
      </c>
      <c r="E188" s="11">
        <f t="shared" ref="E188:E193" si="83">C188+D188</f>
        <v>4230059.3462300003</v>
      </c>
      <c r="F188" s="11">
        <f t="shared" ref="F188:F193" si="84">B188-E188</f>
        <v>257910.04867999814</v>
      </c>
      <c r="G188" s="11">
        <f t="shared" ref="G188:G193" si="85">B188-C188</f>
        <v>280406.38647999801</v>
      </c>
      <c r="H188" s="6">
        <f t="shared" si="74"/>
        <v>94.253301972769577</v>
      </c>
    </row>
    <row r="189" spans="1:8" s="43" customFormat="1" ht="11.25" customHeight="1" x14ac:dyDescent="0.2">
      <c r="A189" s="70" t="s">
        <v>141</v>
      </c>
      <c r="B189" s="11">
        <v>293082.554</v>
      </c>
      <c r="C189" s="11">
        <v>287434.3995</v>
      </c>
      <c r="D189" s="11">
        <v>3496.92632</v>
      </c>
      <c r="E189" s="11">
        <f t="shared" si="83"/>
        <v>290931.32582000003</v>
      </c>
      <c r="F189" s="11">
        <f t="shared" si="84"/>
        <v>2151.2281799999764</v>
      </c>
      <c r="G189" s="11">
        <f t="shared" si="85"/>
        <v>5648.1545000000042</v>
      </c>
      <c r="H189" s="6">
        <f t="shared" si="74"/>
        <v>99.265999237880266</v>
      </c>
    </row>
    <row r="190" spans="1:8" s="43" customFormat="1" ht="11.25" customHeight="1" x14ac:dyDescent="0.2">
      <c r="A190" s="70" t="s">
        <v>143</v>
      </c>
      <c r="B190" s="11">
        <v>57427.045000000006</v>
      </c>
      <c r="C190" s="11">
        <v>54430.891739999999</v>
      </c>
      <c r="D190" s="11">
        <v>189.21885</v>
      </c>
      <c r="E190" s="11">
        <f t="shared" si="83"/>
        <v>54620.110589999997</v>
      </c>
      <c r="F190" s="11">
        <f t="shared" si="84"/>
        <v>2806.9344100000089</v>
      </c>
      <c r="G190" s="11">
        <f t="shared" si="85"/>
        <v>2996.1532600000064</v>
      </c>
      <c r="H190" s="6">
        <f t="shared" si="74"/>
        <v>95.112173349682166</v>
      </c>
    </row>
    <row r="191" spans="1:8" s="43" customFormat="1" ht="11.25" customHeight="1" x14ac:dyDescent="0.2">
      <c r="A191" s="70" t="s">
        <v>211</v>
      </c>
      <c r="B191" s="11">
        <v>111984.73200000002</v>
      </c>
      <c r="C191" s="11">
        <v>106448.44674</v>
      </c>
      <c r="D191" s="11">
        <v>0</v>
      </c>
      <c r="E191" s="11">
        <f t="shared" si="83"/>
        <v>106448.44674</v>
      </c>
      <c r="F191" s="11">
        <f t="shared" si="84"/>
        <v>5536.2852600000188</v>
      </c>
      <c r="G191" s="11">
        <f t="shared" si="85"/>
        <v>5536.2852600000188</v>
      </c>
      <c r="H191" s="6">
        <f t="shared" si="74"/>
        <v>95.056214216773753</v>
      </c>
    </row>
    <row r="192" spans="1:8" s="43" customFormat="1" ht="11.25" customHeight="1" x14ac:dyDescent="0.2">
      <c r="A192" s="70" t="s">
        <v>142</v>
      </c>
      <c r="B192" s="11">
        <v>105892.52300000002</v>
      </c>
      <c r="C192" s="11">
        <v>102374.35070000001</v>
      </c>
      <c r="D192" s="11">
        <v>1505.2610500000001</v>
      </c>
      <c r="E192" s="11">
        <f t="shared" si="83"/>
        <v>103879.61175000001</v>
      </c>
      <c r="F192" s="11">
        <f t="shared" si="84"/>
        <v>2012.9112500000047</v>
      </c>
      <c r="G192" s="11">
        <f t="shared" si="85"/>
        <v>3518.1723000000056</v>
      </c>
      <c r="H192" s="6">
        <f t="shared" si="74"/>
        <v>98.09909973530425</v>
      </c>
    </row>
    <row r="193" spans="1:8" s="43" customFormat="1" ht="11.4" x14ac:dyDescent="0.2">
      <c r="A193" s="70" t="s">
        <v>209</v>
      </c>
      <c r="B193" s="11">
        <v>634098.06599999988</v>
      </c>
      <c r="C193" s="11">
        <v>591969.86073000007</v>
      </c>
      <c r="D193" s="11">
        <v>4162.4188599999998</v>
      </c>
      <c r="E193" s="11">
        <f t="shared" si="83"/>
        <v>596132.27959000005</v>
      </c>
      <c r="F193" s="11">
        <f t="shared" si="84"/>
        <v>37965.786409999826</v>
      </c>
      <c r="G193" s="11">
        <f t="shared" si="85"/>
        <v>42128.205269999802</v>
      </c>
      <c r="H193" s="6">
        <f t="shared" si="74"/>
        <v>94.012631729111789</v>
      </c>
    </row>
    <row r="194" spans="1:8" s="43" customFormat="1" ht="11.4" x14ac:dyDescent="0.2">
      <c r="A194" s="73"/>
      <c r="B194" s="8"/>
      <c r="C194" s="8"/>
      <c r="D194" s="8"/>
      <c r="E194" s="8"/>
      <c r="F194" s="8"/>
      <c r="G194" s="8"/>
      <c r="H194" s="6" t="str">
        <f t="shared" si="74"/>
        <v/>
      </c>
    </row>
    <row r="195" spans="1:8" s="43" customFormat="1" ht="11.25" customHeight="1" x14ac:dyDescent="0.2">
      <c r="A195" s="67" t="s">
        <v>208</v>
      </c>
      <c r="B195" s="17">
        <f t="shared" ref="B195:C195" si="86">SUM(B196:B202)</f>
        <v>76856949.443999991</v>
      </c>
      <c r="C195" s="17">
        <f t="shared" si="86"/>
        <v>69698900.324400008</v>
      </c>
      <c r="D195" s="17">
        <f t="shared" ref="D195:G195" si="87">SUM(D196:D202)</f>
        <v>1449652.8241900001</v>
      </c>
      <c r="E195" s="80">
        <f t="shared" si="87"/>
        <v>71148553.148589998</v>
      </c>
      <c r="F195" s="80">
        <f t="shared" si="87"/>
        <v>5708396.2954099933</v>
      </c>
      <c r="G195" s="80">
        <f t="shared" si="87"/>
        <v>7158049.1195999905</v>
      </c>
      <c r="H195" s="6">
        <f t="shared" si="74"/>
        <v>92.572699883737542</v>
      </c>
    </row>
    <row r="196" spans="1:8" s="43" customFormat="1" ht="11.25" customHeight="1" x14ac:dyDescent="0.2">
      <c r="A196" s="70" t="s">
        <v>114</v>
      </c>
      <c r="B196" s="11">
        <v>57176776.19269</v>
      </c>
      <c r="C196" s="11">
        <v>50145825.012260012</v>
      </c>
      <c r="D196" s="11">
        <v>1435212.9466499998</v>
      </c>
      <c r="E196" s="11">
        <f t="shared" ref="E196:E202" si="88">C196+D196</f>
        <v>51581037.958910011</v>
      </c>
      <c r="F196" s="11">
        <f t="shared" ref="F196:F202" si="89">B196-E196</f>
        <v>5595738.2337799892</v>
      </c>
      <c r="G196" s="11">
        <f t="shared" ref="G196:G202" si="90">B196-C196</f>
        <v>7030951.1804299876</v>
      </c>
      <c r="H196" s="6">
        <f t="shared" ref="H196:H227" si="91">IFERROR(E196/B196*100,"")</f>
        <v>90.213267332663293</v>
      </c>
    </row>
    <row r="197" spans="1:8" s="43" customFormat="1" ht="11.25" customHeight="1" x14ac:dyDescent="0.2">
      <c r="A197" s="70" t="s">
        <v>144</v>
      </c>
      <c r="B197" s="11">
        <v>191124.82700000005</v>
      </c>
      <c r="C197" s="11">
        <v>172729.03043000001</v>
      </c>
      <c r="D197" s="11">
        <v>258.29822999999999</v>
      </c>
      <c r="E197" s="11">
        <f t="shared" si="88"/>
        <v>172987.32866</v>
      </c>
      <c r="F197" s="11">
        <f t="shared" si="89"/>
        <v>18137.498340000049</v>
      </c>
      <c r="G197" s="11">
        <f t="shared" si="90"/>
        <v>18395.796570000035</v>
      </c>
      <c r="H197" s="6">
        <f t="shared" si="91"/>
        <v>90.510129623295853</v>
      </c>
    </row>
    <row r="198" spans="1:8" s="43" customFormat="1" ht="11.25" customHeight="1" x14ac:dyDescent="0.2">
      <c r="A198" s="70" t="s">
        <v>145</v>
      </c>
      <c r="B198" s="11">
        <v>790390.31130999967</v>
      </c>
      <c r="C198" s="11">
        <v>766787.68135999993</v>
      </c>
      <c r="D198" s="11">
        <v>6061.7404800000004</v>
      </c>
      <c r="E198" s="11">
        <f t="shared" si="88"/>
        <v>772849.42183999997</v>
      </c>
      <c r="F198" s="11">
        <f t="shared" si="89"/>
        <v>17540.889469999704</v>
      </c>
      <c r="G198" s="11">
        <f t="shared" si="90"/>
        <v>23602.62994999974</v>
      </c>
      <c r="H198" s="6">
        <f t="shared" si="91"/>
        <v>97.780730707474476</v>
      </c>
    </row>
    <row r="199" spans="1:8" s="43" customFormat="1" ht="11.25" customHeight="1" x14ac:dyDescent="0.2">
      <c r="A199" s="70" t="s">
        <v>146</v>
      </c>
      <c r="B199" s="11">
        <v>28001</v>
      </c>
      <c r="C199" s="11">
        <v>25569.45665</v>
      </c>
      <c r="D199" s="11">
        <v>0</v>
      </c>
      <c r="E199" s="11">
        <f t="shared" si="88"/>
        <v>25569.45665</v>
      </c>
      <c r="F199" s="11">
        <f t="shared" si="89"/>
        <v>2431.5433499999999</v>
      </c>
      <c r="G199" s="11">
        <f t="shared" si="90"/>
        <v>2431.5433499999999</v>
      </c>
      <c r="H199" s="6">
        <f t="shared" si="91"/>
        <v>91.316226741902071</v>
      </c>
    </row>
    <row r="200" spans="1:8" s="43" customFormat="1" ht="11.25" customHeight="1" x14ac:dyDescent="0.2">
      <c r="A200" s="70" t="s">
        <v>147</v>
      </c>
      <c r="B200" s="11">
        <v>866999.31299999997</v>
      </c>
      <c r="C200" s="11">
        <v>859280.50405999995</v>
      </c>
      <c r="D200" s="11">
        <v>738.73894000000007</v>
      </c>
      <c r="E200" s="11">
        <f t="shared" si="88"/>
        <v>860019.2429999999</v>
      </c>
      <c r="F200" s="11">
        <f t="shared" si="89"/>
        <v>6980.0700000000652</v>
      </c>
      <c r="G200" s="11">
        <f t="shared" si="90"/>
        <v>7718.8089400000172</v>
      </c>
      <c r="H200" s="6">
        <f t="shared" si="91"/>
        <v>99.194916317079006</v>
      </c>
    </row>
    <row r="201" spans="1:8" s="43" customFormat="1" ht="11.25" customHeight="1" x14ac:dyDescent="0.2">
      <c r="A201" s="70" t="s">
        <v>148</v>
      </c>
      <c r="B201" s="11">
        <v>17776986.794</v>
      </c>
      <c r="C201" s="11">
        <v>17704482.959609997</v>
      </c>
      <c r="D201" s="11">
        <v>7154.6572700000015</v>
      </c>
      <c r="E201" s="11">
        <f t="shared" si="88"/>
        <v>17711637.616879996</v>
      </c>
      <c r="F201" s="11">
        <f t="shared" si="89"/>
        <v>65349.177120003849</v>
      </c>
      <c r="G201" s="11">
        <f t="shared" si="90"/>
        <v>72503.834390003234</v>
      </c>
      <c r="H201" s="6">
        <f t="shared" si="91"/>
        <v>99.632394522889228</v>
      </c>
    </row>
    <row r="202" spans="1:8" s="43" customFormat="1" ht="11.25" customHeight="1" x14ac:dyDescent="0.2">
      <c r="A202" s="70" t="s">
        <v>149</v>
      </c>
      <c r="B202" s="11">
        <v>26671.006000000001</v>
      </c>
      <c r="C202" s="11">
        <v>24225.68003</v>
      </c>
      <c r="D202" s="11">
        <v>226.44262000000001</v>
      </c>
      <c r="E202" s="11">
        <f t="shared" si="88"/>
        <v>24452.122650000001</v>
      </c>
      <c r="F202" s="11">
        <f t="shared" si="89"/>
        <v>2218.8833500000001</v>
      </c>
      <c r="G202" s="11">
        <f t="shared" si="90"/>
        <v>2445.3259700000017</v>
      </c>
      <c r="H202" s="6">
        <f t="shared" si="91"/>
        <v>91.680541221429749</v>
      </c>
    </row>
    <row r="203" spans="1:8" s="43" customFormat="1" ht="11.25" customHeight="1" x14ac:dyDescent="0.2">
      <c r="A203" s="73"/>
      <c r="B203" s="8"/>
      <c r="C203" s="8"/>
      <c r="D203" s="8"/>
      <c r="E203" s="8"/>
      <c r="F203" s="8"/>
      <c r="G203" s="8"/>
      <c r="H203" s="6" t="str">
        <f t="shared" si="91"/>
        <v/>
      </c>
    </row>
    <row r="204" spans="1:8" s="43" customFormat="1" ht="11.25" customHeight="1" x14ac:dyDescent="0.2">
      <c r="A204" s="67" t="s">
        <v>150</v>
      </c>
      <c r="B204" s="15">
        <f>SUM(B205:B211)</f>
        <v>11798373.712000003</v>
      </c>
      <c r="C204" s="15">
        <f>SUM(C205:C211)</f>
        <v>10984602.768930001</v>
      </c>
      <c r="D204" s="15">
        <f>SUM(D205:D211)</f>
        <v>199863.62052000003</v>
      </c>
      <c r="E204" s="15">
        <f t="shared" ref="E204:G204" si="92">SUM(E205:E211)</f>
        <v>11184466.389450001</v>
      </c>
      <c r="F204" s="15">
        <f t="shared" si="92"/>
        <v>613907.32255000342</v>
      </c>
      <c r="G204" s="15">
        <f t="shared" si="92"/>
        <v>813770.94307000295</v>
      </c>
      <c r="H204" s="6">
        <f t="shared" si="91"/>
        <v>94.796678444541854</v>
      </c>
    </row>
    <row r="205" spans="1:8" s="43" customFormat="1" ht="11.25" customHeight="1" x14ac:dyDescent="0.2">
      <c r="A205" s="70" t="s">
        <v>114</v>
      </c>
      <c r="B205" s="11">
        <v>1888962.9550800028</v>
      </c>
      <c r="C205" s="11">
        <v>1582654.3144899991</v>
      </c>
      <c r="D205" s="11">
        <v>46062.845280000089</v>
      </c>
      <c r="E205" s="11">
        <f t="shared" ref="E205:E211" si="93">C205+D205</f>
        <v>1628717.1597699991</v>
      </c>
      <c r="F205" s="11">
        <f t="shared" ref="F205:F211" si="94">B205-E205</f>
        <v>260245.79531000368</v>
      </c>
      <c r="G205" s="11">
        <f t="shared" ref="G205:G211" si="95">B205-C205</f>
        <v>306308.64059000369</v>
      </c>
      <c r="H205" s="6">
        <f t="shared" si="91"/>
        <v>86.222821648771742</v>
      </c>
    </row>
    <row r="206" spans="1:8" s="43" customFormat="1" ht="11.25" customHeight="1" x14ac:dyDescent="0.2">
      <c r="A206" s="70" t="s">
        <v>151</v>
      </c>
      <c r="B206" s="11">
        <v>28029.883999999998</v>
      </c>
      <c r="C206" s="11">
        <v>25014.58138</v>
      </c>
      <c r="D206" s="11">
        <v>268.13164</v>
      </c>
      <c r="E206" s="11">
        <f t="shared" si="93"/>
        <v>25282.713019999999</v>
      </c>
      <c r="F206" s="11">
        <f t="shared" si="94"/>
        <v>2747.170979999999</v>
      </c>
      <c r="G206" s="11">
        <f t="shared" si="95"/>
        <v>3015.3026199999986</v>
      </c>
      <c r="H206" s="6">
        <f t="shared" si="91"/>
        <v>90.199135394209989</v>
      </c>
    </row>
    <row r="207" spans="1:8" s="43" customFormat="1" ht="11.25" customHeight="1" x14ac:dyDescent="0.2">
      <c r="A207" s="70" t="s">
        <v>152</v>
      </c>
      <c r="B207" s="11">
        <v>171311.617</v>
      </c>
      <c r="C207" s="11">
        <v>165731.30506000001</v>
      </c>
      <c r="D207" s="11">
        <v>1245.0589199999999</v>
      </c>
      <c r="E207" s="11">
        <f t="shared" si="93"/>
        <v>166976.36398000002</v>
      </c>
      <c r="F207" s="11">
        <f t="shared" si="94"/>
        <v>4335.2530199999746</v>
      </c>
      <c r="G207" s="11">
        <f t="shared" si="95"/>
        <v>5580.311939999985</v>
      </c>
      <c r="H207" s="6">
        <f t="shared" si="91"/>
        <v>97.469375926794285</v>
      </c>
    </row>
    <row r="208" spans="1:8" s="43" customFormat="1" ht="11.25" customHeight="1" x14ac:dyDescent="0.2">
      <c r="A208" s="70" t="s">
        <v>212</v>
      </c>
      <c r="B208" s="11">
        <v>63098.62000000001</v>
      </c>
      <c r="C208" s="11">
        <v>56283.254520000002</v>
      </c>
      <c r="D208" s="11">
        <v>1031.59087</v>
      </c>
      <c r="E208" s="11">
        <f t="shared" si="93"/>
        <v>57314.845390000002</v>
      </c>
      <c r="F208" s="11">
        <f t="shared" si="94"/>
        <v>5783.7746100000077</v>
      </c>
      <c r="G208" s="11">
        <f t="shared" si="95"/>
        <v>6815.3654800000077</v>
      </c>
      <c r="H208" s="6">
        <f t="shared" si="91"/>
        <v>90.833754193039397</v>
      </c>
    </row>
    <row r="209" spans="1:8" s="43" customFormat="1" ht="11.25" customHeight="1" x14ac:dyDescent="0.2">
      <c r="A209" s="70" t="s">
        <v>153</v>
      </c>
      <c r="B209" s="11">
        <v>70487.638000000006</v>
      </c>
      <c r="C209" s="11">
        <v>69838.233900000007</v>
      </c>
      <c r="D209" s="11">
        <v>142.85142000000002</v>
      </c>
      <c r="E209" s="11">
        <f t="shared" si="93"/>
        <v>69981.085320000013</v>
      </c>
      <c r="F209" s="11">
        <f t="shared" si="94"/>
        <v>506.55267999999342</v>
      </c>
      <c r="G209" s="11">
        <f t="shared" si="95"/>
        <v>649.40409999999974</v>
      </c>
      <c r="H209" s="6">
        <f t="shared" si="91"/>
        <v>99.28135954846438</v>
      </c>
    </row>
    <row r="210" spans="1:8" s="43" customFormat="1" ht="11.25" customHeight="1" x14ac:dyDescent="0.2">
      <c r="A210" s="70" t="s">
        <v>154</v>
      </c>
      <c r="B210" s="11">
        <v>9149371.5999200009</v>
      </c>
      <c r="C210" s="11">
        <v>8697062.4531700015</v>
      </c>
      <c r="D210" s="11">
        <v>148744.13698999994</v>
      </c>
      <c r="E210" s="11">
        <f t="shared" si="93"/>
        <v>8845806.5901600011</v>
      </c>
      <c r="F210" s="11">
        <f t="shared" si="94"/>
        <v>303565.00975999981</v>
      </c>
      <c r="G210" s="11">
        <f t="shared" si="95"/>
        <v>452309.14674999937</v>
      </c>
      <c r="H210" s="6">
        <f t="shared" si="91"/>
        <v>96.68212175617991</v>
      </c>
    </row>
    <row r="211" spans="1:8" s="43" customFormat="1" ht="11.25" customHeight="1" x14ac:dyDescent="0.2">
      <c r="A211" s="70" t="s">
        <v>282</v>
      </c>
      <c r="B211" s="11">
        <v>427111.39799999987</v>
      </c>
      <c r="C211" s="11">
        <v>388018.62640999997</v>
      </c>
      <c r="D211" s="11">
        <v>2369.0054</v>
      </c>
      <c r="E211" s="11">
        <f t="shared" si="93"/>
        <v>390387.63180999999</v>
      </c>
      <c r="F211" s="11">
        <f t="shared" si="94"/>
        <v>36723.766189999878</v>
      </c>
      <c r="G211" s="11">
        <f t="shared" si="95"/>
        <v>39092.771589999902</v>
      </c>
      <c r="H211" s="6">
        <f t="shared" si="91"/>
        <v>91.401829508188428</v>
      </c>
    </row>
    <row r="212" spans="1:8" s="43" customFormat="1" ht="11.25" customHeight="1" x14ac:dyDescent="0.2">
      <c r="A212" s="73"/>
      <c r="B212" s="8"/>
      <c r="C212" s="8"/>
      <c r="D212" s="8"/>
      <c r="E212" s="8"/>
      <c r="F212" s="8"/>
      <c r="G212" s="8"/>
      <c r="H212" s="6" t="str">
        <f t="shared" si="91"/>
        <v/>
      </c>
    </row>
    <row r="213" spans="1:8" s="43" customFormat="1" ht="11.25" customHeight="1" x14ac:dyDescent="0.2">
      <c r="A213" s="67" t="s">
        <v>315</v>
      </c>
      <c r="B213" s="17">
        <f>SUM(B214:B217)</f>
        <v>1010965.0909999999</v>
      </c>
      <c r="C213" s="17">
        <f>SUM(C214:C217)</f>
        <v>856009.96816000005</v>
      </c>
      <c r="D213" s="17">
        <f>SUM(D214:D217)</f>
        <v>15212.38643</v>
      </c>
      <c r="E213" s="17">
        <f t="shared" ref="E213:G213" si="96">SUM(E214:E217)</f>
        <v>871222.35458999989</v>
      </c>
      <c r="F213" s="17">
        <f t="shared" si="96"/>
        <v>139742.73640999995</v>
      </c>
      <c r="G213" s="17">
        <f t="shared" si="96"/>
        <v>154955.12283999997</v>
      </c>
      <c r="H213" s="6">
        <f t="shared" si="91"/>
        <v>86.177293592623172</v>
      </c>
    </row>
    <row r="214" spans="1:8" s="43" customFormat="1" ht="11.25" customHeight="1" x14ac:dyDescent="0.2">
      <c r="A214" s="70" t="s">
        <v>316</v>
      </c>
      <c r="B214" s="11">
        <v>515924.59299999988</v>
      </c>
      <c r="C214" s="11">
        <v>371142.42151999997</v>
      </c>
      <c r="D214" s="11">
        <v>8416.8648400000002</v>
      </c>
      <c r="E214" s="11">
        <f t="shared" ref="E214:E217" si="97">C214+D214</f>
        <v>379559.28635999997</v>
      </c>
      <c r="F214" s="11">
        <f>B214-E214</f>
        <v>136365.30663999991</v>
      </c>
      <c r="G214" s="11">
        <f>B214-C214</f>
        <v>144782.1714799999</v>
      </c>
      <c r="H214" s="6">
        <f t="shared" si="91"/>
        <v>73.568752393239777</v>
      </c>
    </row>
    <row r="215" spans="1:8" s="43" customFormat="1" ht="11.25" customHeight="1" x14ac:dyDescent="0.2">
      <c r="A215" s="70" t="s">
        <v>155</v>
      </c>
      <c r="B215" s="11">
        <v>383231.21500000003</v>
      </c>
      <c r="C215" s="11">
        <v>373949.06731999997</v>
      </c>
      <c r="D215" s="11">
        <v>5962.3592199999994</v>
      </c>
      <c r="E215" s="11">
        <f t="shared" si="97"/>
        <v>379911.42653999996</v>
      </c>
      <c r="F215" s="11">
        <f>B215-E215</f>
        <v>3319.7884600000689</v>
      </c>
      <c r="G215" s="11">
        <f>B215-C215</f>
        <v>9282.1476800000528</v>
      </c>
      <c r="H215" s="6">
        <f t="shared" si="91"/>
        <v>99.133737459251563</v>
      </c>
    </row>
    <row r="216" spans="1:8" s="43" customFormat="1" ht="11.25" customHeight="1" x14ac:dyDescent="0.2">
      <c r="A216" s="70" t="s">
        <v>156</v>
      </c>
      <c r="B216" s="11">
        <v>4526.1559999999999</v>
      </c>
      <c r="C216" s="11">
        <v>4490.41471</v>
      </c>
      <c r="D216" s="11">
        <v>5.4846700000000004</v>
      </c>
      <c r="E216" s="11">
        <f t="shared" si="97"/>
        <v>4495.8993799999998</v>
      </c>
      <c r="F216" s="11">
        <f>B216-E216</f>
        <v>30.256620000000112</v>
      </c>
      <c r="G216" s="11">
        <f>B216-C216</f>
        <v>35.741289999999935</v>
      </c>
      <c r="H216" s="6">
        <f t="shared" si="91"/>
        <v>99.331516191664633</v>
      </c>
    </row>
    <row r="217" spans="1:8" s="43" customFormat="1" ht="11.25" customHeight="1" x14ac:dyDescent="0.2">
      <c r="A217" s="70" t="s">
        <v>157</v>
      </c>
      <c r="B217" s="11">
        <v>107283.12699999999</v>
      </c>
      <c r="C217" s="11">
        <v>106428.06461</v>
      </c>
      <c r="D217" s="11">
        <v>827.67769999999996</v>
      </c>
      <c r="E217" s="11">
        <f t="shared" si="97"/>
        <v>107255.74231</v>
      </c>
      <c r="F217" s="11">
        <f>B217-E217</f>
        <v>27.384689999991679</v>
      </c>
      <c r="G217" s="11">
        <f>B217-C217</f>
        <v>855.06238999999186</v>
      </c>
      <c r="H217" s="6">
        <f t="shared" si="91"/>
        <v>99.974474373775493</v>
      </c>
    </row>
    <row r="218" spans="1:8" s="43" customFormat="1" ht="11.25" customHeight="1" x14ac:dyDescent="0.2">
      <c r="A218" s="73"/>
      <c r="B218" s="11"/>
      <c r="C218" s="7"/>
      <c r="D218" s="11"/>
      <c r="E218" s="7"/>
      <c r="F218" s="7"/>
      <c r="G218" s="7"/>
      <c r="H218" s="6" t="str">
        <f t="shared" si="91"/>
        <v/>
      </c>
    </row>
    <row r="219" spans="1:8" s="43" customFormat="1" ht="11.25" customHeight="1" x14ac:dyDescent="0.2">
      <c r="A219" s="67" t="s">
        <v>159</v>
      </c>
      <c r="B219" s="15">
        <f>SUM(B220:B232)+SUM(B237:B251)</f>
        <v>36585142.552780002</v>
      </c>
      <c r="C219" s="15">
        <f>SUM(C220:C232)+SUM(C237:C251)</f>
        <v>30412694.509700011</v>
      </c>
      <c r="D219" s="15">
        <f t="shared" ref="D219:G219" si="98">SUM(D220:D232)+SUM(D237:D251)</f>
        <v>845212.64</v>
      </c>
      <c r="E219" s="15">
        <f t="shared" si="98"/>
        <v>31257907.149700012</v>
      </c>
      <c r="F219" s="15">
        <f t="shared" si="98"/>
        <v>5327235.4030799922</v>
      </c>
      <c r="G219" s="15">
        <f t="shared" si="98"/>
        <v>6172448.0430799928</v>
      </c>
      <c r="H219" s="6">
        <f t="shared" si="91"/>
        <v>85.438801023135042</v>
      </c>
    </row>
    <row r="220" spans="1:8" s="43" customFormat="1" ht="11.25" customHeight="1" x14ac:dyDescent="0.2">
      <c r="A220" s="70" t="s">
        <v>160</v>
      </c>
      <c r="B220" s="11">
        <v>169758</v>
      </c>
      <c r="C220" s="11">
        <v>129852.54406999999</v>
      </c>
      <c r="D220" s="11">
        <v>70.427499999999995</v>
      </c>
      <c r="E220" s="11">
        <f t="shared" ref="E220:E231" si="99">C220+D220</f>
        <v>129922.97156999999</v>
      </c>
      <c r="F220" s="11">
        <f t="shared" ref="F220:F231" si="100">B220-E220</f>
        <v>39835.028430000006</v>
      </c>
      <c r="G220" s="11">
        <f t="shared" ref="G220:G231" si="101">B220-C220</f>
        <v>39905.455930000011</v>
      </c>
      <c r="H220" s="6">
        <f t="shared" si="91"/>
        <v>76.534226116000426</v>
      </c>
    </row>
    <row r="221" spans="1:8" s="43" customFormat="1" ht="11.25" customHeight="1" x14ac:dyDescent="0.2">
      <c r="A221" s="70" t="s">
        <v>161</v>
      </c>
      <c r="B221" s="11">
        <v>103536.07399999998</v>
      </c>
      <c r="C221" s="11">
        <v>102025.24893</v>
      </c>
      <c r="D221" s="11">
        <v>30.814409999999999</v>
      </c>
      <c r="E221" s="11">
        <f t="shared" si="99"/>
        <v>102056.06334000001</v>
      </c>
      <c r="F221" s="11">
        <f t="shared" si="100"/>
        <v>1480.0106599999708</v>
      </c>
      <c r="G221" s="11">
        <f t="shared" si="101"/>
        <v>1510.8250699999771</v>
      </c>
      <c r="H221" s="6">
        <f t="shared" si="91"/>
        <v>98.570536236481232</v>
      </c>
    </row>
    <row r="222" spans="1:8" s="43" customFormat="1" ht="11.25" customHeight="1" x14ac:dyDescent="0.2">
      <c r="A222" s="70" t="s">
        <v>162</v>
      </c>
      <c r="B222" s="11">
        <v>150957.03199999998</v>
      </c>
      <c r="C222" s="11">
        <v>123637.61962</v>
      </c>
      <c r="D222" s="11">
        <v>2993.7355200000002</v>
      </c>
      <c r="E222" s="11">
        <f t="shared" si="99"/>
        <v>126631.35514</v>
      </c>
      <c r="F222" s="11">
        <f t="shared" si="100"/>
        <v>24325.676859999978</v>
      </c>
      <c r="G222" s="11">
        <f t="shared" si="101"/>
        <v>27319.41237999998</v>
      </c>
      <c r="H222" s="6">
        <f t="shared" si="91"/>
        <v>83.885694798239015</v>
      </c>
    </row>
    <row r="223" spans="1:8" s="43" customFormat="1" ht="11.25" customHeight="1" x14ac:dyDescent="0.2">
      <c r="A223" s="70" t="s">
        <v>163</v>
      </c>
      <c r="B223" s="11">
        <v>19956708.72253</v>
      </c>
      <c r="C223" s="11">
        <v>17809861.534550007</v>
      </c>
      <c r="D223" s="11">
        <v>612746.76494000014</v>
      </c>
      <c r="E223" s="11">
        <f t="shared" si="99"/>
        <v>18422608.299490009</v>
      </c>
      <c r="F223" s="11">
        <f t="shared" si="100"/>
        <v>1534100.4230399914</v>
      </c>
      <c r="G223" s="11">
        <f t="shared" si="101"/>
        <v>2146847.1879799925</v>
      </c>
      <c r="H223" s="6">
        <f t="shared" si="91"/>
        <v>92.312858576183572</v>
      </c>
    </row>
    <row r="224" spans="1:8" s="43" customFormat="1" ht="11.25" customHeight="1" x14ac:dyDescent="0.2">
      <c r="A224" s="70" t="s">
        <v>164</v>
      </c>
      <c r="B224" s="11">
        <v>64888.773000000001</v>
      </c>
      <c r="C224" s="11">
        <v>62526.748100000004</v>
      </c>
      <c r="D224" s="11">
        <v>890.47445999999991</v>
      </c>
      <c r="E224" s="11">
        <f t="shared" si="99"/>
        <v>63417.222560000002</v>
      </c>
      <c r="F224" s="11">
        <f t="shared" si="100"/>
        <v>1471.5504399999991</v>
      </c>
      <c r="G224" s="11">
        <f t="shared" si="101"/>
        <v>2362.0248999999967</v>
      </c>
      <c r="H224" s="6">
        <f t="shared" si="91"/>
        <v>97.732195614178124</v>
      </c>
    </row>
    <row r="225" spans="1:8" s="43" customFormat="1" ht="11.25" customHeight="1" x14ac:dyDescent="0.2">
      <c r="A225" s="70" t="s">
        <v>165</v>
      </c>
      <c r="B225" s="11">
        <v>342091.03099999996</v>
      </c>
      <c r="C225" s="11">
        <v>293389.92426999996</v>
      </c>
      <c r="D225" s="11">
        <v>346.77614</v>
      </c>
      <c r="E225" s="11">
        <f t="shared" si="99"/>
        <v>293736.70040999993</v>
      </c>
      <c r="F225" s="11">
        <f t="shared" si="100"/>
        <v>48354.330590000027</v>
      </c>
      <c r="G225" s="11">
        <f t="shared" si="101"/>
        <v>48701.10673</v>
      </c>
      <c r="H225" s="6">
        <f t="shared" si="91"/>
        <v>85.865069175110861</v>
      </c>
    </row>
    <row r="226" spans="1:8" s="43" customFormat="1" ht="11.25" customHeight="1" x14ac:dyDescent="0.2">
      <c r="A226" s="70" t="s">
        <v>166</v>
      </c>
      <c r="B226" s="11">
        <v>878101.00299999991</v>
      </c>
      <c r="C226" s="11">
        <v>579465.34507000004</v>
      </c>
      <c r="D226" s="11">
        <v>3198.1895</v>
      </c>
      <c r="E226" s="11">
        <f t="shared" si="99"/>
        <v>582663.53457000002</v>
      </c>
      <c r="F226" s="11">
        <f t="shared" si="100"/>
        <v>295437.46842999989</v>
      </c>
      <c r="G226" s="11">
        <f t="shared" si="101"/>
        <v>298635.65792999987</v>
      </c>
      <c r="H226" s="6">
        <f t="shared" si="91"/>
        <v>66.354956044845792</v>
      </c>
    </row>
    <row r="227" spans="1:8" s="43" customFormat="1" ht="11.25" customHeight="1" x14ac:dyDescent="0.2">
      <c r="A227" s="70" t="s">
        <v>167</v>
      </c>
      <c r="B227" s="11">
        <v>269394.22499999998</v>
      </c>
      <c r="C227" s="11">
        <v>164180.04988000001</v>
      </c>
      <c r="D227" s="11">
        <v>13086.42474</v>
      </c>
      <c r="E227" s="11">
        <f t="shared" si="99"/>
        <v>177266.47461999999</v>
      </c>
      <c r="F227" s="11">
        <f t="shared" si="100"/>
        <v>92127.750379999983</v>
      </c>
      <c r="G227" s="11">
        <f t="shared" si="101"/>
        <v>105214.17511999997</v>
      </c>
      <c r="H227" s="6">
        <f t="shared" si="91"/>
        <v>65.801883696653121</v>
      </c>
    </row>
    <row r="228" spans="1:8" s="43" customFormat="1" ht="11.25" customHeight="1" x14ac:dyDescent="0.2">
      <c r="A228" s="70" t="s">
        <v>168</v>
      </c>
      <c r="B228" s="11">
        <v>121988.552</v>
      </c>
      <c r="C228" s="11">
        <v>100412.28659</v>
      </c>
      <c r="D228" s="11">
        <v>3661.4162900000001</v>
      </c>
      <c r="E228" s="11">
        <f t="shared" si="99"/>
        <v>104073.70288</v>
      </c>
      <c r="F228" s="11">
        <f t="shared" si="100"/>
        <v>17914.849119999999</v>
      </c>
      <c r="G228" s="11">
        <f t="shared" si="101"/>
        <v>21576.265409999993</v>
      </c>
      <c r="H228" s="6">
        <f t="shared" ref="H228:H259" si="102">IFERROR(E228/B228*100,"")</f>
        <v>85.314319396134806</v>
      </c>
    </row>
    <row r="229" spans="1:8" s="43" customFormat="1" ht="11.25" customHeight="1" x14ac:dyDescent="0.2">
      <c r="A229" s="70" t="s">
        <v>169</v>
      </c>
      <c r="B229" s="11">
        <v>223888.367</v>
      </c>
      <c r="C229" s="11">
        <v>151073.54134</v>
      </c>
      <c r="D229" s="11">
        <v>134.35005999999998</v>
      </c>
      <c r="E229" s="11">
        <f t="shared" si="99"/>
        <v>151207.89139999999</v>
      </c>
      <c r="F229" s="11">
        <f t="shared" si="100"/>
        <v>72680.475600000005</v>
      </c>
      <c r="G229" s="11">
        <f t="shared" si="101"/>
        <v>72814.825660000002</v>
      </c>
      <c r="H229" s="6">
        <f t="shared" si="102"/>
        <v>67.537180884436026</v>
      </c>
    </row>
    <row r="230" spans="1:8" s="43" customFormat="1" ht="11.25" customHeight="1" x14ac:dyDescent="0.2">
      <c r="A230" s="70" t="s">
        <v>170</v>
      </c>
      <c r="B230" s="11">
        <v>205907.12200000003</v>
      </c>
      <c r="C230" s="11">
        <v>185713.73996000001</v>
      </c>
      <c r="D230" s="11">
        <v>1185.4835</v>
      </c>
      <c r="E230" s="11">
        <f t="shared" si="99"/>
        <v>186899.22346000001</v>
      </c>
      <c r="F230" s="11">
        <f t="shared" si="100"/>
        <v>19007.898540000024</v>
      </c>
      <c r="G230" s="11">
        <f t="shared" si="101"/>
        <v>20193.382040000026</v>
      </c>
      <c r="H230" s="6">
        <f t="shared" si="102"/>
        <v>90.768702726076654</v>
      </c>
    </row>
    <row r="231" spans="1:8" s="43" customFormat="1" ht="11.25" customHeight="1" x14ac:dyDescent="0.2">
      <c r="A231" s="70" t="s">
        <v>171</v>
      </c>
      <c r="B231" s="11">
        <v>140964.978</v>
      </c>
      <c r="C231" s="11">
        <v>91999.316760000002</v>
      </c>
      <c r="D231" s="11">
        <v>465.40815999999995</v>
      </c>
      <c r="E231" s="11">
        <f t="shared" si="99"/>
        <v>92464.724920000008</v>
      </c>
      <c r="F231" s="11">
        <f t="shared" si="100"/>
        <v>48500.253079999995</v>
      </c>
      <c r="G231" s="11">
        <f t="shared" si="101"/>
        <v>48965.661240000001</v>
      </c>
      <c r="H231" s="6">
        <f t="shared" si="102"/>
        <v>65.594111553012837</v>
      </c>
    </row>
    <row r="232" spans="1:8" s="43" customFormat="1" ht="11.25" customHeight="1" x14ac:dyDescent="0.2">
      <c r="A232" s="70" t="s">
        <v>172</v>
      </c>
      <c r="B232" s="14">
        <f t="shared" ref="B232:C232" si="103">SUM(B233:B236)</f>
        <v>1287841.8219999999</v>
      </c>
      <c r="C232" s="14">
        <f t="shared" si="103"/>
        <v>1108267.3155100001</v>
      </c>
      <c r="D232" s="14">
        <f t="shared" ref="D232:G232" si="104">SUM(D233:D236)</f>
        <v>32175.565920000001</v>
      </c>
      <c r="E232" s="14">
        <f t="shared" si="104"/>
        <v>1140442.8814300001</v>
      </c>
      <c r="F232" s="14">
        <f t="shared" si="104"/>
        <v>147398.94057000001</v>
      </c>
      <c r="G232" s="14">
        <f t="shared" si="104"/>
        <v>179574.50649</v>
      </c>
      <c r="H232" s="6">
        <f t="shared" si="102"/>
        <v>88.554577274009361</v>
      </c>
    </row>
    <row r="233" spans="1:8" s="43" customFormat="1" ht="11.25" customHeight="1" x14ac:dyDescent="0.2">
      <c r="A233" s="70" t="s">
        <v>210</v>
      </c>
      <c r="B233" s="11">
        <v>608445.59899999993</v>
      </c>
      <c r="C233" s="11">
        <v>509725.30232999998</v>
      </c>
      <c r="D233" s="11">
        <v>30252.109710000001</v>
      </c>
      <c r="E233" s="11">
        <f t="shared" ref="E233:E251" si="105">C233+D233</f>
        <v>539977.41203999997</v>
      </c>
      <c r="F233" s="11">
        <f t="shared" ref="F233:F251" si="106">B233-E233</f>
        <v>68468.186959999963</v>
      </c>
      <c r="G233" s="11">
        <f t="shared" ref="G233:G251" si="107">B233-C233</f>
        <v>98720.296669999952</v>
      </c>
      <c r="H233" s="6">
        <f t="shared" si="102"/>
        <v>88.747032261794701</v>
      </c>
    </row>
    <row r="234" spans="1:8" s="43" customFormat="1" ht="11.25" customHeight="1" x14ac:dyDescent="0.2">
      <c r="A234" s="70" t="s">
        <v>317</v>
      </c>
      <c r="B234" s="11">
        <v>290342.75699999998</v>
      </c>
      <c r="C234" s="11">
        <v>249703.56589</v>
      </c>
      <c r="D234" s="11">
        <v>691.5458000000001</v>
      </c>
      <c r="E234" s="11">
        <f t="shared" si="105"/>
        <v>250395.11168999999</v>
      </c>
      <c r="F234" s="11">
        <f t="shared" si="106"/>
        <v>39947.645309999993</v>
      </c>
      <c r="G234" s="11">
        <f t="shared" si="107"/>
        <v>40639.191109999985</v>
      </c>
      <c r="H234" s="6">
        <f t="shared" si="102"/>
        <v>86.241211689672014</v>
      </c>
    </row>
    <row r="235" spans="1:8" s="43" customFormat="1" ht="11.25" customHeight="1" x14ac:dyDescent="0.2">
      <c r="A235" s="70" t="s">
        <v>173</v>
      </c>
      <c r="B235" s="11">
        <v>202352.00000000006</v>
      </c>
      <c r="C235" s="11">
        <v>187958.51453000001</v>
      </c>
      <c r="D235" s="11">
        <v>0</v>
      </c>
      <c r="E235" s="11">
        <f t="shared" si="105"/>
        <v>187958.51453000001</v>
      </c>
      <c r="F235" s="11">
        <f t="shared" si="106"/>
        <v>14393.485470000043</v>
      </c>
      <c r="G235" s="11">
        <f t="shared" si="107"/>
        <v>14393.485470000043</v>
      </c>
      <c r="H235" s="6">
        <f t="shared" si="102"/>
        <v>92.886907235905724</v>
      </c>
    </row>
    <row r="236" spans="1:8" s="43" customFormat="1" ht="11.25" customHeight="1" x14ac:dyDescent="0.2">
      <c r="A236" s="70" t="s">
        <v>318</v>
      </c>
      <c r="B236" s="11">
        <v>186701.46600000001</v>
      </c>
      <c r="C236" s="11">
        <v>160879.93276</v>
      </c>
      <c r="D236" s="11">
        <v>1231.91041</v>
      </c>
      <c r="E236" s="11">
        <f t="shared" si="105"/>
        <v>162111.84317000001</v>
      </c>
      <c r="F236" s="11">
        <f t="shared" si="106"/>
        <v>24589.622830000008</v>
      </c>
      <c r="G236" s="11">
        <f t="shared" si="107"/>
        <v>25821.533240000019</v>
      </c>
      <c r="H236" s="6">
        <f t="shared" si="102"/>
        <v>86.829443090714662</v>
      </c>
    </row>
    <row r="237" spans="1:8" s="43" customFormat="1" ht="11.25" customHeight="1" x14ac:dyDescent="0.2">
      <c r="A237" s="70" t="s">
        <v>302</v>
      </c>
      <c r="B237" s="11">
        <v>149350.99999999997</v>
      </c>
      <c r="C237" s="11">
        <v>100568.14434999999</v>
      </c>
      <c r="D237" s="11">
        <v>2815.4046200000003</v>
      </c>
      <c r="E237" s="11">
        <f t="shared" si="105"/>
        <v>103383.54896999999</v>
      </c>
      <c r="F237" s="11">
        <f t="shared" si="106"/>
        <v>45967.451029999982</v>
      </c>
      <c r="G237" s="11">
        <f t="shared" si="107"/>
        <v>48782.855649999983</v>
      </c>
      <c r="H237" s="6">
        <f t="shared" si="102"/>
        <v>69.221865919880017</v>
      </c>
    </row>
    <row r="238" spans="1:8" s="43" customFormat="1" ht="11.25" customHeight="1" x14ac:dyDescent="0.2">
      <c r="A238" s="70" t="s">
        <v>175</v>
      </c>
      <c r="B238" s="11">
        <v>1255640.5829999999</v>
      </c>
      <c r="C238" s="11">
        <v>1225750.4974200001</v>
      </c>
      <c r="D238" s="11">
        <v>2305.0957000000003</v>
      </c>
      <c r="E238" s="11">
        <f t="shared" si="105"/>
        <v>1228055.5931200001</v>
      </c>
      <c r="F238" s="11">
        <f t="shared" si="106"/>
        <v>27584.989879999775</v>
      </c>
      <c r="G238" s="11">
        <f t="shared" si="107"/>
        <v>29890.085579999723</v>
      </c>
      <c r="H238" s="6">
        <f t="shared" si="102"/>
        <v>97.803114183033713</v>
      </c>
    </row>
    <row r="239" spans="1:8" s="43" customFormat="1" ht="11.25" customHeight="1" x14ac:dyDescent="0.2">
      <c r="A239" s="70" t="s">
        <v>176</v>
      </c>
      <c r="B239" s="11">
        <v>347942.99999999994</v>
      </c>
      <c r="C239" s="11">
        <v>286436.85605</v>
      </c>
      <c r="D239" s="11">
        <v>14364.37681</v>
      </c>
      <c r="E239" s="11">
        <f t="shared" si="105"/>
        <v>300801.23285999999</v>
      </c>
      <c r="F239" s="11">
        <f t="shared" si="106"/>
        <v>47141.767139999953</v>
      </c>
      <c r="G239" s="11">
        <f t="shared" si="107"/>
        <v>61506.14394999994</v>
      </c>
      <c r="H239" s="6">
        <f t="shared" si="102"/>
        <v>86.4512960053802</v>
      </c>
    </row>
    <row r="240" spans="1:8" s="43" customFormat="1" ht="11.25" customHeight="1" x14ac:dyDescent="0.2">
      <c r="A240" s="70" t="s">
        <v>319</v>
      </c>
      <c r="B240" s="11">
        <v>1795099.0000000005</v>
      </c>
      <c r="C240" s="11">
        <v>1493607.1049600001</v>
      </c>
      <c r="D240" s="11">
        <v>15760.73776</v>
      </c>
      <c r="E240" s="11">
        <f t="shared" si="105"/>
        <v>1509367.8427200001</v>
      </c>
      <c r="F240" s="11">
        <f t="shared" si="106"/>
        <v>285731.15728000039</v>
      </c>
      <c r="G240" s="11">
        <f t="shared" si="107"/>
        <v>301491.89504000032</v>
      </c>
      <c r="H240" s="6">
        <f t="shared" si="102"/>
        <v>84.082707567660592</v>
      </c>
    </row>
    <row r="241" spans="1:8" s="43" customFormat="1" ht="11.25" customHeight="1" x14ac:dyDescent="0.2">
      <c r="A241" s="70" t="s">
        <v>320</v>
      </c>
      <c r="B241" s="11">
        <v>51265.894000000008</v>
      </c>
      <c r="C241" s="11">
        <v>38581.497149999996</v>
      </c>
      <c r="D241" s="11">
        <v>139.66548</v>
      </c>
      <c r="E241" s="11">
        <f t="shared" si="105"/>
        <v>38721.162629999999</v>
      </c>
      <c r="F241" s="11">
        <f t="shared" si="106"/>
        <v>12544.731370000009</v>
      </c>
      <c r="G241" s="11">
        <f t="shared" si="107"/>
        <v>12684.396850000012</v>
      </c>
      <c r="H241" s="6">
        <f t="shared" si="102"/>
        <v>75.530064159224438</v>
      </c>
    </row>
    <row r="242" spans="1:8" s="43" customFormat="1" ht="11.25" customHeight="1" x14ac:dyDescent="0.2">
      <c r="A242" s="81" t="s">
        <v>37</v>
      </c>
      <c r="B242" s="11">
        <v>501090.98399999994</v>
      </c>
      <c r="C242" s="11">
        <v>362269.09117999999</v>
      </c>
      <c r="D242" s="11">
        <v>2328.4925899999998</v>
      </c>
      <c r="E242" s="11">
        <f t="shared" si="105"/>
        <v>364597.58376999997</v>
      </c>
      <c r="F242" s="11">
        <f t="shared" si="106"/>
        <v>136493.40022999997</v>
      </c>
      <c r="G242" s="11">
        <f t="shared" si="107"/>
        <v>138821.89281999995</v>
      </c>
      <c r="H242" s="6">
        <f t="shared" si="102"/>
        <v>72.760755114683931</v>
      </c>
    </row>
    <row r="243" spans="1:8" s="43" customFormat="1" ht="11.25" customHeight="1" x14ac:dyDescent="0.2">
      <c r="A243" s="81" t="s">
        <v>177</v>
      </c>
      <c r="B243" s="11">
        <v>2647090.3530000006</v>
      </c>
      <c r="C243" s="11">
        <v>2445075.6858899998</v>
      </c>
      <c r="D243" s="11">
        <v>516.56065000000001</v>
      </c>
      <c r="E243" s="11">
        <f t="shared" si="105"/>
        <v>2445592.2465399997</v>
      </c>
      <c r="F243" s="11">
        <f t="shared" si="106"/>
        <v>201498.10646000085</v>
      </c>
      <c r="G243" s="11">
        <f t="shared" si="107"/>
        <v>202014.66711000074</v>
      </c>
      <c r="H243" s="6">
        <f t="shared" si="102"/>
        <v>92.387939979772923</v>
      </c>
    </row>
    <row r="244" spans="1:8" s="43" customFormat="1" ht="11.25" customHeight="1" x14ac:dyDescent="0.2">
      <c r="A244" s="81" t="s">
        <v>178</v>
      </c>
      <c r="B244" s="11">
        <v>178946</v>
      </c>
      <c r="C244" s="11">
        <v>162427.03075000001</v>
      </c>
      <c r="D244" s="11">
        <v>10652.19924</v>
      </c>
      <c r="E244" s="11">
        <f t="shared" si="105"/>
        <v>173079.22998999999</v>
      </c>
      <c r="F244" s="11">
        <f t="shared" si="106"/>
        <v>5866.7700100000075</v>
      </c>
      <c r="G244" s="11">
        <f t="shared" si="107"/>
        <v>16518.969249999995</v>
      </c>
      <c r="H244" s="6">
        <f t="shared" si="102"/>
        <v>96.721485805773796</v>
      </c>
    </row>
    <row r="245" spans="1:8" s="43" customFormat="1" ht="11.25" customHeight="1" x14ac:dyDescent="0.2">
      <c r="A245" s="81" t="s">
        <v>283</v>
      </c>
      <c r="B245" s="11">
        <v>775769.82299999986</v>
      </c>
      <c r="C245" s="11">
        <v>213371.79428</v>
      </c>
      <c r="D245" s="11">
        <v>1134.1369299999999</v>
      </c>
      <c r="E245" s="11">
        <f t="shared" si="105"/>
        <v>214505.93121000001</v>
      </c>
      <c r="F245" s="11">
        <f t="shared" si="106"/>
        <v>561263.89178999979</v>
      </c>
      <c r="G245" s="11">
        <f t="shared" si="107"/>
        <v>562398.02871999983</v>
      </c>
      <c r="H245" s="6">
        <f t="shared" si="102"/>
        <v>27.650718660398322</v>
      </c>
    </row>
    <row r="246" spans="1:8" s="43" customFormat="1" ht="11.25" customHeight="1" x14ac:dyDescent="0.2">
      <c r="A246" s="81" t="s">
        <v>179</v>
      </c>
      <c r="B246" s="11">
        <v>2668434.0719999997</v>
      </c>
      <c r="C246" s="11">
        <v>1629732.0003500001</v>
      </c>
      <c r="D246" s="11">
        <v>89488.357960000008</v>
      </c>
      <c r="E246" s="11">
        <f t="shared" si="105"/>
        <v>1719220.35831</v>
      </c>
      <c r="F246" s="11">
        <f t="shared" si="106"/>
        <v>949213.71368999965</v>
      </c>
      <c r="G246" s="11">
        <f t="shared" si="107"/>
        <v>1038702.0716499996</v>
      </c>
      <c r="H246" s="6">
        <f t="shared" si="102"/>
        <v>64.428061998977512</v>
      </c>
    </row>
    <row r="247" spans="1:8" s="43" customFormat="1" ht="11.25" customHeight="1" x14ac:dyDescent="0.2">
      <c r="A247" s="81" t="s">
        <v>181</v>
      </c>
      <c r="B247" s="11">
        <v>94058.828000000009</v>
      </c>
      <c r="C247" s="11">
        <v>91914.259129999991</v>
      </c>
      <c r="D247" s="11">
        <v>917.21616000000006</v>
      </c>
      <c r="E247" s="11">
        <f t="shared" si="105"/>
        <v>92831.475289999988</v>
      </c>
      <c r="F247" s="11">
        <f t="shared" si="106"/>
        <v>1227.352710000021</v>
      </c>
      <c r="G247" s="11">
        <f t="shared" si="107"/>
        <v>2144.5688700000173</v>
      </c>
      <c r="H247" s="6">
        <f t="shared" si="102"/>
        <v>98.695122259018547</v>
      </c>
    </row>
    <row r="248" spans="1:8" s="43" customFormat="1" ht="11.25" customHeight="1" x14ac:dyDescent="0.2">
      <c r="A248" s="81" t="s">
        <v>182</v>
      </c>
      <c r="B248" s="11">
        <v>1442047.493</v>
      </c>
      <c r="C248" s="11">
        <v>752565.45322999998</v>
      </c>
      <c r="D248" s="11">
        <v>32561.146189999996</v>
      </c>
      <c r="E248" s="11">
        <f t="shared" si="105"/>
        <v>785126.59941999998</v>
      </c>
      <c r="F248" s="11">
        <f t="shared" si="106"/>
        <v>656920.89358000003</v>
      </c>
      <c r="G248" s="11">
        <f t="shared" si="107"/>
        <v>689482.03977000003</v>
      </c>
      <c r="H248" s="6">
        <f t="shared" si="102"/>
        <v>54.445266416755942</v>
      </c>
    </row>
    <row r="249" spans="1:8" s="43" customFormat="1" ht="11.25" customHeight="1" x14ac:dyDescent="0.2">
      <c r="A249" s="70" t="s">
        <v>284</v>
      </c>
      <c r="B249" s="11">
        <v>240718.48825000002</v>
      </c>
      <c r="C249" s="11">
        <v>215168.31802999999</v>
      </c>
      <c r="D249" s="11">
        <v>33.5</v>
      </c>
      <c r="E249" s="11">
        <f t="shared" si="105"/>
        <v>215201.81802999999</v>
      </c>
      <c r="F249" s="11">
        <f t="shared" si="106"/>
        <v>25516.670220000029</v>
      </c>
      <c r="G249" s="11">
        <f t="shared" si="107"/>
        <v>25550.170220000029</v>
      </c>
      <c r="H249" s="6">
        <f t="shared" si="102"/>
        <v>89.399787940883257</v>
      </c>
    </row>
    <row r="250" spans="1:8" s="43" customFormat="1" ht="11.25" customHeight="1" x14ac:dyDescent="0.2">
      <c r="A250" s="70" t="s">
        <v>158</v>
      </c>
      <c r="B250" s="11">
        <v>404506.84799999994</v>
      </c>
      <c r="C250" s="11">
        <v>402108.33481000003</v>
      </c>
      <c r="D250" s="11">
        <v>1050.78477</v>
      </c>
      <c r="E250" s="11">
        <f t="shared" si="105"/>
        <v>403159.11958000006</v>
      </c>
      <c r="F250" s="11">
        <f t="shared" si="106"/>
        <v>1347.728419999883</v>
      </c>
      <c r="G250" s="11">
        <f t="shared" si="107"/>
        <v>2398.5131899999105</v>
      </c>
      <c r="H250" s="6">
        <f t="shared" si="102"/>
        <v>99.666821853161835</v>
      </c>
    </row>
    <row r="251" spans="1:8" s="43" customFormat="1" ht="11.25" customHeight="1" x14ac:dyDescent="0.2">
      <c r="A251" s="70" t="s">
        <v>336</v>
      </c>
      <c r="B251" s="11">
        <v>117154.48499999999</v>
      </c>
      <c r="C251" s="11">
        <v>90713.227469999998</v>
      </c>
      <c r="D251" s="11">
        <v>159.13399999999999</v>
      </c>
      <c r="E251" s="11">
        <f t="shared" si="105"/>
        <v>90872.361470000003</v>
      </c>
      <c r="F251" s="11">
        <f t="shared" si="106"/>
        <v>26282.123529999983</v>
      </c>
      <c r="G251" s="11">
        <f t="shared" si="107"/>
        <v>26441.257529999988</v>
      </c>
      <c r="H251" s="6">
        <f t="shared" si="102"/>
        <v>77.566267710536223</v>
      </c>
    </row>
    <row r="252" spans="1:8" s="43" customFormat="1" ht="11.25" customHeight="1" x14ac:dyDescent="0.2">
      <c r="A252" s="73"/>
      <c r="B252" s="11"/>
      <c r="C252" s="7"/>
      <c r="D252" s="11"/>
      <c r="E252" s="7"/>
      <c r="F252" s="7"/>
      <c r="G252" s="7"/>
      <c r="H252" s="6" t="str">
        <f t="shared" si="102"/>
        <v/>
      </c>
    </row>
    <row r="253" spans="1:8" s="43" customFormat="1" ht="11.25" customHeight="1" x14ac:dyDescent="0.2">
      <c r="A253" s="67" t="s">
        <v>183</v>
      </c>
      <c r="B253" s="11">
        <v>2580.12</v>
      </c>
      <c r="C253" s="11">
        <v>1850.8380500000001</v>
      </c>
      <c r="D253" s="11">
        <v>0</v>
      </c>
      <c r="E253" s="11">
        <f t="shared" ref="E253" si="108">C253+D253</f>
        <v>1850.8380500000001</v>
      </c>
      <c r="F253" s="11">
        <f>B253-E253</f>
        <v>729.28194999999982</v>
      </c>
      <c r="G253" s="11">
        <f>B253-C253</f>
        <v>729.28194999999982</v>
      </c>
      <c r="H253" s="6">
        <f t="shared" si="102"/>
        <v>71.73457242298808</v>
      </c>
    </row>
    <row r="254" spans="1:8" s="43" customFormat="1" ht="11.25" customHeight="1" x14ac:dyDescent="0.2">
      <c r="A254" s="73"/>
      <c r="B254" s="10"/>
      <c r="C254" s="8"/>
      <c r="D254" s="10"/>
      <c r="E254" s="8"/>
      <c r="F254" s="8"/>
      <c r="G254" s="8"/>
      <c r="H254" s="6" t="str">
        <f t="shared" si="102"/>
        <v/>
      </c>
    </row>
    <row r="255" spans="1:8" s="43" customFormat="1" ht="11.25" customHeight="1" x14ac:dyDescent="0.2">
      <c r="A255" s="67" t="s">
        <v>184</v>
      </c>
      <c r="B255" s="14">
        <f t="shared" ref="B255:C255" si="109">SUM(B256:B260)</f>
        <v>42529346.442000002</v>
      </c>
      <c r="C255" s="14">
        <f t="shared" si="109"/>
        <v>40063532.018590003</v>
      </c>
      <c r="D255" s="14">
        <f t="shared" ref="D255:G255" si="110">SUM(D256:D260)</f>
        <v>170775.21076999995</v>
      </c>
      <c r="E255" s="14">
        <f t="shared" si="110"/>
        <v>40234307.229359999</v>
      </c>
      <c r="F255" s="14">
        <f t="shared" si="110"/>
        <v>2295039.2126400028</v>
      </c>
      <c r="G255" s="14">
        <f t="shared" si="110"/>
        <v>2465814.4234099998</v>
      </c>
      <c r="H255" s="6">
        <f t="shared" si="102"/>
        <v>94.603633950101027</v>
      </c>
    </row>
    <row r="256" spans="1:8" s="43" customFormat="1" ht="11.25" customHeight="1" x14ac:dyDescent="0.2">
      <c r="A256" s="81" t="s">
        <v>185</v>
      </c>
      <c r="B256" s="11">
        <v>34998278.167999998</v>
      </c>
      <c r="C256" s="11">
        <v>34524902.591959998</v>
      </c>
      <c r="D256" s="11">
        <v>163699.46944999998</v>
      </c>
      <c r="E256" s="11">
        <f t="shared" ref="E256:E260" si="111">C256+D256</f>
        <v>34688602.061409995</v>
      </c>
      <c r="F256" s="11">
        <f>B256-E256</f>
        <v>309676.10659000278</v>
      </c>
      <c r="G256" s="11">
        <f>B256-C256</f>
        <v>473375.57603999972</v>
      </c>
      <c r="H256" s="6">
        <f t="shared" si="102"/>
        <v>99.115167594521409</v>
      </c>
    </row>
    <row r="257" spans="1:9" s="43" customFormat="1" ht="11.25" customHeight="1" x14ac:dyDescent="0.2">
      <c r="A257" s="81" t="s">
        <v>186</v>
      </c>
      <c r="B257" s="11">
        <v>123465.12300000001</v>
      </c>
      <c r="C257" s="11">
        <v>117449.58375000001</v>
      </c>
      <c r="D257" s="11">
        <v>64.540900000000008</v>
      </c>
      <c r="E257" s="11">
        <f t="shared" si="111"/>
        <v>117514.12465000001</v>
      </c>
      <c r="F257" s="11">
        <f>B257-E257</f>
        <v>5950.9983499999944</v>
      </c>
      <c r="G257" s="11">
        <f>B257-C257</f>
        <v>6015.5392500000016</v>
      </c>
      <c r="H257" s="6">
        <f t="shared" si="102"/>
        <v>95.180016667541011</v>
      </c>
    </row>
    <row r="258" spans="1:9" s="43" customFormat="1" ht="11.25" customHeight="1" x14ac:dyDescent="0.2">
      <c r="A258" s="81" t="s">
        <v>187</v>
      </c>
      <c r="B258" s="11">
        <v>2029849</v>
      </c>
      <c r="C258" s="11">
        <v>1705931.93353</v>
      </c>
      <c r="D258" s="11">
        <v>2604.7750599999999</v>
      </c>
      <c r="E258" s="11">
        <f t="shared" si="111"/>
        <v>1708536.7085899999</v>
      </c>
      <c r="F258" s="11">
        <f>B258-E258</f>
        <v>321312.29141000006</v>
      </c>
      <c r="G258" s="11">
        <f>B258-C258</f>
        <v>323917.06646999996</v>
      </c>
      <c r="H258" s="6">
        <f t="shared" si="102"/>
        <v>84.170630849388303</v>
      </c>
    </row>
    <row r="259" spans="1:9" s="43" customFormat="1" ht="11.25" customHeight="1" x14ac:dyDescent="0.2">
      <c r="A259" s="81" t="s">
        <v>188</v>
      </c>
      <c r="B259" s="11">
        <v>4561590.5070000002</v>
      </c>
      <c r="C259" s="11">
        <v>2986482.4022900001</v>
      </c>
      <c r="D259" s="11">
        <v>3667.4290599999999</v>
      </c>
      <c r="E259" s="11">
        <f t="shared" si="111"/>
        <v>2990149.8313500001</v>
      </c>
      <c r="F259" s="11">
        <f>B259-E259</f>
        <v>1571440.6756500001</v>
      </c>
      <c r="G259" s="11">
        <f>B259-C259</f>
        <v>1575108.1047100001</v>
      </c>
      <c r="H259" s="6">
        <f t="shared" si="102"/>
        <v>65.550597467296939</v>
      </c>
    </row>
    <row r="260" spans="1:9" s="43" customFormat="1" ht="11.25" customHeight="1" x14ac:dyDescent="0.2">
      <c r="A260" s="81" t="s">
        <v>189</v>
      </c>
      <c r="B260" s="11">
        <v>816163.64399999997</v>
      </c>
      <c r="C260" s="11">
        <v>728765.50705999997</v>
      </c>
      <c r="D260" s="11">
        <v>738.99630000000002</v>
      </c>
      <c r="E260" s="11">
        <f t="shared" si="111"/>
        <v>729504.50335999997</v>
      </c>
      <c r="F260" s="11">
        <f>B260-E260</f>
        <v>86659.140639999998</v>
      </c>
      <c r="G260" s="11">
        <f>B260-C260</f>
        <v>87398.136939999997</v>
      </c>
      <c r="H260" s="6">
        <f t="shared" ref="H260:H274" si="112">IFERROR(E260/B260*100,"")</f>
        <v>89.382136624551734</v>
      </c>
    </row>
    <row r="261" spans="1:9" s="43" customFormat="1" ht="11.25" customHeight="1" x14ac:dyDescent="0.2">
      <c r="A261" s="73"/>
      <c r="B261" s="11"/>
      <c r="C261" s="7"/>
      <c r="D261" s="11"/>
      <c r="E261" s="7"/>
      <c r="F261" s="7"/>
      <c r="G261" s="7"/>
      <c r="H261" s="6" t="str">
        <f t="shared" si="112"/>
        <v/>
      </c>
    </row>
    <row r="262" spans="1:9" s="43" customFormat="1" ht="11.25" customHeight="1" x14ac:dyDescent="0.2">
      <c r="A262" s="67" t="s">
        <v>190</v>
      </c>
      <c r="B262" s="9">
        <f t="shared" ref="B262:G262" si="113">+B263+B264</f>
        <v>1699484.5290000003</v>
      </c>
      <c r="C262" s="9">
        <f t="shared" si="113"/>
        <v>1628564.21196</v>
      </c>
      <c r="D262" s="9">
        <f t="shared" si="113"/>
        <v>4867.2508200000002</v>
      </c>
      <c r="E262" s="14">
        <f t="shared" si="113"/>
        <v>1633431.4627799999</v>
      </c>
      <c r="F262" s="14">
        <f t="shared" si="113"/>
        <v>66053.066220000474</v>
      </c>
      <c r="G262" s="14">
        <f t="shared" si="113"/>
        <v>70920.317040000402</v>
      </c>
      <c r="H262" s="6">
        <f t="shared" si="112"/>
        <v>96.113347012410472</v>
      </c>
    </row>
    <row r="263" spans="1:9" s="43" customFormat="1" ht="11.25" customHeight="1" x14ac:dyDescent="0.2">
      <c r="A263" s="81" t="s">
        <v>191</v>
      </c>
      <c r="B263" s="11">
        <v>1629316.9540000004</v>
      </c>
      <c r="C263" s="11">
        <v>1562036.2052</v>
      </c>
      <c r="D263" s="11">
        <v>4276.4194800000005</v>
      </c>
      <c r="E263" s="11">
        <f t="shared" ref="E263:E264" si="114">C263+D263</f>
        <v>1566312.6246799999</v>
      </c>
      <c r="F263" s="11">
        <f>B263-E263</f>
        <v>63004.329320000485</v>
      </c>
      <c r="G263" s="11">
        <f>B263-C263</f>
        <v>67280.748800000409</v>
      </c>
      <c r="H263" s="6">
        <f t="shared" si="112"/>
        <v>96.133083304305913</v>
      </c>
    </row>
    <row r="264" spans="1:9" s="43" customFormat="1" ht="11.25" customHeight="1" x14ac:dyDescent="0.2">
      <c r="A264" s="81" t="s">
        <v>192</v>
      </c>
      <c r="B264" s="11">
        <v>70167.574999999997</v>
      </c>
      <c r="C264" s="11">
        <v>66528.006760000004</v>
      </c>
      <c r="D264" s="11">
        <v>590.83133999999995</v>
      </c>
      <c r="E264" s="11">
        <f t="shared" si="114"/>
        <v>67118.838100000008</v>
      </c>
      <c r="F264" s="11">
        <f>B264-E264</f>
        <v>3048.736899999989</v>
      </c>
      <c r="G264" s="11">
        <f>B264-C264</f>
        <v>3639.5682399999932</v>
      </c>
      <c r="H264" s="6">
        <f t="shared" si="112"/>
        <v>95.655063040157813</v>
      </c>
    </row>
    <row r="265" spans="1:9" s="43" customFormat="1" ht="11.4" x14ac:dyDescent="0.2">
      <c r="A265" s="73"/>
      <c r="B265" s="8"/>
      <c r="C265" s="8"/>
      <c r="D265" s="8"/>
      <c r="E265" s="8"/>
      <c r="F265" s="8"/>
      <c r="G265" s="8"/>
      <c r="H265" s="6" t="str">
        <f t="shared" si="112"/>
        <v/>
      </c>
    </row>
    <row r="266" spans="1:9" s="43" customFormat="1" ht="11.25" customHeight="1" x14ac:dyDescent="0.2">
      <c r="A266" s="82" t="s">
        <v>193</v>
      </c>
      <c r="B266" s="11">
        <v>10993147.264999999</v>
      </c>
      <c r="C266" s="11">
        <v>10935090.855379999</v>
      </c>
      <c r="D266" s="11">
        <v>35460.408159999999</v>
      </c>
      <c r="E266" s="11">
        <f t="shared" ref="E266" si="115">C266+D266</f>
        <v>10970551.263539998</v>
      </c>
      <c r="F266" s="11">
        <f>B266-E266</f>
        <v>22596.001460000873</v>
      </c>
      <c r="G266" s="11">
        <f>B266-C266</f>
        <v>58056.409620000049</v>
      </c>
      <c r="H266" s="6">
        <f t="shared" si="112"/>
        <v>99.794453754549963</v>
      </c>
    </row>
    <row r="267" spans="1:9" s="43" customFormat="1" ht="11.25" customHeight="1" x14ac:dyDescent="0.2">
      <c r="A267" s="73"/>
      <c r="B267" s="8"/>
      <c r="C267" s="8"/>
      <c r="D267" s="8"/>
      <c r="E267" s="8"/>
      <c r="F267" s="8"/>
      <c r="G267" s="8"/>
      <c r="H267" s="6" t="str">
        <f t="shared" si="112"/>
        <v/>
      </c>
    </row>
    <row r="268" spans="1:9" s="43" customFormat="1" ht="11.25" customHeight="1" x14ac:dyDescent="0.2">
      <c r="A268" s="67" t="s">
        <v>194</v>
      </c>
      <c r="B268" s="11">
        <v>11762755.208999999</v>
      </c>
      <c r="C268" s="11">
        <v>11322871.96699</v>
      </c>
      <c r="D268" s="11">
        <v>40130.264369999997</v>
      </c>
      <c r="E268" s="11">
        <f t="shared" ref="E268" si="116">C268+D268</f>
        <v>11363002.23136</v>
      </c>
      <c r="F268" s="11">
        <f>B268-E268</f>
        <v>399752.97763999924</v>
      </c>
      <c r="G268" s="11">
        <f>B268-C268</f>
        <v>439883.24200999923</v>
      </c>
      <c r="H268" s="6">
        <f t="shared" si="112"/>
        <v>96.60153620017411</v>
      </c>
    </row>
    <row r="269" spans="1:9" s="43" customFormat="1" ht="11.25" customHeight="1" x14ac:dyDescent="0.2">
      <c r="A269" s="73"/>
      <c r="B269" s="8"/>
      <c r="C269" s="8"/>
      <c r="D269" s="8"/>
      <c r="E269" s="8"/>
      <c r="F269" s="8"/>
      <c r="G269" s="8"/>
      <c r="H269" s="6" t="str">
        <f t="shared" si="112"/>
        <v/>
      </c>
    </row>
    <row r="270" spans="1:9" s="43" customFormat="1" ht="11.25" customHeight="1" x14ac:dyDescent="0.2">
      <c r="A270" s="67" t="s">
        <v>195</v>
      </c>
      <c r="B270" s="11">
        <v>3795690.4449999998</v>
      </c>
      <c r="C270" s="11">
        <v>3515502.8795400001</v>
      </c>
      <c r="D270" s="11">
        <v>4453.5465400000003</v>
      </c>
      <c r="E270" s="11">
        <f t="shared" ref="E270" si="117">C270+D270</f>
        <v>3519956.4260800001</v>
      </c>
      <c r="F270" s="11">
        <f>B270-E270</f>
        <v>275734.01891999971</v>
      </c>
      <c r="G270" s="11">
        <f>B270-C270</f>
        <v>280187.56545999972</v>
      </c>
      <c r="H270" s="6">
        <f t="shared" si="112"/>
        <v>92.735603102639217</v>
      </c>
    </row>
    <row r="271" spans="1:9" s="43" customFormat="1" ht="11.25" customHeight="1" x14ac:dyDescent="0.2">
      <c r="A271" s="83"/>
      <c r="B271" s="11"/>
      <c r="C271" s="11"/>
      <c r="D271" s="11"/>
      <c r="E271" s="11"/>
      <c r="F271" s="11"/>
      <c r="G271" s="11"/>
      <c r="H271" s="6" t="str">
        <f t="shared" si="112"/>
        <v/>
      </c>
      <c r="I271" s="69"/>
    </row>
    <row r="272" spans="1:9" s="43" customFormat="1" ht="11.25" customHeight="1" x14ac:dyDescent="0.2">
      <c r="A272" s="74" t="s">
        <v>196</v>
      </c>
      <c r="B272" s="14">
        <f t="shared" ref="B272:G272" si="118">+B273+B274</f>
        <v>855316.74600000016</v>
      </c>
      <c r="C272" s="14">
        <f t="shared" si="118"/>
        <v>826187.70129999996</v>
      </c>
      <c r="D272" s="14">
        <f t="shared" si="118"/>
        <v>4084.6087799999996</v>
      </c>
      <c r="E272" s="14">
        <f t="shared" si="118"/>
        <v>830272.31007999997</v>
      </c>
      <c r="F272" s="14">
        <f t="shared" si="118"/>
        <v>25044.435920000236</v>
      </c>
      <c r="G272" s="14">
        <f t="shared" si="118"/>
        <v>29129.044700000239</v>
      </c>
      <c r="H272" s="6">
        <f t="shared" si="112"/>
        <v>97.07191095730046</v>
      </c>
    </row>
    <row r="273" spans="1:8" s="43" customFormat="1" ht="11.25" customHeight="1" x14ac:dyDescent="0.2">
      <c r="A273" s="79" t="s">
        <v>218</v>
      </c>
      <c r="B273" s="11">
        <v>819620.80200000014</v>
      </c>
      <c r="C273" s="11">
        <v>793332.77921999991</v>
      </c>
      <c r="D273" s="11">
        <v>3953.6501199999998</v>
      </c>
      <c r="E273" s="11">
        <f t="shared" ref="E273:E274" si="119">C273+D273</f>
        <v>797286.42933999992</v>
      </c>
      <c r="F273" s="11">
        <f>B273-E273</f>
        <v>22334.372660000226</v>
      </c>
      <c r="G273" s="11">
        <f>B273-C273</f>
        <v>26288.022780000232</v>
      </c>
      <c r="H273" s="6">
        <f t="shared" si="112"/>
        <v>97.275035893976707</v>
      </c>
    </row>
    <row r="274" spans="1:8" s="43" customFormat="1" ht="11.25" customHeight="1" x14ac:dyDescent="0.2">
      <c r="A274" s="79" t="s">
        <v>219</v>
      </c>
      <c r="B274" s="11">
        <v>35695.944000000003</v>
      </c>
      <c r="C274" s="11">
        <v>32854.922079999997</v>
      </c>
      <c r="D274" s="11">
        <v>130.95866000000001</v>
      </c>
      <c r="E274" s="11">
        <f t="shared" si="119"/>
        <v>32985.880739999993</v>
      </c>
      <c r="F274" s="11">
        <f>B274-E274</f>
        <v>2710.0632600000099</v>
      </c>
      <c r="G274" s="11">
        <f>B274-C274</f>
        <v>2841.0219200000065</v>
      </c>
      <c r="H274" s="6">
        <f t="shared" si="112"/>
        <v>92.407923824622742</v>
      </c>
    </row>
    <row r="275" spans="1:8" s="43" customFormat="1" ht="12" customHeight="1" x14ac:dyDescent="0.2">
      <c r="A275" s="84"/>
      <c r="B275" s="11"/>
      <c r="C275" s="11"/>
      <c r="D275" s="11"/>
      <c r="E275" s="11"/>
      <c r="F275" s="11"/>
      <c r="G275" s="11"/>
      <c r="H275" s="6"/>
    </row>
    <row r="276" spans="1:8" s="43" customFormat="1" ht="11.25" customHeight="1" x14ac:dyDescent="0.2">
      <c r="A276" s="85" t="s">
        <v>197</v>
      </c>
      <c r="B276" s="18">
        <f>B10+B17+B19+B21+B23+B35+B39+B48+B50+B52+B60+B72+B79+B84+B88+B94+B106+B119+B132+B148+B150+B171+B181+B187+B195+B204+B213+B219+B253+B255+B262+B266+B268+B270+B272+B128</f>
        <v>2668084391.1535091</v>
      </c>
      <c r="C276" s="18">
        <f t="shared" ref="C276:G276" si="120">C10+C17+C19+C21+C23+C35+C39+C48+C50+C52+C60+C72+C79+C84+C88+C94+C106+C119+C132+C148+C150+C171+C181+C187+C195+C204+C213+C219+C253+C255+C262+C266+C268+C270+C272+C128</f>
        <v>2431479424.94345</v>
      </c>
      <c r="D276" s="18">
        <f t="shared" si="120"/>
        <v>30386501.195279997</v>
      </c>
      <c r="E276" s="18">
        <f t="shared" si="120"/>
        <v>2461865926.1387305</v>
      </c>
      <c r="F276" s="18">
        <f t="shared" si="120"/>
        <v>206218465.01477957</v>
      </c>
      <c r="G276" s="18">
        <f t="shared" si="120"/>
        <v>236604966.21005943</v>
      </c>
      <c r="H276" s="6">
        <f t="shared" ref="H276:H285" si="121">IFERROR(E276/B276*100,"")</f>
        <v>92.270916703439696</v>
      </c>
    </row>
    <row r="277" spans="1:8" s="43" customFormat="1" ht="11.25" customHeight="1" x14ac:dyDescent="0.2">
      <c r="A277" s="86"/>
      <c r="B277" s="7"/>
      <c r="C277" s="7"/>
      <c r="D277" s="7"/>
      <c r="E277" s="7"/>
      <c r="F277" s="7"/>
      <c r="G277" s="7"/>
      <c r="H277" s="6" t="str">
        <f t="shared" si="121"/>
        <v/>
      </c>
    </row>
    <row r="278" spans="1:8" s="43" customFormat="1" ht="11.25" customHeight="1" x14ac:dyDescent="0.2">
      <c r="A278" s="66" t="s">
        <v>198</v>
      </c>
      <c r="B278" s="7"/>
      <c r="C278" s="7"/>
      <c r="D278" s="7"/>
      <c r="E278" s="7"/>
      <c r="F278" s="7"/>
      <c r="G278" s="7"/>
      <c r="H278" s="6" t="str">
        <f t="shared" si="121"/>
        <v/>
      </c>
    </row>
    <row r="279" spans="1:8" s="43" customFormat="1" ht="11.25" customHeight="1" x14ac:dyDescent="0.2">
      <c r="A279" s="70" t="s">
        <v>199</v>
      </c>
      <c r="B279" s="11">
        <v>156815750.26905996</v>
      </c>
      <c r="C279" s="11">
        <v>155523856.85079002</v>
      </c>
      <c r="D279" s="11">
        <v>1554.28583</v>
      </c>
      <c r="E279" s="11">
        <f t="shared" ref="E279" si="122">C279+D279</f>
        <v>155525411.13662001</v>
      </c>
      <c r="F279" s="11">
        <f>B279-E279</f>
        <v>1290339.1324399412</v>
      </c>
      <c r="G279" s="11">
        <f>B279-C279</f>
        <v>1291893.4182699323</v>
      </c>
      <c r="H279" s="6">
        <f t="shared" si="121"/>
        <v>99.177162287444972</v>
      </c>
    </row>
    <row r="280" spans="1:8" s="43" customFormat="1" ht="11.4" x14ac:dyDescent="0.2">
      <c r="A280" s="87"/>
      <c r="B280" s="7"/>
      <c r="C280" s="7"/>
      <c r="D280" s="7"/>
      <c r="E280" s="7"/>
      <c r="F280" s="7"/>
      <c r="G280" s="7"/>
      <c r="H280" s="6" t="str">
        <f t="shared" si="121"/>
        <v/>
      </c>
    </row>
    <row r="281" spans="1:8" s="43" customFormat="1" ht="11.25" customHeight="1" x14ac:dyDescent="0.2">
      <c r="A281" s="70" t="s">
        <v>200</v>
      </c>
      <c r="B281" s="14">
        <f t="shared" ref="B281:G281" si="123">SUM(B282:B283)</f>
        <v>777523946.82900012</v>
      </c>
      <c r="C281" s="14">
        <f t="shared" si="123"/>
        <v>775536558.34101999</v>
      </c>
      <c r="D281" s="14">
        <f t="shared" ref="D281" si="124">SUM(D282:D283)</f>
        <v>29171.0707</v>
      </c>
      <c r="E281" s="14">
        <f t="shared" si="123"/>
        <v>775565729.41171992</v>
      </c>
      <c r="F281" s="14">
        <f t="shared" si="123"/>
        <v>1958217.4172801888</v>
      </c>
      <c r="G281" s="14">
        <f t="shared" si="123"/>
        <v>1987388.487980145</v>
      </c>
      <c r="H281" s="6">
        <f t="shared" si="121"/>
        <v>99.748146995952155</v>
      </c>
    </row>
    <row r="282" spans="1:8" s="43" customFormat="1" ht="11.25" customHeight="1" x14ac:dyDescent="0.2">
      <c r="A282" s="70" t="s">
        <v>213</v>
      </c>
      <c r="B282" s="11">
        <v>773516058.8160001</v>
      </c>
      <c r="C282" s="11">
        <v>771561624.54780996</v>
      </c>
      <c r="D282" s="11">
        <v>2562.4029700000001</v>
      </c>
      <c r="E282" s="11">
        <f t="shared" ref="E282:E283" si="125">C282+D282</f>
        <v>771564186.95077991</v>
      </c>
      <c r="F282" s="11">
        <f>B282-E282</f>
        <v>1951871.8652201891</v>
      </c>
      <c r="G282" s="11">
        <f>B282-C282</f>
        <v>1954434.2681901455</v>
      </c>
      <c r="H282" s="6">
        <f t="shared" si="121"/>
        <v>99.747662399122277</v>
      </c>
    </row>
    <row r="283" spans="1:8" s="43" customFormat="1" ht="11.25" customHeight="1" x14ac:dyDescent="0.2">
      <c r="A283" s="88" t="s">
        <v>337</v>
      </c>
      <c r="B283" s="11">
        <v>4007888.0129999998</v>
      </c>
      <c r="C283" s="11">
        <v>3974933.7932100003</v>
      </c>
      <c r="D283" s="11">
        <v>26608.667730000001</v>
      </c>
      <c r="E283" s="11">
        <f t="shared" si="125"/>
        <v>4001542.4609400001</v>
      </c>
      <c r="F283" s="11">
        <f>B283-E283</f>
        <v>6345.5520599996671</v>
      </c>
      <c r="G283" s="11">
        <f>B283-C283</f>
        <v>32954.219789999537</v>
      </c>
      <c r="H283" s="6">
        <f t="shared" si="121"/>
        <v>99.841673419032233</v>
      </c>
    </row>
    <row r="284" spans="1:8" s="43" customFormat="1" ht="11.25" customHeight="1" x14ac:dyDescent="0.2">
      <c r="A284" s="88"/>
      <c r="B284" s="7"/>
      <c r="C284" s="7"/>
      <c r="D284" s="7"/>
      <c r="E284" s="7"/>
      <c r="F284" s="7"/>
      <c r="G284" s="7"/>
      <c r="H284" s="6" t="str">
        <f t="shared" si="121"/>
        <v/>
      </c>
    </row>
    <row r="285" spans="1:8" s="43" customFormat="1" ht="11.25" customHeight="1" x14ac:dyDescent="0.2">
      <c r="A285" s="66" t="s">
        <v>201</v>
      </c>
      <c r="B285" s="16">
        <f t="shared" ref="B285:G285" si="126">B279+B281</f>
        <v>934339697.09806013</v>
      </c>
      <c r="C285" s="16">
        <f t="shared" si="126"/>
        <v>931060415.19181001</v>
      </c>
      <c r="D285" s="16">
        <f t="shared" si="126"/>
        <v>30725.356530000001</v>
      </c>
      <c r="E285" s="16">
        <f t="shared" si="126"/>
        <v>931091140.54833996</v>
      </c>
      <c r="F285" s="16">
        <f t="shared" si="126"/>
        <v>3248556.5497201299</v>
      </c>
      <c r="G285" s="16">
        <f t="shared" si="126"/>
        <v>3279281.9062500773</v>
      </c>
      <c r="H285" s="6">
        <f t="shared" si="121"/>
        <v>99.652315259663084</v>
      </c>
    </row>
    <row r="286" spans="1:8" s="43" customFormat="1" ht="11.25" customHeight="1" x14ac:dyDescent="0.2">
      <c r="A286" s="70"/>
      <c r="B286" s="7"/>
      <c r="C286" s="7"/>
      <c r="D286" s="7"/>
      <c r="E286" s="7"/>
      <c r="F286" s="7"/>
      <c r="G286" s="7"/>
      <c r="H286" s="6"/>
    </row>
    <row r="287" spans="1:8" s="93" customFormat="1" ht="16.5" customHeight="1" thickBot="1" x14ac:dyDescent="0.25">
      <c r="A287" s="89" t="s">
        <v>202</v>
      </c>
      <c r="B287" s="90">
        <f t="shared" ref="B287:G287" si="127">+B285+B276</f>
        <v>3602424088.2515693</v>
      </c>
      <c r="C287" s="90">
        <f t="shared" si="127"/>
        <v>3362539840.1352601</v>
      </c>
      <c r="D287" s="90">
        <f t="shared" si="127"/>
        <v>30417226.551809996</v>
      </c>
      <c r="E287" s="91">
        <f t="shared" si="127"/>
        <v>3392957066.6870704</v>
      </c>
      <c r="F287" s="90">
        <f t="shared" si="127"/>
        <v>209467021.56449971</v>
      </c>
      <c r="G287" s="92">
        <f t="shared" si="127"/>
        <v>239884248.11630952</v>
      </c>
      <c r="H287" s="6">
        <f>IFERROR(E287/B287*100,"")</f>
        <v>94.185386938544397</v>
      </c>
    </row>
    <row r="288" spans="1:8" s="43" customFormat="1" ht="12" customHeight="1" thickTop="1" x14ac:dyDescent="0.2">
      <c r="A288" s="70"/>
      <c r="B288" s="7"/>
      <c r="C288" s="8"/>
      <c r="D288" s="7"/>
      <c r="E288" s="8"/>
      <c r="F288" s="8"/>
      <c r="G288" s="8"/>
      <c r="H288" s="6"/>
    </row>
    <row r="289" spans="1:9" ht="23.4" customHeight="1" x14ac:dyDescent="0.2">
      <c r="A289" s="102" t="s">
        <v>339</v>
      </c>
      <c r="B289" s="103"/>
      <c r="C289" s="103"/>
      <c r="D289" s="103"/>
      <c r="E289" s="103"/>
      <c r="F289" s="103"/>
      <c r="G289" s="103"/>
      <c r="H289" s="103"/>
    </row>
    <row r="290" spans="1:9" ht="11.4" x14ac:dyDescent="0.2">
      <c r="A290" s="43" t="s">
        <v>303</v>
      </c>
    </row>
    <row r="291" spans="1:9" ht="23.4" customHeight="1" x14ac:dyDescent="0.2">
      <c r="A291" s="102" t="s">
        <v>340</v>
      </c>
      <c r="B291" s="103"/>
      <c r="C291" s="103"/>
      <c r="D291" s="103"/>
      <c r="E291" s="103"/>
      <c r="F291" s="103"/>
      <c r="G291" s="103"/>
      <c r="H291" s="103"/>
    </row>
    <row r="292" spans="1:9" ht="11.4" x14ac:dyDescent="0.2">
      <c r="A292" s="43" t="s">
        <v>304</v>
      </c>
    </row>
    <row r="293" spans="1:9" ht="11.4" x14ac:dyDescent="0.2">
      <c r="A293" s="43" t="s">
        <v>338</v>
      </c>
    </row>
    <row r="294" spans="1:9" ht="11.4" x14ac:dyDescent="0.2">
      <c r="A294" s="43" t="s">
        <v>305</v>
      </c>
    </row>
    <row r="295" spans="1:9" ht="11.4" x14ac:dyDescent="0.2">
      <c r="A295" s="43" t="s">
        <v>306</v>
      </c>
    </row>
    <row r="296" spans="1:9" x14ac:dyDescent="0.2">
      <c r="E296" s="43"/>
      <c r="F296" s="43"/>
      <c r="G296" s="12"/>
      <c r="I296" s="41"/>
    </row>
    <row r="297" spans="1:9" x14ac:dyDescent="0.2">
      <c r="E297" s="43"/>
      <c r="F297" s="43"/>
      <c r="G297" s="12"/>
      <c r="I297" s="41"/>
    </row>
    <row r="298" spans="1:9" x14ac:dyDescent="0.2">
      <c r="E298" s="43"/>
      <c r="F298" s="43"/>
      <c r="G298" s="12"/>
      <c r="I298" s="41"/>
    </row>
    <row r="299" spans="1:9" x14ac:dyDescent="0.2">
      <c r="E299" s="43"/>
      <c r="F299" s="43"/>
      <c r="G299" s="12"/>
      <c r="I299" s="41"/>
    </row>
    <row r="300" spans="1:9" x14ac:dyDescent="0.2">
      <c r="E300" s="43"/>
      <c r="F300" s="43"/>
      <c r="G300" s="12"/>
      <c r="I300" s="41"/>
    </row>
    <row r="301" spans="1:9" x14ac:dyDescent="0.2">
      <c r="E301" s="43"/>
      <c r="F301" s="43"/>
      <c r="G301" s="12"/>
      <c r="I301" s="41"/>
    </row>
    <row r="302" spans="1:9" x14ac:dyDescent="0.2">
      <c r="E302" s="43"/>
      <c r="F302" s="43"/>
      <c r="G302" s="12"/>
      <c r="I302" s="41"/>
    </row>
    <row r="303" spans="1:9" x14ac:dyDescent="0.2">
      <c r="E303" s="43"/>
      <c r="F303" s="43"/>
      <c r="G303" s="12"/>
      <c r="I303" s="41"/>
    </row>
    <row r="304" spans="1:9" x14ac:dyDescent="0.2">
      <c r="E304" s="43"/>
      <c r="F304" s="43"/>
      <c r="G304" s="12"/>
      <c r="I304" s="41"/>
    </row>
    <row r="305" spans="5:9" x14ac:dyDescent="0.2">
      <c r="E305" s="43"/>
      <c r="F305" s="43"/>
      <c r="G305" s="12"/>
      <c r="I305" s="41"/>
    </row>
    <row r="306" spans="5:9" x14ac:dyDescent="0.2">
      <c r="E306" s="43"/>
      <c r="F306" s="43"/>
      <c r="G306" s="12"/>
      <c r="I306" s="41"/>
    </row>
    <row r="307" spans="5:9" x14ac:dyDescent="0.2">
      <c r="E307" s="43"/>
      <c r="F307" s="43"/>
      <c r="G307" s="12"/>
      <c r="I307" s="41"/>
    </row>
    <row r="308" spans="5:9" x14ac:dyDescent="0.2">
      <c r="E308" s="43"/>
      <c r="F308" s="43"/>
      <c r="G308" s="12"/>
      <c r="I308" s="41"/>
    </row>
    <row r="309" spans="5:9" x14ac:dyDescent="0.2">
      <c r="E309" s="43"/>
      <c r="F309" s="43"/>
      <c r="G309" s="12"/>
      <c r="I309" s="41"/>
    </row>
    <row r="310" spans="5:9" x14ac:dyDescent="0.2">
      <c r="E310" s="43"/>
      <c r="F310" s="43"/>
      <c r="G310" s="12"/>
      <c r="I310" s="41"/>
    </row>
    <row r="311" spans="5:9" x14ac:dyDescent="0.2">
      <c r="E311" s="43"/>
      <c r="F311" s="43"/>
      <c r="G311" s="12"/>
      <c r="I311" s="41"/>
    </row>
    <row r="312" spans="5:9" x14ac:dyDescent="0.2">
      <c r="E312" s="43"/>
      <c r="F312" s="43"/>
      <c r="G312" s="12"/>
      <c r="I312" s="41"/>
    </row>
    <row r="313" spans="5:9" x14ac:dyDescent="0.2">
      <c r="E313" s="43"/>
      <c r="F313" s="43"/>
      <c r="G313" s="12"/>
      <c r="I313" s="41"/>
    </row>
    <row r="314" spans="5:9" x14ac:dyDescent="0.2">
      <c r="E314" s="43"/>
      <c r="F314" s="43"/>
      <c r="G314" s="12"/>
      <c r="I314" s="41"/>
    </row>
    <row r="315" spans="5:9" x14ac:dyDescent="0.2">
      <c r="E315" s="43"/>
      <c r="F315" s="43"/>
      <c r="G315" s="12"/>
      <c r="I315" s="41"/>
    </row>
    <row r="316" spans="5:9" x14ac:dyDescent="0.2">
      <c r="E316" s="43"/>
      <c r="F316" s="43"/>
      <c r="G316" s="12"/>
      <c r="I316" s="41"/>
    </row>
    <row r="317" spans="5:9" x14ac:dyDescent="0.2">
      <c r="E317" s="43"/>
      <c r="F317" s="43"/>
      <c r="G317" s="12"/>
      <c r="I317" s="41"/>
    </row>
    <row r="318" spans="5:9" x14ac:dyDescent="0.2">
      <c r="E318" s="43"/>
      <c r="F318" s="43"/>
      <c r="G318" s="12"/>
      <c r="I318" s="41"/>
    </row>
    <row r="319" spans="5:9" x14ac:dyDescent="0.2">
      <c r="E319" s="43"/>
      <c r="F319" s="43"/>
      <c r="G319" s="12"/>
      <c r="I319" s="41"/>
    </row>
    <row r="320" spans="5:9" x14ac:dyDescent="0.2">
      <c r="E320" s="43"/>
      <c r="F320" s="43"/>
      <c r="G320" s="12"/>
      <c r="I320" s="41"/>
    </row>
    <row r="321" spans="5:9" x14ac:dyDescent="0.2">
      <c r="E321" s="43"/>
      <c r="F321" s="43"/>
      <c r="G321" s="12"/>
      <c r="I321" s="41"/>
    </row>
    <row r="322" spans="5:9" x14ac:dyDescent="0.2">
      <c r="E322" s="43"/>
      <c r="F322" s="43"/>
      <c r="G322" s="12"/>
      <c r="I322" s="41"/>
    </row>
    <row r="323" spans="5:9" x14ac:dyDescent="0.2">
      <c r="E323" s="43"/>
      <c r="F323" s="43"/>
      <c r="G323" s="12"/>
      <c r="I323" s="41"/>
    </row>
    <row r="324" spans="5:9" x14ac:dyDescent="0.2">
      <c r="E324" s="43"/>
      <c r="F324" s="43"/>
      <c r="G324" s="12"/>
      <c r="I324" s="41"/>
    </row>
    <row r="325" spans="5:9" x14ac:dyDescent="0.2">
      <c r="E325" s="43"/>
      <c r="F325" s="43"/>
      <c r="G325" s="12"/>
      <c r="I325" s="41"/>
    </row>
    <row r="326" spans="5:9" x14ac:dyDescent="0.2">
      <c r="E326" s="43"/>
      <c r="F326" s="43"/>
      <c r="G326" s="12"/>
      <c r="I326" s="41"/>
    </row>
    <row r="327" spans="5:9" x14ac:dyDescent="0.2">
      <c r="E327" s="43"/>
      <c r="F327" s="43"/>
      <c r="G327" s="12"/>
      <c r="I327" s="41"/>
    </row>
    <row r="328" spans="5:9" x14ac:dyDescent="0.2">
      <c r="E328" s="43"/>
      <c r="F328" s="43"/>
      <c r="G328" s="12"/>
      <c r="I328" s="41"/>
    </row>
    <row r="329" spans="5:9" x14ac:dyDescent="0.2">
      <c r="E329" s="43"/>
      <c r="F329" s="43"/>
      <c r="G329" s="12"/>
      <c r="I329" s="41"/>
    </row>
    <row r="330" spans="5:9" x14ac:dyDescent="0.2">
      <c r="E330" s="43"/>
      <c r="F330" s="43"/>
      <c r="G330" s="12"/>
      <c r="I330" s="41"/>
    </row>
    <row r="331" spans="5:9" x14ac:dyDescent="0.2">
      <c r="E331" s="43"/>
      <c r="F331" s="43"/>
      <c r="G331" s="12"/>
      <c r="I331" s="41"/>
    </row>
  </sheetData>
  <mergeCells count="8">
    <mergeCell ref="C5:E6"/>
    <mergeCell ref="A289:H289"/>
    <mergeCell ref="A291:H291"/>
    <mergeCell ref="A5:A7"/>
    <mergeCell ref="B6:B7"/>
    <mergeCell ref="F6:F7"/>
    <mergeCell ref="G6:G7"/>
    <mergeCell ref="H6:H7"/>
  </mergeCells>
  <printOptions horizontalCentered="1"/>
  <pageMargins left="0.35433070866141736" right="0.35433070866141736" top="0.31496062992125984" bottom="0.23622047244094491" header="0.19685039370078741" footer="0.19685039370078741"/>
  <pageSetup paperSize="9" scale="84" orientation="portrait" r:id="rId1"/>
  <headerFooter alignWithMargins="0">
    <oddFooter>Page &amp;P of &amp;N</oddFooter>
  </headerFooter>
  <rowBreaks count="3" manualBreakCount="3">
    <brk id="83" max="7" man="1"/>
    <brk id="159" max="7" man="1"/>
    <brk id="23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view="pageBreakPreview" topLeftCell="A12" zoomScale="70" zoomScaleNormal="70" zoomScaleSheetLayoutView="70" workbookViewId="0">
      <selection activeCell="T46" sqref="T46"/>
    </sheetView>
  </sheetViews>
  <sheetFormatPr defaultRowHeight="13.2" x14ac:dyDescent="0.25"/>
  <cols>
    <col min="1" max="1" width="38.6640625" customWidth="1"/>
    <col min="2" max="9" width="10.6640625" customWidth="1"/>
    <col min="10" max="10" width="11.77734375" customWidth="1"/>
    <col min="11" max="11" width="10.6640625" customWidth="1"/>
    <col min="12" max="12" width="17.88671875" customWidth="1"/>
    <col min="13" max="13" width="11.109375" customWidth="1"/>
    <col min="14" max="14" width="10.33203125" bestFit="1" customWidth="1"/>
    <col min="15" max="15" width="11" customWidth="1"/>
    <col min="16" max="16" width="9.44140625" bestFit="1" customWidth="1"/>
    <col min="17" max="17" width="11.33203125" customWidth="1"/>
    <col min="18" max="23" width="11" customWidth="1"/>
  </cols>
  <sheetData>
    <row r="1" spans="1:24" x14ac:dyDescent="0.25">
      <c r="A1" s="21" t="s">
        <v>322</v>
      </c>
    </row>
    <row r="2" spans="1:24" x14ac:dyDescent="0.25">
      <c r="A2" t="s">
        <v>0</v>
      </c>
    </row>
    <row r="3" spans="1:24" x14ac:dyDescent="0.25">
      <c r="A3" t="s">
        <v>1</v>
      </c>
      <c r="N3" t="s">
        <v>2</v>
      </c>
    </row>
    <row r="4" spans="1:24" x14ac:dyDescent="0.25">
      <c r="B4" s="47" t="s">
        <v>287</v>
      </c>
      <c r="C4" s="47" t="s">
        <v>288</v>
      </c>
      <c r="D4" s="47" t="s">
        <v>289</v>
      </c>
      <c r="E4" s="47" t="s">
        <v>290</v>
      </c>
      <c r="F4" s="47" t="s">
        <v>9</v>
      </c>
      <c r="G4" s="47" t="s">
        <v>10</v>
      </c>
      <c r="H4" s="47" t="s">
        <v>11</v>
      </c>
      <c r="I4" s="47" t="s">
        <v>12</v>
      </c>
      <c r="J4" s="47" t="s">
        <v>13</v>
      </c>
      <c r="K4" s="47" t="s">
        <v>307</v>
      </c>
      <c r="L4" s="47" t="s">
        <v>309</v>
      </c>
      <c r="M4" s="1"/>
      <c r="N4" s="1" t="s">
        <v>3</v>
      </c>
      <c r="O4" s="1" t="s">
        <v>4</v>
      </c>
      <c r="P4" s="1" t="s">
        <v>5</v>
      </c>
      <c r="Q4" s="1" t="s">
        <v>6</v>
      </c>
      <c r="R4" s="1" t="s">
        <v>9</v>
      </c>
      <c r="S4" s="1" t="s">
        <v>291</v>
      </c>
      <c r="T4" s="1" t="s">
        <v>292</v>
      </c>
      <c r="U4" s="1" t="s">
        <v>293</v>
      </c>
      <c r="V4" s="1" t="s">
        <v>296</v>
      </c>
      <c r="W4" s="1" t="s">
        <v>308</v>
      </c>
    </row>
    <row r="5" spans="1:24" x14ac:dyDescent="0.25">
      <c r="A5" t="s">
        <v>7</v>
      </c>
      <c r="B5" s="4">
        <v>284491.34835624998</v>
      </c>
      <c r="C5" s="4">
        <v>243219.35505767999</v>
      </c>
      <c r="D5" s="4">
        <v>329560.12642863998</v>
      </c>
      <c r="E5" s="4">
        <v>455600.93912341999</v>
      </c>
      <c r="F5" s="4">
        <v>401192.19496639998</v>
      </c>
      <c r="G5" s="4">
        <v>347587.51947557001</v>
      </c>
      <c r="H5" s="4">
        <v>446074.55482671002</v>
      </c>
      <c r="I5" s="4">
        <v>344220.08996279002</v>
      </c>
      <c r="J5" s="4">
        <v>325032.04510270001</v>
      </c>
      <c r="K5" s="4">
        <v>425445.91495125002</v>
      </c>
      <c r="L5" s="2">
        <f>SUM(B5:K5)</f>
        <v>3602424.0882514105</v>
      </c>
      <c r="M5" s="2"/>
      <c r="N5" s="2">
        <f>B5</f>
        <v>284491.34835624998</v>
      </c>
      <c r="O5" s="2">
        <f>+N5+C5</f>
        <v>527710.70341393002</v>
      </c>
      <c r="P5" s="2">
        <f t="shared" ref="P5:R5" si="0">+O5+D5</f>
        <v>857270.82984257</v>
      </c>
      <c r="Q5" s="2">
        <f t="shared" si="0"/>
        <v>1312871.76896599</v>
      </c>
      <c r="R5" s="2">
        <f t="shared" si="0"/>
        <v>1714063.9639323901</v>
      </c>
      <c r="S5" s="2">
        <f t="shared" ref="S5:S6" si="1">+R5+G5</f>
        <v>2061651.48340796</v>
      </c>
      <c r="T5" s="2">
        <f t="shared" ref="T5:T6" si="2">+S5+H5</f>
        <v>2507726.0382346702</v>
      </c>
      <c r="U5" s="2">
        <f t="shared" ref="U5:U6" si="3">+T5+I5</f>
        <v>2851946.1281974604</v>
      </c>
      <c r="V5" s="2">
        <f t="shared" ref="V5:V6" si="4">+U5+J5</f>
        <v>3176978.1733001606</v>
      </c>
      <c r="W5" s="2">
        <f t="shared" ref="W5:W6" si="5">+V5+K5</f>
        <v>3602424.0882514105</v>
      </c>
      <c r="X5" s="2" t="b">
        <f>W5=L5</f>
        <v>1</v>
      </c>
    </row>
    <row r="6" spans="1:24" x14ac:dyDescent="0.25">
      <c r="A6" t="s">
        <v>8</v>
      </c>
      <c r="B6" s="4">
        <v>187494.09728121999</v>
      </c>
      <c r="C6" s="4">
        <v>263780.84701847</v>
      </c>
      <c r="D6" s="4">
        <v>384642.69908847997</v>
      </c>
      <c r="E6" s="4">
        <v>340474.84048662998</v>
      </c>
      <c r="F6" s="4">
        <v>390791.03829673998</v>
      </c>
      <c r="G6" s="4">
        <v>447421.84406734997</v>
      </c>
      <c r="H6" s="4">
        <v>297662.88572851999</v>
      </c>
      <c r="I6" s="4">
        <v>341971.53907947999</v>
      </c>
      <c r="J6" s="4">
        <v>439201.48906234</v>
      </c>
      <c r="K6" s="4">
        <v>299515.786578</v>
      </c>
      <c r="L6" s="2">
        <f>SUM(B6:K6)</f>
        <v>3392957.06668723</v>
      </c>
      <c r="M6" s="2"/>
      <c r="N6" s="2">
        <f>B6</f>
        <v>187494.09728121999</v>
      </c>
      <c r="O6" s="2">
        <f>+N6+C6</f>
        <v>451274.94429968996</v>
      </c>
      <c r="P6" s="2">
        <f t="shared" ref="P6:R6" si="6">+O6+D6</f>
        <v>835917.64338816993</v>
      </c>
      <c r="Q6" s="2">
        <f t="shared" si="6"/>
        <v>1176392.4838747999</v>
      </c>
      <c r="R6" s="2">
        <f t="shared" si="6"/>
        <v>1567183.52217154</v>
      </c>
      <c r="S6" s="2">
        <f t="shared" si="1"/>
        <v>2014605.36623889</v>
      </c>
      <c r="T6" s="2">
        <f t="shared" si="2"/>
        <v>2312268.2519674101</v>
      </c>
      <c r="U6" s="2">
        <f t="shared" si="3"/>
        <v>2654239.79104689</v>
      </c>
      <c r="V6" s="2">
        <f t="shared" si="4"/>
        <v>3093441.28010923</v>
      </c>
      <c r="W6" s="2">
        <f t="shared" si="5"/>
        <v>3392957.06668723</v>
      </c>
      <c r="X6" s="2" t="b">
        <f t="shared" ref="X6:X8" si="7">W6=L6</f>
        <v>1</v>
      </c>
    </row>
    <row r="7" spans="1:24" hidden="1" x14ac:dyDescent="0.25">
      <c r="A7" t="s">
        <v>294</v>
      </c>
      <c r="B7" s="4">
        <f t="shared" ref="B7:L7" si="8">+B6/B5*100</f>
        <v>65.905026063018752</v>
      </c>
      <c r="C7" s="4">
        <f t="shared" si="8"/>
        <v>108.45388803695899</v>
      </c>
      <c r="D7" s="4">
        <f t="shared" si="8"/>
        <v>116.71396757148868</v>
      </c>
      <c r="E7" s="4">
        <f t="shared" si="8"/>
        <v>74.730934739007864</v>
      </c>
      <c r="F7" s="4">
        <f t="shared" si="8"/>
        <v>97.407437931206246</v>
      </c>
      <c r="G7" s="4">
        <f t="shared" si="8"/>
        <v>128.72206825561722</v>
      </c>
      <c r="H7" s="4">
        <f t="shared" si="8"/>
        <v>66.729402631843755</v>
      </c>
      <c r="I7" s="4">
        <f t="shared" ref="I7:J7" si="9">+I6/I5*100</f>
        <v>99.34676942198432</v>
      </c>
      <c r="J7" s="4">
        <f t="shared" si="9"/>
        <v>135.12559628499582</v>
      </c>
      <c r="K7" s="4">
        <f t="shared" si="8"/>
        <v>70.400437764767403</v>
      </c>
      <c r="L7" s="4">
        <f t="shared" si="8"/>
        <v>94.185386938552966</v>
      </c>
      <c r="M7" s="3"/>
      <c r="N7" s="3"/>
      <c r="O7" s="3"/>
      <c r="P7" s="3"/>
      <c r="Q7" s="3"/>
      <c r="R7" s="3"/>
      <c r="S7" s="3"/>
      <c r="T7" s="3"/>
      <c r="U7" s="3"/>
      <c r="V7" s="3"/>
      <c r="W7" s="3"/>
      <c r="X7" s="2" t="b">
        <f t="shared" si="7"/>
        <v>0</v>
      </c>
    </row>
    <row r="8" spans="1:24" x14ac:dyDescent="0.25">
      <c r="A8" t="s">
        <v>295</v>
      </c>
      <c r="B8" s="4">
        <f>+B6/B5*100</f>
        <v>65.905026063018752</v>
      </c>
      <c r="C8" s="4">
        <f t="shared" ref="C8:K8" si="10">O8</f>
        <v>85.515594317160406</v>
      </c>
      <c r="D8" s="4">
        <f t="shared" si="10"/>
        <v>97.509166798744175</v>
      </c>
      <c r="E8" s="4">
        <f t="shared" si="10"/>
        <v>89.604522824138385</v>
      </c>
      <c r="F8" s="4">
        <f t="shared" si="10"/>
        <v>91.430865775634288</v>
      </c>
      <c r="G8" s="4">
        <f t="shared" si="10"/>
        <v>97.718037333288663</v>
      </c>
      <c r="H8" s="4">
        <f t="shared" si="10"/>
        <v>92.205775938552932</v>
      </c>
      <c r="I8" s="4">
        <f t="shared" si="10"/>
        <v>93.067669294457232</v>
      </c>
      <c r="J8" s="4">
        <f t="shared" si="10"/>
        <v>97.370555016934389</v>
      </c>
      <c r="K8" s="4">
        <f t="shared" si="10"/>
        <v>94.185386938552966</v>
      </c>
      <c r="L8" s="4">
        <f>+L6/L5*100</f>
        <v>94.185386938552966</v>
      </c>
      <c r="M8" s="3"/>
      <c r="N8" s="4">
        <f>+N6/N5*100</f>
        <v>65.905026063018752</v>
      </c>
      <c r="O8" s="4">
        <f t="shared" ref="O8" si="11">+O6/O5*100</f>
        <v>85.515594317160406</v>
      </c>
      <c r="P8" s="4">
        <f t="shared" ref="P8:R8" si="12">+P6/P5*100</f>
        <v>97.509166798744175</v>
      </c>
      <c r="Q8" s="4">
        <f t="shared" si="12"/>
        <v>89.604522824138385</v>
      </c>
      <c r="R8" s="4">
        <f t="shared" si="12"/>
        <v>91.430865775634288</v>
      </c>
      <c r="S8" s="4">
        <f t="shared" ref="S8:W8" si="13">+S6/S5*100</f>
        <v>97.718037333288663</v>
      </c>
      <c r="T8" s="4">
        <f t="shared" si="13"/>
        <v>92.205775938552932</v>
      </c>
      <c r="U8" s="4">
        <f t="shared" si="13"/>
        <v>93.067669294457232</v>
      </c>
      <c r="V8" s="4">
        <f t="shared" si="13"/>
        <v>97.370555016934389</v>
      </c>
      <c r="W8" s="4">
        <f t="shared" si="13"/>
        <v>94.185386938552966</v>
      </c>
      <c r="X8" s="2" t="b">
        <f t="shared" si="7"/>
        <v>1</v>
      </c>
    </row>
  </sheetData>
  <printOptions horizontalCentered="1"/>
  <pageMargins left="0.35433070866141736" right="0.35433070866141736" top="0.6692913385826772" bottom="0.47244094488188981" header="0.51181102362204722" footer="0.51181102362204722"/>
  <pageSetup paperSize="9" scale="6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asus</cp:lastModifiedBy>
  <cp:lastPrinted>2023-11-20T01:53:24Z</cp:lastPrinted>
  <dcterms:created xsi:type="dcterms:W3CDTF">2014-06-18T02:22:11Z</dcterms:created>
  <dcterms:modified xsi:type="dcterms:W3CDTF">2023-11-22T01:40:23Z</dcterms:modified>
</cp:coreProperties>
</file>