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C:\Users\mdcruz\Documents\CPD\ACTUAL DISBURSEMENT (BANK)\bank reports\2023\WEBSITE\For website\May 2023\"/>
    </mc:Choice>
  </mc:AlternateContent>
  <xr:revisionPtr revIDLastSave="0" documentId="13_ncr:1_{02709974-4820-42EA-A72D-731C081CBAEA}" xr6:coauthVersionLast="36" xr6:coauthVersionMax="36" xr10:uidLastSave="{00000000-0000-0000-0000-000000000000}"/>
  <bookViews>
    <workbookView xWindow="0" yWindow="0" windowWidth="24000" windowHeight="9732" activeTab="2" xr2:uid="{00000000-000D-0000-FFFF-FFFF00000000}"/>
  </bookViews>
  <sheets>
    <sheet name="By Agency" sheetId="7" r:id="rId1"/>
    <sheet name="By Department" sheetId="6" r:id="rId2"/>
    <sheet name="Graph" sheetId="3" r:id="rId3"/>
  </sheets>
  <definedNames>
    <definedName name="_xlnm._FilterDatabase" localSheetId="0" hidden="1">'By Agency'!#REF!</definedName>
    <definedName name="_xlnm.Print_Area" localSheetId="0">'By Agency'!$A$1:$H$295</definedName>
    <definedName name="_xlnm.Print_Area" localSheetId="1">'By Department'!$A$1:$R$65</definedName>
    <definedName name="_xlnm.Print_Area" localSheetId="2">Graph!$A$12:$J$51</definedName>
    <definedName name="_xlnm.Print_Titles" localSheetId="0">'By Agency'!$1:$8</definedName>
    <definedName name="Z_081E09AD_AB62_433B_A53E_F457872E493D_.wvu.PrintArea" localSheetId="0" hidden="1">'By Agency'!$A$1:$F$289</definedName>
    <definedName name="Z_081E09AD_AB62_433B_A53E_F457872E493D_.wvu.PrintTitles" localSheetId="0" hidden="1">'By Agency'!$1:$8</definedName>
    <definedName name="Z_081E09AD_AB62_433B_A53E_F457872E493D_.wvu.Rows" localSheetId="0" hidden="1">'By Agency'!$134:$134,'By Agency'!$191:$192</definedName>
    <definedName name="Z_0A72D1F9_6F9D_1548_A9BD_D2852F16C0D3_.wvu.PrintArea" localSheetId="0" hidden="1">'By Agency'!$A$1:$F$289</definedName>
    <definedName name="Z_0A72D1F9_6F9D_1548_A9BD_D2852F16C0D3_.wvu.PrintTitles" localSheetId="0" hidden="1">'By Agency'!$1:$8</definedName>
    <definedName name="Z_0A72D1F9_6F9D_1548_A9BD_D2852F16C0D3_.wvu.Rows" localSheetId="0" hidden="1">'By Agency'!$134:$134,'By Agency'!$191:$192</definedName>
    <definedName name="Z_149BABA1_3CBB_4AB5_8307_CDFFE2416884_.wvu.Cols" localSheetId="0" hidden="1">'By Agency'!#REF!</definedName>
    <definedName name="Z_149BABA1_3CBB_4AB5_8307_CDFFE2416884_.wvu.PrintArea" localSheetId="0" hidden="1">'By Agency'!$A$1:$F$289</definedName>
    <definedName name="Z_149BABA1_3CBB_4AB5_8307_CDFFE2416884_.wvu.PrintTitles" localSheetId="0" hidden="1">'By Agency'!$1:$8</definedName>
    <definedName name="Z_149BABA1_3CBB_4AB5_8307_CDFFE2416884_.wvu.Rows" localSheetId="0" hidden="1">'By Agency'!$134:$134,'By Agency'!$191:$192,'By Agency'!$277:$279,'By Agency'!$280:$281,'By Agency'!$282:$285</definedName>
    <definedName name="Z_32FD75DB_C2F2_4294_8471_7CD68BDD134B_.wvu.Rows" localSheetId="0"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0" hidden="1">'By Agency'!$A$1:$H$293</definedName>
    <definedName name="Z_63CE5467_86C0_4816_A6C7_6C3632652BD9_.wvu.PrintTitles" localSheetId="0" hidden="1">'By Agency'!$1:$8</definedName>
    <definedName name="Z_92A72121_270A_4D07_961C_15515D7CE906_.wvu.Cols" localSheetId="0" hidden="1">'By Agency'!#REF!,'By Agency'!#REF!,'By Agency'!#REF!,'By Agency'!#REF!,'By Agency'!#REF!</definedName>
    <definedName name="Z_92A72121_270A_4D07_961C_15515D7CE906_.wvu.PrintArea" localSheetId="0" hidden="1">'By Agency'!#REF!</definedName>
    <definedName name="Z_92A72121_270A_4D07_961C_15515D7CE906_.wvu.PrintTitles" localSheetId="0" hidden="1">'By Agency'!#REF!</definedName>
    <definedName name="Z_92A72121_270A_4D07_961C_15515D7CE906_.wvu.Rows" localSheetId="0"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0" hidden="1">'By Agency'!#REF!</definedName>
    <definedName name="Z_97AE4AC2_2269_476F_89AE_42BE1A190109_.wvu.PrintArea" localSheetId="0" hidden="1">'By Agency'!$A$1:$H$289</definedName>
    <definedName name="Z_97AE4AC2_2269_476F_89AE_42BE1A190109_.wvu.PrintTitles" localSheetId="0" hidden="1">'By Agency'!$1:$8</definedName>
    <definedName name="Z_97AE4AC2_2269_476F_89AE_42BE1A190109_.wvu.Rows" localSheetId="0" hidden="1">'By Agency'!$134:$134,'By Agency'!$191:$192,'By Agency'!$275:$279,'By Agency'!$280:$281,'By Agency'!$282:$285</definedName>
    <definedName name="Z_A36966C3_2B91_49EA_8368_0F103F951C33_.wvu.Cols" localSheetId="0" hidden="1">'By Agency'!#REF!,'By Agency'!#REF!,'By Agency'!#REF!,'By Agency'!#REF!</definedName>
    <definedName name="Z_A36966C3_2B91_49EA_8368_0F103F951C33_.wvu.PrintArea" localSheetId="0" hidden="1">'By Agency'!#REF!</definedName>
    <definedName name="Z_A36966C3_2B91_49EA_8368_0F103F951C33_.wvu.PrintTitles" localSheetId="0" hidden="1">'By Agency'!#REF!</definedName>
    <definedName name="Z_A36966C3_2B91_49EA_8368_0F103F951C33_.wvu.Rows" localSheetId="0"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0" hidden="1">'By Agency'!$A$1:$H$293</definedName>
    <definedName name="Z_D5067B77_BADA_4D46_9CA2_CCC5AFBA88BD_.wvu.PrintTitles" localSheetId="0" hidden="1">'By Agency'!$1:$8</definedName>
    <definedName name="Z_D5067B77_BADA_4D46_9CA2_CCC5AFBA88BD_.wvu.Rows" localSheetId="0" hidden="1">'By Agency'!$191:$191</definedName>
    <definedName name="Z_E72949E6_F470_4685_A8B8_FC40C2B684D5_.wvu.PrintArea" localSheetId="0" hidden="1">'By Agency'!$A$1:$F$289</definedName>
    <definedName name="Z_E72949E6_F470_4685_A8B8_FC40C2B684D5_.wvu.PrintTitles" localSheetId="0" hidden="1">'By Agency'!$1:$8</definedName>
    <definedName name="Z_E72949E6_F470_4685_A8B8_FC40C2B684D5_.wvu.Rows" localSheetId="0" hidden="1">'By Agency'!$134:$134,'By Agency'!$191:$192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7" l="1"/>
  <c r="C23" i="7"/>
  <c r="C35" i="7"/>
  <c r="C39" i="7"/>
  <c r="C52" i="7"/>
  <c r="C60" i="7"/>
  <c r="C72" i="7"/>
  <c r="C79" i="7"/>
  <c r="C84" i="7"/>
  <c r="C88" i="7"/>
  <c r="C94" i="7"/>
  <c r="C106" i="7"/>
  <c r="C119" i="7"/>
  <c r="C128" i="7"/>
  <c r="C133" i="7"/>
  <c r="C132" i="7" s="1"/>
  <c r="C138" i="7"/>
  <c r="C141" i="7"/>
  <c r="C145" i="7"/>
  <c r="C150" i="7"/>
  <c r="C171" i="7"/>
  <c r="C181" i="7"/>
  <c r="C187" i="7"/>
  <c r="C195" i="7"/>
  <c r="C204" i="7"/>
  <c r="C213" i="7"/>
  <c r="C219" i="7"/>
  <c r="C232" i="7"/>
  <c r="C255" i="7"/>
  <c r="C262" i="7"/>
  <c r="C272" i="7"/>
  <c r="H284" i="7"/>
  <c r="D281" i="7"/>
  <c r="D285" i="7" s="1"/>
  <c r="H280" i="7"/>
  <c r="H278" i="7"/>
  <c r="H277" i="7"/>
  <c r="H271" i="7"/>
  <c r="H269" i="7"/>
  <c r="H267" i="7"/>
  <c r="H265" i="7"/>
  <c r="H261" i="7"/>
  <c r="H254" i="7"/>
  <c r="H252" i="7"/>
  <c r="G234" i="7"/>
  <c r="B232" i="7"/>
  <c r="D232" i="7"/>
  <c r="E228" i="7"/>
  <c r="G228" i="7"/>
  <c r="G221" i="7"/>
  <c r="E220" i="7"/>
  <c r="H218" i="7"/>
  <c r="E216" i="7"/>
  <c r="H212" i="7"/>
  <c r="D204" i="7"/>
  <c r="B204" i="7"/>
  <c r="H203" i="7"/>
  <c r="E200" i="7"/>
  <c r="F200" i="7" s="1"/>
  <c r="G200" i="7"/>
  <c r="E199" i="7"/>
  <c r="B195" i="7"/>
  <c r="H194" i="7"/>
  <c r="G193" i="7"/>
  <c r="B187" i="7"/>
  <c r="H186" i="7"/>
  <c r="H180" i="7"/>
  <c r="D171" i="7"/>
  <c r="B171" i="7"/>
  <c r="H170" i="7"/>
  <c r="G162" i="7"/>
  <c r="G158" i="7"/>
  <c r="G154" i="7"/>
  <c r="D150" i="7"/>
  <c r="H149" i="7"/>
  <c r="H147" i="7"/>
  <c r="B145" i="7"/>
  <c r="D138" i="7"/>
  <c r="D128" i="7"/>
  <c r="G122" i="7"/>
  <c r="D119" i="7"/>
  <c r="B119" i="7"/>
  <c r="H118" i="7"/>
  <c r="G116" i="7"/>
  <c r="D106" i="7"/>
  <c r="E107" i="7"/>
  <c r="H105" i="7"/>
  <c r="G104" i="7"/>
  <c r="G100" i="7"/>
  <c r="E99" i="7"/>
  <c r="G96" i="7"/>
  <c r="D94" i="7"/>
  <c r="G91" i="7"/>
  <c r="H87" i="7"/>
  <c r="D84" i="7"/>
  <c r="H83" i="7"/>
  <c r="D79" i="7"/>
  <c r="H78" i="7"/>
  <c r="D72" i="7"/>
  <c r="H71" i="7"/>
  <c r="H59" i="7"/>
  <c r="B52" i="7"/>
  <c r="H51" i="7"/>
  <c r="H49" i="7"/>
  <c r="H47" i="7"/>
  <c r="H38" i="7"/>
  <c r="H34" i="7"/>
  <c r="G25" i="7"/>
  <c r="H22" i="7"/>
  <c r="H20" i="7"/>
  <c r="G19" i="7"/>
  <c r="H18" i="7"/>
  <c r="G17" i="7"/>
  <c r="H16" i="7"/>
  <c r="E13" i="7"/>
  <c r="G12" i="7"/>
  <c r="E12" i="7"/>
  <c r="F12" i="7" s="1"/>
  <c r="H199" i="7" l="1"/>
  <c r="F199" i="7"/>
  <c r="E15" i="7"/>
  <c r="F15" i="7" s="1"/>
  <c r="G15" i="7"/>
  <c r="G14" i="7"/>
  <c r="E14" i="7"/>
  <c r="H13" i="7"/>
  <c r="F13" i="7"/>
  <c r="D23" i="7"/>
  <c r="G43" i="7"/>
  <c r="E21" i="7"/>
  <c r="F21" i="7" s="1"/>
  <c r="G24" i="7"/>
  <c r="D60" i="7"/>
  <c r="D52" i="7"/>
  <c r="H99" i="7"/>
  <c r="E120" i="7"/>
  <c r="D10" i="7"/>
  <c r="H12" i="7"/>
  <c r="G13" i="7"/>
  <c r="G27" i="7"/>
  <c r="G29" i="7"/>
  <c r="G30" i="7"/>
  <c r="B35" i="7"/>
  <c r="E19" i="7"/>
  <c r="F19" i="7" s="1"/>
  <c r="G21" i="7"/>
  <c r="G31" i="7"/>
  <c r="B60" i="7"/>
  <c r="G67" i="7"/>
  <c r="E17" i="7"/>
  <c r="B23" i="7"/>
  <c r="E27" i="7"/>
  <c r="B39" i="7"/>
  <c r="D39" i="7"/>
  <c r="G63" i="7"/>
  <c r="G77" i="7"/>
  <c r="B10" i="7"/>
  <c r="E25" i="7"/>
  <c r="G55" i="7"/>
  <c r="E81" i="7"/>
  <c r="B72" i="7"/>
  <c r="B88" i="7"/>
  <c r="G89" i="7"/>
  <c r="G101" i="7"/>
  <c r="H107" i="7"/>
  <c r="E108" i="7"/>
  <c r="D35" i="7"/>
  <c r="G97" i="7"/>
  <c r="E112" i="7"/>
  <c r="G117" i="7"/>
  <c r="G32" i="7"/>
  <c r="G48" i="7"/>
  <c r="G56" i="7"/>
  <c r="G64" i="7"/>
  <c r="E75" i="7"/>
  <c r="E77" i="7"/>
  <c r="F77" i="7" s="1"/>
  <c r="E104" i="7"/>
  <c r="E116" i="7"/>
  <c r="E73" i="7"/>
  <c r="F73" i="7" s="1"/>
  <c r="E100" i="7"/>
  <c r="E103" i="7"/>
  <c r="G33" i="7"/>
  <c r="G37" i="7"/>
  <c r="G41" i="7"/>
  <c r="G45" i="7"/>
  <c r="G53" i="7"/>
  <c r="G74" i="7"/>
  <c r="G75" i="7"/>
  <c r="B79" i="7"/>
  <c r="G81" i="7"/>
  <c r="D88" i="7"/>
  <c r="E96" i="7"/>
  <c r="G120" i="7"/>
  <c r="E122" i="7"/>
  <c r="E123" i="7"/>
  <c r="F123" i="7" s="1"/>
  <c r="G68" i="7"/>
  <c r="G73" i="7"/>
  <c r="E95" i="7"/>
  <c r="G108" i="7"/>
  <c r="B150" i="7"/>
  <c r="G46" i="7"/>
  <c r="G50" i="7"/>
  <c r="G54" i="7"/>
  <c r="G58" i="7"/>
  <c r="B84" i="7"/>
  <c r="G85" i="7"/>
  <c r="G109" i="7"/>
  <c r="G112" i="7"/>
  <c r="F122" i="7"/>
  <c r="G130" i="7"/>
  <c r="B138" i="7"/>
  <c r="B133" i="7" s="1"/>
  <c r="G80" i="7"/>
  <c r="E91" i="7"/>
  <c r="G92" i="7"/>
  <c r="B94" i="7"/>
  <c r="F99" i="7"/>
  <c r="B106" i="7"/>
  <c r="F107" i="7"/>
  <c r="G123" i="7"/>
  <c r="G156" i="7"/>
  <c r="G95" i="7"/>
  <c r="G99" i="7"/>
  <c r="G103" i="7"/>
  <c r="G107" i="7"/>
  <c r="E130" i="7"/>
  <c r="F130" i="7" s="1"/>
  <c r="G139" i="7"/>
  <c r="G160" i="7"/>
  <c r="B141" i="7"/>
  <c r="D145" i="7"/>
  <c r="D141" i="7" s="1"/>
  <c r="E85" i="7"/>
  <c r="E89" i="7"/>
  <c r="D133" i="7"/>
  <c r="G164" i="7"/>
  <c r="G159" i="7"/>
  <c r="E196" i="7"/>
  <c r="H216" i="7"/>
  <c r="G126" i="7"/>
  <c r="B128" i="7"/>
  <c r="E142" i="7"/>
  <c r="E146" i="7"/>
  <c r="E154" i="7"/>
  <c r="E158" i="7"/>
  <c r="E162" i="7"/>
  <c r="G177" i="7"/>
  <c r="E177" i="7"/>
  <c r="G209" i="7"/>
  <c r="E229" i="7"/>
  <c r="G169" i="7"/>
  <c r="E169" i="7"/>
  <c r="D187" i="7"/>
  <c r="G191" i="7"/>
  <c r="G125" i="7"/>
  <c r="G134" i="7"/>
  <c r="G140" i="7"/>
  <c r="G142" i="7"/>
  <c r="G144" i="7"/>
  <c r="G146" i="7"/>
  <c r="D213" i="7"/>
  <c r="G183" i="7"/>
  <c r="G216" i="7"/>
  <c r="F216" i="7"/>
  <c r="E217" i="7"/>
  <c r="G137" i="7"/>
  <c r="E156" i="7"/>
  <c r="E160" i="7"/>
  <c r="G161" i="7"/>
  <c r="E164" i="7"/>
  <c r="F164" i="7" s="1"/>
  <c r="G165" i="7"/>
  <c r="D181" i="7"/>
  <c r="G167" i="7"/>
  <c r="G185" i="7"/>
  <c r="E185" i="7"/>
  <c r="G201" i="7"/>
  <c r="H228" i="7"/>
  <c r="G168" i="7"/>
  <c r="G182" i="7"/>
  <c r="E193" i="7"/>
  <c r="G196" i="7"/>
  <c r="G199" i="7"/>
  <c r="H200" i="7"/>
  <c r="E208" i="7"/>
  <c r="F208" i="7" s="1"/>
  <c r="E224" i="7"/>
  <c r="F224" i="7" s="1"/>
  <c r="G225" i="7"/>
  <c r="G229" i="7"/>
  <c r="E201" i="7"/>
  <c r="G217" i="7"/>
  <c r="E221" i="7"/>
  <c r="B181" i="7"/>
  <c r="D195" i="7"/>
  <c r="G208" i="7"/>
  <c r="H220" i="7"/>
  <c r="G224" i="7"/>
  <c r="G176" i="7"/>
  <c r="E183" i="7"/>
  <c r="G184" i="7"/>
  <c r="G188" i="7"/>
  <c r="E191" i="7"/>
  <c r="D255" i="7"/>
  <c r="G259" i="7"/>
  <c r="B255" i="7"/>
  <c r="G220" i="7"/>
  <c r="F220" i="7"/>
  <c r="B219" i="7"/>
  <c r="B213" i="7"/>
  <c r="D219" i="7"/>
  <c r="E263" i="7"/>
  <c r="F263" i="7" s="1"/>
  <c r="G243" i="7"/>
  <c r="G283" i="7"/>
  <c r="G247" i="7"/>
  <c r="D272" i="7"/>
  <c r="F228" i="7"/>
  <c r="E243" i="7"/>
  <c r="G236" i="7"/>
  <c r="E247" i="7"/>
  <c r="G251" i="7"/>
  <c r="E234" i="7"/>
  <c r="G263" i="7"/>
  <c r="B262" i="7"/>
  <c r="G240" i="7"/>
  <c r="E251" i="7"/>
  <c r="F251" i="7" s="1"/>
  <c r="G279" i="7"/>
  <c r="C281" i="7"/>
  <c r="E282" i="7"/>
  <c r="F282" i="7" s="1"/>
  <c r="G242" i="7"/>
  <c r="G246" i="7"/>
  <c r="G250" i="7"/>
  <c r="D262" i="7"/>
  <c r="B272" i="7"/>
  <c r="G235" i="7"/>
  <c r="B281" i="7"/>
  <c r="B285" i="7" s="1"/>
  <c r="G282" i="7"/>
  <c r="G248" i="7"/>
  <c r="E259" i="7"/>
  <c r="F259" i="7" s="1"/>
  <c r="G237" i="7"/>
  <c r="G241" i="7"/>
  <c r="G249" i="7"/>
  <c r="G253" i="7"/>
  <c r="J54" i="6"/>
  <c r="J53" i="6"/>
  <c r="J51" i="6"/>
  <c r="I49" i="6"/>
  <c r="Q49" i="6" s="1"/>
  <c r="H49" i="6"/>
  <c r="G49" i="6"/>
  <c r="O49" i="6" s="1"/>
  <c r="E49" i="6"/>
  <c r="C49" i="6"/>
  <c r="J47" i="6"/>
  <c r="F47" i="6"/>
  <c r="J46" i="6"/>
  <c r="F46" i="6"/>
  <c r="J45" i="6"/>
  <c r="L45" i="6"/>
  <c r="F45" i="6"/>
  <c r="J44" i="6"/>
  <c r="L44" i="6"/>
  <c r="F44" i="6"/>
  <c r="J43" i="6"/>
  <c r="L43" i="6"/>
  <c r="F43" i="6"/>
  <c r="J42" i="6"/>
  <c r="L42" i="6"/>
  <c r="F42" i="6"/>
  <c r="J41" i="6"/>
  <c r="L41" i="6"/>
  <c r="F41" i="6"/>
  <c r="J40" i="6"/>
  <c r="L40" i="6"/>
  <c r="F40" i="6"/>
  <c r="J39" i="6"/>
  <c r="L39" i="6"/>
  <c r="F39" i="6"/>
  <c r="J38" i="6"/>
  <c r="L38" i="6"/>
  <c r="F38" i="6"/>
  <c r="J37" i="6"/>
  <c r="L37" i="6"/>
  <c r="F37" i="6"/>
  <c r="J36" i="6"/>
  <c r="L36" i="6"/>
  <c r="F36" i="6"/>
  <c r="J35" i="6"/>
  <c r="L35" i="6"/>
  <c r="F35" i="6"/>
  <c r="J34" i="6"/>
  <c r="L34" i="6"/>
  <c r="F34" i="6"/>
  <c r="J33" i="6"/>
  <c r="L33" i="6"/>
  <c r="F33" i="6"/>
  <c r="J32" i="6"/>
  <c r="L32" i="6"/>
  <c r="F32" i="6"/>
  <c r="J31" i="6"/>
  <c r="L31" i="6"/>
  <c r="F31" i="6"/>
  <c r="J30" i="6"/>
  <c r="L30" i="6"/>
  <c r="F30" i="6"/>
  <c r="J29" i="6"/>
  <c r="L29" i="6"/>
  <c r="F29" i="6"/>
  <c r="J28" i="6"/>
  <c r="L28" i="6"/>
  <c r="F28" i="6"/>
  <c r="J27" i="6"/>
  <c r="L27" i="6"/>
  <c r="F27" i="6"/>
  <c r="J26" i="6"/>
  <c r="L26" i="6"/>
  <c r="F26" i="6"/>
  <c r="J25" i="6"/>
  <c r="L25" i="6"/>
  <c r="F25" i="6"/>
  <c r="J24" i="6"/>
  <c r="L24" i="6"/>
  <c r="F24" i="6"/>
  <c r="Q23" i="6"/>
  <c r="P23" i="6"/>
  <c r="O23" i="6"/>
  <c r="F23" i="6"/>
  <c r="L23" i="6"/>
  <c r="K23" i="6"/>
  <c r="O22" i="6"/>
  <c r="F22" i="6"/>
  <c r="J21" i="6"/>
  <c r="F21" i="6"/>
  <c r="J20" i="6"/>
  <c r="F20" i="6"/>
  <c r="J19" i="6"/>
  <c r="F19" i="6"/>
  <c r="K18" i="6"/>
  <c r="O18" i="6"/>
  <c r="F18" i="6"/>
  <c r="J17" i="6"/>
  <c r="F17" i="6"/>
  <c r="K17" i="6"/>
  <c r="J16" i="6"/>
  <c r="F16" i="6"/>
  <c r="O15" i="6"/>
  <c r="F15" i="6"/>
  <c r="K15" i="6"/>
  <c r="J14" i="6"/>
  <c r="F14" i="6"/>
  <c r="K14" i="6"/>
  <c r="P13" i="6"/>
  <c r="J13" i="6"/>
  <c r="F13" i="6"/>
  <c r="K13" i="6"/>
  <c r="F12" i="6"/>
  <c r="F10" i="6" s="1"/>
  <c r="I10" i="6"/>
  <c r="Q10" i="6" s="1"/>
  <c r="H10" i="6"/>
  <c r="G10" i="6"/>
  <c r="O10" i="6" s="1"/>
  <c r="E10" i="6"/>
  <c r="C10" i="6"/>
  <c r="C8" i="6" s="1"/>
  <c r="I8" i="6"/>
  <c r="H8" i="6"/>
  <c r="E8" i="6"/>
  <c r="G121" i="7" l="1"/>
  <c r="H201" i="7"/>
  <c r="E157" i="7"/>
  <c r="E135" i="7"/>
  <c r="H89" i="7"/>
  <c r="E26" i="7"/>
  <c r="H103" i="7"/>
  <c r="H25" i="7"/>
  <c r="F25" i="7"/>
  <c r="E245" i="7"/>
  <c r="E273" i="7"/>
  <c r="G281" i="7"/>
  <c r="G270" i="7"/>
  <c r="E270" i="7"/>
  <c r="H251" i="7"/>
  <c r="G227" i="7"/>
  <c r="E227" i="7"/>
  <c r="E233" i="7"/>
  <c r="E230" i="7"/>
  <c r="G230" i="7"/>
  <c r="H183" i="7"/>
  <c r="E178" i="7"/>
  <c r="G173" i="7"/>
  <c r="E173" i="7"/>
  <c r="H160" i="7"/>
  <c r="E166" i="7"/>
  <c r="E136" i="7"/>
  <c r="H169" i="7"/>
  <c r="F169" i="7"/>
  <c r="H177" i="7"/>
  <c r="F177" i="7"/>
  <c r="E151" i="7"/>
  <c r="E125" i="7"/>
  <c r="G90" i="7"/>
  <c r="G88" i="7" s="1"/>
  <c r="E90" i="7"/>
  <c r="G136" i="7"/>
  <c r="E76" i="7"/>
  <c r="G135" i="7"/>
  <c r="E30" i="7"/>
  <c r="E33" i="7"/>
  <c r="H112" i="7"/>
  <c r="F112" i="7"/>
  <c r="G76" i="7"/>
  <c r="G72" i="7" s="1"/>
  <c r="H19" i="7"/>
  <c r="E68" i="7"/>
  <c r="H14" i="7"/>
  <c r="F14" i="7"/>
  <c r="E266" i="7"/>
  <c r="H193" i="7"/>
  <c r="F193" i="7"/>
  <c r="E66" i="7"/>
  <c r="H81" i="7"/>
  <c r="E253" i="7"/>
  <c r="E264" i="7"/>
  <c r="E262" i="7" s="1"/>
  <c r="G245" i="7"/>
  <c r="E258" i="7"/>
  <c r="G285" i="7"/>
  <c r="E211" i="7"/>
  <c r="G211" i="7"/>
  <c r="H263" i="7"/>
  <c r="E198" i="7"/>
  <c r="E205" i="7"/>
  <c r="E172" i="7"/>
  <c r="E226" i="7"/>
  <c r="G226" i="7"/>
  <c r="H208" i="7"/>
  <c r="E190" i="7"/>
  <c r="E174" i="7"/>
  <c r="E129" i="7"/>
  <c r="H156" i="7"/>
  <c r="E152" i="7"/>
  <c r="F229" i="7"/>
  <c r="H229" i="7"/>
  <c r="G157" i="7"/>
  <c r="H146" i="7"/>
  <c r="F146" i="7"/>
  <c r="E145" i="7"/>
  <c r="E115" i="7"/>
  <c r="G86" i="7"/>
  <c r="E86" i="7"/>
  <c r="H130" i="7"/>
  <c r="F103" i="7"/>
  <c r="E62" i="7"/>
  <c r="G152" i="7"/>
  <c r="H95" i="7"/>
  <c r="H122" i="7"/>
  <c r="E61" i="7"/>
  <c r="G61" i="7"/>
  <c r="H100" i="7"/>
  <c r="F100" i="7"/>
  <c r="H116" i="7"/>
  <c r="F116" i="7"/>
  <c r="E101" i="7"/>
  <c r="E113" i="7"/>
  <c r="H17" i="7"/>
  <c r="F17" i="7"/>
  <c r="G26" i="7"/>
  <c r="E206" i="7"/>
  <c r="G206" i="7"/>
  <c r="H158" i="7"/>
  <c r="F158" i="7"/>
  <c r="H77" i="7"/>
  <c r="E40" i="7"/>
  <c r="E63" i="7"/>
  <c r="E239" i="7"/>
  <c r="E240" i="7"/>
  <c r="E207" i="7"/>
  <c r="G207" i="7"/>
  <c r="H221" i="7"/>
  <c r="F221" i="7"/>
  <c r="E179" i="7"/>
  <c r="G172" i="7"/>
  <c r="E202" i="7"/>
  <c r="G202" i="7"/>
  <c r="H185" i="7"/>
  <c r="F185" i="7"/>
  <c r="G190" i="7"/>
  <c r="E153" i="7"/>
  <c r="E148" i="7"/>
  <c r="E168" i="7"/>
  <c r="G163" i="7"/>
  <c r="E163" i="7"/>
  <c r="E155" i="7"/>
  <c r="E143" i="7"/>
  <c r="F196" i="7"/>
  <c r="H196" i="7"/>
  <c r="E111" i="7"/>
  <c r="E84" i="7"/>
  <c r="H85" i="7"/>
  <c r="F160" i="7"/>
  <c r="H91" i="7"/>
  <c r="G143" i="7"/>
  <c r="E58" i="7"/>
  <c r="E57" i="7"/>
  <c r="G57" i="7"/>
  <c r="H75" i="7"/>
  <c r="F75" i="7"/>
  <c r="E36" i="7"/>
  <c r="F91" i="7"/>
  <c r="E69" i="7"/>
  <c r="G69" i="7"/>
  <c r="H120" i="7"/>
  <c r="F120" i="7"/>
  <c r="E257" i="7"/>
  <c r="E223" i="7"/>
  <c r="G223" i="7"/>
  <c r="E235" i="7"/>
  <c r="G239" i="7"/>
  <c r="E236" i="7"/>
  <c r="E238" i="7"/>
  <c r="G192" i="7"/>
  <c r="E192" i="7"/>
  <c r="E175" i="7"/>
  <c r="G205" i="7"/>
  <c r="E225" i="7"/>
  <c r="E137" i="7"/>
  <c r="E197" i="7"/>
  <c r="G179" i="7"/>
  <c r="G145" i="7"/>
  <c r="G181" i="7"/>
  <c r="G82" i="7"/>
  <c r="E82" i="7"/>
  <c r="E114" i="7"/>
  <c r="G114" i="7"/>
  <c r="G151" i="7"/>
  <c r="G115" i="7"/>
  <c r="F156" i="7"/>
  <c r="F85" i="7"/>
  <c r="E54" i="7"/>
  <c r="F81" i="7"/>
  <c r="E53" i="7"/>
  <c r="H104" i="7"/>
  <c r="F104" i="7"/>
  <c r="E48" i="7"/>
  <c r="E32" i="7"/>
  <c r="H108" i="7"/>
  <c r="F108" i="7"/>
  <c r="G40" i="7"/>
  <c r="E24" i="7"/>
  <c r="E268" i="7"/>
  <c r="E222" i="7"/>
  <c r="G222" i="7"/>
  <c r="F201" i="7"/>
  <c r="D132" i="7"/>
  <c r="B132" i="7"/>
  <c r="E92" i="7"/>
  <c r="E56" i="7"/>
  <c r="E31" i="7"/>
  <c r="E249" i="7"/>
  <c r="E241" i="7"/>
  <c r="E256" i="7"/>
  <c r="G273" i="7"/>
  <c r="E246" i="7"/>
  <c r="G264" i="7"/>
  <c r="G238" i="7"/>
  <c r="H191" i="7"/>
  <c r="H224" i="7"/>
  <c r="E165" i="7"/>
  <c r="E124" i="7"/>
  <c r="E144" i="7"/>
  <c r="G166" i="7"/>
  <c r="E209" i="7"/>
  <c r="H162" i="7"/>
  <c r="F162" i="7"/>
  <c r="H154" i="7"/>
  <c r="F154" i="7"/>
  <c r="H142" i="7"/>
  <c r="F142" i="7"/>
  <c r="E126" i="7"/>
  <c r="E134" i="7"/>
  <c r="G155" i="7"/>
  <c r="E110" i="7"/>
  <c r="G110" i="7"/>
  <c r="G111" i="7"/>
  <c r="E50" i="7"/>
  <c r="H96" i="7"/>
  <c r="F96" i="7"/>
  <c r="E45" i="7"/>
  <c r="G66" i="7"/>
  <c r="E28" i="7"/>
  <c r="E55" i="7"/>
  <c r="E29" i="7"/>
  <c r="E67" i="7"/>
  <c r="G28" i="7"/>
  <c r="H243" i="7"/>
  <c r="F243" i="7"/>
  <c r="E176" i="7"/>
  <c r="E260" i="7"/>
  <c r="E250" i="7"/>
  <c r="G268" i="7"/>
  <c r="G258" i="7"/>
  <c r="E237" i="7"/>
  <c r="E242" i="7"/>
  <c r="G266" i="7"/>
  <c r="H234" i="7"/>
  <c r="H247" i="7"/>
  <c r="C285" i="7"/>
  <c r="E279" i="7"/>
  <c r="F234" i="7"/>
  <c r="E214" i="7"/>
  <c r="G214" i="7"/>
  <c r="E188" i="7"/>
  <c r="E210" i="7"/>
  <c r="G210" i="7"/>
  <c r="G198" i="7"/>
  <c r="G197" i="7"/>
  <c r="G195" i="7" s="1"/>
  <c r="G178" i="7"/>
  <c r="H164" i="7"/>
  <c r="H217" i="7"/>
  <c r="F217" i="7"/>
  <c r="F191" i="7"/>
  <c r="G153" i="7"/>
  <c r="G124" i="7"/>
  <c r="G215" i="7"/>
  <c r="E215" i="7"/>
  <c r="E102" i="7"/>
  <c r="G102" i="7"/>
  <c r="G70" i="7"/>
  <c r="E70" i="7"/>
  <c r="E46" i="7"/>
  <c r="E121" i="7"/>
  <c r="E74" i="7"/>
  <c r="E41" i="7"/>
  <c r="E64" i="7"/>
  <c r="E44" i="7"/>
  <c r="E117" i="7"/>
  <c r="G148" i="7"/>
  <c r="G44" i="7"/>
  <c r="E167" i="7"/>
  <c r="E65" i="7"/>
  <c r="G65" i="7"/>
  <c r="H259" i="7"/>
  <c r="E248" i="7"/>
  <c r="E244" i="7"/>
  <c r="G257" i="7"/>
  <c r="G274" i="7"/>
  <c r="E274" i="7"/>
  <c r="H282" i="7"/>
  <c r="G256" i="7"/>
  <c r="G231" i="7"/>
  <c r="E231" i="7"/>
  <c r="G233" i="7"/>
  <c r="E283" i="7"/>
  <c r="F247" i="7"/>
  <c r="G260" i="7"/>
  <c r="G244" i="7"/>
  <c r="E184" i="7"/>
  <c r="E182" i="7"/>
  <c r="G189" i="7"/>
  <c r="E189" i="7"/>
  <c r="E161" i="7"/>
  <c r="F183" i="7"/>
  <c r="G174" i="7"/>
  <c r="E140" i="7"/>
  <c r="G129" i="7"/>
  <c r="E159" i="7"/>
  <c r="E139" i="7"/>
  <c r="G175" i="7"/>
  <c r="E98" i="7"/>
  <c r="G98" i="7"/>
  <c r="F95" i="7"/>
  <c r="E80" i="7"/>
  <c r="E42" i="7"/>
  <c r="H123" i="7"/>
  <c r="E37" i="7"/>
  <c r="H73" i="7"/>
  <c r="E97" i="7"/>
  <c r="G62" i="7"/>
  <c r="G42" i="7"/>
  <c r="F89" i="7"/>
  <c r="E109" i="7"/>
  <c r="H27" i="7"/>
  <c r="F27" i="7"/>
  <c r="G36" i="7"/>
  <c r="E11" i="7"/>
  <c r="G11" i="7"/>
  <c r="G113" i="7"/>
  <c r="E43" i="7"/>
  <c r="H21" i="7"/>
  <c r="H15" i="7"/>
  <c r="R21" i="6"/>
  <c r="R17" i="6"/>
  <c r="R20" i="6"/>
  <c r="R16" i="6"/>
  <c r="R19" i="6"/>
  <c r="P10" i="6"/>
  <c r="R13" i="6"/>
  <c r="R14" i="6"/>
  <c r="O12" i="6"/>
  <c r="O21" i="6"/>
  <c r="D49" i="6"/>
  <c r="M12" i="6"/>
  <c r="M13" i="6"/>
  <c r="M14" i="6"/>
  <c r="M15" i="6"/>
  <c r="M16" i="6"/>
  <c r="M17" i="6"/>
  <c r="M18" i="6"/>
  <c r="M19" i="6"/>
  <c r="M20" i="6"/>
  <c r="M21" i="6"/>
  <c r="M22" i="6"/>
  <c r="M23" i="6"/>
  <c r="N23" i="6" s="1"/>
  <c r="F51" i="6"/>
  <c r="F53" i="6"/>
  <c r="F54" i="6"/>
  <c r="O17" i="6"/>
  <c r="P12" i="6"/>
  <c r="P14" i="6"/>
  <c r="P15" i="6"/>
  <c r="P16" i="6"/>
  <c r="P17" i="6"/>
  <c r="P18" i="6"/>
  <c r="P19" i="6"/>
  <c r="P20" i="6"/>
  <c r="P21" i="6"/>
  <c r="P22" i="6"/>
  <c r="R51" i="6"/>
  <c r="J49" i="6"/>
  <c r="O14" i="6"/>
  <c r="O20" i="6"/>
  <c r="Q8" i="6"/>
  <c r="Q12" i="6"/>
  <c r="Q13" i="6"/>
  <c r="Q14" i="6"/>
  <c r="Q15" i="6"/>
  <c r="Q16" i="6"/>
  <c r="Q17" i="6"/>
  <c r="Q18" i="6"/>
  <c r="Q19" i="6"/>
  <c r="Q20" i="6"/>
  <c r="Q21" i="6"/>
  <c r="Q22" i="6"/>
  <c r="R24" i="6"/>
  <c r="R25" i="6"/>
  <c r="R26" i="6"/>
  <c r="R27" i="6"/>
  <c r="R28" i="6"/>
  <c r="R29" i="6"/>
  <c r="R30" i="6"/>
  <c r="R31" i="6"/>
  <c r="R32" i="6"/>
  <c r="R33" i="6"/>
  <c r="R34" i="6"/>
  <c r="R35" i="6"/>
  <c r="R36" i="6"/>
  <c r="R37" i="6"/>
  <c r="R38" i="6"/>
  <c r="R39" i="6"/>
  <c r="R40" i="6"/>
  <c r="R41" i="6"/>
  <c r="R42" i="6"/>
  <c r="R43" i="6"/>
  <c r="R44" i="6"/>
  <c r="R45" i="6"/>
  <c r="R46" i="6"/>
  <c r="R47" i="6"/>
  <c r="O13" i="6"/>
  <c r="O16" i="6"/>
  <c r="O19" i="6"/>
  <c r="J12" i="6"/>
  <c r="J15" i="6"/>
  <c r="J18" i="6"/>
  <c r="J22" i="6"/>
  <c r="J23" i="6"/>
  <c r="P49" i="6"/>
  <c r="K19" i="6"/>
  <c r="K20" i="6"/>
  <c r="K21" i="6"/>
  <c r="K22" i="6"/>
  <c r="L51" i="6"/>
  <c r="L53" i="6"/>
  <c r="L54" i="6"/>
  <c r="G8" i="6"/>
  <c r="K12" i="6"/>
  <c r="K16" i="6"/>
  <c r="D10" i="6"/>
  <c r="D8" i="6" s="1"/>
  <c r="L12" i="6"/>
  <c r="L13" i="6"/>
  <c r="N13" i="6" s="1"/>
  <c r="L14" i="6"/>
  <c r="N14" i="6" s="1"/>
  <c r="L15" i="6"/>
  <c r="N15" i="6" s="1"/>
  <c r="L16" i="6"/>
  <c r="L17" i="6"/>
  <c r="N17" i="6" s="1"/>
  <c r="L18" i="6"/>
  <c r="N18" i="6" s="1"/>
  <c r="L19" i="6"/>
  <c r="L20" i="6"/>
  <c r="L21" i="6"/>
  <c r="L22" i="6"/>
  <c r="L46" i="6"/>
  <c r="L47" i="6"/>
  <c r="K24" i="6"/>
  <c r="K25" i="6"/>
  <c r="K26" i="6"/>
  <c r="K27" i="6"/>
  <c r="K28" i="6"/>
  <c r="K29" i="6"/>
  <c r="K30" i="6"/>
  <c r="N30" i="6" s="1"/>
  <c r="K31" i="6"/>
  <c r="N31" i="6" s="1"/>
  <c r="K32" i="6"/>
  <c r="K33" i="6"/>
  <c r="K34" i="6"/>
  <c r="K35" i="6"/>
  <c r="K36" i="6"/>
  <c r="K37" i="6"/>
  <c r="K38" i="6"/>
  <c r="N38" i="6" s="1"/>
  <c r="K39" i="6"/>
  <c r="N39" i="6" s="1"/>
  <c r="K40" i="6"/>
  <c r="K41" i="6"/>
  <c r="K42" i="6"/>
  <c r="K43" i="6"/>
  <c r="K44" i="6"/>
  <c r="K45" i="6"/>
  <c r="N45" i="6" s="1"/>
  <c r="K46" i="6"/>
  <c r="N46" i="6" s="1"/>
  <c r="K47" i="6"/>
  <c r="K51" i="6"/>
  <c r="K53" i="6"/>
  <c r="K54" i="6"/>
  <c r="M24" i="6"/>
  <c r="M25" i="6"/>
  <c r="M26" i="6"/>
  <c r="M27" i="6"/>
  <c r="M28" i="6"/>
  <c r="M29" i="6"/>
  <c r="M30" i="6"/>
  <c r="M31" i="6"/>
  <c r="M32" i="6"/>
  <c r="M33" i="6"/>
  <c r="M34" i="6"/>
  <c r="M35" i="6"/>
  <c r="M36" i="6"/>
  <c r="M37" i="6"/>
  <c r="M38" i="6"/>
  <c r="M39" i="6"/>
  <c r="M40" i="6"/>
  <c r="M41" i="6"/>
  <c r="M42" i="6"/>
  <c r="M43" i="6"/>
  <c r="M44" i="6"/>
  <c r="M45" i="6"/>
  <c r="M46" i="6"/>
  <c r="M47" i="6"/>
  <c r="M51" i="6"/>
  <c r="M53" i="6"/>
  <c r="M54" i="6"/>
  <c r="O24" i="6"/>
  <c r="O25" i="6"/>
  <c r="O26" i="6"/>
  <c r="O27" i="6"/>
  <c r="O28" i="6"/>
  <c r="O29" i="6"/>
  <c r="O30" i="6"/>
  <c r="O31" i="6"/>
  <c r="O32" i="6"/>
  <c r="O33" i="6"/>
  <c r="O34" i="6"/>
  <c r="O35" i="6"/>
  <c r="O36" i="6"/>
  <c r="O37" i="6"/>
  <c r="O38" i="6"/>
  <c r="O39" i="6"/>
  <c r="O40" i="6"/>
  <c r="O41" i="6"/>
  <c r="O42" i="6"/>
  <c r="O43" i="6"/>
  <c r="O44" i="6"/>
  <c r="O45" i="6"/>
  <c r="O46" i="6"/>
  <c r="O47" i="6"/>
  <c r="O51" i="6"/>
  <c r="O53" i="6"/>
  <c r="O54" i="6"/>
  <c r="P24" i="6"/>
  <c r="P25" i="6"/>
  <c r="P26" i="6"/>
  <c r="P27" i="6"/>
  <c r="P28" i="6"/>
  <c r="P29" i="6"/>
  <c r="P30" i="6"/>
  <c r="P31" i="6"/>
  <c r="P32" i="6"/>
  <c r="P33" i="6"/>
  <c r="P34" i="6"/>
  <c r="P35" i="6"/>
  <c r="P36" i="6"/>
  <c r="P37" i="6"/>
  <c r="P38" i="6"/>
  <c r="P39" i="6"/>
  <c r="P40" i="6"/>
  <c r="P41" i="6"/>
  <c r="P42" i="6"/>
  <c r="P43" i="6"/>
  <c r="P44" i="6"/>
  <c r="P45" i="6"/>
  <c r="P46" i="6"/>
  <c r="P47" i="6"/>
  <c r="P51" i="6"/>
  <c r="P53" i="6"/>
  <c r="P54" i="6"/>
  <c r="Q24" i="6"/>
  <c r="Q25" i="6"/>
  <c r="Q26" i="6"/>
  <c r="Q27" i="6"/>
  <c r="Q28" i="6"/>
  <c r="Q29" i="6"/>
  <c r="Q30" i="6"/>
  <c r="Q31" i="6"/>
  <c r="Q32" i="6"/>
  <c r="Q33" i="6"/>
  <c r="Q34" i="6"/>
  <c r="Q35" i="6"/>
  <c r="Q36" i="6"/>
  <c r="Q37" i="6"/>
  <c r="Q38" i="6"/>
  <c r="Q39" i="6"/>
  <c r="Q40" i="6"/>
  <c r="Q41" i="6"/>
  <c r="Q42" i="6"/>
  <c r="Q43" i="6"/>
  <c r="Q44" i="6"/>
  <c r="Q45" i="6"/>
  <c r="Q46" i="6"/>
  <c r="Q47" i="6"/>
  <c r="Q51" i="6"/>
  <c r="Q53" i="6"/>
  <c r="Q54" i="6"/>
  <c r="E72" i="7" l="1"/>
  <c r="H72" i="7" s="1"/>
  <c r="G138" i="7"/>
  <c r="H248" i="7"/>
  <c r="F248" i="7"/>
  <c r="H222" i="7"/>
  <c r="F222" i="7"/>
  <c r="H198" i="7"/>
  <c r="F198" i="7"/>
  <c r="H230" i="7"/>
  <c r="F230" i="7"/>
  <c r="H42" i="7"/>
  <c r="F42" i="7"/>
  <c r="H159" i="7"/>
  <c r="F159" i="7"/>
  <c r="H167" i="7"/>
  <c r="F167" i="7"/>
  <c r="H64" i="7"/>
  <c r="F64" i="7"/>
  <c r="H210" i="7"/>
  <c r="F210" i="7"/>
  <c r="H250" i="7"/>
  <c r="F250" i="7"/>
  <c r="H28" i="7"/>
  <c r="F28" i="7"/>
  <c r="H50" i="7"/>
  <c r="F50" i="7"/>
  <c r="H209" i="7"/>
  <c r="F209" i="7"/>
  <c r="H82" i="7"/>
  <c r="F82" i="7"/>
  <c r="H197" i="7"/>
  <c r="F197" i="7"/>
  <c r="H236" i="7"/>
  <c r="F236" i="7"/>
  <c r="H257" i="7"/>
  <c r="F257" i="7"/>
  <c r="H163" i="7"/>
  <c r="F163" i="7"/>
  <c r="G171" i="7"/>
  <c r="H207" i="7"/>
  <c r="F207" i="7"/>
  <c r="E39" i="7"/>
  <c r="H40" i="7"/>
  <c r="F40" i="7"/>
  <c r="H206" i="7"/>
  <c r="F206" i="7"/>
  <c r="H174" i="7"/>
  <c r="F174" i="7"/>
  <c r="H253" i="7"/>
  <c r="F253" i="7"/>
  <c r="G94" i="7"/>
  <c r="H90" i="7"/>
  <c r="F90" i="7"/>
  <c r="H26" i="7"/>
  <c r="F26" i="7"/>
  <c r="G52" i="7"/>
  <c r="H97" i="7"/>
  <c r="F97" i="7"/>
  <c r="H283" i="7"/>
  <c r="F283" i="7"/>
  <c r="H121" i="7"/>
  <c r="F121" i="7"/>
  <c r="G39" i="7"/>
  <c r="H175" i="7"/>
  <c r="F175" i="7"/>
  <c r="H115" i="7"/>
  <c r="F115" i="7"/>
  <c r="H226" i="7"/>
  <c r="F226" i="7"/>
  <c r="H178" i="7"/>
  <c r="F178" i="7"/>
  <c r="H189" i="7"/>
  <c r="F189" i="7"/>
  <c r="G232" i="7"/>
  <c r="H274" i="7"/>
  <c r="F274" i="7"/>
  <c r="H46" i="7"/>
  <c r="F46" i="7"/>
  <c r="G106" i="7"/>
  <c r="H134" i="7"/>
  <c r="F134" i="7"/>
  <c r="H246" i="7"/>
  <c r="F246" i="7"/>
  <c r="H249" i="7"/>
  <c r="F249" i="7"/>
  <c r="H268" i="7"/>
  <c r="F268" i="7"/>
  <c r="B276" i="7"/>
  <c r="H48" i="7"/>
  <c r="F48" i="7"/>
  <c r="H192" i="7"/>
  <c r="F192" i="7"/>
  <c r="H57" i="7"/>
  <c r="F57" i="7"/>
  <c r="H179" i="7"/>
  <c r="F179" i="7"/>
  <c r="H240" i="7"/>
  <c r="F240" i="7"/>
  <c r="H145" i="7"/>
  <c r="H152" i="7"/>
  <c r="F152" i="7"/>
  <c r="E171" i="7"/>
  <c r="H172" i="7"/>
  <c r="F172" i="7"/>
  <c r="H258" i="7"/>
  <c r="F258" i="7"/>
  <c r="H76" i="7"/>
  <c r="F76" i="7"/>
  <c r="F166" i="7"/>
  <c r="H166" i="7"/>
  <c r="H233" i="7"/>
  <c r="E232" i="7"/>
  <c r="E219" i="7" s="1"/>
  <c r="F233" i="7"/>
  <c r="H270" i="7"/>
  <c r="F270" i="7"/>
  <c r="H245" i="7"/>
  <c r="F245" i="7"/>
  <c r="H157" i="7"/>
  <c r="F157" i="7"/>
  <c r="G187" i="7"/>
  <c r="H43" i="7"/>
  <c r="F43" i="7"/>
  <c r="H161" i="7"/>
  <c r="F161" i="7"/>
  <c r="E213" i="7"/>
  <c r="H214" i="7"/>
  <c r="F214" i="7"/>
  <c r="H266" i="7"/>
  <c r="F266" i="7"/>
  <c r="G10" i="7"/>
  <c r="H109" i="7"/>
  <c r="F109" i="7"/>
  <c r="H98" i="7"/>
  <c r="F98" i="7"/>
  <c r="G128" i="7"/>
  <c r="H184" i="7"/>
  <c r="F184" i="7"/>
  <c r="H41" i="7"/>
  <c r="F41" i="7"/>
  <c r="E187" i="7"/>
  <c r="H188" i="7"/>
  <c r="F188" i="7"/>
  <c r="H279" i="7"/>
  <c r="F279" i="7"/>
  <c r="H242" i="7"/>
  <c r="F242" i="7"/>
  <c r="H260" i="7"/>
  <c r="F260" i="7"/>
  <c r="G119" i="7"/>
  <c r="H137" i="7"/>
  <c r="F137" i="7"/>
  <c r="E119" i="7"/>
  <c r="E195" i="7"/>
  <c r="F145" i="7"/>
  <c r="H190" i="7"/>
  <c r="F190" i="7"/>
  <c r="H262" i="7"/>
  <c r="G133" i="7"/>
  <c r="E60" i="7"/>
  <c r="H61" i="7"/>
  <c r="F61" i="7"/>
  <c r="C276" i="7"/>
  <c r="C287" i="7" s="1"/>
  <c r="H67" i="7"/>
  <c r="F67" i="7"/>
  <c r="H45" i="7"/>
  <c r="F45" i="7"/>
  <c r="H144" i="7"/>
  <c r="F144" i="7"/>
  <c r="G272" i="7"/>
  <c r="H31" i="7"/>
  <c r="F31" i="7"/>
  <c r="H235" i="7"/>
  <c r="F235" i="7"/>
  <c r="E35" i="7"/>
  <c r="H36" i="7"/>
  <c r="F36" i="7"/>
  <c r="G79" i="7"/>
  <c r="H168" i="7"/>
  <c r="F168" i="7"/>
  <c r="H239" i="7"/>
  <c r="F239" i="7"/>
  <c r="H113" i="7"/>
  <c r="F113" i="7"/>
  <c r="D276" i="7"/>
  <c r="H125" i="7"/>
  <c r="F125" i="7"/>
  <c r="G84" i="7"/>
  <c r="H165" i="7"/>
  <c r="F165" i="7"/>
  <c r="H32" i="7"/>
  <c r="F32" i="7"/>
  <c r="H135" i="7"/>
  <c r="F135" i="7"/>
  <c r="H80" i="7"/>
  <c r="F80" i="7"/>
  <c r="E79" i="7"/>
  <c r="H140" i="7"/>
  <c r="F140" i="7"/>
  <c r="H231" i="7"/>
  <c r="F231" i="7"/>
  <c r="H37" i="7"/>
  <c r="F37" i="7"/>
  <c r="G23" i="7"/>
  <c r="H117" i="7"/>
  <c r="F117" i="7"/>
  <c r="H70" i="7"/>
  <c r="F70" i="7"/>
  <c r="H102" i="7"/>
  <c r="F102" i="7"/>
  <c r="G141" i="7"/>
  <c r="H237" i="7"/>
  <c r="F237" i="7"/>
  <c r="H176" i="7"/>
  <c r="F176" i="7"/>
  <c r="H29" i="7"/>
  <c r="F29" i="7"/>
  <c r="H126" i="7"/>
  <c r="F126" i="7"/>
  <c r="E23" i="7"/>
  <c r="H24" i="7"/>
  <c r="F24" i="7"/>
  <c r="G150" i="7"/>
  <c r="H225" i="7"/>
  <c r="F225" i="7"/>
  <c r="H143" i="7"/>
  <c r="F143" i="7"/>
  <c r="H86" i="7"/>
  <c r="F86" i="7"/>
  <c r="H33" i="7"/>
  <c r="F33" i="7"/>
  <c r="H173" i="7"/>
  <c r="F173" i="7"/>
  <c r="E106" i="7"/>
  <c r="H241" i="7"/>
  <c r="F241" i="7"/>
  <c r="E52" i="7"/>
  <c r="H53" i="7"/>
  <c r="F53" i="7"/>
  <c r="H153" i="7"/>
  <c r="F153" i="7"/>
  <c r="E10" i="7"/>
  <c r="H11" i="7"/>
  <c r="F11" i="7"/>
  <c r="E138" i="7"/>
  <c r="H182" i="7"/>
  <c r="E181" i="7"/>
  <c r="F182" i="7"/>
  <c r="G255" i="7"/>
  <c r="H244" i="7"/>
  <c r="F244" i="7"/>
  <c r="H74" i="7"/>
  <c r="F74" i="7"/>
  <c r="H124" i="7"/>
  <c r="F124" i="7"/>
  <c r="G219" i="7"/>
  <c r="E255" i="7"/>
  <c r="H256" i="7"/>
  <c r="F256" i="7"/>
  <c r="H56" i="7"/>
  <c r="F56" i="7"/>
  <c r="H58" i="7"/>
  <c r="F58" i="7"/>
  <c r="H84" i="7"/>
  <c r="H148" i="7"/>
  <c r="F148" i="7"/>
  <c r="H63" i="7"/>
  <c r="F63" i="7"/>
  <c r="H101" i="7"/>
  <c r="F101" i="7"/>
  <c r="G60" i="7"/>
  <c r="E94" i="7"/>
  <c r="E128" i="7"/>
  <c r="H129" i="7"/>
  <c r="F129" i="7"/>
  <c r="H205" i="7"/>
  <c r="E204" i="7"/>
  <c r="F205" i="7"/>
  <c r="H211" i="7"/>
  <c r="F211" i="7"/>
  <c r="H68" i="7"/>
  <c r="F68" i="7"/>
  <c r="H227" i="7"/>
  <c r="F227" i="7"/>
  <c r="H92" i="7"/>
  <c r="F92" i="7"/>
  <c r="F88" i="7" s="1"/>
  <c r="H69" i="7"/>
  <c r="F69" i="7"/>
  <c r="H62" i="7"/>
  <c r="F62" i="7"/>
  <c r="G35" i="7"/>
  <c r="H139" i="7"/>
  <c r="F139" i="7"/>
  <c r="E281" i="7"/>
  <c r="H65" i="7"/>
  <c r="F65" i="7"/>
  <c r="H44" i="7"/>
  <c r="F44" i="7"/>
  <c r="H215" i="7"/>
  <c r="F215" i="7"/>
  <c r="G213" i="7"/>
  <c r="H55" i="7"/>
  <c r="F55" i="7"/>
  <c r="H110" i="7"/>
  <c r="F110" i="7"/>
  <c r="E141" i="7"/>
  <c r="H54" i="7"/>
  <c r="F54" i="7"/>
  <c r="H114" i="7"/>
  <c r="F114" i="7"/>
  <c r="G204" i="7"/>
  <c r="H238" i="7"/>
  <c r="F238" i="7"/>
  <c r="H223" i="7"/>
  <c r="F223" i="7"/>
  <c r="H111" i="7"/>
  <c r="F111" i="7"/>
  <c r="H155" i="7"/>
  <c r="F155" i="7"/>
  <c r="H202" i="7"/>
  <c r="F202" i="7"/>
  <c r="H264" i="7"/>
  <c r="F264" i="7"/>
  <c r="H66" i="7"/>
  <c r="F66" i="7"/>
  <c r="H30" i="7"/>
  <c r="F30" i="7"/>
  <c r="H151" i="7"/>
  <c r="F151" i="7"/>
  <c r="E150" i="7"/>
  <c r="H136" i="7"/>
  <c r="F136" i="7"/>
  <c r="E272" i="7"/>
  <c r="H273" i="7"/>
  <c r="F273" i="7"/>
  <c r="E88" i="7"/>
  <c r="G262" i="7"/>
  <c r="N51" i="6"/>
  <c r="K49" i="6"/>
  <c r="N43" i="6"/>
  <c r="N35" i="6"/>
  <c r="N27" i="6"/>
  <c r="R23" i="6"/>
  <c r="R49" i="6"/>
  <c r="O8" i="6"/>
  <c r="N47" i="6"/>
  <c r="R22" i="6"/>
  <c r="M49" i="6"/>
  <c r="N42" i="6"/>
  <c r="N34" i="6"/>
  <c r="N26" i="6"/>
  <c r="L49" i="6"/>
  <c r="R18" i="6"/>
  <c r="F49" i="6"/>
  <c r="F8" i="6" s="1"/>
  <c r="L10" i="6"/>
  <c r="L8" i="6" s="1"/>
  <c r="N22" i="6"/>
  <c r="R15" i="6"/>
  <c r="N54" i="6"/>
  <c r="N41" i="6"/>
  <c r="N37" i="6"/>
  <c r="N33" i="6"/>
  <c r="N29" i="6"/>
  <c r="N25" i="6"/>
  <c r="N21" i="6"/>
  <c r="R12" i="6"/>
  <c r="J10" i="6"/>
  <c r="R54" i="6"/>
  <c r="N16" i="6"/>
  <c r="N20" i="6"/>
  <c r="P8" i="6"/>
  <c r="N53" i="6"/>
  <c r="N44" i="6"/>
  <c r="N40" i="6"/>
  <c r="N36" i="6"/>
  <c r="N32" i="6"/>
  <c r="N28" i="6"/>
  <c r="N24" i="6"/>
  <c r="K10" i="6"/>
  <c r="K8" i="6" s="1"/>
  <c r="N12" i="6"/>
  <c r="N19" i="6"/>
  <c r="R53" i="6"/>
  <c r="M10" i="6"/>
  <c r="M8" i="6" s="1"/>
  <c r="F94" i="7" l="1"/>
  <c r="F262" i="7"/>
  <c r="F255" i="7"/>
  <c r="F72" i="7"/>
  <c r="F181" i="7"/>
  <c r="H10" i="7"/>
  <c r="H52" i="7"/>
  <c r="H23" i="7"/>
  <c r="F106" i="7"/>
  <c r="F119" i="7"/>
  <c r="H60" i="7"/>
  <c r="F213" i="7"/>
  <c r="F195" i="7"/>
  <c r="F281" i="7"/>
  <c r="F141" i="7"/>
  <c r="F150" i="7"/>
  <c r="F79" i="7"/>
  <c r="H128" i="7"/>
  <c r="H181" i="7"/>
  <c r="D287" i="7"/>
  <c r="G132" i="7"/>
  <c r="G276" i="7" s="1"/>
  <c r="H195" i="7"/>
  <c r="F187" i="7"/>
  <c r="F171" i="7"/>
  <c r="F39" i="7"/>
  <c r="H272" i="7"/>
  <c r="F204" i="7"/>
  <c r="H94" i="7"/>
  <c r="H119" i="7"/>
  <c r="F84" i="7"/>
  <c r="H255" i="7"/>
  <c r="H219" i="7"/>
  <c r="H213" i="7"/>
  <c r="B287" i="7"/>
  <c r="H39" i="7"/>
  <c r="H141" i="7"/>
  <c r="H138" i="7"/>
  <c r="F138" i="7"/>
  <c r="H106" i="7"/>
  <c r="F35" i="7"/>
  <c r="H187" i="7"/>
  <c r="F232" i="7"/>
  <c r="H171" i="7"/>
  <c r="F272" i="7"/>
  <c r="F52" i="7"/>
  <c r="F60" i="7"/>
  <c r="H232" i="7"/>
  <c r="F133" i="7"/>
  <c r="H204" i="7"/>
  <c r="H88" i="7"/>
  <c r="H150" i="7"/>
  <c r="H281" i="7"/>
  <c r="F128" i="7"/>
  <c r="F10" i="7"/>
  <c r="F23" i="7"/>
  <c r="H79" i="7"/>
  <c r="H35" i="7"/>
  <c r="E285" i="7"/>
  <c r="E133" i="7"/>
  <c r="R10" i="6"/>
  <c r="J8" i="6"/>
  <c r="N10" i="6"/>
  <c r="N49" i="6"/>
  <c r="F132" i="7" l="1"/>
  <c r="F276" i="7" s="1"/>
  <c r="F219" i="7"/>
  <c r="F285" i="7"/>
  <c r="G287" i="7"/>
  <c r="E132" i="7"/>
  <c r="H133" i="7"/>
  <c r="H285" i="7"/>
  <c r="R8" i="6"/>
  <c r="N8" i="6"/>
  <c r="F287" i="7" l="1"/>
  <c r="H132" i="7"/>
  <c r="E276" i="7"/>
  <c r="H276" i="7" l="1"/>
  <c r="E287" i="7"/>
  <c r="F7" i="3"/>
  <c r="E7" i="3"/>
  <c r="D7" i="3"/>
  <c r="C7" i="3"/>
  <c r="B7" i="3"/>
  <c r="I6" i="3"/>
  <c r="J6" i="3" s="1"/>
  <c r="G6" i="3"/>
  <c r="I5" i="3"/>
  <c r="J5" i="3" s="1"/>
  <c r="K5" i="3" s="1"/>
  <c r="L5" i="3" s="1"/>
  <c r="M5" i="3" s="1"/>
  <c r="G5" i="3"/>
  <c r="H287" i="7" l="1"/>
  <c r="G7" i="3"/>
  <c r="J8" i="3"/>
  <c r="C8" i="3" s="1"/>
  <c r="K6" i="3"/>
  <c r="I8" i="3"/>
  <c r="B8" i="3" s="1"/>
  <c r="L6" i="3" l="1"/>
  <c r="K8" i="3"/>
  <c r="D8" i="3" s="1"/>
  <c r="L8" i="3" l="1"/>
  <c r="E8" i="3" s="1"/>
  <c r="M6" i="3"/>
  <c r="M8" i="3" s="1"/>
  <c r="F8" i="3" s="1"/>
</calcChain>
</file>

<file path=xl/sharedStrings.xml><?xml version="1.0" encoding="utf-8"?>
<sst xmlns="http://schemas.openxmlformats.org/spreadsheetml/2006/main" count="359" uniqueCount="330">
  <si>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</si>
  <si>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</si>
  <si>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</si>
  <si>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</si>
  <si>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</si>
  <si>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r>
      <t xml:space="preserve">UNUSED NCAs </t>
    </r>
    <r>
      <rPr>
        <vertAlign val="superscript"/>
        <sz val="10"/>
        <rFont val="Arial"/>
        <family val="2"/>
      </rPr>
      <t>/5</t>
    </r>
  </si>
  <si>
    <t>Q1</t>
  </si>
  <si>
    <t>April</t>
  </si>
  <si>
    <t>May</t>
  </si>
  <si>
    <t>As of end        May</t>
  </si>
  <si>
    <t>TOTAL</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</si>
  <si>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</si>
  <si>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</si>
  <si>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</si>
  <si>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</si>
  <si>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</si>
  <si>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</si>
  <si>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</si>
  <si>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</si>
  <si>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</si>
  <si>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</si>
  <si>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</si>
  <si>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</si>
  <si>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</si>
  <si>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</si>
  <si>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Settlements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</si>
  <si>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</si>
  <si>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</si>
  <si>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</si>
  <si>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</si>
  <si>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</si>
  <si>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</si>
  <si>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</si>
  <si>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</si>
  <si>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</si>
  <si>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</si>
  <si>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</si>
  <si>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</si>
  <si>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</si>
  <si>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</si>
  <si>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</si>
  <si>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</si>
  <si>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</si>
  <si>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</si>
  <si>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</si>
  <si>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</si>
  <si>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</si>
  <si>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</si>
  <si>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</si>
  <si>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</si>
  <si>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</si>
  <si>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</si>
  <si>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</si>
  <si>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</si>
  <si>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</si>
  <si>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</si>
  <si>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</si>
  <si>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</si>
  <si>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</si>
  <si>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</si>
  <si>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</si>
  <si>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</si>
  <si>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</si>
  <si>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</si>
  <si>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</si>
  <si>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</si>
  <si>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</si>
  <si>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</si>
  <si>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</si>
  <si>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</si>
  <si>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</si>
  <si>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</si>
  <si>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</si>
  <si>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</si>
  <si>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</si>
  <si>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</si>
  <si>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</si>
  <si>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</si>
  <si>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</si>
  <si>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</si>
  <si>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</si>
  <si>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</si>
  <si>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</si>
  <si>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</si>
  <si>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</si>
  <si>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</si>
  <si>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</si>
  <si>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</si>
  <si>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</si>
  <si>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</si>
  <si>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</si>
  <si>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</si>
  <si>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</si>
  <si>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</si>
  <si>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</si>
  <si>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</si>
  <si>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</si>
  <si>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</si>
  <si>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</si>
  <si>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</si>
  <si>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</si>
  <si>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</si>
  <si>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</si>
  <si>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</si>
  <si>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</si>
  <si>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</si>
  <si>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</si>
  <si>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</si>
  <si>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</si>
  <si>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</si>
  <si>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</si>
  <si>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</si>
  <si>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</si>
  <si>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</si>
  <si>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</si>
  <si>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</si>
  <si>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</si>
  <si>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</si>
  <si>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</si>
  <si>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</si>
  <si>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</si>
  <si>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</si>
  <si>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</si>
  <si>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</si>
  <si>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</si>
  <si>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</si>
  <si>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</si>
  <si>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</si>
  <si>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</si>
  <si>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</si>
  <si>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</si>
  <si>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</si>
  <si>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</si>
  <si>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</si>
  <si>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</si>
  <si>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</si>
  <si>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</si>
  <si>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</si>
  <si>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</si>
  <si>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</si>
  <si>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</si>
  <si>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</si>
  <si>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</si>
  <si>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</si>
  <si>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</si>
  <si>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</si>
  <si>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</si>
  <si>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</si>
  <si>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</si>
  <si>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</si>
  <si>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</si>
  <si>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</si>
  <si>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</si>
  <si>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</si>
  <si>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</si>
  <si>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</si>
  <si>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</si>
  <si>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</si>
  <si>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</si>
  <si>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</si>
  <si>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</si>
  <si>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</si>
  <si>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</si>
  <si>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</si>
  <si>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</si>
  <si>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</si>
  <si>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</si>
  <si>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</si>
  <si>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</si>
  <si>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</si>
  <si>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</si>
  <si>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</si>
  <si>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</si>
  <si>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</si>
  <si>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</si>
  <si>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</si>
  <si>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</si>
  <si>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</si>
  <si>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</si>
  <si>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</si>
  <si>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</si>
  <si>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</si>
  <si>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</si>
  <si>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</si>
  <si>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</si>
  <si>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</si>
  <si>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</si>
  <si>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</si>
  <si>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</si>
  <si>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</si>
  <si>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</si>
  <si>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</si>
  <si>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</si>
  <si>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</si>
  <si>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</si>
  <si>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</si>
  <si>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</si>
  <si>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</si>
  <si>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</si>
  <si>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</si>
  <si>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</si>
  <si>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</si>
  <si>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</si>
  <si>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</si>
  <si>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</si>
  <si>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</si>
  <si>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</si>
  <si>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</si>
  <si>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</si>
  <si>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</si>
  <si>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</si>
  <si>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</si>
  <si>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</si>
  <si>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</si>
  <si>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</si>
  <si>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</si>
  <si>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</si>
  <si>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</si>
  <si>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</si>
  <si>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</si>
  <si>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</si>
  <si>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</si>
  <si>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</si>
  <si>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</si>
  <si>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</si>
  <si>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</si>
  <si>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</si>
  <si>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</si>
  <si>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</si>
  <si>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</si>
  <si>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</si>
  <si>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</si>
  <si>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</si>
  <si>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</si>
  <si>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</si>
  <si>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</si>
  <si>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</si>
  <si>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</si>
  <si>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</si>
  <si>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</si>
  <si>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</si>
  <si>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</si>
  <si>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</si>
  <si>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</si>
  <si>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</si>
  <si>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</si>
  <si>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</si>
  <si>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</si>
  <si>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</si>
  <si>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</si>
  <si>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</si>
  <si>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NCSC</t>
  </si>
  <si>
    <t xml:space="preserve">   NICA</t>
  </si>
  <si>
    <t xml:space="preserve">   NSC  </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</si>
  <si>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</si>
  <si>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</si>
  <si>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</si>
  <si>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</si>
  <si>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</si>
  <si>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</si>
  <si>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</si>
  <si>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</si>
  <si>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</si>
  <si>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</si>
  <si>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</si>
  <si>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</si>
  <si>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</si>
  <si>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</si>
  <si>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</si>
  <si>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</si>
  <si>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</si>
  <si>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</si>
  <si>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</si>
  <si>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</si>
  <si>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</si>
  <si>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</si>
  <si>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</si>
  <si>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</si>
  <si>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</si>
  <si>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</si>
  <si>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</si>
  <si>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</si>
  <si>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Sub-Total, SPFs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</si>
  <si>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</si>
  <si>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</si>
  <si>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</si>
  <si>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</si>
  <si>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</si>
  <si>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All Departments</t>
  </si>
  <si>
    <t>in millions</t>
  </si>
  <si>
    <t>CUMULATIVE</t>
  </si>
  <si>
    <t>JANUARY</t>
  </si>
  <si>
    <t>FEBRUARY</t>
  </si>
  <si>
    <t>MARCH</t>
  </si>
  <si>
    <t>APRIL</t>
  </si>
  <si>
    <t>MAY</t>
  </si>
  <si>
    <t>AS OF MAY</t>
  </si>
  <si>
    <t>JAN</t>
  </si>
  <si>
    <t>FEB</t>
  </si>
  <si>
    <t>MAR</t>
  </si>
  <si>
    <t>APR</t>
  </si>
  <si>
    <t>Monthly NCA Credited</t>
  </si>
  <si>
    <t>Monthly NCA Utilized</t>
  </si>
  <si>
    <t>NCA Utilized / NCAs Credited - Flow</t>
  </si>
  <si>
    <t>NCA Utilized / NCAs Credited - Cumulative</t>
  </si>
  <si>
    <t>NCAs CREDITED VS NCA UTILIZATION, JANUARY-MAY 2023</t>
  </si>
  <si>
    <t>AS OF MAY 31, 2023</t>
  </si>
  <si>
    <t>% of NCA UTILIZATION/6</t>
  </si>
  <si>
    <t>Department of Migrant Workers</t>
  </si>
  <si>
    <t>Office of the Press Secretary</t>
  </si>
  <si>
    <t>Source: Report of MDS-Government Servicing Banks as of May 31, 2023</t>
  </si>
  <si>
    <t>STATUS OF NCA UTILIZATION (Net Trust and Working Fund), as of May 31, 2023</t>
  </si>
  <si>
    <r>
      <t xml:space="preserve">UNUSED NCAs
</t>
    </r>
    <r>
      <rPr>
        <b/>
        <vertAlign val="superscript"/>
        <sz val="8"/>
        <rFont val="Arial"/>
        <family val="2"/>
      </rPr>
      <t xml:space="preserve">/5 </t>
    </r>
  </si>
  <si>
    <t>% of NCA UTILIZATION</t>
  </si>
  <si>
    <t>DMW</t>
  </si>
  <si>
    <t>OWWA</t>
  </si>
  <si>
    <t xml:space="preserve">   NACC</t>
  </si>
  <si>
    <t>PCSSD</t>
  </si>
  <si>
    <t>OPS</t>
  </si>
  <si>
    <t xml:space="preserve">    OPS-Proper</t>
  </si>
  <si>
    <t xml:space="preserve">     NHCP</t>
  </si>
  <si>
    <t xml:space="preserve">     NAP</t>
  </si>
  <si>
    <t xml:space="preserve">   OPAPRU</t>
  </si>
  <si>
    <t xml:space="preserve">   OMB</t>
  </si>
  <si>
    <t xml:space="preserve">   MCB</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</si>
  <si>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</si>
  <si>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</si>
  <si>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</si>
  <si>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t xml:space="preserve">   TESDA</t>
  </si>
  <si>
    <t xml:space="preserve">        MMDA (Fund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</si>
</sst>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23" x14ac:knownFonts="1">
    <font>
      <sz val="10"/>
      <name val="Arial"/>
    </font>
    <font>
      <sz val="10"/>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s>
  <cellStyleXfs count="3">
    <xf numFmtId="0" fontId="0" fillId="0" borderId="0"/>
    <xf numFmtId="165" fontId="1" fillId="0" borderId="0" applyFont="0" applyFill="0" applyBorder="0" applyAlignment="0" applyProtection="0"/>
    <xf numFmtId="0" fontId="1" fillId="0" borderId="0"/>
  </cellStyleXfs>
  <cellXfs count="118">
    <xf numFmtId="0" fontId="0" fillId="0" borderId="0" xfId="0"/>
    <xf numFmtId="0" fontId="1" fillId="0" borderId="0" xfId="0" applyNumberFormat="1" applyFont="1" applyAlignment="1"/>
    <xf numFmtId="0" fontId="1" fillId="0" borderId="0" xfId="0" applyFont="1"/>
    <xf numFmtId="0" fontId="1" fillId="0" borderId="0" xfId="0" applyNumberFormat="1" applyFont="1"/>
    <xf numFmtId="0" fontId="1" fillId="0" borderId="0" xfId="0" applyFont="1" applyAlignment="1">
      <alignment horizontal="center" vertical="center" wrapText="1"/>
    </xf>
    <xf numFmtId="0" fontId="1" fillId="0" borderId="0" xfId="0" applyNumberFormat="1" applyFont="1" applyAlignment="1">
      <alignment horizontal="center"/>
    </xf>
    <xf numFmtId="164" fontId="1" fillId="0" borderId="0" xfId="0" applyNumberFormat="1" applyFont="1"/>
    <xf numFmtId="166" fontId="1" fillId="0" borderId="0" xfId="0" applyNumberFormat="1" applyFont="1"/>
    <xf numFmtId="0" fontId="3" fillId="0" borderId="0" xfId="0" applyNumberFormat="1" applyFont="1"/>
    <xf numFmtId="164" fontId="3" fillId="0" borderId="0" xfId="0" applyNumberFormat="1" applyFont="1"/>
    <xf numFmtId="166" fontId="4" fillId="0" borderId="0" xfId="0" applyNumberFormat="1" applyFont="1"/>
    <xf numFmtId="0" fontId="3" fillId="0" borderId="0" xfId="0" applyFont="1"/>
    <xf numFmtId="166" fontId="5" fillId="0" borderId="0" xfId="0" applyNumberFormat="1" applyFont="1"/>
    <xf numFmtId="164" fontId="6" fillId="0" borderId="0" xfId="0" applyNumberFormat="1" applyFont="1"/>
    <xf numFmtId="0" fontId="1" fillId="0" borderId="0" xfId="1" applyNumberFormat="1" applyFont="1"/>
    <xf numFmtId="0" fontId="1" fillId="0" borderId="0" xfId="0" applyNumberFormat="1" applyFont="1" applyFill="1"/>
    <xf numFmtId="0" fontId="1" fillId="0" borderId="0" xfId="0" applyNumberFormat="1" applyFont="1" applyAlignment="1">
      <alignment wrapText="1"/>
    </xf>
    <xf numFmtId="0" fontId="1" fillId="0" borderId="2" xfId="0" applyNumberFormat="1" applyFont="1" applyBorder="1"/>
    <xf numFmtId="164" fontId="1" fillId="0" borderId="2" xfId="0" applyNumberFormat="1" applyFont="1" applyBorder="1"/>
    <xf numFmtId="167" fontId="1" fillId="0" borderId="2" xfId="0" applyNumberFormat="1" applyFont="1" applyBorder="1"/>
    <xf numFmtId="0" fontId="1" fillId="0" borderId="0" xfId="0" applyNumberFormat="1" applyFont="1" applyBorder="1"/>
    <xf numFmtId="164" fontId="1" fillId="0" borderId="0" xfId="0" applyNumberFormat="1" applyFont="1" applyBorder="1"/>
    <xf numFmtId="167" fontId="1" fillId="0" borderId="0" xfId="0" applyNumberFormat="1" applyFont="1" applyBorder="1"/>
    <xf numFmtId="0" fontId="2" fillId="0" borderId="0" xfId="0" applyNumberFormat="1" applyFont="1" applyBorder="1" applyAlignment="1">
      <alignment vertical="center"/>
    </xf>
    <xf numFmtId="0" fontId="1" fillId="0" borderId="0" xfId="0" applyNumberFormat="1" applyFont="1" applyBorder="1" applyAlignment="1"/>
    <xf numFmtId="0" fontId="1" fillId="0" borderId="0" xfId="0" applyNumberFormat="1" applyFont="1" applyBorder="1" applyAlignment="1">
      <alignment wrapText="1"/>
    </xf>
    <xf numFmtId="0" fontId="1" fillId="0" borderId="0" xfId="0" applyFont="1" applyBorder="1"/>
    <xf numFmtId="0" fontId="2" fillId="0" borderId="0" xfId="0" applyNumberFormat="1" applyFont="1" applyBorder="1"/>
    <xf numFmtId="0" fontId="7" fillId="2" borderId="0" xfId="0" applyFont="1" applyFill="1" applyAlignment="1"/>
    <xf numFmtId="0" fontId="8" fillId="2" borderId="0" xfId="0" applyFont="1" applyFill="1"/>
    <xf numFmtId="166" fontId="8" fillId="2" borderId="0" xfId="1" applyNumberFormat="1" applyFont="1" applyFill="1" applyBorder="1"/>
    <xf numFmtId="0" fontId="9" fillId="3" borderId="0" xfId="0" applyFont="1" applyFill="1" applyBorder="1" applyAlignment="1">
      <alignment horizontal="left"/>
    </xf>
    <xf numFmtId="164" fontId="8" fillId="2" borderId="0" xfId="0" applyNumberFormat="1" applyFont="1" applyFill="1" applyBorder="1" applyAlignment="1">
      <alignment horizontal="left"/>
    </xf>
    <xf numFmtId="0" fontId="8" fillId="2" borderId="0" xfId="0" applyFont="1" applyFill="1" applyBorder="1"/>
    <xf numFmtId="0" fontId="10" fillId="2" borderId="0" xfId="0" applyFont="1" applyFill="1" applyBorder="1" applyAlignment="1">
      <alignment horizontal="left"/>
    </xf>
    <xf numFmtId="164" fontId="8" fillId="2" borderId="0" xfId="0" applyNumberFormat="1" applyFont="1" applyFill="1"/>
    <xf numFmtId="0" fontId="10" fillId="2" borderId="0" xfId="0" applyFont="1" applyFill="1" applyBorder="1"/>
    <xf numFmtId="164" fontId="8" fillId="2" borderId="0" xfId="0" applyNumberFormat="1" applyFont="1" applyFill="1" applyBorder="1"/>
    <xf numFmtId="166" fontId="10" fillId="4" borderId="3" xfId="1" applyNumberFormat="1" applyFont="1" applyFill="1" applyBorder="1" applyAlignment="1">
      <alignment horizontal="center" vertical="center"/>
    </xf>
    <xf numFmtId="0" fontId="8" fillId="0" borderId="0" xfId="0" applyFont="1" applyFill="1" applyAlignment="1">
      <alignment horizontal="center" vertical="center"/>
    </xf>
    <xf numFmtId="0" fontId="10" fillId="4" borderId="1" xfId="0" applyFont="1" applyFill="1" applyBorder="1" applyAlignment="1">
      <alignment horizontal="center" vertical="center" wrapText="1"/>
    </xf>
    <xf numFmtId="0" fontId="10" fillId="0" borderId="0" xfId="0" applyFont="1" applyAlignment="1">
      <alignment horizontal="center"/>
    </xf>
    <xf numFmtId="166" fontId="8" fillId="0" borderId="0" xfId="1" applyNumberFormat="1" applyFont="1" applyBorder="1"/>
    <xf numFmtId="0" fontId="8" fillId="0" borderId="0" xfId="0" applyFont="1"/>
    <xf numFmtId="0" fontId="10" fillId="0" borderId="0" xfId="0" applyFont="1" applyAlignment="1">
      <alignment horizontal="left"/>
    </xf>
    <xf numFmtId="0" fontId="16" fillId="0" borderId="0" xfId="0" applyFont="1" applyAlignment="1">
      <alignment horizontal="left" indent="1"/>
    </xf>
    <xf numFmtId="166" fontId="17" fillId="0" borderId="2" xfId="1" applyNumberFormat="1" applyFont="1" applyBorder="1" applyAlignment="1">
      <alignment horizontal="right"/>
    </xf>
    <xf numFmtId="166" fontId="18" fillId="0" borderId="0" xfId="1" applyNumberFormat="1" applyFont="1" applyBorder="1" applyAlignment="1"/>
    <xf numFmtId="166" fontId="8" fillId="0" borderId="0" xfId="0" applyNumberFormat="1" applyFont="1"/>
    <xf numFmtId="0" fontId="8" fillId="0" borderId="0" xfId="0" applyFont="1" applyAlignment="1">
      <alignment horizontal="left" indent="1"/>
    </xf>
    <xf numFmtId="166" fontId="17" fillId="0" borderId="0" xfId="1" applyNumberFormat="1" applyFont="1" applyFill="1"/>
    <xf numFmtId="0" fontId="8" fillId="0" borderId="0" xfId="0" applyFont="1" applyAlignment="1" applyProtection="1">
      <alignment horizontal="left" indent="1"/>
      <protection locked="0"/>
    </xf>
    <xf numFmtId="166" fontId="17" fillId="0" borderId="0" xfId="1" applyNumberFormat="1" applyFont="1" applyBorder="1"/>
    <xf numFmtId="166" fontId="17" fillId="0" borderId="0" xfId="1" applyNumberFormat="1" applyFont="1" applyFill="1" applyBorder="1"/>
    <xf numFmtId="166" fontId="17" fillId="0" borderId="2" xfId="1" applyNumberFormat="1" applyFont="1" applyBorder="1"/>
    <xf numFmtId="0" fontId="8" fillId="0" borderId="0" xfId="0" quotePrefix="1" applyFont="1" applyAlignment="1">
      <alignment horizontal="left" indent="1"/>
    </xf>
    <xf numFmtId="166" fontId="17" fillId="0" borderId="0" xfId="1" applyNumberFormat="1" applyFont="1"/>
    <xf numFmtId="0" fontId="19" fillId="0" borderId="0" xfId="0" applyFont="1" applyAlignment="1">
      <alignment horizontal="left" indent="1"/>
    </xf>
    <xf numFmtId="0" fontId="1" fillId="0" borderId="0" xfId="2" applyFont="1" applyFill="1" applyAlignment="1">
      <alignment horizontal="left" indent="2"/>
    </xf>
    <xf numFmtId="166" fontId="17" fillId="0" borderId="2" xfId="1" applyNumberFormat="1" applyFont="1" applyFill="1" applyBorder="1"/>
    <xf numFmtId="0" fontId="16" fillId="0" borderId="0" xfId="0" applyFont="1" applyFill="1" applyAlignment="1">
      <alignment horizontal="left" indent="1"/>
    </xf>
    <xf numFmtId="0" fontId="8" fillId="0" borderId="0" xfId="0" applyFont="1" applyAlignment="1">
      <alignment horizontal="left" wrapText="1" indent="2"/>
    </xf>
    <xf numFmtId="0" fontId="8" fillId="0" borderId="0" xfId="0" applyFont="1" applyAlignment="1">
      <alignment horizontal="left" indent="2"/>
    </xf>
    <xf numFmtId="0" fontId="8" fillId="0" borderId="0" xfId="0" applyFont="1" applyAlignment="1">
      <alignment horizontal="left" indent="3"/>
    </xf>
    <xf numFmtId="0" fontId="8" fillId="0" borderId="0" xfId="0" applyFont="1" applyAlignment="1">
      <alignment horizontal="left" wrapText="1" indent="3"/>
    </xf>
    <xf numFmtId="0" fontId="8" fillId="0" borderId="0" xfId="0" applyFont="1" applyFill="1" applyAlignment="1">
      <alignment horizontal="left" indent="1"/>
    </xf>
    <xf numFmtId="166" fontId="17" fillId="0" borderId="2" xfId="1" applyNumberFormat="1" applyFont="1" applyBorder="1" applyAlignment="1"/>
    <xf numFmtId="166" fontId="17" fillId="0" borderId="2" xfId="1" applyNumberFormat="1" applyFont="1" applyFill="1" applyBorder="1" applyAlignment="1">
      <alignment horizontal="right" vertical="top"/>
    </xf>
    <xf numFmtId="0" fontId="20" fillId="0" borderId="0" xfId="0" applyFont="1" applyAlignment="1">
      <alignment horizontal="left" indent="1"/>
    </xf>
    <xf numFmtId="0" fontId="16" fillId="0" borderId="0" xfId="0" applyFont="1" applyAlignment="1">
      <alignment horizontal="left" vertical="top" indent="1"/>
    </xf>
    <xf numFmtId="0" fontId="19" fillId="0" borderId="0" xfId="0" applyFont="1" applyFill="1" applyAlignment="1">
      <alignment horizontal="left" indent="1"/>
    </xf>
    <xf numFmtId="0" fontId="8" fillId="0" borderId="0" xfId="0" applyFont="1" applyFill="1" applyAlignment="1"/>
    <xf numFmtId="0" fontId="10" fillId="0" borderId="0" xfId="0" applyFont="1" applyFill="1" applyAlignment="1">
      <alignment wrapText="1"/>
    </xf>
    <xf numFmtId="166" fontId="17" fillId="0" borderId="12" xfId="1" applyNumberFormat="1" applyFont="1" applyFill="1" applyBorder="1"/>
    <xf numFmtId="0" fontId="8" fillId="0" borderId="0" xfId="0" applyFont="1" applyAlignment="1"/>
    <xf numFmtId="0" fontId="10" fillId="0" borderId="0" xfId="0" applyFont="1" applyAlignment="1">
      <alignment horizontal="left" indent="1"/>
    </xf>
    <xf numFmtId="0" fontId="8" fillId="0" borderId="0" xfId="0" applyFont="1" applyAlignment="1">
      <alignment horizontal="left"/>
    </xf>
    <xf numFmtId="166" fontId="17" fillId="0" borderId="12" xfId="1" applyNumberFormat="1" applyFont="1" applyBorder="1" applyAlignment="1">
      <alignment horizontal="right" vertical="top"/>
    </xf>
    <xf numFmtId="0" fontId="10" fillId="0" borderId="0" xfId="0" applyFont="1" applyAlignment="1">
      <alignment horizontal="left" vertical="center"/>
    </xf>
    <xf numFmtId="166" fontId="7" fillId="0" borderId="13" xfId="0" applyNumberFormat="1" applyFont="1" applyBorder="1" applyAlignment="1">
      <alignment vertical="center"/>
    </xf>
    <xf numFmtId="166" fontId="21" fillId="0" borderId="13" xfId="0" applyNumberFormat="1" applyFont="1" applyBorder="1" applyAlignment="1">
      <alignment vertical="center"/>
    </xf>
    <xf numFmtId="166" fontId="7" fillId="0" borderId="13" xfId="0" applyNumberFormat="1" applyFont="1" applyFill="1" applyBorder="1" applyAlignment="1">
      <alignment vertical="center"/>
    </xf>
    <xf numFmtId="0" fontId="8" fillId="0" borderId="0" xfId="0" applyFont="1" applyAlignment="1">
      <alignment vertical="center"/>
    </xf>
    <xf numFmtId="0" fontId="19" fillId="0" borderId="0" xfId="0" applyFont="1" applyBorder="1"/>
    <xf numFmtId="0" fontId="8" fillId="0" borderId="0" xfId="0" applyFont="1" applyBorder="1"/>
    <xf numFmtId="0" fontId="8" fillId="0" borderId="0" xfId="0" applyFont="1" applyFill="1" applyBorder="1"/>
    <xf numFmtId="0" fontId="1"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 fillId="0" borderId="1" xfId="0" applyFont="1" applyBorder="1" applyAlignment="1">
      <alignment horizontal="center" vertical="center" wrapText="1"/>
    </xf>
    <xf numFmtId="166" fontId="10" fillId="4" borderId="6" xfId="1" applyNumberFormat="1" applyFont="1" applyFill="1" applyBorder="1" applyAlignment="1">
      <alignment horizontal="center" vertical="center"/>
    </xf>
    <xf numFmtId="166" fontId="17" fillId="0" borderId="2" xfId="1" applyNumberFormat="1" applyFont="1" applyFill="1" applyBorder="1" applyAlignment="1">
      <alignment horizontal="right"/>
    </xf>
    <xf numFmtId="165" fontId="17" fillId="0" borderId="12" xfId="1" applyFont="1" applyFill="1" applyBorder="1"/>
    <xf numFmtId="165" fontId="17" fillId="0" borderId="2" xfId="1" applyFont="1" applyFill="1" applyBorder="1"/>
    <xf numFmtId="165" fontId="17" fillId="0" borderId="2" xfId="1" applyFont="1" applyBorder="1"/>
    <xf numFmtId="166" fontId="17" fillId="0" borderId="2" xfId="1" applyNumberFormat="1" applyFont="1" applyFill="1" applyBorder="1" applyAlignment="1"/>
    <xf numFmtId="166" fontId="10" fillId="4" borderId="4" xfId="1" applyNumberFormat="1" applyFont="1" applyFill="1" applyBorder="1" applyAlignment="1">
      <alignment horizontal="center" vertical="center"/>
    </xf>
    <xf numFmtId="166" fontId="10" fillId="4" borderId="5" xfId="1" applyNumberFormat="1" applyFont="1" applyFill="1" applyBorder="1" applyAlignment="1">
      <alignment horizontal="center" vertical="center"/>
    </xf>
    <xf numFmtId="166" fontId="10" fillId="4" borderId="6" xfId="1" applyNumberFormat="1" applyFont="1" applyFill="1" applyBorder="1" applyAlignment="1">
      <alignment horizontal="center" vertical="center"/>
    </xf>
    <xf numFmtId="166" fontId="10" fillId="4" borderId="14" xfId="1" applyNumberFormat="1" applyFont="1" applyFill="1" applyBorder="1" applyAlignment="1">
      <alignment horizontal="center" vertical="center"/>
    </xf>
    <xf numFmtId="166" fontId="10" fillId="4" borderId="2" xfId="1" applyNumberFormat="1" applyFont="1" applyFill="1" applyBorder="1" applyAlignment="1">
      <alignment horizontal="center" vertical="center"/>
    </xf>
    <xf numFmtId="166" fontId="10" fillId="4" borderId="8" xfId="1" applyNumberFormat="1" applyFont="1" applyFill="1" applyBorder="1" applyAlignment="1">
      <alignment horizontal="center" vertical="center"/>
    </xf>
    <xf numFmtId="0" fontId="8" fillId="0" borderId="0" xfId="0" applyFont="1" applyAlignment="1">
      <alignment horizontal="left" vertical="top" wrapText="1"/>
    </xf>
    <xf numFmtId="0" fontId="10" fillId="4" borderId="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2" fillId="4" borderId="7" xfId="0" applyFont="1" applyFill="1" applyBorder="1" applyAlignment="1">
      <alignment horizontal="center" vertical="center" wrapText="1"/>
    </xf>
    <xf numFmtId="0" fontId="0" fillId="0" borderId="11" xfId="0" applyBorder="1" applyAlignment="1">
      <alignment horizontal="center" vertical="center"/>
    </xf>
    <xf numFmtId="0" fontId="10" fillId="4" borderId="7"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166" fontId="14" fillId="4" borderId="9" xfId="1" applyNumberFormat="1" applyFont="1" applyFill="1" applyBorder="1" applyAlignment="1">
      <alignment horizontal="center" vertical="center" wrapText="1"/>
    </xf>
    <xf numFmtId="166" fontId="14" fillId="4" borderId="8" xfId="1"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MAY 2023</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3578850996875848"/>
          <c:y val="3.54311800817607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098681313790948"/>
          <c:y val="0.1597544639173866"/>
          <c:w val="0.6140175730428901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Graph!$B$4:$F$4</c:f>
              <c:strCache>
                <c:ptCount val="5"/>
                <c:pt idx="0">
                  <c:v>JANUARY</c:v>
                </c:pt>
                <c:pt idx="1">
                  <c:v>FEBRUARY</c:v>
                </c:pt>
                <c:pt idx="2">
                  <c:v>MARCH</c:v>
                </c:pt>
                <c:pt idx="3">
                  <c:v>APRIL</c:v>
                </c:pt>
                <c:pt idx="4">
                  <c:v>MAY</c:v>
                </c:pt>
              </c:strCache>
            </c:strRef>
          </c:cat>
          <c:val>
            <c:numRef>
              <c:f>Graph!$B$5:$F$5</c:f>
              <c:numCache>
                <c:formatCode>_(* #,##0_);_(* \(#,##0\);_(* "-"_);_(@_)</c:formatCode>
                <c:ptCount val="5"/>
                <c:pt idx="0">
                  <c:v>284470.76822725002</c:v>
                </c:pt>
                <c:pt idx="1">
                  <c:v>242989.87248113001</c:v>
                </c:pt>
                <c:pt idx="2">
                  <c:v>329464.05713024997</c:v>
                </c:pt>
                <c:pt idx="3" formatCode="_(* #,##0_);_(* \(#,##0\);_(* &quot;-&quot;??_);_(@_)">
                  <c:v>454872.61187989003</c:v>
                </c:pt>
                <c:pt idx="4" formatCode="_(* #,##0_);_(* \(#,##0\);_(* &quot;-&quot;??_);_(@_)">
                  <c:v>400400.24270618003</c:v>
                </c:pt>
              </c:numCache>
            </c:numRef>
          </c:val>
          <c:extLst>
            <c:ext xmlns:c16="http://schemas.microsoft.com/office/drawing/2014/chart" uri="{C3380CC4-5D6E-409C-BE32-E72D297353CC}">
              <c16:uniqueId val="{00000000-5EB7-4BBC-B34A-9253829D4A1A}"/>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Graph!$B$4:$F$4</c:f>
              <c:strCache>
                <c:ptCount val="5"/>
                <c:pt idx="0">
                  <c:v>JANUARY</c:v>
                </c:pt>
                <c:pt idx="1">
                  <c:v>FEBRUARY</c:v>
                </c:pt>
                <c:pt idx="2">
                  <c:v>MARCH</c:v>
                </c:pt>
                <c:pt idx="3">
                  <c:v>APRIL</c:v>
                </c:pt>
                <c:pt idx="4">
                  <c:v>MAY</c:v>
                </c:pt>
              </c:strCache>
            </c:strRef>
          </c:cat>
          <c:val>
            <c:numRef>
              <c:f>Graph!$B$6:$F$6</c:f>
              <c:numCache>
                <c:formatCode>_(* #,##0_);_(* \(#,##0\);_(* "-"_);_(@_)</c:formatCode>
                <c:ptCount val="5"/>
                <c:pt idx="0">
                  <c:v>187478.49709789001</c:v>
                </c:pt>
                <c:pt idx="1">
                  <c:v>263611.41573364002</c:v>
                </c:pt>
                <c:pt idx="2">
                  <c:v>384516.22339013999</c:v>
                </c:pt>
                <c:pt idx="3" formatCode="_(* #,##0_);_(* \(#,##0\);_(* &quot;-&quot;??_);_(@_)">
                  <c:v>340166.99544241</c:v>
                </c:pt>
                <c:pt idx="4" formatCode="_(* #,##0_);_(* \(#,##0\);_(* &quot;-&quot;??_);_(@_)">
                  <c:v>390248.54359314998</c:v>
                </c:pt>
              </c:numCache>
            </c:numRef>
          </c:val>
          <c:extLst>
            <c:ext xmlns:c16="http://schemas.microsoft.com/office/drawing/2014/chart" uri="{C3380CC4-5D6E-409C-BE32-E72D297353CC}">
              <c16:uniqueId val="{00000001-5EB7-4BBC-B34A-9253829D4A1A}"/>
            </c:ext>
          </c:extLst>
        </c:ser>
        <c:dLbls>
          <c:showLegendKey val="0"/>
          <c:showVal val="0"/>
          <c:showCatName val="0"/>
          <c:showSerName val="0"/>
          <c:showPercent val="0"/>
          <c:showBubbleSize val="0"/>
        </c:dLbls>
        <c:gapWidth val="150"/>
        <c:axId val="544080992"/>
        <c:axId val="544081552"/>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Graph!$B$4:$F$4</c:f>
              <c:strCache>
                <c:ptCount val="5"/>
                <c:pt idx="0">
                  <c:v>JANUARY</c:v>
                </c:pt>
                <c:pt idx="1">
                  <c:v>FEBRUARY</c:v>
                </c:pt>
                <c:pt idx="2">
                  <c:v>MARCH</c:v>
                </c:pt>
                <c:pt idx="3">
                  <c:v>APRIL</c:v>
                </c:pt>
                <c:pt idx="4">
                  <c:v>MAY</c:v>
                </c:pt>
              </c:strCache>
            </c:strRef>
          </c:cat>
          <c:val>
            <c:numRef>
              <c:f>Graph!$B$8:$F$8</c:f>
              <c:numCache>
                <c:formatCode>_(* #,##0_);_(* \(#,##0\);_(* "-"??_);_(@_)</c:formatCode>
                <c:ptCount val="5"/>
                <c:pt idx="0">
                  <c:v>65.904310051330981</c:v>
                </c:pt>
                <c:pt idx="1">
                  <c:v>85.521056552336489</c:v>
                </c:pt>
                <c:pt idx="2">
                  <c:v>97.512201285511964</c:v>
                </c:pt>
                <c:pt idx="3">
                  <c:v>89.630701553761568</c:v>
                </c:pt>
                <c:pt idx="4">
                  <c:v>91.462674563430753</c:v>
                </c:pt>
              </c:numCache>
            </c:numRef>
          </c:val>
          <c:smooth val="0"/>
          <c:extLst>
            <c:ext xmlns:c16="http://schemas.microsoft.com/office/drawing/2014/chart" uri="{C3380CC4-5D6E-409C-BE32-E72D297353CC}">
              <c16:uniqueId val="{00000002-5EB7-4BBC-B34A-9253829D4A1A}"/>
            </c:ext>
          </c:extLst>
        </c:ser>
        <c:dLbls>
          <c:showLegendKey val="0"/>
          <c:showVal val="0"/>
          <c:showCatName val="0"/>
          <c:showSerName val="0"/>
          <c:showPercent val="0"/>
          <c:showBubbleSize val="0"/>
        </c:dLbls>
        <c:marker val="1"/>
        <c:smooth val="0"/>
        <c:axId val="544082112"/>
        <c:axId val="544082672"/>
      </c:lineChart>
      <c:catAx>
        <c:axId val="54408099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47680279997674224"/>
              <c:y val="0.9249765901179156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544081552"/>
        <c:crossesAt val="0"/>
        <c:auto val="0"/>
        <c:lblAlgn val="ctr"/>
        <c:lblOffset val="100"/>
        <c:tickLblSkip val="1"/>
        <c:tickMarkSkip val="1"/>
        <c:noMultiLvlLbl val="0"/>
      </c:catAx>
      <c:valAx>
        <c:axId val="54408155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544080992"/>
        <c:crosses val="autoZero"/>
        <c:crossBetween val="between"/>
        <c:majorUnit val="50000"/>
        <c:minorUnit val="10000"/>
      </c:valAx>
      <c:catAx>
        <c:axId val="544082112"/>
        <c:scaling>
          <c:orientation val="minMax"/>
        </c:scaling>
        <c:delete val="1"/>
        <c:axPos val="b"/>
        <c:numFmt formatCode="General" sourceLinked="1"/>
        <c:majorTickMark val="out"/>
        <c:minorTickMark val="none"/>
        <c:tickLblPos val="nextTo"/>
        <c:crossAx val="544082672"/>
        <c:crossesAt val="85"/>
        <c:auto val="0"/>
        <c:lblAlgn val="ctr"/>
        <c:lblOffset val="100"/>
        <c:noMultiLvlLbl val="0"/>
      </c:catAx>
      <c:valAx>
        <c:axId val="544082672"/>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544082112"/>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287269</xdr:colOff>
      <xdr:row>12</xdr:row>
      <xdr:rowOff>20016</xdr:rowOff>
    </xdr:from>
    <xdr:to>
      <xdr:col>9</xdr:col>
      <xdr:colOff>482600</xdr:colOff>
      <xdr:row>50</xdr:row>
      <xdr:rowOff>67641</xdr:rowOff>
    </xdr:to>
    <xdr:graphicFrame macro="">
      <xdr:nvGraphicFramePr>
        <xdr:cNvPr id="2" name="Chart 1">
          <a:extLst>
            <a:ext uri="{FF2B5EF4-FFF2-40B4-BE49-F238E27FC236}">
              <a16:creationId xmlns:a16="http://schemas.microsoft.com/office/drawing/2014/main" id="{DD40CF46-E7B6-4639-BFF8-53FB1C287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9ADFC-89A2-490D-B71D-CA931AC822C2}">
  <dimension ref="A1:I331"/>
  <sheetViews>
    <sheetView view="pageBreakPreview" zoomScaleNormal="100" zoomScaleSheetLayoutView="100" workbookViewId="0">
      <pane ySplit="7" topLeftCell="A266" activePane="bottomLeft" state="frozen"/>
      <selection pane="bottomLeft" activeCell="J279" sqref="J279"/>
    </sheetView>
  </sheetViews>
  <sheetFormatPr defaultColWidth="9.109375" defaultRowHeight="10.199999999999999" x14ac:dyDescent="0.2"/>
  <cols>
    <col min="1" max="1" width="25" style="43" customWidth="1"/>
    <col min="2" max="3" width="13.6640625" style="43" customWidth="1"/>
    <col min="4" max="4" width="12.44140625" style="43" customWidth="1"/>
    <col min="5" max="5" width="13" style="83" customWidth="1"/>
    <col min="6" max="6" width="12" style="84" bestFit="1" customWidth="1"/>
    <col min="7" max="7" width="12" style="85" bestFit="1" customWidth="1"/>
    <col min="8" max="8" width="8.33203125" style="84" customWidth="1"/>
    <col min="9" max="16384" width="9.109375" style="84"/>
  </cols>
  <sheetData>
    <row r="1" spans="1:9" s="29" customFormat="1" ht="9" customHeight="1" x14ac:dyDescent="0.25">
      <c r="A1" s="28"/>
      <c r="F1" s="30"/>
      <c r="G1" s="30"/>
    </row>
    <row r="2" spans="1:9" s="33" customFormat="1" ht="15" x14ac:dyDescent="0.4">
      <c r="A2" s="31" t="s">
        <v>311</v>
      </c>
      <c r="B2" s="32"/>
      <c r="C2" s="32"/>
      <c r="D2" s="32"/>
      <c r="E2" s="32"/>
      <c r="F2" s="32"/>
      <c r="G2" s="32"/>
    </row>
    <row r="3" spans="1:9" s="33" customFormat="1" x14ac:dyDescent="0.2">
      <c r="A3" s="34" t="s">
        <v>64</v>
      </c>
      <c r="B3" s="32"/>
      <c r="C3" s="32"/>
      <c r="D3" s="32"/>
      <c r="E3" s="32"/>
      <c r="F3" s="35"/>
      <c r="G3" s="35"/>
    </row>
    <row r="4" spans="1:9" s="33" customFormat="1" x14ac:dyDescent="0.2">
      <c r="A4" s="36" t="s">
        <v>65</v>
      </c>
      <c r="B4" s="37"/>
      <c r="C4" s="37"/>
      <c r="D4" s="37"/>
      <c r="E4" s="37"/>
      <c r="F4" s="37"/>
      <c r="G4" s="37"/>
    </row>
    <row r="5" spans="1:9" s="39" customFormat="1" ht="6" customHeight="1" x14ac:dyDescent="0.25">
      <c r="A5" s="105" t="s">
        <v>66</v>
      </c>
      <c r="B5" s="38"/>
      <c r="C5" s="98" t="s">
        <v>67</v>
      </c>
      <c r="D5" s="99"/>
      <c r="E5" s="100"/>
      <c r="F5" s="38"/>
      <c r="G5" s="92"/>
      <c r="H5" s="92"/>
    </row>
    <row r="6" spans="1:9" s="39" customFormat="1" ht="12" customHeight="1" x14ac:dyDescent="0.25">
      <c r="A6" s="106"/>
      <c r="B6" s="108" t="s">
        <v>68</v>
      </c>
      <c r="C6" s="101"/>
      <c r="D6" s="102"/>
      <c r="E6" s="103"/>
      <c r="F6" s="110" t="s">
        <v>312</v>
      </c>
      <c r="G6" s="112" t="s">
        <v>69</v>
      </c>
      <c r="H6" s="114" t="s">
        <v>313</v>
      </c>
    </row>
    <row r="7" spans="1:9" s="39" customFormat="1" ht="42.75" customHeight="1" x14ac:dyDescent="0.25">
      <c r="A7" s="107"/>
      <c r="B7" s="109"/>
      <c r="C7" s="40" t="s">
        <v>70</v>
      </c>
      <c r="D7" s="40" t="s">
        <v>71</v>
      </c>
      <c r="E7" s="40" t="s">
        <v>10</v>
      </c>
      <c r="F7" s="111"/>
      <c r="G7" s="113"/>
      <c r="H7" s="115"/>
    </row>
    <row r="8" spans="1:9" s="43" customFormat="1" x14ac:dyDescent="0.2">
      <c r="A8" s="41"/>
      <c r="B8" s="42"/>
      <c r="C8" s="42"/>
      <c r="D8" s="42"/>
      <c r="E8" s="42"/>
      <c r="F8" s="42"/>
      <c r="G8" s="42"/>
      <c r="H8" s="42"/>
    </row>
    <row r="9" spans="1:9" s="43" customFormat="1" ht="13.8" x14ac:dyDescent="0.25">
      <c r="A9" s="44" t="s">
        <v>72</v>
      </c>
      <c r="B9" s="42"/>
      <c r="C9" s="42"/>
      <c r="D9" s="42"/>
      <c r="E9" s="42"/>
      <c r="F9" s="42"/>
      <c r="G9" s="42"/>
      <c r="H9" s="42"/>
    </row>
    <row r="10" spans="1:9" s="43" customFormat="1" ht="11.25" customHeight="1" x14ac:dyDescent="0.2">
      <c r="A10" s="45" t="s">
        <v>73</v>
      </c>
      <c r="B10" s="46">
        <f t="shared" ref="B10:G10" si="0">SUM(B11:B15)</f>
        <v>13394376.000000002</v>
      </c>
      <c r="C10" s="46">
        <f t="shared" si="0"/>
        <v>11191520.526600001</v>
      </c>
      <c r="D10" s="46">
        <f t="shared" si="0"/>
        <v>732220.80098000006</v>
      </c>
      <c r="E10" s="93">
        <f t="shared" si="0"/>
        <v>11923741.327580001</v>
      </c>
      <c r="F10" s="93">
        <f t="shared" si="0"/>
        <v>1470634.6724200016</v>
      </c>
      <c r="G10" s="93">
        <f t="shared" si="0"/>
        <v>2202855.4734000014</v>
      </c>
      <c r="H10" s="47">
        <f t="shared" ref="H10:H41" si="1">IFERROR(E10/B10*100,"")</f>
        <v>89.020506275021688</v>
      </c>
      <c r="I10" s="48"/>
    </row>
    <row r="11" spans="1:9" s="43" customFormat="1" ht="11.25" customHeight="1" x14ac:dyDescent="0.2">
      <c r="A11" s="49" t="s">
        <v>74</v>
      </c>
      <c r="B11" s="50">
        <v>3033411.0000000019</v>
      </c>
      <c r="C11" s="50">
        <v>2498418.1917099999</v>
      </c>
      <c r="D11" s="50">
        <v>69963.367169999998</v>
      </c>
      <c r="E11" s="50">
        <f>C11+D11</f>
        <v>2568381.5588799999</v>
      </c>
      <c r="F11" s="50">
        <f>B11-E11</f>
        <v>465029.44112000195</v>
      </c>
      <c r="G11" s="50">
        <f>B11-C11</f>
        <v>534992.80829000194</v>
      </c>
      <c r="H11" s="47">
        <f t="shared" si="1"/>
        <v>84.669751605700597</v>
      </c>
    </row>
    <row r="12" spans="1:9" s="43" customFormat="1" ht="11.25" customHeight="1" x14ac:dyDescent="0.2">
      <c r="A12" s="51" t="s">
        <v>75</v>
      </c>
      <c r="B12" s="50">
        <v>130732</v>
      </c>
      <c r="C12" s="50">
        <v>91198.708790000004</v>
      </c>
      <c r="D12" s="50">
        <v>1094.3275700000002</v>
      </c>
      <c r="E12" s="50">
        <f t="shared" ref="E12:E21" si="2">C12+D12</f>
        <v>92293.036359999998</v>
      </c>
      <c r="F12" s="50">
        <f>B12-E12</f>
        <v>38438.963640000002</v>
      </c>
      <c r="G12" s="50">
        <f>B12-C12</f>
        <v>39533.291209999996</v>
      </c>
      <c r="H12" s="47">
        <f t="shared" si="1"/>
        <v>70.597127222103225</v>
      </c>
    </row>
    <row r="13" spans="1:9" s="43" customFormat="1" ht="11.25" customHeight="1" x14ac:dyDescent="0.2">
      <c r="A13" s="49" t="s">
        <v>76</v>
      </c>
      <c r="B13" s="50">
        <v>409817</v>
      </c>
      <c r="C13" s="50">
        <v>330362.19329999998</v>
      </c>
      <c r="D13" s="50">
        <v>71523.689870000002</v>
      </c>
      <c r="E13" s="50">
        <f t="shared" si="2"/>
        <v>401885.88316999999</v>
      </c>
      <c r="F13" s="50">
        <f>B13-E13</f>
        <v>7931.1168300000136</v>
      </c>
      <c r="G13" s="50">
        <f>B13-C13</f>
        <v>79454.806700000016</v>
      </c>
      <c r="H13" s="47">
        <f t="shared" si="1"/>
        <v>98.064717464136436</v>
      </c>
    </row>
    <row r="14" spans="1:9" s="43" customFormat="1" ht="11.25" customHeight="1" x14ac:dyDescent="0.2">
      <c r="A14" s="49" t="s">
        <v>77</v>
      </c>
      <c r="B14" s="50">
        <v>9733097</v>
      </c>
      <c r="C14" s="50">
        <v>8189300.8496700004</v>
      </c>
      <c r="D14" s="50">
        <v>589104.66865999997</v>
      </c>
      <c r="E14" s="50">
        <f t="shared" si="2"/>
        <v>8778405.5183300003</v>
      </c>
      <c r="F14" s="50">
        <f>B14-E14</f>
        <v>954691.48166999966</v>
      </c>
      <c r="G14" s="50">
        <f>B14-C14</f>
        <v>1543796.1503299996</v>
      </c>
      <c r="H14" s="47">
        <f t="shared" si="1"/>
        <v>90.191287709657061</v>
      </c>
    </row>
    <row r="15" spans="1:9" s="43" customFormat="1" ht="11.25" customHeight="1" x14ac:dyDescent="0.2">
      <c r="A15" s="49" t="s">
        <v>78</v>
      </c>
      <c r="B15" s="50">
        <v>87319</v>
      </c>
      <c r="C15" s="50">
        <v>82240.583129999999</v>
      </c>
      <c r="D15" s="50">
        <v>534.74770999999998</v>
      </c>
      <c r="E15" s="50">
        <f t="shared" si="2"/>
        <v>82775.330839999995</v>
      </c>
      <c r="F15" s="50">
        <f>B15-E15</f>
        <v>4543.6691600000049</v>
      </c>
      <c r="G15" s="50">
        <f>B15-C15</f>
        <v>5078.4168700000009</v>
      </c>
      <c r="H15" s="47">
        <f t="shared" si="1"/>
        <v>94.796471375072997</v>
      </c>
    </row>
    <row r="16" spans="1:9" s="43" customFormat="1" ht="11.25" customHeight="1" x14ac:dyDescent="0.2">
      <c r="B16" s="52"/>
      <c r="C16" s="52"/>
      <c r="D16" s="52"/>
      <c r="E16" s="52"/>
      <c r="F16" s="52"/>
      <c r="G16" s="52"/>
      <c r="H16" s="47" t="str">
        <f t="shared" si="1"/>
        <v/>
      </c>
    </row>
    <row r="17" spans="1:8" s="43" customFormat="1" ht="11.25" customHeight="1" x14ac:dyDescent="0.2">
      <c r="A17" s="45" t="s">
        <v>79</v>
      </c>
      <c r="B17" s="50">
        <v>3747871.3130000001</v>
      </c>
      <c r="C17" s="50">
        <v>3253576.72762</v>
      </c>
      <c r="D17" s="50">
        <v>135294.70434</v>
      </c>
      <c r="E17" s="50">
        <f t="shared" si="2"/>
        <v>3388871.4319600002</v>
      </c>
      <c r="F17" s="50">
        <f>B17-E17</f>
        <v>358999.88103999989</v>
      </c>
      <c r="G17" s="50">
        <f>B17-C17</f>
        <v>494294.58538000006</v>
      </c>
      <c r="H17" s="47">
        <f t="shared" si="1"/>
        <v>90.421232452812333</v>
      </c>
    </row>
    <row r="18" spans="1:8" s="43" customFormat="1" ht="11.25" customHeight="1" x14ac:dyDescent="0.2">
      <c r="A18" s="49"/>
      <c r="B18" s="53"/>
      <c r="C18" s="52"/>
      <c r="D18" s="53"/>
      <c r="E18" s="52"/>
      <c r="F18" s="52"/>
      <c r="G18" s="52"/>
      <c r="H18" s="47" t="str">
        <f t="shared" si="1"/>
        <v/>
      </c>
    </row>
    <row r="19" spans="1:8" s="43" customFormat="1" ht="11.25" customHeight="1" x14ac:dyDescent="0.2">
      <c r="A19" s="45" t="s">
        <v>80</v>
      </c>
      <c r="B19" s="50">
        <v>921071.94</v>
      </c>
      <c r="C19" s="50">
        <v>730431.41636000003</v>
      </c>
      <c r="D19" s="50">
        <v>2981.2683199999997</v>
      </c>
      <c r="E19" s="50">
        <f t="shared" si="2"/>
        <v>733412.68468000006</v>
      </c>
      <c r="F19" s="50">
        <f>B19-E19</f>
        <v>187659.25531999988</v>
      </c>
      <c r="G19" s="50">
        <f>B19-C19</f>
        <v>190640.52363999991</v>
      </c>
      <c r="H19" s="47">
        <f t="shared" si="1"/>
        <v>79.625993674283478</v>
      </c>
    </row>
    <row r="20" spans="1:8" s="43" customFormat="1" ht="11.25" customHeight="1" x14ac:dyDescent="0.2">
      <c r="A20" s="49"/>
      <c r="B20" s="53"/>
      <c r="C20" s="52"/>
      <c r="D20" s="53"/>
      <c r="E20" s="52"/>
      <c r="F20" s="52"/>
      <c r="G20" s="52"/>
      <c r="H20" s="47" t="str">
        <f t="shared" si="1"/>
        <v/>
      </c>
    </row>
    <row r="21" spans="1:8" s="43" customFormat="1" ht="11.25" customHeight="1" x14ac:dyDescent="0.2">
      <c r="A21" s="45" t="s">
        <v>81</v>
      </c>
      <c r="B21" s="50">
        <v>4197640.1815600004</v>
      </c>
      <c r="C21" s="50">
        <v>3397221.6669200002</v>
      </c>
      <c r="D21" s="50">
        <v>57446.232919999995</v>
      </c>
      <c r="E21" s="50">
        <f t="shared" si="2"/>
        <v>3454667.8998400001</v>
      </c>
      <c r="F21" s="50">
        <f>B21-E21</f>
        <v>742972.28172000032</v>
      </c>
      <c r="G21" s="50">
        <f>B21-C21</f>
        <v>800418.51464000018</v>
      </c>
      <c r="H21" s="47">
        <f t="shared" si="1"/>
        <v>82.300238953690311</v>
      </c>
    </row>
    <row r="22" spans="1:8" s="43" customFormat="1" ht="11.25" customHeight="1" x14ac:dyDescent="0.2">
      <c r="A22" s="49"/>
      <c r="B22" s="52"/>
      <c r="C22" s="52"/>
      <c r="D22" s="52"/>
      <c r="E22" s="52"/>
      <c r="F22" s="52"/>
      <c r="G22" s="52"/>
      <c r="H22" s="47" t="str">
        <f t="shared" si="1"/>
        <v/>
      </c>
    </row>
    <row r="23" spans="1:8" s="43" customFormat="1" ht="11.25" customHeight="1" x14ac:dyDescent="0.2">
      <c r="A23" s="45" t="s">
        <v>82</v>
      </c>
      <c r="B23" s="46">
        <f>SUM(B24:B33)</f>
        <v>32568132.950879999</v>
      </c>
      <c r="C23" s="46">
        <f>SUM(C24:C33)</f>
        <v>14717622.00436</v>
      </c>
      <c r="D23" s="46">
        <f>SUM(D24:D33)</f>
        <v>882592.01631000033</v>
      </c>
      <c r="E23" s="93">
        <f t="shared" ref="E23:G23" si="3">SUM(E24:E33)</f>
        <v>15600214.02067</v>
      </c>
      <c r="F23" s="93">
        <f t="shared" si="3"/>
        <v>16967918.930209991</v>
      </c>
      <c r="G23" s="93">
        <f t="shared" si="3"/>
        <v>17850510.946519993</v>
      </c>
      <c r="H23" s="47">
        <f t="shared" si="1"/>
        <v>47.900240533280183</v>
      </c>
    </row>
    <row r="24" spans="1:8" s="43" customFormat="1" ht="11.25" customHeight="1" x14ac:dyDescent="0.2">
      <c r="A24" s="49" t="s">
        <v>83</v>
      </c>
      <c r="B24" s="50">
        <v>19254136.053949997</v>
      </c>
      <c r="C24" s="50">
        <v>10426325.577710001</v>
      </c>
      <c r="D24" s="50">
        <v>787948.98443000019</v>
      </c>
      <c r="E24" s="50">
        <f t="shared" ref="E24:E33" si="4">C24+D24</f>
        <v>11214274.562140001</v>
      </c>
      <c r="F24" s="50">
        <f t="shared" ref="F24:F33" si="5">B24-E24</f>
        <v>8039861.4918099958</v>
      </c>
      <c r="G24" s="50">
        <f t="shared" ref="G24:G33" si="6">B24-C24</f>
        <v>8827810.476239996</v>
      </c>
      <c r="H24" s="47">
        <f t="shared" si="1"/>
        <v>58.243457565261082</v>
      </c>
    </row>
    <row r="25" spans="1:8" s="43" customFormat="1" ht="11.25" customHeight="1" x14ac:dyDescent="0.2">
      <c r="A25" s="49" t="s">
        <v>84</v>
      </c>
      <c r="B25" s="50">
        <v>947291.37700000009</v>
      </c>
      <c r="C25" s="50">
        <v>446467.09956</v>
      </c>
      <c r="D25" s="50">
        <v>791.79356000000007</v>
      </c>
      <c r="E25" s="50">
        <f t="shared" si="4"/>
        <v>447258.89312000002</v>
      </c>
      <c r="F25" s="50">
        <f t="shared" si="5"/>
        <v>500032.48388000007</v>
      </c>
      <c r="G25" s="50">
        <f t="shared" si="6"/>
        <v>500824.27744000009</v>
      </c>
      <c r="H25" s="47">
        <f t="shared" si="1"/>
        <v>47.214500625608459</v>
      </c>
    </row>
    <row r="26" spans="1:8" s="43" customFormat="1" ht="11.25" customHeight="1" x14ac:dyDescent="0.2">
      <c r="A26" s="49" t="s">
        <v>85</v>
      </c>
      <c r="B26" s="50">
        <v>2488371.0789999999</v>
      </c>
      <c r="C26" s="50">
        <v>1945463.7514200001</v>
      </c>
      <c r="D26" s="50">
        <v>52489.75088</v>
      </c>
      <c r="E26" s="50">
        <f t="shared" si="4"/>
        <v>1997953.5023000001</v>
      </c>
      <c r="F26" s="50">
        <f t="shared" si="5"/>
        <v>490417.57669999986</v>
      </c>
      <c r="G26" s="50">
        <f t="shared" si="6"/>
        <v>542907.32757999981</v>
      </c>
      <c r="H26" s="47">
        <f t="shared" si="1"/>
        <v>80.291622063977542</v>
      </c>
    </row>
    <row r="27" spans="1:8" s="43" customFormat="1" ht="11.25" customHeight="1" x14ac:dyDescent="0.2">
      <c r="A27" s="49" t="s">
        <v>86</v>
      </c>
      <c r="B27" s="50">
        <v>155338.94799999997</v>
      </c>
      <c r="C27" s="50">
        <v>144743.85169000001</v>
      </c>
      <c r="D27" s="50">
        <v>80.799080000000004</v>
      </c>
      <c r="E27" s="50">
        <f t="shared" si="4"/>
        <v>144824.65077000001</v>
      </c>
      <c r="F27" s="50">
        <f t="shared" si="5"/>
        <v>10514.297229999967</v>
      </c>
      <c r="G27" s="50">
        <f t="shared" si="6"/>
        <v>10595.096309999964</v>
      </c>
      <c r="H27" s="47">
        <f t="shared" si="1"/>
        <v>93.231383780196595</v>
      </c>
    </row>
    <row r="28" spans="1:8" s="43" customFormat="1" ht="11.25" customHeight="1" x14ac:dyDescent="0.2">
      <c r="A28" s="49" t="s">
        <v>87</v>
      </c>
      <c r="B28" s="50">
        <v>197069.33799999999</v>
      </c>
      <c r="C28" s="50">
        <v>177627.38128</v>
      </c>
      <c r="D28" s="50">
        <v>3596.8682799999997</v>
      </c>
      <c r="E28" s="50">
        <f t="shared" si="4"/>
        <v>181224.24956</v>
      </c>
      <c r="F28" s="50">
        <f t="shared" si="5"/>
        <v>15845.088439999992</v>
      </c>
      <c r="G28" s="50">
        <f t="shared" si="6"/>
        <v>19441.956719999987</v>
      </c>
      <c r="H28" s="47">
        <f t="shared" si="1"/>
        <v>91.959637861065929</v>
      </c>
    </row>
    <row r="29" spans="1:8" s="43" customFormat="1" ht="11.25" customHeight="1" x14ac:dyDescent="0.2">
      <c r="A29" s="49" t="s">
        <v>88</v>
      </c>
      <c r="B29" s="50">
        <v>754100.21299999999</v>
      </c>
      <c r="C29" s="50">
        <v>684452.60340000014</v>
      </c>
      <c r="D29" s="50">
        <v>34195.722650000003</v>
      </c>
      <c r="E29" s="50">
        <f t="shared" si="4"/>
        <v>718648.32605000015</v>
      </c>
      <c r="F29" s="50">
        <f t="shared" si="5"/>
        <v>35451.88694999984</v>
      </c>
      <c r="G29" s="50">
        <f t="shared" si="6"/>
        <v>69647.609599999851</v>
      </c>
      <c r="H29" s="47">
        <f t="shared" si="1"/>
        <v>95.29878306107841</v>
      </c>
    </row>
    <row r="30" spans="1:8" s="43" customFormat="1" ht="11.25" customHeight="1" x14ac:dyDescent="0.2">
      <c r="A30" s="49" t="s">
        <v>89</v>
      </c>
      <c r="B30" s="50">
        <v>8316153.8929300001</v>
      </c>
      <c r="C30" s="50">
        <v>500384.74526</v>
      </c>
      <c r="D30" s="50">
        <v>3000.5242699999999</v>
      </c>
      <c r="E30" s="50">
        <f t="shared" si="4"/>
        <v>503385.26952999999</v>
      </c>
      <c r="F30" s="50">
        <f t="shared" si="5"/>
        <v>7812768.6233999999</v>
      </c>
      <c r="G30" s="50">
        <f t="shared" si="6"/>
        <v>7815769.1476699999</v>
      </c>
      <c r="H30" s="47">
        <f t="shared" si="1"/>
        <v>6.053101902767267</v>
      </c>
    </row>
    <row r="31" spans="1:8" s="43" customFormat="1" ht="11.25" customHeight="1" x14ac:dyDescent="0.2">
      <c r="A31" s="49" t="s">
        <v>90</v>
      </c>
      <c r="B31" s="50">
        <v>192257</v>
      </c>
      <c r="C31" s="50">
        <v>150642.02935</v>
      </c>
      <c r="D31" s="50">
        <v>0</v>
      </c>
      <c r="E31" s="50">
        <f t="shared" si="4"/>
        <v>150642.02935</v>
      </c>
      <c r="F31" s="50">
        <f t="shared" si="5"/>
        <v>41614.970650000003</v>
      </c>
      <c r="G31" s="50">
        <f t="shared" si="6"/>
        <v>41614.970650000003</v>
      </c>
      <c r="H31" s="47">
        <f t="shared" si="1"/>
        <v>78.354509510707018</v>
      </c>
    </row>
    <row r="32" spans="1:8" s="43" customFormat="1" ht="11.25" customHeight="1" x14ac:dyDescent="0.2">
      <c r="A32" s="49" t="s">
        <v>91</v>
      </c>
      <c r="B32" s="50">
        <v>100343.383</v>
      </c>
      <c r="C32" s="50">
        <v>100332.12651</v>
      </c>
      <c r="D32" s="50">
        <v>0</v>
      </c>
      <c r="E32" s="50">
        <f t="shared" si="4"/>
        <v>100332.12651</v>
      </c>
      <c r="F32" s="50">
        <f t="shared" si="5"/>
        <v>11.256489999999758</v>
      </c>
      <c r="G32" s="50">
        <f t="shared" si="6"/>
        <v>11.256489999999758</v>
      </c>
      <c r="H32" s="47">
        <f t="shared" si="1"/>
        <v>99.988782030599864</v>
      </c>
    </row>
    <row r="33" spans="1:8" s="43" customFormat="1" ht="11.25" customHeight="1" x14ac:dyDescent="0.2">
      <c r="A33" s="49" t="s">
        <v>92</v>
      </c>
      <c r="B33" s="50">
        <v>163071.666</v>
      </c>
      <c r="C33" s="50">
        <v>141182.83818000002</v>
      </c>
      <c r="D33" s="50">
        <v>487.57315999999997</v>
      </c>
      <c r="E33" s="50">
        <f t="shared" si="4"/>
        <v>141670.41134000002</v>
      </c>
      <c r="F33" s="50">
        <f t="shared" si="5"/>
        <v>21401.254659999977</v>
      </c>
      <c r="G33" s="50">
        <f t="shared" si="6"/>
        <v>21888.827819999977</v>
      </c>
      <c r="H33" s="47">
        <f t="shared" si="1"/>
        <v>86.876166053273792</v>
      </c>
    </row>
    <row r="34" spans="1:8" s="43" customFormat="1" ht="11.25" customHeight="1" x14ac:dyDescent="0.2">
      <c r="A34" s="49"/>
      <c r="B34" s="52"/>
      <c r="C34" s="52"/>
      <c r="D34" s="52"/>
      <c r="E34" s="52"/>
      <c r="F34" s="52"/>
      <c r="G34" s="52"/>
      <c r="H34" s="47" t="str">
        <f t="shared" si="1"/>
        <v/>
      </c>
    </row>
    <row r="35" spans="1:8" s="43" customFormat="1" ht="11.25" customHeight="1" x14ac:dyDescent="0.2">
      <c r="A35" s="45" t="s">
        <v>93</v>
      </c>
      <c r="B35" s="54">
        <f t="shared" ref="B35:G35" si="7">+B36+B37</f>
        <v>813639.52300000016</v>
      </c>
      <c r="C35" s="54">
        <f t="shared" si="7"/>
        <v>780602.04498000001</v>
      </c>
      <c r="D35" s="54">
        <f t="shared" si="7"/>
        <v>4066.7435</v>
      </c>
      <c r="E35" s="59">
        <f t="shared" si="7"/>
        <v>784668.78847999999</v>
      </c>
      <c r="F35" s="59">
        <f t="shared" si="7"/>
        <v>28970.73452000014</v>
      </c>
      <c r="G35" s="59">
        <f t="shared" si="7"/>
        <v>33037.478020000141</v>
      </c>
      <c r="H35" s="47">
        <f t="shared" si="1"/>
        <v>96.439364890586788</v>
      </c>
    </row>
    <row r="36" spans="1:8" s="43" customFormat="1" ht="11.25" customHeight="1" x14ac:dyDescent="0.2">
      <c r="A36" s="49" t="s">
        <v>94</v>
      </c>
      <c r="B36" s="50">
        <v>784461.09600000014</v>
      </c>
      <c r="C36" s="50">
        <v>754940.63376</v>
      </c>
      <c r="D36" s="50">
        <v>3626.87977</v>
      </c>
      <c r="E36" s="50">
        <f t="shared" ref="E36:E37" si="8">C36+D36</f>
        <v>758567.51353</v>
      </c>
      <c r="F36" s="50">
        <f>B36-E36</f>
        <v>25893.582470000139</v>
      </c>
      <c r="G36" s="50">
        <f>B36-C36</f>
        <v>29520.462240000139</v>
      </c>
      <c r="H36" s="47">
        <f t="shared" si="1"/>
        <v>96.699188448983307</v>
      </c>
    </row>
    <row r="37" spans="1:8" s="43" customFormat="1" ht="11.25" customHeight="1" x14ac:dyDescent="0.2">
      <c r="A37" s="49" t="s">
        <v>95</v>
      </c>
      <c r="B37" s="50">
        <v>29178.427</v>
      </c>
      <c r="C37" s="50">
        <v>25661.411219999998</v>
      </c>
      <c r="D37" s="50">
        <v>439.86372999999998</v>
      </c>
      <c r="E37" s="50">
        <f t="shared" si="8"/>
        <v>26101.274949999999</v>
      </c>
      <c r="F37" s="50">
        <f>B37-E37</f>
        <v>3077.1520500000006</v>
      </c>
      <c r="G37" s="50">
        <f>B37-C37</f>
        <v>3517.0157800000015</v>
      </c>
      <c r="H37" s="47">
        <f t="shared" si="1"/>
        <v>89.454016661007813</v>
      </c>
    </row>
    <row r="38" spans="1:8" s="43" customFormat="1" ht="11.25" customHeight="1" x14ac:dyDescent="0.2">
      <c r="A38" s="49"/>
      <c r="B38" s="52"/>
      <c r="C38" s="52"/>
      <c r="D38" s="52"/>
      <c r="E38" s="52"/>
      <c r="F38" s="52"/>
      <c r="G38" s="52"/>
      <c r="H38" s="47" t="str">
        <f t="shared" si="1"/>
        <v/>
      </c>
    </row>
    <row r="39" spans="1:8" s="43" customFormat="1" ht="11.25" customHeight="1" x14ac:dyDescent="0.2">
      <c r="A39" s="45" t="s">
        <v>96</v>
      </c>
      <c r="B39" s="54">
        <f>SUM(B40:B46)</f>
        <v>261293450.17299998</v>
      </c>
      <c r="C39" s="54">
        <f>SUM(C40:C46)</f>
        <v>247162968.54714003</v>
      </c>
      <c r="D39" s="54">
        <f>SUM(D40:D46)</f>
        <v>3840621.1722200001</v>
      </c>
      <c r="E39" s="59">
        <f t="shared" ref="E39:G39" si="9">SUM(E40:E46)</f>
        <v>251003589.71936002</v>
      </c>
      <c r="F39" s="59">
        <f t="shared" si="9"/>
        <v>10289860.453639956</v>
      </c>
      <c r="G39" s="59">
        <f t="shared" si="9"/>
        <v>14130481.625859953</v>
      </c>
      <c r="H39" s="47">
        <f t="shared" si="1"/>
        <v>96.06195239611742</v>
      </c>
    </row>
    <row r="40" spans="1:8" s="43" customFormat="1" ht="11.25" customHeight="1" x14ac:dyDescent="0.2">
      <c r="A40" s="49" t="s">
        <v>97</v>
      </c>
      <c r="B40" s="50">
        <v>260550989.53799999</v>
      </c>
      <c r="C40" s="50">
        <v>246620295.20609003</v>
      </c>
      <c r="D40" s="50">
        <v>3796685.6443100004</v>
      </c>
      <c r="E40" s="50">
        <f t="shared" ref="E40:E46" si="10">C40+D40</f>
        <v>250416980.85040003</v>
      </c>
      <c r="F40" s="50">
        <f t="shared" ref="F40:F46" si="11">B40-E40</f>
        <v>10134008.687599957</v>
      </c>
      <c r="G40" s="50">
        <f t="shared" ref="G40:G46" si="12">B40-C40</f>
        <v>13930694.331909955</v>
      </c>
      <c r="H40" s="47">
        <f t="shared" si="1"/>
        <v>96.110546843222807</v>
      </c>
    </row>
    <row r="41" spans="1:8" s="43" customFormat="1" ht="11.25" customHeight="1" x14ac:dyDescent="0.2">
      <c r="A41" s="55" t="s">
        <v>98</v>
      </c>
      <c r="B41" s="50">
        <v>45793.999999999993</v>
      </c>
      <c r="C41" s="50">
        <v>45697.237259999994</v>
      </c>
      <c r="D41" s="50">
        <v>44.377540000000003</v>
      </c>
      <c r="E41" s="50">
        <f t="shared" si="10"/>
        <v>45741.614799999996</v>
      </c>
      <c r="F41" s="50">
        <f t="shared" si="11"/>
        <v>52.385199999996985</v>
      </c>
      <c r="G41" s="50">
        <f t="shared" si="12"/>
        <v>96.762739999998303</v>
      </c>
      <c r="H41" s="47">
        <f t="shared" si="1"/>
        <v>99.8856068480587</v>
      </c>
    </row>
    <row r="42" spans="1:8" s="43" customFormat="1" ht="11.25" customHeight="1" x14ac:dyDescent="0.2">
      <c r="A42" s="55" t="s">
        <v>99</v>
      </c>
      <c r="B42" s="50">
        <v>13148</v>
      </c>
      <c r="C42" s="50">
        <v>12363.344160000001</v>
      </c>
      <c r="D42" s="50">
        <v>487.78625</v>
      </c>
      <c r="E42" s="50">
        <f t="shared" si="10"/>
        <v>12851.13041</v>
      </c>
      <c r="F42" s="50">
        <f t="shared" si="11"/>
        <v>296.86959000000024</v>
      </c>
      <c r="G42" s="50">
        <f t="shared" si="12"/>
        <v>784.65583999999944</v>
      </c>
      <c r="H42" s="47">
        <f t="shared" ref="H42:H73" si="13">IFERROR(E42/B42*100,"")</f>
        <v>97.742093170063882</v>
      </c>
    </row>
    <row r="43" spans="1:8" s="43" customFormat="1" ht="11.25" customHeight="1" x14ac:dyDescent="0.2">
      <c r="A43" s="49" t="s">
        <v>100</v>
      </c>
      <c r="B43" s="50">
        <v>415102.54700000002</v>
      </c>
      <c r="C43" s="50">
        <v>326422.13316000003</v>
      </c>
      <c r="D43" s="50">
        <v>514.36743000000001</v>
      </c>
      <c r="E43" s="50">
        <f t="shared" si="10"/>
        <v>326936.50059000001</v>
      </c>
      <c r="F43" s="50">
        <f t="shared" si="11"/>
        <v>88166.04641000001</v>
      </c>
      <c r="G43" s="50">
        <f t="shared" si="12"/>
        <v>88680.413839999994</v>
      </c>
      <c r="H43" s="47">
        <f t="shared" si="13"/>
        <v>78.760417866094173</v>
      </c>
    </row>
    <row r="44" spans="1:8" s="43" customFormat="1" ht="11.25" customHeight="1" x14ac:dyDescent="0.2">
      <c r="A44" s="49" t="s">
        <v>101</v>
      </c>
      <c r="B44" s="50">
        <v>38879.841</v>
      </c>
      <c r="C44" s="50">
        <v>38879.840590000007</v>
      </c>
      <c r="D44" s="50">
        <v>0</v>
      </c>
      <c r="E44" s="50">
        <f t="shared" si="10"/>
        <v>38879.840590000007</v>
      </c>
      <c r="F44" s="50">
        <f t="shared" si="11"/>
        <v>4.0999999328050762E-4</v>
      </c>
      <c r="G44" s="50">
        <f t="shared" si="12"/>
        <v>4.0999999328050762E-4</v>
      </c>
      <c r="H44" s="47">
        <f t="shared" si="13"/>
        <v>99.99999894546896</v>
      </c>
    </row>
    <row r="45" spans="1:8" s="43" customFormat="1" ht="11.25" customHeight="1" x14ac:dyDescent="0.2">
      <c r="A45" s="49" t="s">
        <v>102</v>
      </c>
      <c r="B45" s="50">
        <v>155480.24700000003</v>
      </c>
      <c r="C45" s="50">
        <v>76945.41502</v>
      </c>
      <c r="D45" s="50">
        <v>42325.749979999993</v>
      </c>
      <c r="E45" s="50">
        <f t="shared" si="10"/>
        <v>119271.16499999999</v>
      </c>
      <c r="F45" s="50">
        <f t="shared" si="11"/>
        <v>36209.082000000039</v>
      </c>
      <c r="G45" s="50">
        <f t="shared" si="12"/>
        <v>78534.831980000032</v>
      </c>
      <c r="H45" s="47">
        <f t="shared" si="13"/>
        <v>76.711458401529271</v>
      </c>
    </row>
    <row r="46" spans="1:8" s="43" customFormat="1" ht="11.25" customHeight="1" x14ac:dyDescent="0.2">
      <c r="A46" s="49" t="s">
        <v>103</v>
      </c>
      <c r="B46" s="50">
        <v>74056</v>
      </c>
      <c r="C46" s="50">
        <v>42365.370860000003</v>
      </c>
      <c r="D46" s="50">
        <v>563.24671000000001</v>
      </c>
      <c r="E46" s="50">
        <f t="shared" si="10"/>
        <v>42928.617570000002</v>
      </c>
      <c r="F46" s="50">
        <f t="shared" si="11"/>
        <v>31127.382429999998</v>
      </c>
      <c r="G46" s="50">
        <f t="shared" si="12"/>
        <v>31690.629139999997</v>
      </c>
      <c r="H46" s="47">
        <f t="shared" si="13"/>
        <v>57.967777857297186</v>
      </c>
    </row>
    <row r="47" spans="1:8" s="43" customFormat="1" ht="11.25" customHeight="1" x14ac:dyDescent="0.2">
      <c r="A47" s="49"/>
      <c r="B47" s="56"/>
      <c r="C47" s="56"/>
      <c r="D47" s="56"/>
      <c r="E47" s="56"/>
      <c r="F47" s="56"/>
      <c r="G47" s="56"/>
      <c r="H47" s="47" t="str">
        <f t="shared" si="13"/>
        <v/>
      </c>
    </row>
    <row r="48" spans="1:8" s="43" customFormat="1" ht="11.25" customHeight="1" x14ac:dyDescent="0.2">
      <c r="A48" s="45" t="s">
        <v>104</v>
      </c>
      <c r="B48" s="50">
        <v>40029876.329999998</v>
      </c>
      <c r="C48" s="50">
        <v>36719412.164930001</v>
      </c>
      <c r="D48" s="50">
        <v>774678.12764000008</v>
      </c>
      <c r="E48" s="50">
        <f t="shared" ref="E48" si="14">C48+D48</f>
        <v>37494090.292570002</v>
      </c>
      <c r="F48" s="50">
        <f>B48-E48</f>
        <v>2535786.0374299958</v>
      </c>
      <c r="G48" s="50">
        <f>B48-C48</f>
        <v>3310464.1650699973</v>
      </c>
      <c r="H48" s="47">
        <f t="shared" si="13"/>
        <v>93.665266371233884</v>
      </c>
    </row>
    <row r="49" spans="1:8" s="43" customFormat="1" ht="11.25" customHeight="1" x14ac:dyDescent="0.2">
      <c r="A49" s="57"/>
      <c r="B49" s="52"/>
      <c r="C49" s="52"/>
      <c r="D49" s="52"/>
      <c r="E49" s="52"/>
      <c r="F49" s="52"/>
      <c r="G49" s="52"/>
      <c r="H49" s="47" t="str">
        <f t="shared" si="13"/>
        <v/>
      </c>
    </row>
    <row r="50" spans="1:8" s="43" customFormat="1" ht="11.25" customHeight="1" x14ac:dyDescent="0.2">
      <c r="A50" s="45" t="s">
        <v>105</v>
      </c>
      <c r="B50" s="50">
        <v>729200.272</v>
      </c>
      <c r="C50" s="50">
        <v>659383.77975999995</v>
      </c>
      <c r="D50" s="50">
        <v>13721.774730000001</v>
      </c>
      <c r="E50" s="50">
        <f t="shared" ref="E50" si="15">C50+D50</f>
        <v>673105.55448999989</v>
      </c>
      <c r="F50" s="50">
        <f>B50-E50</f>
        <v>56094.717510000104</v>
      </c>
      <c r="G50" s="50">
        <f>B50-C50</f>
        <v>69816.492240000051</v>
      </c>
      <c r="H50" s="47">
        <f t="shared" si="13"/>
        <v>92.307364702957756</v>
      </c>
    </row>
    <row r="51" spans="1:8" s="43" customFormat="1" ht="11.25" customHeight="1" x14ac:dyDescent="0.2">
      <c r="A51" s="49"/>
      <c r="B51" s="52"/>
      <c r="C51" s="52"/>
      <c r="D51" s="52"/>
      <c r="E51" s="52"/>
      <c r="F51" s="52"/>
      <c r="G51" s="52"/>
      <c r="H51" s="47" t="str">
        <f t="shared" si="13"/>
        <v/>
      </c>
    </row>
    <row r="52" spans="1:8" s="43" customFormat="1" ht="11.25" customHeight="1" x14ac:dyDescent="0.2">
      <c r="A52" s="45" t="s">
        <v>106</v>
      </c>
      <c r="B52" s="54">
        <f t="shared" ref="B52:C52" si="16">SUM(B53:B58)</f>
        <v>9638727.4860000033</v>
      </c>
      <c r="C52" s="54">
        <f t="shared" si="16"/>
        <v>7849774.2573600011</v>
      </c>
      <c r="D52" s="54">
        <f t="shared" ref="D52:G52" si="17">SUM(D53:D58)</f>
        <v>116837.55987999999</v>
      </c>
      <c r="E52" s="59">
        <f t="shared" si="17"/>
        <v>7966611.8172399998</v>
      </c>
      <c r="F52" s="59">
        <f t="shared" si="17"/>
        <v>1672115.6687600024</v>
      </c>
      <c r="G52" s="59">
        <f t="shared" si="17"/>
        <v>1788953.228640002</v>
      </c>
      <c r="H52" s="47">
        <f t="shared" si="13"/>
        <v>82.652111793919815</v>
      </c>
    </row>
    <row r="53" spans="1:8" s="43" customFormat="1" ht="11.25" customHeight="1" x14ac:dyDescent="0.2">
      <c r="A53" s="49" t="s">
        <v>83</v>
      </c>
      <c r="B53" s="50">
        <v>7534969.8170000017</v>
      </c>
      <c r="C53" s="50">
        <v>5935768.0348699996</v>
      </c>
      <c r="D53" s="50">
        <v>83343.94425</v>
      </c>
      <c r="E53" s="50">
        <f t="shared" ref="E53:E58" si="18">C53+D53</f>
        <v>6019111.9791199993</v>
      </c>
      <c r="F53" s="50">
        <f t="shared" ref="F53:F58" si="19">B53-E53</f>
        <v>1515857.8378800023</v>
      </c>
      <c r="G53" s="50">
        <f t="shared" ref="G53:G58" si="20">B53-C53</f>
        <v>1599201.782130002</v>
      </c>
      <c r="H53" s="47">
        <f t="shared" si="13"/>
        <v>79.882363503832437</v>
      </c>
    </row>
    <row r="54" spans="1:8" s="43" customFormat="1" ht="11.25" customHeight="1" x14ac:dyDescent="0.2">
      <c r="A54" s="49" t="s">
        <v>107</v>
      </c>
      <c r="B54" s="50">
        <v>942483.81300000008</v>
      </c>
      <c r="C54" s="50">
        <v>804829.62652000005</v>
      </c>
      <c r="D54" s="50">
        <v>26057.965210000002</v>
      </c>
      <c r="E54" s="50">
        <f t="shared" si="18"/>
        <v>830887.5917300001</v>
      </c>
      <c r="F54" s="50">
        <f t="shared" si="19"/>
        <v>111596.22126999998</v>
      </c>
      <c r="G54" s="50">
        <f t="shared" si="20"/>
        <v>137654.18648000003</v>
      </c>
      <c r="H54" s="47">
        <f t="shared" si="13"/>
        <v>88.159348762205212</v>
      </c>
    </row>
    <row r="55" spans="1:8" s="43" customFormat="1" ht="11.25" customHeight="1" x14ac:dyDescent="0.2">
      <c r="A55" s="49" t="s">
        <v>108</v>
      </c>
      <c r="B55" s="50">
        <v>527249.94499999995</v>
      </c>
      <c r="C55" s="50">
        <v>486715.45722000004</v>
      </c>
      <c r="D55" s="50">
        <v>4732.9852599999995</v>
      </c>
      <c r="E55" s="50">
        <f t="shared" si="18"/>
        <v>491448.44248000003</v>
      </c>
      <c r="F55" s="50">
        <f t="shared" si="19"/>
        <v>35801.502519999922</v>
      </c>
      <c r="G55" s="50">
        <f t="shared" si="20"/>
        <v>40534.487779999909</v>
      </c>
      <c r="H55" s="47">
        <f t="shared" si="13"/>
        <v>93.209766476125495</v>
      </c>
    </row>
    <row r="56" spans="1:8" s="43" customFormat="1" ht="11.25" customHeight="1" x14ac:dyDescent="0.2">
      <c r="A56" s="49" t="s">
        <v>109</v>
      </c>
      <c r="B56" s="50">
        <v>538638.46799999999</v>
      </c>
      <c r="C56" s="50">
        <v>531299.38429000007</v>
      </c>
      <c r="D56" s="50">
        <v>1058.93641</v>
      </c>
      <c r="E56" s="50">
        <f t="shared" si="18"/>
        <v>532358.32070000004</v>
      </c>
      <c r="F56" s="50">
        <f t="shared" si="19"/>
        <v>6280.1472999999532</v>
      </c>
      <c r="G56" s="50">
        <f t="shared" si="20"/>
        <v>7339.0837099999189</v>
      </c>
      <c r="H56" s="47">
        <f t="shared" si="13"/>
        <v>98.834070035265299</v>
      </c>
    </row>
    <row r="57" spans="1:8" s="43" customFormat="1" ht="11.25" customHeight="1" x14ac:dyDescent="0.2">
      <c r="A57" s="49" t="s">
        <v>110</v>
      </c>
      <c r="B57" s="50">
        <v>51226.601000000002</v>
      </c>
      <c r="C57" s="50">
        <v>49963.41014</v>
      </c>
      <c r="D57" s="50">
        <v>0</v>
      </c>
      <c r="E57" s="50">
        <f t="shared" si="18"/>
        <v>49963.41014</v>
      </c>
      <c r="F57" s="50">
        <f t="shared" si="19"/>
        <v>1263.1908600000024</v>
      </c>
      <c r="G57" s="50">
        <f t="shared" si="20"/>
        <v>1263.1908600000024</v>
      </c>
      <c r="H57" s="47">
        <f t="shared" si="13"/>
        <v>97.534111505856103</v>
      </c>
    </row>
    <row r="58" spans="1:8" s="43" customFormat="1" ht="11.25" customHeight="1" x14ac:dyDescent="0.2">
      <c r="A58" s="49" t="s">
        <v>111</v>
      </c>
      <c r="B58" s="50">
        <v>44158.842000000004</v>
      </c>
      <c r="C58" s="50">
        <v>41198.344320000011</v>
      </c>
      <c r="D58" s="50">
        <v>1643.72875</v>
      </c>
      <c r="E58" s="50">
        <f t="shared" si="18"/>
        <v>42842.073070000013</v>
      </c>
      <c r="F58" s="50">
        <f t="shared" si="19"/>
        <v>1316.7689299999911</v>
      </c>
      <c r="G58" s="50">
        <f t="shared" si="20"/>
        <v>2960.4976799999931</v>
      </c>
      <c r="H58" s="47">
        <f t="shared" si="13"/>
        <v>97.018108106186318</v>
      </c>
    </row>
    <row r="59" spans="1:8" s="43" customFormat="1" ht="11.25" customHeight="1" x14ac:dyDescent="0.2">
      <c r="A59" s="49"/>
      <c r="B59" s="52"/>
      <c r="C59" s="52"/>
      <c r="D59" s="52"/>
      <c r="E59" s="52"/>
      <c r="F59" s="52"/>
      <c r="G59" s="52"/>
      <c r="H59" s="47" t="str">
        <f t="shared" si="13"/>
        <v/>
      </c>
    </row>
    <row r="60" spans="1:8" s="43" customFormat="1" ht="11.25" customHeight="1" x14ac:dyDescent="0.2">
      <c r="A60" s="45" t="s">
        <v>112</v>
      </c>
      <c r="B60" s="54">
        <f t="shared" ref="B60:C60" si="21">SUM(B61:B70)</f>
        <v>23614969.023589984</v>
      </c>
      <c r="C60" s="54">
        <f t="shared" si="21"/>
        <v>22541187.403190006</v>
      </c>
      <c r="D60" s="54">
        <f t="shared" ref="D60:G60" si="22">SUM(D61:D70)</f>
        <v>115220.63141000368</v>
      </c>
      <c r="E60" s="54">
        <f t="shared" si="22"/>
        <v>22656408.034600008</v>
      </c>
      <c r="F60" s="54">
        <f t="shared" si="22"/>
        <v>958560.9889899767</v>
      </c>
      <c r="G60" s="54">
        <f t="shared" si="22"/>
        <v>1073781.6203999801</v>
      </c>
      <c r="H60" s="47">
        <f t="shared" si="13"/>
        <v>95.940875518267973</v>
      </c>
    </row>
    <row r="61" spans="1:8" s="43" customFormat="1" ht="11.25" customHeight="1" x14ac:dyDescent="0.2">
      <c r="A61" s="49" t="s">
        <v>113</v>
      </c>
      <c r="B61" s="50">
        <v>526436.62799998187</v>
      </c>
      <c r="C61" s="50">
        <v>320593.44260000286</v>
      </c>
      <c r="D61" s="50">
        <v>43.586300003657236</v>
      </c>
      <c r="E61" s="50">
        <f t="shared" ref="E61:E70" si="23">C61+D61</f>
        <v>320637.02890000649</v>
      </c>
      <c r="F61" s="50">
        <f t="shared" ref="F61:F70" si="24">B61-E61</f>
        <v>205799.59909997537</v>
      </c>
      <c r="G61" s="50">
        <f t="shared" ref="G61:G70" si="25">B61-C61</f>
        <v>205843.185399979</v>
      </c>
      <c r="H61" s="47">
        <f t="shared" si="13"/>
        <v>60.907051646113345</v>
      </c>
    </row>
    <row r="62" spans="1:8" s="43" customFormat="1" ht="11.25" customHeight="1" x14ac:dyDescent="0.2">
      <c r="A62" s="49" t="s">
        <v>114</v>
      </c>
      <c r="B62" s="50">
        <v>1886682.3860000002</v>
      </c>
      <c r="C62" s="50">
        <v>1339818.5356599998</v>
      </c>
      <c r="D62" s="50">
        <v>21588.157370000001</v>
      </c>
      <c r="E62" s="50">
        <f t="shared" si="23"/>
        <v>1361406.6930299997</v>
      </c>
      <c r="F62" s="50">
        <f t="shared" si="24"/>
        <v>525275.69297000044</v>
      </c>
      <c r="G62" s="50">
        <f t="shared" si="25"/>
        <v>546863.85034000035</v>
      </c>
      <c r="H62" s="47">
        <f t="shared" si="13"/>
        <v>72.158764142402916</v>
      </c>
    </row>
    <row r="63" spans="1:8" s="43" customFormat="1" ht="11.25" customHeight="1" x14ac:dyDescent="0.2">
      <c r="A63" s="49" t="s">
        <v>115</v>
      </c>
      <c r="B63" s="50">
        <v>5156747.2265899982</v>
      </c>
      <c r="C63" s="50">
        <v>4923999.852500001</v>
      </c>
      <c r="D63" s="50">
        <v>81027.872140000007</v>
      </c>
      <c r="E63" s="50">
        <f t="shared" si="23"/>
        <v>5005027.7246400006</v>
      </c>
      <c r="F63" s="50">
        <f t="shared" si="24"/>
        <v>151719.50194999762</v>
      </c>
      <c r="G63" s="50">
        <f t="shared" si="25"/>
        <v>232747.37408999726</v>
      </c>
      <c r="H63" s="47">
        <f t="shared" si="13"/>
        <v>97.057844891685235</v>
      </c>
    </row>
    <row r="64" spans="1:8" s="43" customFormat="1" ht="11.25" customHeight="1" x14ac:dyDescent="0.2">
      <c r="A64" s="49" t="s">
        <v>116</v>
      </c>
      <c r="B64" s="50">
        <v>132903.611</v>
      </c>
      <c r="C64" s="50">
        <v>122353.53563999999</v>
      </c>
      <c r="D64" s="50">
        <v>2238.8499100000004</v>
      </c>
      <c r="E64" s="50">
        <f t="shared" si="23"/>
        <v>124592.38554999999</v>
      </c>
      <c r="F64" s="50">
        <f t="shared" si="24"/>
        <v>8311.2254500000126</v>
      </c>
      <c r="G64" s="50">
        <f t="shared" si="25"/>
        <v>10550.075360000017</v>
      </c>
      <c r="H64" s="47">
        <f t="shared" si="13"/>
        <v>93.746426159933293</v>
      </c>
    </row>
    <row r="65" spans="1:8" s="43" customFormat="1" ht="11.25" customHeight="1" x14ac:dyDescent="0.2">
      <c r="A65" s="49" t="s">
        <v>117</v>
      </c>
      <c r="B65" s="50">
        <v>15727143.728000004</v>
      </c>
      <c r="C65" s="50">
        <v>15658862.64818</v>
      </c>
      <c r="D65" s="50">
        <v>7793.0088699999988</v>
      </c>
      <c r="E65" s="50">
        <f t="shared" si="23"/>
        <v>15666655.657050001</v>
      </c>
      <c r="F65" s="50">
        <f t="shared" si="24"/>
        <v>60488.070950003341</v>
      </c>
      <c r="G65" s="50">
        <f t="shared" si="25"/>
        <v>68281.079820003361</v>
      </c>
      <c r="H65" s="47">
        <f t="shared" si="13"/>
        <v>99.615390613857528</v>
      </c>
    </row>
    <row r="66" spans="1:8" s="43" customFormat="1" ht="11.25" customHeight="1" x14ac:dyDescent="0.2">
      <c r="A66" s="49" t="s">
        <v>118</v>
      </c>
      <c r="B66" s="50">
        <v>6422</v>
      </c>
      <c r="C66" s="50">
        <v>6413.3256100000008</v>
      </c>
      <c r="D66" s="50">
        <v>6.8146400000000007</v>
      </c>
      <c r="E66" s="50">
        <f t="shared" si="23"/>
        <v>6420.1402500000004</v>
      </c>
      <c r="F66" s="50">
        <f t="shared" si="24"/>
        <v>1.8597499999996217</v>
      </c>
      <c r="G66" s="50">
        <f t="shared" si="25"/>
        <v>8.6743899999992209</v>
      </c>
      <c r="H66" s="47">
        <f t="shared" si="13"/>
        <v>99.97104095297415</v>
      </c>
    </row>
    <row r="67" spans="1:8" s="43" customFormat="1" ht="11.25" customHeight="1" x14ac:dyDescent="0.2">
      <c r="A67" s="49" t="s">
        <v>119</v>
      </c>
      <c r="B67" s="50">
        <v>89953</v>
      </c>
      <c r="C67" s="50">
        <v>88150.200219999999</v>
      </c>
      <c r="D67" s="50">
        <v>1802.4575300000001</v>
      </c>
      <c r="E67" s="50">
        <f t="shared" si="23"/>
        <v>89952.657749999998</v>
      </c>
      <c r="F67" s="50">
        <f t="shared" si="24"/>
        <v>0.3422500000015134</v>
      </c>
      <c r="G67" s="50">
        <f t="shared" si="25"/>
        <v>1802.7997800000012</v>
      </c>
      <c r="H67" s="47">
        <f t="shared" si="13"/>
        <v>99.999619523528949</v>
      </c>
    </row>
    <row r="68" spans="1:8" s="43" customFormat="1" ht="11.25" customHeight="1" x14ac:dyDescent="0.2">
      <c r="A68" s="49" t="s">
        <v>120</v>
      </c>
      <c r="B68" s="50">
        <v>46414.648000000008</v>
      </c>
      <c r="C68" s="50">
        <v>42030.42787</v>
      </c>
      <c r="D68" s="50">
        <v>261.20582000000002</v>
      </c>
      <c r="E68" s="50">
        <f t="shared" si="23"/>
        <v>42291.633690000002</v>
      </c>
      <c r="F68" s="50">
        <f t="shared" si="24"/>
        <v>4123.0143100000059</v>
      </c>
      <c r="G68" s="50">
        <f t="shared" si="25"/>
        <v>4384.2201300000088</v>
      </c>
      <c r="H68" s="47">
        <f t="shared" si="13"/>
        <v>91.116997569388005</v>
      </c>
    </row>
    <row r="69" spans="1:8" s="43" customFormat="1" ht="11.25" customHeight="1" x14ac:dyDescent="0.2">
      <c r="A69" s="55" t="s">
        <v>121</v>
      </c>
      <c r="B69" s="50">
        <v>42265.796000000002</v>
      </c>
      <c r="C69" s="50">
        <v>38965.434909999996</v>
      </c>
      <c r="D69" s="50">
        <v>458.67883</v>
      </c>
      <c r="E69" s="50">
        <f t="shared" si="23"/>
        <v>39424.113739999993</v>
      </c>
      <c r="F69" s="50">
        <f t="shared" si="24"/>
        <v>2841.6822600000087</v>
      </c>
      <c r="G69" s="50">
        <f t="shared" si="25"/>
        <v>3300.3610900000058</v>
      </c>
      <c r="H69" s="47">
        <f t="shared" si="13"/>
        <v>93.276638490376456</v>
      </c>
    </row>
    <row r="70" spans="1:8" s="43" customFormat="1" ht="11.25" hidden="1" customHeight="1" x14ac:dyDescent="0.2">
      <c r="A70" s="49" t="s">
        <v>122</v>
      </c>
      <c r="B70" s="50">
        <v>0</v>
      </c>
      <c r="C70" s="50">
        <v>0</v>
      </c>
      <c r="D70" s="50">
        <v>0</v>
      </c>
      <c r="E70" s="50">
        <f t="shared" si="23"/>
        <v>0</v>
      </c>
      <c r="F70" s="50">
        <f t="shared" si="24"/>
        <v>0</v>
      </c>
      <c r="G70" s="50">
        <f t="shared" si="25"/>
        <v>0</v>
      </c>
      <c r="H70" s="47" t="str">
        <f t="shared" si="13"/>
        <v/>
      </c>
    </row>
    <row r="71" spans="1:8" s="43" customFormat="1" ht="11.25" customHeight="1" x14ac:dyDescent="0.2">
      <c r="A71" s="49"/>
      <c r="B71" s="52"/>
      <c r="C71" s="52"/>
      <c r="D71" s="52"/>
      <c r="E71" s="52"/>
      <c r="F71" s="52"/>
      <c r="G71" s="52"/>
      <c r="H71" s="47" t="str">
        <f t="shared" si="13"/>
        <v/>
      </c>
    </row>
    <row r="72" spans="1:8" s="43" customFormat="1" ht="11.25" customHeight="1" x14ac:dyDescent="0.2">
      <c r="A72" s="45" t="s">
        <v>123</v>
      </c>
      <c r="B72" s="54">
        <f t="shared" ref="B72:G72" si="26">SUM(B73:B77)</f>
        <v>6422839.4739999985</v>
      </c>
      <c r="C72" s="54">
        <f t="shared" si="26"/>
        <v>5535201.1639</v>
      </c>
      <c r="D72" s="54">
        <f t="shared" ref="D72" si="27">SUM(D73:D77)</f>
        <v>17474.498260000004</v>
      </c>
      <c r="E72" s="59">
        <f t="shared" si="26"/>
        <v>5552675.6621599989</v>
      </c>
      <c r="F72" s="59">
        <f t="shared" si="26"/>
        <v>870163.81183999951</v>
      </c>
      <c r="G72" s="59">
        <f t="shared" si="26"/>
        <v>887638.31009999977</v>
      </c>
      <c r="H72" s="47">
        <f t="shared" si="13"/>
        <v>86.452038613724199</v>
      </c>
    </row>
    <row r="73" spans="1:8" s="43" customFormat="1" ht="11.25" customHeight="1" x14ac:dyDescent="0.2">
      <c r="A73" s="49" t="s">
        <v>83</v>
      </c>
      <c r="B73" s="50">
        <v>6367345.6339999987</v>
      </c>
      <c r="C73" s="50">
        <v>5482670.4484299989</v>
      </c>
      <c r="D73" s="50">
        <v>17430.617010000002</v>
      </c>
      <c r="E73" s="50">
        <f t="shared" ref="E73:E77" si="28">C73+D73</f>
        <v>5500101.0654399991</v>
      </c>
      <c r="F73" s="50">
        <f>B73-E73</f>
        <v>867244.56855999958</v>
      </c>
      <c r="G73" s="50">
        <f>B73-C73</f>
        <v>884675.18556999974</v>
      </c>
      <c r="H73" s="47">
        <f t="shared" si="13"/>
        <v>86.379810074560197</v>
      </c>
    </row>
    <row r="74" spans="1:8" s="43" customFormat="1" ht="11.25" customHeight="1" x14ac:dyDescent="0.2">
      <c r="A74" s="49" t="s">
        <v>124</v>
      </c>
      <c r="B74" s="50">
        <v>30161.600000000002</v>
      </c>
      <c r="C74" s="50">
        <v>30161.176640000001</v>
      </c>
      <c r="D74" s="50">
        <v>0.21480000000000002</v>
      </c>
      <c r="E74" s="50">
        <f t="shared" si="28"/>
        <v>30161.391440000003</v>
      </c>
      <c r="F74" s="50">
        <f>B74-E74</f>
        <v>0.20855999999912456</v>
      </c>
      <c r="G74" s="50">
        <f>B74-C74</f>
        <v>0.42336000000068452</v>
      </c>
      <c r="H74" s="47">
        <f t="shared" ref="H74:H92" si="29">IFERROR(E74/B74*100,"")</f>
        <v>99.999308524746695</v>
      </c>
    </row>
    <row r="75" spans="1:8" s="43" customFormat="1" ht="11.25" customHeight="1" x14ac:dyDescent="0.2">
      <c r="A75" s="49" t="s">
        <v>125</v>
      </c>
      <c r="B75" s="50">
        <v>1370.24</v>
      </c>
      <c r="C75" s="50">
        <v>973.48113000000001</v>
      </c>
      <c r="D75" s="50">
        <v>14.05306</v>
      </c>
      <c r="E75" s="50">
        <f t="shared" si="28"/>
        <v>987.53418999999997</v>
      </c>
      <c r="F75" s="50">
        <f>B75-E75</f>
        <v>382.70581000000004</v>
      </c>
      <c r="G75" s="50">
        <f>B75-C75</f>
        <v>396.75887</v>
      </c>
      <c r="H75" s="47">
        <f t="shared" si="29"/>
        <v>72.07016216137319</v>
      </c>
    </row>
    <row r="76" spans="1:8" s="43" customFormat="1" ht="11.25" customHeight="1" x14ac:dyDescent="0.2">
      <c r="A76" s="49" t="s">
        <v>126</v>
      </c>
      <c r="B76" s="50">
        <v>9710.9999999999982</v>
      </c>
      <c r="C76" s="50">
        <v>8474.9806499999995</v>
      </c>
      <c r="D76" s="50">
        <v>8.4</v>
      </c>
      <c r="E76" s="50">
        <f t="shared" si="28"/>
        <v>8483.3806499999992</v>
      </c>
      <c r="F76" s="50">
        <f>B76-E76</f>
        <v>1227.619349999999</v>
      </c>
      <c r="G76" s="50">
        <f>B76-C76</f>
        <v>1236.0193499999987</v>
      </c>
      <c r="H76" s="47">
        <f t="shared" si="29"/>
        <v>87.358466172381839</v>
      </c>
    </row>
    <row r="77" spans="1:8" s="43" customFormat="1" ht="11.25" customHeight="1" x14ac:dyDescent="0.2">
      <c r="A77" s="49" t="s">
        <v>127</v>
      </c>
      <c r="B77" s="50">
        <v>14251</v>
      </c>
      <c r="C77" s="50">
        <v>12921.07705</v>
      </c>
      <c r="D77" s="50">
        <v>21.21339</v>
      </c>
      <c r="E77" s="50">
        <f t="shared" si="28"/>
        <v>12942.290440000001</v>
      </c>
      <c r="F77" s="50">
        <f>B77-E77</f>
        <v>1308.7095599999993</v>
      </c>
      <c r="G77" s="50">
        <f>B77-C77</f>
        <v>1329.9229500000001</v>
      </c>
      <c r="H77" s="47">
        <f t="shared" si="29"/>
        <v>90.816717704020775</v>
      </c>
    </row>
    <row r="78" spans="1:8" s="43" customFormat="1" ht="11.25" customHeight="1" x14ac:dyDescent="0.2">
      <c r="A78" s="49"/>
      <c r="B78" s="52"/>
      <c r="C78" s="52"/>
      <c r="D78" s="52"/>
      <c r="E78" s="52"/>
      <c r="F78" s="52"/>
      <c r="G78" s="52"/>
      <c r="H78" s="47" t="str">
        <f t="shared" si="29"/>
        <v/>
      </c>
    </row>
    <row r="79" spans="1:8" s="43" customFormat="1" ht="11.25" customHeight="1" x14ac:dyDescent="0.2">
      <c r="A79" s="45" t="s">
        <v>128</v>
      </c>
      <c r="B79" s="54">
        <f>SUM(B80:B82)</f>
        <v>71699272.548600003</v>
      </c>
      <c r="C79" s="54">
        <f>SUM(C80:C82)</f>
        <v>67924648.922700018</v>
      </c>
      <c r="D79" s="54">
        <f>SUM(D80:D82)</f>
        <v>1356715.54648</v>
      </c>
      <c r="E79" s="59">
        <f t="shared" ref="E79:G79" si="30">SUM(E80:E82)</f>
        <v>69281364.469180033</v>
      </c>
      <c r="F79" s="59">
        <f t="shared" si="30"/>
        <v>2417908.0794199863</v>
      </c>
      <c r="G79" s="59">
        <f t="shared" si="30"/>
        <v>3774623.6258999938</v>
      </c>
      <c r="H79" s="47">
        <f t="shared" si="29"/>
        <v>96.627709049933472</v>
      </c>
    </row>
    <row r="80" spans="1:8" s="43" customFormat="1" ht="11.25" customHeight="1" x14ac:dyDescent="0.2">
      <c r="A80" s="49" t="s">
        <v>129</v>
      </c>
      <c r="B80" s="50">
        <v>71519934.550600007</v>
      </c>
      <c r="C80" s="50">
        <v>67777611.907840014</v>
      </c>
      <c r="D80" s="50">
        <v>1355348.4124</v>
      </c>
      <c r="E80" s="50">
        <f t="shared" ref="E80:E82" si="31">C80+D80</f>
        <v>69132960.320240021</v>
      </c>
      <c r="F80" s="50">
        <f>B80-E80</f>
        <v>2386974.2303599864</v>
      </c>
      <c r="G80" s="50">
        <f>B80-C80</f>
        <v>3742322.6427599937</v>
      </c>
      <c r="H80" s="47">
        <f t="shared" si="29"/>
        <v>96.662505012960807</v>
      </c>
    </row>
    <row r="81" spans="1:8" s="43" customFormat="1" ht="11.25" customHeight="1" x14ac:dyDescent="0.2">
      <c r="A81" s="49" t="s">
        <v>130</v>
      </c>
      <c r="B81" s="50">
        <v>159831.99800000002</v>
      </c>
      <c r="C81" s="50">
        <v>133556.04023000001</v>
      </c>
      <c r="D81" s="50">
        <v>1291.93119</v>
      </c>
      <c r="E81" s="50">
        <f t="shared" si="31"/>
        <v>134847.97142000002</v>
      </c>
      <c r="F81" s="50">
        <f>B81-E81</f>
        <v>24984.026580000005</v>
      </c>
      <c r="G81" s="50">
        <f>B81-C81</f>
        <v>26275.957770000008</v>
      </c>
      <c r="H81" s="47">
        <f t="shared" si="29"/>
        <v>84.368570190807475</v>
      </c>
    </row>
    <row r="82" spans="1:8" s="43" customFormat="1" ht="11.25" customHeight="1" x14ac:dyDescent="0.2">
      <c r="A82" s="49" t="s">
        <v>131</v>
      </c>
      <c r="B82" s="50">
        <v>19506</v>
      </c>
      <c r="C82" s="50">
        <v>13480.974630000001</v>
      </c>
      <c r="D82" s="50">
        <v>75.202889999999996</v>
      </c>
      <c r="E82" s="50">
        <f t="shared" si="31"/>
        <v>13556.177520000001</v>
      </c>
      <c r="F82" s="50">
        <f>B82-E82</f>
        <v>5949.8224799999989</v>
      </c>
      <c r="G82" s="50">
        <f>B82-C82</f>
        <v>6025.0253699999994</v>
      </c>
      <c r="H82" s="47">
        <f t="shared" si="29"/>
        <v>69.497475238388191</v>
      </c>
    </row>
    <row r="83" spans="1:8" s="43" customFormat="1" ht="11.25" customHeight="1" x14ac:dyDescent="0.2">
      <c r="A83" s="49"/>
      <c r="B83" s="52"/>
      <c r="C83" s="52"/>
      <c r="D83" s="52"/>
      <c r="E83" s="52"/>
      <c r="F83" s="52"/>
      <c r="G83" s="52"/>
      <c r="H83" s="47" t="str">
        <f t="shared" si="29"/>
        <v/>
      </c>
    </row>
    <row r="84" spans="1:8" s="43" customFormat="1" ht="11.25" customHeight="1" x14ac:dyDescent="0.2">
      <c r="A84" s="45" t="s">
        <v>132</v>
      </c>
      <c r="B84" s="54">
        <f t="shared" ref="B84:G84" si="32">+B85+B86</f>
        <v>601526.89778</v>
      </c>
      <c r="C84" s="54">
        <f t="shared" si="32"/>
        <v>484684.40078999999</v>
      </c>
      <c r="D84" s="54">
        <f t="shared" si="32"/>
        <v>16611.918230000003</v>
      </c>
      <c r="E84" s="59">
        <f t="shared" si="32"/>
        <v>501296.31902</v>
      </c>
      <c r="F84" s="59">
        <f t="shared" si="32"/>
        <v>100230.57876000006</v>
      </c>
      <c r="G84" s="59">
        <f t="shared" si="32"/>
        <v>116842.49699000004</v>
      </c>
      <c r="H84" s="47">
        <f t="shared" si="29"/>
        <v>83.33730725427047</v>
      </c>
    </row>
    <row r="85" spans="1:8" s="43" customFormat="1" ht="11.25" customHeight="1" x14ac:dyDescent="0.2">
      <c r="A85" s="49" t="s">
        <v>94</v>
      </c>
      <c r="B85" s="50">
        <v>418966.45600000001</v>
      </c>
      <c r="C85" s="50">
        <v>321647.36147</v>
      </c>
      <c r="D85" s="50">
        <v>10470.231300000001</v>
      </c>
      <c r="E85" s="50">
        <f t="shared" ref="E85:E86" si="33">C85+D85</f>
        <v>332117.59276999999</v>
      </c>
      <c r="F85" s="50">
        <f>B85-E85</f>
        <v>86848.863230000017</v>
      </c>
      <c r="G85" s="50">
        <f>B85-C85</f>
        <v>97319.094530000002</v>
      </c>
      <c r="H85" s="47">
        <f t="shared" si="29"/>
        <v>79.270688145496777</v>
      </c>
    </row>
    <row r="86" spans="1:8" s="43" customFormat="1" ht="11.25" customHeight="1" x14ac:dyDescent="0.2">
      <c r="A86" s="49" t="s">
        <v>133</v>
      </c>
      <c r="B86" s="50">
        <v>182560.44178000005</v>
      </c>
      <c r="C86" s="50">
        <v>163037.03932000001</v>
      </c>
      <c r="D86" s="50">
        <v>6141.6869299999998</v>
      </c>
      <c r="E86" s="50">
        <f t="shared" si="33"/>
        <v>169178.72625000001</v>
      </c>
      <c r="F86" s="50">
        <f>B86-E86</f>
        <v>13381.715530000045</v>
      </c>
      <c r="G86" s="50">
        <f>B86-C86</f>
        <v>19523.402460000041</v>
      </c>
      <c r="H86" s="47">
        <f t="shared" si="29"/>
        <v>92.669980747457828</v>
      </c>
    </row>
    <row r="87" spans="1:8" s="43" customFormat="1" ht="11.25" customHeight="1" x14ac:dyDescent="0.2">
      <c r="A87" s="49"/>
      <c r="B87" s="52"/>
      <c r="C87" s="52"/>
      <c r="D87" s="52"/>
      <c r="E87" s="52"/>
      <c r="F87" s="52"/>
      <c r="G87" s="52"/>
      <c r="H87" s="47" t="str">
        <f t="shared" si="29"/>
        <v/>
      </c>
    </row>
    <row r="88" spans="1:8" s="43" customFormat="1" ht="11.25" customHeight="1" x14ac:dyDescent="0.2">
      <c r="A88" s="45" t="s">
        <v>134</v>
      </c>
      <c r="B88" s="54">
        <f t="shared" ref="B88:C88" si="34">SUM(B89:B92)</f>
        <v>2951150.7890000003</v>
      </c>
      <c r="C88" s="54">
        <f t="shared" si="34"/>
        <v>2234186.4997199997</v>
      </c>
      <c r="D88" s="54">
        <f t="shared" ref="D88:G88" si="35">SUM(D89:D92)</f>
        <v>12861.23372</v>
      </c>
      <c r="E88" s="59">
        <f t="shared" si="35"/>
        <v>2247047.7334400001</v>
      </c>
      <c r="F88" s="59">
        <f t="shared" si="35"/>
        <v>704103.05556000024</v>
      </c>
      <c r="G88" s="59">
        <f t="shared" si="35"/>
        <v>716964.28928000038</v>
      </c>
      <c r="H88" s="47">
        <f t="shared" si="29"/>
        <v>76.141407000128709</v>
      </c>
    </row>
    <row r="89" spans="1:8" s="43" customFormat="1" ht="11.25" customHeight="1" x14ac:dyDescent="0.2">
      <c r="A89" s="49" t="s">
        <v>97</v>
      </c>
      <c r="B89" s="50">
        <v>2425491.4840000002</v>
      </c>
      <c r="C89" s="50">
        <v>1843444.4062599998</v>
      </c>
      <c r="D89" s="50">
        <v>7369.2145700000001</v>
      </c>
      <c r="E89" s="50">
        <f t="shared" ref="E89:E92" si="36">C89+D89</f>
        <v>1850813.6208299999</v>
      </c>
      <c r="F89" s="50">
        <f>B89-E89</f>
        <v>574677.86317000026</v>
      </c>
      <c r="G89" s="50">
        <f>B89-C89</f>
        <v>582047.07774000033</v>
      </c>
      <c r="H89" s="47">
        <f t="shared" si="29"/>
        <v>76.306745789011387</v>
      </c>
    </row>
    <row r="90" spans="1:8" s="43" customFormat="1" ht="11.25" customHeight="1" x14ac:dyDescent="0.2">
      <c r="A90" s="49" t="s">
        <v>135</v>
      </c>
      <c r="B90" s="50">
        <v>185787.99999999997</v>
      </c>
      <c r="C90" s="50">
        <v>98169.113939999996</v>
      </c>
      <c r="D90" s="50">
        <v>833.17556999999999</v>
      </c>
      <c r="E90" s="50">
        <f t="shared" si="36"/>
        <v>99002.289510000002</v>
      </c>
      <c r="F90" s="50">
        <f>B90-E90</f>
        <v>86785.710489999969</v>
      </c>
      <c r="G90" s="50">
        <f>B90-C90</f>
        <v>87618.886059999975</v>
      </c>
      <c r="H90" s="47">
        <f t="shared" si="29"/>
        <v>53.287773973561272</v>
      </c>
    </row>
    <row r="91" spans="1:8" s="43" customFormat="1" ht="11.25" customHeight="1" x14ac:dyDescent="0.2">
      <c r="A91" s="49" t="s">
        <v>136</v>
      </c>
      <c r="B91" s="50">
        <v>105465.79300000001</v>
      </c>
      <c r="C91" s="50">
        <v>103732.40459999999</v>
      </c>
      <c r="D91" s="50">
        <v>1191.5730800000001</v>
      </c>
      <c r="E91" s="50">
        <f t="shared" si="36"/>
        <v>104923.97768</v>
      </c>
      <c r="F91" s="50">
        <f>B91-E91</f>
        <v>541.8153200000088</v>
      </c>
      <c r="G91" s="50">
        <f>B91-C91</f>
        <v>1733.3884000000107</v>
      </c>
      <c r="H91" s="47">
        <f t="shared" si="29"/>
        <v>99.486264404231989</v>
      </c>
    </row>
    <row r="92" spans="1:8" s="43" customFormat="1" ht="11.25" customHeight="1" x14ac:dyDescent="0.2">
      <c r="A92" s="49" t="s">
        <v>137</v>
      </c>
      <c r="B92" s="50">
        <v>234405.51200000002</v>
      </c>
      <c r="C92" s="50">
        <v>188840.57491999998</v>
      </c>
      <c r="D92" s="50">
        <v>3467.2705000000005</v>
      </c>
      <c r="E92" s="50">
        <f t="shared" si="36"/>
        <v>192307.84542</v>
      </c>
      <c r="F92" s="50">
        <f>B92-E92</f>
        <v>42097.666580000019</v>
      </c>
      <c r="G92" s="50">
        <f>B92-C92</f>
        <v>45564.937080000032</v>
      </c>
      <c r="H92" s="47">
        <f t="shared" si="29"/>
        <v>82.040666953258324</v>
      </c>
    </row>
    <row r="93" spans="1:8" s="43" customFormat="1" ht="11.25" customHeight="1" x14ac:dyDescent="0.25">
      <c r="A93" s="58"/>
      <c r="B93" s="50"/>
      <c r="C93" s="56"/>
      <c r="D93" s="50"/>
      <c r="E93" s="56"/>
      <c r="F93" s="56"/>
      <c r="G93" s="56"/>
      <c r="H93" s="47"/>
    </row>
    <row r="94" spans="1:8" s="43" customFormat="1" ht="11.25" customHeight="1" x14ac:dyDescent="0.2">
      <c r="A94" s="45" t="s">
        <v>138</v>
      </c>
      <c r="B94" s="54">
        <f t="shared" ref="B94:C94" si="37">SUM(B95:B104)</f>
        <v>124351736.17265999</v>
      </c>
      <c r="C94" s="54">
        <f t="shared" si="37"/>
        <v>118955191.15225998</v>
      </c>
      <c r="D94" s="54">
        <f t="shared" ref="D94:G94" si="38">SUM(D95:D104)</f>
        <v>262677.3986500001</v>
      </c>
      <c r="E94" s="59">
        <f t="shared" si="38"/>
        <v>119217868.55090997</v>
      </c>
      <c r="F94" s="59">
        <f t="shared" si="38"/>
        <v>5133867.6217500214</v>
      </c>
      <c r="G94" s="59">
        <f t="shared" si="38"/>
        <v>5396545.0204000231</v>
      </c>
      <c r="H94" s="47">
        <f t="shared" ref="H94:H126" si="39">IFERROR(E94/B94*100,"")</f>
        <v>95.871495019078992</v>
      </c>
    </row>
    <row r="95" spans="1:8" s="43" customFormat="1" ht="11.25" customHeight="1" x14ac:dyDescent="0.2">
      <c r="A95" s="49" t="s">
        <v>113</v>
      </c>
      <c r="B95" s="50">
        <v>3009782.5226000007</v>
      </c>
      <c r="C95" s="50">
        <v>2816395.5295700002</v>
      </c>
      <c r="D95" s="50">
        <v>28755.616990000002</v>
      </c>
      <c r="E95" s="50">
        <f t="shared" ref="E95:E104" si="40">C95+D95</f>
        <v>2845151.1465600003</v>
      </c>
      <c r="F95" s="50">
        <f t="shared" ref="F95:F104" si="41">B95-E95</f>
        <v>164631.37604000047</v>
      </c>
      <c r="G95" s="50">
        <f t="shared" ref="G95:G104" si="42">B95-C95</f>
        <v>193386.99303000048</v>
      </c>
      <c r="H95" s="47">
        <f t="shared" si="39"/>
        <v>94.530123860983025</v>
      </c>
    </row>
    <row r="96" spans="1:8" s="43" customFormat="1" ht="11.25" customHeight="1" x14ac:dyDescent="0.2">
      <c r="A96" s="49" t="s">
        <v>139</v>
      </c>
      <c r="B96" s="50">
        <v>13134595.025660001</v>
      </c>
      <c r="C96" s="50">
        <v>12764550.463020001</v>
      </c>
      <c r="D96" s="50">
        <v>40801.921240000011</v>
      </c>
      <c r="E96" s="50">
        <f t="shared" si="40"/>
        <v>12805352.384260001</v>
      </c>
      <c r="F96" s="50">
        <f t="shared" si="41"/>
        <v>329242.64140000008</v>
      </c>
      <c r="G96" s="50">
        <f t="shared" si="42"/>
        <v>370044.56264000013</v>
      </c>
      <c r="H96" s="47">
        <f t="shared" si="39"/>
        <v>97.493317146384911</v>
      </c>
    </row>
    <row r="97" spans="1:8" s="43" customFormat="1" ht="11.25" customHeight="1" x14ac:dyDescent="0.2">
      <c r="A97" s="49" t="s">
        <v>140</v>
      </c>
      <c r="B97" s="50">
        <v>9045254.2039999999</v>
      </c>
      <c r="C97" s="50">
        <v>8909295.1500300001</v>
      </c>
      <c r="D97" s="50">
        <v>20572.066479999998</v>
      </c>
      <c r="E97" s="50">
        <f t="shared" si="40"/>
        <v>8929867.2165099997</v>
      </c>
      <c r="F97" s="50">
        <f t="shared" si="41"/>
        <v>115386.9874900002</v>
      </c>
      <c r="G97" s="50">
        <f t="shared" si="42"/>
        <v>135959.05396999978</v>
      </c>
      <c r="H97" s="47">
        <f t="shared" si="39"/>
        <v>98.724336708646916</v>
      </c>
    </row>
    <row r="98" spans="1:8" s="43" customFormat="1" ht="11.25" customHeight="1" x14ac:dyDescent="0.2">
      <c r="A98" s="49" t="s">
        <v>141</v>
      </c>
      <c r="B98" s="50">
        <v>98135.58600000001</v>
      </c>
      <c r="C98" s="50">
        <v>75737.616239999988</v>
      </c>
      <c r="D98" s="50">
        <v>1539.71119</v>
      </c>
      <c r="E98" s="50">
        <f t="shared" si="40"/>
        <v>77277.32742999999</v>
      </c>
      <c r="F98" s="50">
        <f t="shared" si="41"/>
        <v>20858.25857000002</v>
      </c>
      <c r="G98" s="50">
        <f t="shared" si="42"/>
        <v>22397.969760000022</v>
      </c>
      <c r="H98" s="47">
        <f t="shared" si="39"/>
        <v>78.745468977991308</v>
      </c>
    </row>
    <row r="99" spans="1:8" s="43" customFormat="1" ht="11.25" customHeight="1" x14ac:dyDescent="0.2">
      <c r="A99" s="49" t="s">
        <v>142</v>
      </c>
      <c r="B99" s="50">
        <v>2204689.6919999998</v>
      </c>
      <c r="C99" s="50">
        <v>2074606.9457699999</v>
      </c>
      <c r="D99" s="50">
        <v>23980.849790000004</v>
      </c>
      <c r="E99" s="50">
        <f t="shared" si="40"/>
        <v>2098587.79556</v>
      </c>
      <c r="F99" s="50">
        <f t="shared" si="41"/>
        <v>106101.89643999981</v>
      </c>
      <c r="G99" s="50">
        <f t="shared" si="42"/>
        <v>130082.74622999993</v>
      </c>
      <c r="H99" s="47">
        <f t="shared" si="39"/>
        <v>95.187445343215231</v>
      </c>
    </row>
    <row r="100" spans="1:8" s="43" customFormat="1" ht="11.25" customHeight="1" x14ac:dyDescent="0.2">
      <c r="A100" s="49" t="s">
        <v>143</v>
      </c>
      <c r="B100" s="50">
        <v>96020886.017399997</v>
      </c>
      <c r="C100" s="50">
        <v>91583369.855909973</v>
      </c>
      <c r="D100" s="50">
        <v>137992.42868000004</v>
      </c>
      <c r="E100" s="50">
        <f t="shared" si="40"/>
        <v>91721362.284589976</v>
      </c>
      <c r="F100" s="50">
        <f t="shared" si="41"/>
        <v>4299523.7328100204</v>
      </c>
      <c r="G100" s="50">
        <f t="shared" si="42"/>
        <v>4437516.1614900231</v>
      </c>
      <c r="H100" s="47">
        <f t="shared" si="39"/>
        <v>95.522303624618814</v>
      </c>
    </row>
    <row r="101" spans="1:8" s="43" customFormat="1" ht="11.25" customHeight="1" x14ac:dyDescent="0.2">
      <c r="A101" s="49" t="s">
        <v>144</v>
      </c>
      <c r="B101" s="50">
        <v>332288.65299999999</v>
      </c>
      <c r="C101" s="50">
        <v>301881.53760000004</v>
      </c>
      <c r="D101" s="50">
        <v>7026.7742600000001</v>
      </c>
      <c r="E101" s="50">
        <f t="shared" si="40"/>
        <v>308908.31186000002</v>
      </c>
      <c r="F101" s="50">
        <f t="shared" si="41"/>
        <v>23380.341139999975</v>
      </c>
      <c r="G101" s="50">
        <f t="shared" si="42"/>
        <v>30407.115399999951</v>
      </c>
      <c r="H101" s="47">
        <f t="shared" si="39"/>
        <v>92.963846063079387</v>
      </c>
    </row>
    <row r="102" spans="1:8" s="43" customFormat="1" ht="11.25" customHeight="1" x14ac:dyDescent="0.2">
      <c r="A102" s="49" t="s">
        <v>145</v>
      </c>
      <c r="B102" s="50">
        <v>364064.18400000001</v>
      </c>
      <c r="C102" s="50">
        <v>310978.0845</v>
      </c>
      <c r="D102" s="50">
        <v>0</v>
      </c>
      <c r="E102" s="50">
        <f t="shared" si="40"/>
        <v>310978.0845</v>
      </c>
      <c r="F102" s="50">
        <f t="shared" si="41"/>
        <v>53086.099500000011</v>
      </c>
      <c r="G102" s="50">
        <f t="shared" si="42"/>
        <v>53086.099500000011</v>
      </c>
      <c r="H102" s="47">
        <f t="shared" si="39"/>
        <v>85.418477885756545</v>
      </c>
    </row>
    <row r="103" spans="1:8" s="43" customFormat="1" ht="11.25" customHeight="1" x14ac:dyDescent="0.2">
      <c r="A103" s="49" t="s">
        <v>146</v>
      </c>
      <c r="B103" s="50">
        <v>61758.963000000003</v>
      </c>
      <c r="C103" s="50">
        <v>59963.534200000002</v>
      </c>
      <c r="D103" s="50">
        <v>1784.8931699999998</v>
      </c>
      <c r="E103" s="50">
        <f t="shared" si="40"/>
        <v>61748.427370000005</v>
      </c>
      <c r="F103" s="50">
        <f t="shared" si="41"/>
        <v>10.535629999998491</v>
      </c>
      <c r="G103" s="50">
        <f t="shared" si="42"/>
        <v>1795.4288000000015</v>
      </c>
      <c r="H103" s="47">
        <f t="shared" si="39"/>
        <v>99.982940727162145</v>
      </c>
    </row>
    <row r="104" spans="1:8" s="43" customFormat="1" ht="11.25" customHeight="1" x14ac:dyDescent="0.2">
      <c r="A104" s="49" t="s">
        <v>147</v>
      </c>
      <c r="B104" s="50">
        <v>80281.324999999997</v>
      </c>
      <c r="C104" s="50">
        <v>58412.435420000002</v>
      </c>
      <c r="D104" s="50">
        <v>223.13685000000001</v>
      </c>
      <c r="E104" s="50">
        <f t="shared" si="40"/>
        <v>58635.572270000004</v>
      </c>
      <c r="F104" s="50">
        <f t="shared" si="41"/>
        <v>21645.752729999993</v>
      </c>
      <c r="G104" s="50">
        <f t="shared" si="42"/>
        <v>21868.889579999995</v>
      </c>
      <c r="H104" s="47">
        <f t="shared" si="39"/>
        <v>73.03762396796516</v>
      </c>
    </row>
    <row r="105" spans="1:8" s="43" customFormat="1" ht="11.25" customHeight="1" x14ac:dyDescent="0.2">
      <c r="A105" s="49"/>
      <c r="B105" s="50"/>
      <c r="C105" s="56"/>
      <c r="D105" s="50"/>
      <c r="E105" s="56"/>
      <c r="F105" s="56"/>
      <c r="G105" s="56"/>
      <c r="H105" s="47" t="str">
        <f t="shared" si="39"/>
        <v/>
      </c>
    </row>
    <row r="106" spans="1:8" s="43" customFormat="1" ht="11.25" customHeight="1" x14ac:dyDescent="0.2">
      <c r="A106" s="45" t="s">
        <v>148</v>
      </c>
      <c r="B106" s="59">
        <f>SUM(B107:B117)</f>
        <v>12178634.764000004</v>
      </c>
      <c r="C106" s="59">
        <f>SUM(C107:C117)</f>
        <v>11306920.250060001</v>
      </c>
      <c r="D106" s="59">
        <f>SUM(D107:D117)</f>
        <v>197967.00797999999</v>
      </c>
      <c r="E106" s="59">
        <f t="shared" ref="E106:G106" si="43">SUM(E107:E117)</f>
        <v>11504887.258040002</v>
      </c>
      <c r="F106" s="59">
        <f t="shared" si="43"/>
        <v>673747.50596000382</v>
      </c>
      <c r="G106" s="59">
        <f t="shared" si="43"/>
        <v>871714.51394000382</v>
      </c>
      <c r="H106" s="47">
        <f t="shared" si="39"/>
        <v>94.467791185005424</v>
      </c>
    </row>
    <row r="107" spans="1:8" s="43" customFormat="1" ht="11.25" customHeight="1" x14ac:dyDescent="0.2">
      <c r="A107" s="49" t="s">
        <v>83</v>
      </c>
      <c r="B107" s="50">
        <v>4253487.7410000004</v>
      </c>
      <c r="C107" s="50">
        <v>3889353.8888499998</v>
      </c>
      <c r="D107" s="50">
        <v>78789.515310000003</v>
      </c>
      <c r="E107" s="50">
        <f t="shared" ref="E107:E117" si="44">C107+D107</f>
        <v>3968143.4041599999</v>
      </c>
      <c r="F107" s="50">
        <f t="shared" ref="F107:F117" si="45">B107-E107</f>
        <v>285344.33684000047</v>
      </c>
      <c r="G107" s="50">
        <f t="shared" ref="G107:G117" si="46">B107-C107</f>
        <v>364133.85215000063</v>
      </c>
      <c r="H107" s="47">
        <f t="shared" si="39"/>
        <v>93.291520883214872</v>
      </c>
    </row>
    <row r="108" spans="1:8" s="43" customFormat="1" ht="11.25" customHeight="1" x14ac:dyDescent="0.2">
      <c r="A108" s="49" t="s">
        <v>149</v>
      </c>
      <c r="B108" s="50">
        <v>2035169.314</v>
      </c>
      <c r="C108" s="50">
        <v>1923024.58103</v>
      </c>
      <c r="D108" s="50">
        <v>22403.83886</v>
      </c>
      <c r="E108" s="50">
        <f t="shared" si="44"/>
        <v>1945428.41989</v>
      </c>
      <c r="F108" s="50">
        <f t="shared" si="45"/>
        <v>89740.894109999994</v>
      </c>
      <c r="G108" s="50">
        <f t="shared" si="46"/>
        <v>112144.73297000001</v>
      </c>
      <c r="H108" s="47">
        <f t="shared" si="39"/>
        <v>95.590494928718243</v>
      </c>
    </row>
    <row r="109" spans="1:8" s="43" customFormat="1" ht="11.25" customHeight="1" x14ac:dyDescent="0.2">
      <c r="A109" s="49" t="s">
        <v>150</v>
      </c>
      <c r="B109" s="50">
        <v>681790.09699999995</v>
      </c>
      <c r="C109" s="50">
        <v>671558.44108999998</v>
      </c>
      <c r="D109" s="50">
        <v>2583.9901199999999</v>
      </c>
      <c r="E109" s="50">
        <f t="shared" si="44"/>
        <v>674142.43120999995</v>
      </c>
      <c r="F109" s="50">
        <f t="shared" si="45"/>
        <v>7647.6657899999991</v>
      </c>
      <c r="G109" s="50">
        <f t="shared" si="46"/>
        <v>10231.655909999972</v>
      </c>
      <c r="H109" s="47">
        <f t="shared" si="39"/>
        <v>98.878296146621793</v>
      </c>
    </row>
    <row r="110" spans="1:8" s="43" customFormat="1" ht="11.25" customHeight="1" x14ac:dyDescent="0.2">
      <c r="A110" s="49" t="s">
        <v>151</v>
      </c>
      <c r="B110" s="50">
        <v>750189.25</v>
      </c>
      <c r="C110" s="50">
        <v>664546.80588</v>
      </c>
      <c r="D110" s="50">
        <v>4352.8216600000005</v>
      </c>
      <c r="E110" s="50">
        <f t="shared" si="44"/>
        <v>668899.62754000002</v>
      </c>
      <c r="F110" s="50">
        <f t="shared" si="45"/>
        <v>81289.622459999984</v>
      </c>
      <c r="G110" s="50">
        <f t="shared" si="46"/>
        <v>85642.44412</v>
      </c>
      <c r="H110" s="47">
        <f t="shared" si="39"/>
        <v>89.164117926243279</v>
      </c>
    </row>
    <row r="111" spans="1:8" s="43" customFormat="1" ht="11.25" customHeight="1" x14ac:dyDescent="0.2">
      <c r="A111" s="49" t="s">
        <v>152</v>
      </c>
      <c r="B111" s="50">
        <v>957134.91300000006</v>
      </c>
      <c r="C111" s="50">
        <v>934825.57030999998</v>
      </c>
      <c r="D111" s="50">
        <v>21784.240089999999</v>
      </c>
      <c r="E111" s="50">
        <f t="shared" si="44"/>
        <v>956609.81039999996</v>
      </c>
      <c r="F111" s="50">
        <f t="shared" si="45"/>
        <v>525.10260000010021</v>
      </c>
      <c r="G111" s="50">
        <f t="shared" si="46"/>
        <v>22309.342690000078</v>
      </c>
      <c r="H111" s="47">
        <f t="shared" si="39"/>
        <v>99.945138078982581</v>
      </c>
    </row>
    <row r="112" spans="1:8" s="43" customFormat="1" ht="11.25" customHeight="1" x14ac:dyDescent="0.2">
      <c r="A112" s="49" t="s">
        <v>153</v>
      </c>
      <c r="B112" s="50">
        <v>101478.15599999999</v>
      </c>
      <c r="C112" s="50">
        <v>87409.1875</v>
      </c>
      <c r="D112" s="50">
        <v>620.38850000000002</v>
      </c>
      <c r="E112" s="50">
        <f t="shared" si="44"/>
        <v>88029.576000000001</v>
      </c>
      <c r="F112" s="50">
        <f t="shared" si="45"/>
        <v>13448.579999999987</v>
      </c>
      <c r="G112" s="50">
        <f t="shared" si="46"/>
        <v>14068.968499999988</v>
      </c>
      <c r="H112" s="47">
        <f t="shared" si="39"/>
        <v>86.747315353266771</v>
      </c>
    </row>
    <row r="113" spans="1:8" s="43" customFormat="1" ht="11.25" customHeight="1" x14ac:dyDescent="0.2">
      <c r="A113" s="49" t="s">
        <v>154</v>
      </c>
      <c r="B113" s="50">
        <v>535240.88699999999</v>
      </c>
      <c r="C113" s="50">
        <v>478046.70052999997</v>
      </c>
      <c r="D113" s="50">
        <v>8273.7602399999996</v>
      </c>
      <c r="E113" s="50">
        <f t="shared" si="44"/>
        <v>486320.46076999995</v>
      </c>
      <c r="F113" s="50">
        <f t="shared" si="45"/>
        <v>48920.426230000041</v>
      </c>
      <c r="G113" s="50">
        <f t="shared" si="46"/>
        <v>57194.186470000015</v>
      </c>
      <c r="H113" s="47">
        <f t="shared" si="39"/>
        <v>90.86011038801675</v>
      </c>
    </row>
    <row r="114" spans="1:8" s="43" customFormat="1" ht="11.25" customHeight="1" x14ac:dyDescent="0.2">
      <c r="A114" s="49" t="s">
        <v>155</v>
      </c>
      <c r="B114" s="50">
        <v>416129.95100000338</v>
      </c>
      <c r="C114" s="50">
        <v>380421.02641000034</v>
      </c>
      <c r="D114" s="50">
        <v>4253.8812099999859</v>
      </c>
      <c r="E114" s="50">
        <f t="shared" si="44"/>
        <v>384674.9076200003</v>
      </c>
      <c r="F114" s="50">
        <f t="shared" si="45"/>
        <v>31455.043380003073</v>
      </c>
      <c r="G114" s="50">
        <f t="shared" si="46"/>
        <v>35708.924590003036</v>
      </c>
      <c r="H114" s="47">
        <f t="shared" si="39"/>
        <v>92.441052775842408</v>
      </c>
    </row>
    <row r="115" spans="1:8" s="43" customFormat="1" ht="11.25" customHeight="1" x14ac:dyDescent="0.2">
      <c r="A115" s="49" t="s">
        <v>156</v>
      </c>
      <c r="B115" s="50">
        <v>78011.040999999997</v>
      </c>
      <c r="C115" s="50">
        <v>66281.786560000008</v>
      </c>
      <c r="D115" s="50">
        <v>888.10798</v>
      </c>
      <c r="E115" s="50">
        <f t="shared" si="44"/>
        <v>67169.894540000008</v>
      </c>
      <c r="F115" s="50">
        <f t="shared" si="45"/>
        <v>10841.146459999989</v>
      </c>
      <c r="G115" s="50">
        <f t="shared" si="46"/>
        <v>11729.25443999999</v>
      </c>
      <c r="H115" s="47">
        <f t="shared" si="39"/>
        <v>86.10306141152509</v>
      </c>
    </row>
    <row r="116" spans="1:8" s="43" customFormat="1" ht="11.25" customHeight="1" x14ac:dyDescent="0.2">
      <c r="A116" s="49" t="s">
        <v>157</v>
      </c>
      <c r="B116" s="50">
        <v>2340980.0819999999</v>
      </c>
      <c r="C116" s="50">
        <v>2185782.6238699998</v>
      </c>
      <c r="D116" s="50">
        <v>52872.429649999998</v>
      </c>
      <c r="E116" s="50">
        <f t="shared" si="44"/>
        <v>2238655.0535199996</v>
      </c>
      <c r="F116" s="50">
        <f t="shared" si="45"/>
        <v>102325.02848000033</v>
      </c>
      <c r="G116" s="50">
        <f t="shared" si="46"/>
        <v>155197.45813000016</v>
      </c>
      <c r="H116" s="47">
        <f t="shared" si="39"/>
        <v>95.628966292076285</v>
      </c>
    </row>
    <row r="117" spans="1:8" s="43" customFormat="1" ht="11.25" customHeight="1" x14ac:dyDescent="0.2">
      <c r="A117" s="49" t="s">
        <v>158</v>
      </c>
      <c r="B117" s="50">
        <v>29023.332000000002</v>
      </c>
      <c r="C117" s="50">
        <v>25669.638030000002</v>
      </c>
      <c r="D117" s="50">
        <v>1144.0343600000001</v>
      </c>
      <c r="E117" s="50">
        <f t="shared" si="44"/>
        <v>26813.672390000003</v>
      </c>
      <c r="F117" s="50">
        <f t="shared" si="45"/>
        <v>2209.6596099999988</v>
      </c>
      <c r="G117" s="50">
        <f t="shared" si="46"/>
        <v>3353.6939700000003</v>
      </c>
      <c r="H117" s="47">
        <f t="shared" si="39"/>
        <v>92.386609469925787</v>
      </c>
    </row>
    <row r="118" spans="1:8" s="43" customFormat="1" ht="11.25" customHeight="1" x14ac:dyDescent="0.2">
      <c r="A118" s="49"/>
      <c r="B118" s="50"/>
      <c r="C118" s="56"/>
      <c r="D118" s="50"/>
      <c r="E118" s="56"/>
      <c r="F118" s="56"/>
      <c r="G118" s="56"/>
      <c r="H118" s="47" t="str">
        <f t="shared" si="39"/>
        <v/>
      </c>
    </row>
    <row r="119" spans="1:8" s="43" customFormat="1" ht="11.25" customHeight="1" x14ac:dyDescent="0.2">
      <c r="A119" s="45" t="s">
        <v>159</v>
      </c>
      <c r="B119" s="59">
        <f>SUM(B120:B126)</f>
        <v>20065511.012800001</v>
      </c>
      <c r="C119" s="59">
        <f>SUM(C120:C126)</f>
        <v>13579486.453299999</v>
      </c>
      <c r="D119" s="59">
        <f t="shared" ref="D119:G119" si="47">SUM(D120:D126)</f>
        <v>326459.21295000002</v>
      </c>
      <c r="E119" s="59">
        <f t="shared" si="47"/>
        <v>13905945.66625</v>
      </c>
      <c r="F119" s="59">
        <f t="shared" si="47"/>
        <v>6159565.3465500027</v>
      </c>
      <c r="G119" s="59">
        <f t="shared" si="47"/>
        <v>6486024.5595000014</v>
      </c>
      <c r="H119" s="47">
        <f t="shared" si="39"/>
        <v>69.302723750116556</v>
      </c>
    </row>
    <row r="120" spans="1:8" s="43" customFormat="1" ht="11.25" customHeight="1" x14ac:dyDescent="0.2">
      <c r="A120" s="49" t="s">
        <v>83</v>
      </c>
      <c r="B120" s="50">
        <v>11801994.812000001</v>
      </c>
      <c r="C120" s="50">
        <v>7094583.5305799991</v>
      </c>
      <c r="D120" s="50">
        <v>269540.77789000003</v>
      </c>
      <c r="E120" s="50">
        <f t="shared" ref="E120:E126" si="48">C120+D120</f>
        <v>7364124.3084699996</v>
      </c>
      <c r="F120" s="50">
        <f t="shared" ref="F120:F126" si="49">B120-E120</f>
        <v>4437870.5035300013</v>
      </c>
      <c r="G120" s="50">
        <f t="shared" ref="G120:G126" si="50">B120-C120</f>
        <v>4707411.2814200018</v>
      </c>
      <c r="H120" s="47">
        <f t="shared" si="39"/>
        <v>62.39728474530699</v>
      </c>
    </row>
    <row r="121" spans="1:8" s="43" customFormat="1" ht="11.25" customHeight="1" x14ac:dyDescent="0.2">
      <c r="A121" s="49" t="s">
        <v>160</v>
      </c>
      <c r="B121" s="50">
        <v>23502</v>
      </c>
      <c r="C121" s="50">
        <v>19433.89603</v>
      </c>
      <c r="D121" s="50">
        <v>534.16548999999998</v>
      </c>
      <c r="E121" s="50">
        <f t="shared" si="48"/>
        <v>19968.061519999999</v>
      </c>
      <c r="F121" s="50">
        <f t="shared" si="49"/>
        <v>3533.9384800000007</v>
      </c>
      <c r="G121" s="50">
        <f t="shared" si="50"/>
        <v>4068.1039700000001</v>
      </c>
      <c r="H121" s="47">
        <f t="shared" si="39"/>
        <v>84.963243638839245</v>
      </c>
    </row>
    <row r="122" spans="1:8" s="43" customFormat="1" ht="11.25" customHeight="1" x14ac:dyDescent="0.2">
      <c r="A122" s="49" t="s">
        <v>161</v>
      </c>
      <c r="B122" s="50">
        <v>118914.68799999999</v>
      </c>
      <c r="C122" s="50">
        <v>106375.47973999998</v>
      </c>
      <c r="D122" s="50">
        <v>1795.9710299999999</v>
      </c>
      <c r="E122" s="50">
        <f t="shared" si="48"/>
        <v>108171.45076999998</v>
      </c>
      <c r="F122" s="50">
        <f t="shared" si="49"/>
        <v>10743.237230000013</v>
      </c>
      <c r="G122" s="50">
        <f t="shared" si="50"/>
        <v>12539.208260000014</v>
      </c>
      <c r="H122" s="47">
        <f t="shared" si="39"/>
        <v>90.965592719715147</v>
      </c>
    </row>
    <row r="123" spans="1:8" s="43" customFormat="1" ht="11.25" customHeight="1" x14ac:dyDescent="0.2">
      <c r="A123" s="49" t="s">
        <v>162</v>
      </c>
      <c r="B123" s="50">
        <v>753995.92799999996</v>
      </c>
      <c r="C123" s="50">
        <v>740366.98570999992</v>
      </c>
      <c r="D123" s="50">
        <v>2478.9909600000001</v>
      </c>
      <c r="E123" s="50">
        <f t="shared" si="48"/>
        <v>742845.97666999989</v>
      </c>
      <c r="F123" s="50">
        <f t="shared" si="49"/>
        <v>11149.951330000069</v>
      </c>
      <c r="G123" s="50">
        <f t="shared" si="50"/>
        <v>13628.942290000035</v>
      </c>
      <c r="H123" s="47">
        <f t="shared" si="39"/>
        <v>98.521218627854438</v>
      </c>
    </row>
    <row r="124" spans="1:8" s="43" customFormat="1" ht="11.25" customHeight="1" x14ac:dyDescent="0.2">
      <c r="A124" s="49" t="s">
        <v>163</v>
      </c>
      <c r="B124" s="50">
        <v>119314.55199999998</v>
      </c>
      <c r="C124" s="50">
        <v>113621.88851999996</v>
      </c>
      <c r="D124" s="50">
        <v>1843.8529599999999</v>
      </c>
      <c r="E124" s="50">
        <f t="shared" si="48"/>
        <v>115465.74147999997</v>
      </c>
      <c r="F124" s="50">
        <f t="shared" si="49"/>
        <v>3848.8105200000136</v>
      </c>
      <c r="G124" s="50">
        <f t="shared" si="50"/>
        <v>5692.6634800000174</v>
      </c>
      <c r="H124" s="47">
        <f t="shared" si="39"/>
        <v>96.774232098696544</v>
      </c>
    </row>
    <row r="125" spans="1:8" s="43" customFormat="1" ht="11.25" customHeight="1" x14ac:dyDescent="0.2">
      <c r="A125" s="49" t="s">
        <v>164</v>
      </c>
      <c r="B125" s="50">
        <v>888705.72200000007</v>
      </c>
      <c r="C125" s="50">
        <v>768434.33918000001</v>
      </c>
      <c r="D125" s="50">
        <v>1947.2603400000003</v>
      </c>
      <c r="E125" s="50">
        <f t="shared" si="48"/>
        <v>770381.59952000005</v>
      </c>
      <c r="F125" s="50">
        <f t="shared" si="49"/>
        <v>118324.12248000002</v>
      </c>
      <c r="G125" s="50">
        <f t="shared" si="50"/>
        <v>120271.38282000006</v>
      </c>
      <c r="H125" s="47">
        <f t="shared" si="39"/>
        <v>86.6857926588212</v>
      </c>
    </row>
    <row r="126" spans="1:8" s="43" customFormat="1" ht="11.25" customHeight="1" x14ac:dyDescent="0.2">
      <c r="A126" s="49" t="s">
        <v>328</v>
      </c>
      <c r="B126" s="50">
        <v>6359083.310800001</v>
      </c>
      <c r="C126" s="50">
        <v>4736670.33354</v>
      </c>
      <c r="D126" s="50">
        <v>48318.194280000003</v>
      </c>
      <c r="E126" s="50">
        <f t="shared" si="48"/>
        <v>4784988.5278200004</v>
      </c>
      <c r="F126" s="50">
        <f t="shared" si="49"/>
        <v>1574094.7829800006</v>
      </c>
      <c r="G126" s="50">
        <f t="shared" si="50"/>
        <v>1622412.977260001</v>
      </c>
      <c r="H126" s="47">
        <f t="shared" si="39"/>
        <v>75.246514221528997</v>
      </c>
    </row>
    <row r="127" spans="1:8" s="43" customFormat="1" ht="11.25" customHeight="1" x14ac:dyDescent="0.2">
      <c r="A127" s="49"/>
      <c r="B127" s="50"/>
      <c r="C127" s="50"/>
      <c r="D127" s="50"/>
      <c r="E127" s="50"/>
      <c r="F127" s="50"/>
      <c r="G127" s="50"/>
      <c r="H127" s="47"/>
    </row>
    <row r="128" spans="1:8" s="43" customFormat="1" ht="11.25" customHeight="1" x14ac:dyDescent="0.2">
      <c r="A128" s="45" t="s">
        <v>314</v>
      </c>
      <c r="B128" s="59">
        <f>SUM(B129:B130)</f>
        <v>5945273.1919999998</v>
      </c>
      <c r="C128" s="59">
        <f>SUM(C129:C130)</f>
        <v>2458145.7446599999</v>
      </c>
      <c r="D128" s="59">
        <f>SUM(D129:D130)</f>
        <v>12927.0887</v>
      </c>
      <c r="E128" s="59">
        <f t="shared" ref="E128:G128" si="51">SUM(E129:E130)</f>
        <v>2471072.83336</v>
      </c>
      <c r="F128" s="59">
        <f t="shared" si="51"/>
        <v>3474200.3586400002</v>
      </c>
      <c r="G128" s="59">
        <f t="shared" si="51"/>
        <v>3487127.4473400004</v>
      </c>
      <c r="H128" s="47">
        <f>IFERROR(E128/B128*100,"")</f>
        <v>41.563654916397994</v>
      </c>
    </row>
    <row r="129" spans="1:8" s="43" customFormat="1" ht="11.25" customHeight="1" x14ac:dyDescent="0.2">
      <c r="A129" s="62" t="s">
        <v>167</v>
      </c>
      <c r="B129" s="50">
        <v>1373847.1920000003</v>
      </c>
      <c r="C129" s="50">
        <v>1116301.9527199997</v>
      </c>
      <c r="D129" s="50">
        <v>1472.4882399999983</v>
      </c>
      <c r="E129" s="50">
        <f t="shared" ref="E129:E130" si="52">C129+D129</f>
        <v>1117774.4409599998</v>
      </c>
      <c r="F129" s="50">
        <f>B129-E129</f>
        <v>256072.75104000047</v>
      </c>
      <c r="G129" s="50">
        <f>B129-C129</f>
        <v>257545.23928000056</v>
      </c>
      <c r="H129" s="47">
        <f>IFERROR(E129/B129*100,"")</f>
        <v>81.360900067261596</v>
      </c>
    </row>
    <row r="130" spans="1:8" s="43" customFormat="1" ht="11.25" customHeight="1" x14ac:dyDescent="0.2">
      <c r="A130" s="62" t="s">
        <v>315</v>
      </c>
      <c r="B130" s="50">
        <v>4571426</v>
      </c>
      <c r="C130" s="50">
        <v>1341843.7919400001</v>
      </c>
      <c r="D130" s="50">
        <v>11454.600460000001</v>
      </c>
      <c r="E130" s="50">
        <f t="shared" si="52"/>
        <v>1353298.3924000002</v>
      </c>
      <c r="F130" s="50">
        <f>B130-E130</f>
        <v>3218127.6075999998</v>
      </c>
      <c r="G130" s="50">
        <f>B130-C130</f>
        <v>3229582.2080600001</v>
      </c>
      <c r="H130" s="47">
        <f>IFERROR(E130/B130*100,"")</f>
        <v>29.603418985673187</v>
      </c>
    </row>
    <row r="131" spans="1:8" s="43" customFormat="1" ht="11.25" customHeight="1" x14ac:dyDescent="0.2">
      <c r="A131" s="49"/>
      <c r="B131" s="50"/>
      <c r="C131" s="50"/>
      <c r="D131" s="50"/>
      <c r="E131" s="50"/>
      <c r="F131" s="50"/>
      <c r="G131" s="50"/>
      <c r="H131" s="47"/>
    </row>
    <row r="132" spans="1:8" s="43" customFormat="1" ht="11.25" customHeight="1" x14ac:dyDescent="0.2">
      <c r="A132" s="60" t="s">
        <v>165</v>
      </c>
      <c r="B132" s="59">
        <f t="shared" ref="B132:G132" si="53">+B133+B141</f>
        <v>113090177.78750001</v>
      </c>
      <c r="C132" s="59">
        <f t="shared" ref="C132" si="54">+C133+C141</f>
        <v>104567013.71322998</v>
      </c>
      <c r="D132" s="59">
        <f t="shared" si="53"/>
        <v>1545486.8690499996</v>
      </c>
      <c r="E132" s="59">
        <f t="shared" si="53"/>
        <v>106112500.58228</v>
      </c>
      <c r="F132" s="59">
        <f t="shared" si="53"/>
        <v>6977677.205220012</v>
      </c>
      <c r="G132" s="59">
        <f t="shared" si="53"/>
        <v>8523164.0742700119</v>
      </c>
      <c r="H132" s="47">
        <f t="shared" ref="H132:H163" si="55">IFERROR(E132/B132*100,"")</f>
        <v>93.829988296303426</v>
      </c>
    </row>
    <row r="133" spans="1:8" s="43" customFormat="1" ht="22.5" customHeight="1" x14ac:dyDescent="0.2">
      <c r="A133" s="61" t="s">
        <v>166</v>
      </c>
      <c r="B133" s="94">
        <f t="shared" ref="B133:C133" si="56">SUM(B134:B138)</f>
        <v>6803393.4250000007</v>
      </c>
      <c r="C133" s="94">
        <f t="shared" si="56"/>
        <v>6529319.9506300008</v>
      </c>
      <c r="D133" s="94">
        <f t="shared" ref="D133:G133" si="57">SUM(D134:D138)</f>
        <v>43846.47898</v>
      </c>
      <c r="E133" s="94">
        <f t="shared" si="57"/>
        <v>6573166.4296100009</v>
      </c>
      <c r="F133" s="94">
        <f t="shared" si="57"/>
        <v>230226.99538999982</v>
      </c>
      <c r="G133" s="94">
        <f t="shared" si="57"/>
        <v>274073.4743699996</v>
      </c>
      <c r="H133" s="47">
        <f t="shared" si="55"/>
        <v>96.615997620481579</v>
      </c>
    </row>
    <row r="134" spans="1:8" s="43" customFormat="1" ht="11.25" customHeight="1" x14ac:dyDescent="0.2">
      <c r="A134" s="62" t="s">
        <v>167</v>
      </c>
      <c r="B134" s="50">
        <v>367388.272</v>
      </c>
      <c r="C134" s="50">
        <v>254501.14291999998</v>
      </c>
      <c r="D134" s="50">
        <v>3999.5260499999999</v>
      </c>
      <c r="E134" s="50">
        <f t="shared" ref="E134:E137" si="58">C134+D134</f>
        <v>258500.66896999997</v>
      </c>
      <c r="F134" s="50">
        <f t="shared" ref="F134:F140" si="59">B134-E134</f>
        <v>108887.60303000003</v>
      </c>
      <c r="G134" s="50">
        <f t="shared" ref="G134:G140" si="60">B134-C134</f>
        <v>112887.12908000001</v>
      </c>
      <c r="H134" s="47">
        <f t="shared" si="55"/>
        <v>70.361709578470155</v>
      </c>
    </row>
    <row r="135" spans="1:8" s="43" customFormat="1" ht="11.25" customHeight="1" x14ac:dyDescent="0.2">
      <c r="A135" s="62" t="s">
        <v>168</v>
      </c>
      <c r="B135" s="50">
        <v>609166.41399999999</v>
      </c>
      <c r="C135" s="50">
        <v>561821.88533000008</v>
      </c>
      <c r="D135" s="50">
        <v>139.77689999999998</v>
      </c>
      <c r="E135" s="50">
        <f t="shared" si="58"/>
        <v>561961.66223000013</v>
      </c>
      <c r="F135" s="50">
        <f t="shared" si="59"/>
        <v>47204.751769999857</v>
      </c>
      <c r="G135" s="50">
        <f t="shared" si="60"/>
        <v>47344.528669999912</v>
      </c>
      <c r="H135" s="47">
        <f t="shared" si="55"/>
        <v>92.250926727880994</v>
      </c>
    </row>
    <row r="136" spans="1:8" s="43" customFormat="1" ht="11.25" customHeight="1" x14ac:dyDescent="0.2">
      <c r="A136" s="62" t="s">
        <v>169</v>
      </c>
      <c r="B136" s="50">
        <v>54119.772000000004</v>
      </c>
      <c r="C136" s="50">
        <v>52241.626909999999</v>
      </c>
      <c r="D136" s="50">
        <v>556.09956999999997</v>
      </c>
      <c r="E136" s="50">
        <f t="shared" si="58"/>
        <v>52797.726479999998</v>
      </c>
      <c r="F136" s="50">
        <f t="shared" si="59"/>
        <v>1322.0455200000069</v>
      </c>
      <c r="G136" s="50">
        <f t="shared" si="60"/>
        <v>1878.1450900000054</v>
      </c>
      <c r="H136" s="47">
        <f t="shared" si="55"/>
        <v>97.557185717633828</v>
      </c>
    </row>
    <row r="137" spans="1:8" s="43" customFormat="1" ht="11.4" x14ac:dyDescent="0.2">
      <c r="A137" s="62" t="s">
        <v>170</v>
      </c>
      <c r="B137" s="50">
        <v>590393.51500000001</v>
      </c>
      <c r="C137" s="50">
        <v>552578.90624000004</v>
      </c>
      <c r="D137" s="50">
        <v>11100.473380000001</v>
      </c>
      <c r="E137" s="50">
        <f t="shared" si="58"/>
        <v>563679.37962000002</v>
      </c>
      <c r="F137" s="50">
        <f t="shared" si="59"/>
        <v>26714.135379999992</v>
      </c>
      <c r="G137" s="50">
        <f t="shared" si="60"/>
        <v>37814.608759999974</v>
      </c>
      <c r="H137" s="47">
        <f t="shared" si="55"/>
        <v>95.47519837171653</v>
      </c>
    </row>
    <row r="138" spans="1:8" s="43" customFormat="1" ht="11.25" customHeight="1" x14ac:dyDescent="0.2">
      <c r="A138" s="61" t="s">
        <v>171</v>
      </c>
      <c r="B138" s="95">
        <f>SUM(B139:B140)</f>
        <v>5182325.4520000005</v>
      </c>
      <c r="C138" s="95">
        <f>SUM(C139:C140)</f>
        <v>5108176.3892300008</v>
      </c>
      <c r="D138" s="95">
        <f>SUM(D139:D140)</f>
        <v>28050.603080000001</v>
      </c>
      <c r="E138" s="59">
        <f t="shared" ref="E138" si="61">SUM(C138:D138)</f>
        <v>5136226.9923100006</v>
      </c>
      <c r="F138" s="59">
        <f t="shared" si="59"/>
        <v>46098.459689999931</v>
      </c>
      <c r="G138" s="59">
        <f t="shared" si="60"/>
        <v>74149.062769999728</v>
      </c>
      <c r="H138" s="47">
        <f t="shared" si="55"/>
        <v>99.110467682568853</v>
      </c>
    </row>
    <row r="139" spans="1:8" s="43" customFormat="1" ht="11.25" customHeight="1" x14ac:dyDescent="0.2">
      <c r="A139" s="63" t="s">
        <v>171</v>
      </c>
      <c r="B139" s="50">
        <v>4370783.9050000003</v>
      </c>
      <c r="C139" s="50">
        <v>4323538.0632700007</v>
      </c>
      <c r="D139" s="50">
        <v>21549.396530000002</v>
      </c>
      <c r="E139" s="50">
        <f t="shared" ref="E139:E140" si="62">C139+D139</f>
        <v>4345087.4598000003</v>
      </c>
      <c r="F139" s="50">
        <f t="shared" si="59"/>
        <v>25696.445199999958</v>
      </c>
      <c r="G139" s="50">
        <f t="shared" si="60"/>
        <v>47245.84172999952</v>
      </c>
      <c r="H139" s="47">
        <f t="shared" si="55"/>
        <v>99.412086120967814</v>
      </c>
    </row>
    <row r="140" spans="1:8" s="43" customFormat="1" ht="11.25" customHeight="1" x14ac:dyDescent="0.2">
      <c r="A140" s="63" t="s">
        <v>172</v>
      </c>
      <c r="B140" s="50">
        <v>811541.54700000002</v>
      </c>
      <c r="C140" s="50">
        <v>784638.32596000005</v>
      </c>
      <c r="D140" s="50">
        <v>6501.2065499999999</v>
      </c>
      <c r="E140" s="50">
        <f t="shared" si="62"/>
        <v>791139.53251000005</v>
      </c>
      <c r="F140" s="50">
        <f t="shared" si="59"/>
        <v>20402.014489999972</v>
      </c>
      <c r="G140" s="50">
        <f t="shared" si="60"/>
        <v>26903.221039999975</v>
      </c>
      <c r="H140" s="47">
        <f t="shared" si="55"/>
        <v>97.486017251313939</v>
      </c>
    </row>
    <row r="141" spans="1:8" s="43" customFormat="1" ht="11.25" customHeight="1" x14ac:dyDescent="0.2">
      <c r="A141" s="61" t="s">
        <v>173</v>
      </c>
      <c r="B141" s="96">
        <f t="shared" ref="B141:G141" si="63">SUM(B142:B145)</f>
        <v>106286784.36250001</v>
      </c>
      <c r="C141" s="96">
        <f t="shared" si="63"/>
        <v>98037693.76259999</v>
      </c>
      <c r="D141" s="96">
        <f t="shared" ref="D141" si="64">SUM(D142:D145)</f>
        <v>1501640.3900699997</v>
      </c>
      <c r="E141" s="95">
        <f t="shared" si="63"/>
        <v>99539334.152669996</v>
      </c>
      <c r="F141" s="95">
        <f t="shared" si="63"/>
        <v>6747450.2098300122</v>
      </c>
      <c r="G141" s="95">
        <f t="shared" si="63"/>
        <v>8249090.5999000128</v>
      </c>
      <c r="H141" s="47">
        <f t="shared" si="55"/>
        <v>93.6516564591725</v>
      </c>
    </row>
    <row r="142" spans="1:8" s="43" customFormat="1" ht="11.25" customHeight="1" x14ac:dyDescent="0.2">
      <c r="A142" s="63" t="s">
        <v>174</v>
      </c>
      <c r="B142" s="50">
        <v>45076651.604010001</v>
      </c>
      <c r="C142" s="50">
        <v>40623054.841449998</v>
      </c>
      <c r="D142" s="50">
        <v>470650.12427999993</v>
      </c>
      <c r="E142" s="50">
        <f t="shared" ref="E142:E144" si="65">C142+D142</f>
        <v>41093704.965729997</v>
      </c>
      <c r="F142" s="50">
        <f>B142-E142</f>
        <v>3982946.6382800043</v>
      </c>
      <c r="G142" s="50">
        <f>B142-C142</f>
        <v>4453596.7625600025</v>
      </c>
      <c r="H142" s="47">
        <f t="shared" si="55"/>
        <v>91.164058339404946</v>
      </c>
    </row>
    <row r="143" spans="1:8" s="43" customFormat="1" ht="11.25" customHeight="1" x14ac:dyDescent="0.2">
      <c r="A143" s="63" t="s">
        <v>175</v>
      </c>
      <c r="B143" s="50">
        <v>12713785.687940001</v>
      </c>
      <c r="C143" s="50">
        <v>11038225.004549997</v>
      </c>
      <c r="D143" s="50">
        <v>749454.49955999991</v>
      </c>
      <c r="E143" s="50">
        <f t="shared" si="65"/>
        <v>11787679.504109997</v>
      </c>
      <c r="F143" s="50">
        <f>B143-E143</f>
        <v>926106.18383000419</v>
      </c>
      <c r="G143" s="50">
        <f>B143-C143</f>
        <v>1675560.6833900046</v>
      </c>
      <c r="H143" s="47">
        <f t="shared" si="55"/>
        <v>92.715732303805581</v>
      </c>
    </row>
    <row r="144" spans="1:8" s="43" customFormat="1" ht="11.25" customHeight="1" x14ac:dyDescent="0.2">
      <c r="A144" s="63" t="s">
        <v>176</v>
      </c>
      <c r="B144" s="50">
        <v>13470136.997519996</v>
      </c>
      <c r="C144" s="50">
        <v>12611995.344629999</v>
      </c>
      <c r="D144" s="50">
        <v>146471.39390000002</v>
      </c>
      <c r="E144" s="50">
        <f t="shared" si="65"/>
        <v>12758466.738529999</v>
      </c>
      <c r="F144" s="50">
        <f>B144-E144</f>
        <v>711670.25898999721</v>
      </c>
      <c r="G144" s="50">
        <f>B144-C144</f>
        <v>858141.65288999677</v>
      </c>
      <c r="H144" s="47">
        <f t="shared" si="55"/>
        <v>94.716681358764035</v>
      </c>
    </row>
    <row r="145" spans="1:8" s="43" customFormat="1" ht="22.5" customHeight="1" x14ac:dyDescent="0.2">
      <c r="A145" s="64" t="s">
        <v>177</v>
      </c>
      <c r="B145" s="54">
        <f t="shared" ref="B145:G145" si="66">SUM(B146)</f>
        <v>35026210.07303001</v>
      </c>
      <c r="C145" s="54">
        <f t="shared" si="66"/>
        <v>33764418.571970001</v>
      </c>
      <c r="D145" s="54">
        <f t="shared" si="66"/>
        <v>135064.37233000001</v>
      </c>
      <c r="E145" s="59">
        <f t="shared" si="66"/>
        <v>33899482.944300003</v>
      </c>
      <c r="F145" s="59">
        <f t="shared" si="66"/>
        <v>1126727.1287300065</v>
      </c>
      <c r="G145" s="59">
        <f t="shared" si="66"/>
        <v>1261791.501060009</v>
      </c>
      <c r="H145" s="47">
        <f t="shared" si="55"/>
        <v>96.783188571127823</v>
      </c>
    </row>
    <row r="146" spans="1:8" s="43" customFormat="1" ht="11.25" customHeight="1" x14ac:dyDescent="0.2">
      <c r="A146" s="63" t="s">
        <v>178</v>
      </c>
      <c r="B146" s="50">
        <v>35026210.07303001</v>
      </c>
      <c r="C146" s="50">
        <v>33764418.571970001</v>
      </c>
      <c r="D146" s="50">
        <v>135064.37233000001</v>
      </c>
      <c r="E146" s="50">
        <f t="shared" ref="E146" si="67">C146+D146</f>
        <v>33899482.944300003</v>
      </c>
      <c r="F146" s="50">
        <f>B146-E146</f>
        <v>1126727.1287300065</v>
      </c>
      <c r="G146" s="50">
        <f>B146-C146</f>
        <v>1261791.501060009</v>
      </c>
      <c r="H146" s="47">
        <f t="shared" si="55"/>
        <v>96.783188571127823</v>
      </c>
    </row>
    <row r="147" spans="1:8" s="43" customFormat="1" ht="11.25" customHeight="1" x14ac:dyDescent="0.2">
      <c r="A147" s="57"/>
      <c r="B147" s="53"/>
      <c r="C147" s="52"/>
      <c r="D147" s="53"/>
      <c r="E147" s="52"/>
      <c r="F147" s="52"/>
      <c r="G147" s="52"/>
      <c r="H147" s="47" t="str">
        <f t="shared" si="55"/>
        <v/>
      </c>
    </row>
    <row r="148" spans="1:8" s="43" customFormat="1" ht="11.25" customHeight="1" x14ac:dyDescent="0.2">
      <c r="A148" s="45" t="s">
        <v>179</v>
      </c>
      <c r="B148" s="50">
        <v>300112524.81127995</v>
      </c>
      <c r="C148" s="50">
        <v>261378770.73243999</v>
      </c>
      <c r="D148" s="50">
        <v>19282075.146840002</v>
      </c>
      <c r="E148" s="50">
        <f t="shared" ref="E148" si="68">C148+D148</f>
        <v>280660845.87927997</v>
      </c>
      <c r="F148" s="50">
        <f>B148-E148</f>
        <v>19451678.931999981</v>
      </c>
      <c r="G148" s="50">
        <f>B148-C148</f>
        <v>38733754.078839958</v>
      </c>
      <c r="H148" s="47">
        <f t="shared" si="55"/>
        <v>93.518538106921127</v>
      </c>
    </row>
    <row r="149" spans="1:8" s="43" customFormat="1" ht="11.25" customHeight="1" x14ac:dyDescent="0.2">
      <c r="A149" s="57"/>
      <c r="B149" s="50"/>
      <c r="C149" s="56"/>
      <c r="D149" s="50"/>
      <c r="E149" s="56"/>
      <c r="F149" s="56"/>
      <c r="G149" s="56"/>
      <c r="H149" s="47" t="str">
        <f t="shared" si="55"/>
        <v/>
      </c>
    </row>
    <row r="150" spans="1:8" s="43" customFormat="1" ht="11.25" customHeight="1" x14ac:dyDescent="0.2">
      <c r="A150" s="45" t="s">
        <v>180</v>
      </c>
      <c r="B150" s="59">
        <f t="shared" ref="B150:C150" si="69">SUM(B151:B169)</f>
        <v>11816148.262000002</v>
      </c>
      <c r="C150" s="59">
        <f t="shared" si="69"/>
        <v>10483345.741279999</v>
      </c>
      <c r="D150" s="59">
        <f t="shared" ref="D150:G150" si="70">SUM(D151:D169)</f>
        <v>171109.24793999994</v>
      </c>
      <c r="E150" s="59">
        <f t="shared" si="70"/>
        <v>10654454.989219997</v>
      </c>
      <c r="F150" s="59">
        <f t="shared" si="70"/>
        <v>1161693.2727800051</v>
      </c>
      <c r="G150" s="59">
        <f t="shared" si="70"/>
        <v>1332802.5207200055</v>
      </c>
      <c r="H150" s="47">
        <f t="shared" si="55"/>
        <v>90.168596000814077</v>
      </c>
    </row>
    <row r="151" spans="1:8" s="43" customFormat="1" ht="11.25" customHeight="1" x14ac:dyDescent="0.2">
      <c r="A151" s="65" t="s">
        <v>181</v>
      </c>
      <c r="B151" s="50">
        <v>2879985.4300000034</v>
      </c>
      <c r="C151" s="50">
        <v>2052037.2964699983</v>
      </c>
      <c r="D151" s="50">
        <v>59280.574099999976</v>
      </c>
      <c r="E151" s="50">
        <f t="shared" ref="E151:E169" si="71">C151+D151</f>
        <v>2111317.8705699984</v>
      </c>
      <c r="F151" s="50">
        <f t="shared" ref="F151:F169" si="72">B151-E151</f>
        <v>768667.55943000503</v>
      </c>
      <c r="G151" s="50">
        <f t="shared" ref="G151:G169" si="73">B151-C151</f>
        <v>827948.13353000511</v>
      </c>
      <c r="H151" s="47">
        <f t="shared" si="55"/>
        <v>73.310019161103739</v>
      </c>
    </row>
    <row r="152" spans="1:8" s="43" customFormat="1" ht="11.25" customHeight="1" x14ac:dyDescent="0.2">
      <c r="A152" s="65" t="s">
        <v>182</v>
      </c>
      <c r="B152" s="50">
        <v>186778</v>
      </c>
      <c r="C152" s="50">
        <v>172823.36450999998</v>
      </c>
      <c r="D152" s="50">
        <v>23.795999999999999</v>
      </c>
      <c r="E152" s="50">
        <f t="shared" si="71"/>
        <v>172847.16050999999</v>
      </c>
      <c r="F152" s="50">
        <f t="shared" si="72"/>
        <v>13930.839490000013</v>
      </c>
      <c r="G152" s="50">
        <f t="shared" si="73"/>
        <v>13954.635490000015</v>
      </c>
      <c r="H152" s="47">
        <f t="shared" si="55"/>
        <v>92.541498736467886</v>
      </c>
    </row>
    <row r="153" spans="1:8" s="43" customFormat="1" ht="11.25" customHeight="1" x14ac:dyDescent="0.2">
      <c r="A153" s="49" t="s">
        <v>183</v>
      </c>
      <c r="B153" s="50">
        <v>359803.77999999997</v>
      </c>
      <c r="C153" s="50">
        <v>333352.94919000001</v>
      </c>
      <c r="D153" s="50">
        <v>3025.1182699999999</v>
      </c>
      <c r="E153" s="50">
        <f t="shared" si="71"/>
        <v>336378.06745999999</v>
      </c>
      <c r="F153" s="50">
        <f t="shared" si="72"/>
        <v>23425.712539999979</v>
      </c>
      <c r="G153" s="50">
        <f t="shared" si="73"/>
        <v>26450.830809999956</v>
      </c>
      <c r="H153" s="47">
        <f t="shared" si="55"/>
        <v>93.489308939444726</v>
      </c>
    </row>
    <row r="154" spans="1:8" s="43" customFormat="1" ht="11.25" customHeight="1" x14ac:dyDescent="0.2">
      <c r="A154" s="49" t="s">
        <v>184</v>
      </c>
      <c r="B154" s="50">
        <v>87849.391999999993</v>
      </c>
      <c r="C154" s="50">
        <v>87848.925599999988</v>
      </c>
      <c r="D154" s="50">
        <v>0</v>
      </c>
      <c r="E154" s="50">
        <f t="shared" si="71"/>
        <v>87848.925599999988</v>
      </c>
      <c r="F154" s="50">
        <f t="shared" si="72"/>
        <v>0.46640000000479631</v>
      </c>
      <c r="G154" s="50">
        <f t="shared" si="73"/>
        <v>0.46640000000479631</v>
      </c>
      <c r="H154" s="47">
        <f t="shared" si="55"/>
        <v>99.99946909137401</v>
      </c>
    </row>
    <row r="155" spans="1:8" s="43" customFormat="1" ht="11.25" customHeight="1" x14ac:dyDescent="0.2">
      <c r="A155" s="49" t="s">
        <v>185</v>
      </c>
      <c r="B155" s="50">
        <v>169078</v>
      </c>
      <c r="C155" s="50">
        <v>147016.56633</v>
      </c>
      <c r="D155" s="50">
        <v>4461.7430700000004</v>
      </c>
      <c r="E155" s="50">
        <f t="shared" si="71"/>
        <v>151478.3094</v>
      </c>
      <c r="F155" s="50">
        <f t="shared" si="72"/>
        <v>17599.690600000002</v>
      </c>
      <c r="G155" s="50">
        <f t="shared" si="73"/>
        <v>22061.433669999999</v>
      </c>
      <c r="H155" s="47">
        <f t="shared" si="55"/>
        <v>89.590786146039108</v>
      </c>
    </row>
    <row r="156" spans="1:8" s="43" customFormat="1" ht="11.25" customHeight="1" x14ac:dyDescent="0.2">
      <c r="A156" s="49" t="s">
        <v>186</v>
      </c>
      <c r="B156" s="50">
        <v>107516.99299999999</v>
      </c>
      <c r="C156" s="50">
        <v>103298.32051000001</v>
      </c>
      <c r="D156" s="50">
        <v>84.998369999999994</v>
      </c>
      <c r="E156" s="50">
        <f t="shared" si="71"/>
        <v>103383.31888000001</v>
      </c>
      <c r="F156" s="50">
        <f t="shared" si="72"/>
        <v>4133.6741199999815</v>
      </c>
      <c r="G156" s="50">
        <f t="shared" si="73"/>
        <v>4218.6724899999826</v>
      </c>
      <c r="H156" s="47">
        <f t="shared" si="55"/>
        <v>96.155329492892363</v>
      </c>
    </row>
    <row r="157" spans="1:8" s="43" customFormat="1" ht="11.25" customHeight="1" x14ac:dyDescent="0.2">
      <c r="A157" s="49" t="s">
        <v>187</v>
      </c>
      <c r="B157" s="50">
        <v>42093.648000000001</v>
      </c>
      <c r="C157" s="50">
        <v>30061.53629</v>
      </c>
      <c r="D157" s="50">
        <v>394.81465000000003</v>
      </c>
      <c r="E157" s="50">
        <f t="shared" si="71"/>
        <v>30456.35094</v>
      </c>
      <c r="F157" s="50">
        <f t="shared" si="72"/>
        <v>11637.297060000001</v>
      </c>
      <c r="G157" s="50">
        <f t="shared" si="73"/>
        <v>12032.111710000001</v>
      </c>
      <c r="H157" s="47">
        <f t="shared" si="55"/>
        <v>72.353792999836926</v>
      </c>
    </row>
    <row r="158" spans="1:8" s="43" customFormat="1" ht="11.25" customHeight="1" x14ac:dyDescent="0.2">
      <c r="A158" s="65" t="s">
        <v>188</v>
      </c>
      <c r="B158" s="50">
        <v>66457.176000000007</v>
      </c>
      <c r="C158" s="50">
        <v>61068.651319999997</v>
      </c>
      <c r="D158" s="50">
        <v>3513.5871000000002</v>
      </c>
      <c r="E158" s="50">
        <f t="shared" si="71"/>
        <v>64582.238419999994</v>
      </c>
      <c r="F158" s="50">
        <f t="shared" si="72"/>
        <v>1874.9375800000125</v>
      </c>
      <c r="G158" s="50">
        <f t="shared" si="73"/>
        <v>5388.5246800000095</v>
      </c>
      <c r="H158" s="47">
        <f t="shared" si="55"/>
        <v>97.178728178278277</v>
      </c>
    </row>
    <row r="159" spans="1:8" s="43" customFormat="1" ht="11.25" customHeight="1" x14ac:dyDescent="0.2">
      <c r="A159" s="49" t="s">
        <v>189</v>
      </c>
      <c r="B159" s="50">
        <v>535091.63899999997</v>
      </c>
      <c r="C159" s="50">
        <v>531405.72360000003</v>
      </c>
      <c r="D159" s="50">
        <v>3626.2620499999998</v>
      </c>
      <c r="E159" s="50">
        <f t="shared" si="71"/>
        <v>535031.98565000005</v>
      </c>
      <c r="F159" s="50">
        <f t="shared" si="72"/>
        <v>59.653349999920465</v>
      </c>
      <c r="G159" s="50">
        <f t="shared" si="73"/>
        <v>3685.9153999999398</v>
      </c>
      <c r="H159" s="47">
        <f t="shared" si="55"/>
        <v>99.988851750681178</v>
      </c>
    </row>
    <row r="160" spans="1:8" s="43" customFormat="1" ht="11.25" customHeight="1" x14ac:dyDescent="0.2">
      <c r="A160" s="49" t="s">
        <v>190</v>
      </c>
      <c r="B160" s="50">
        <v>650172.13000000012</v>
      </c>
      <c r="C160" s="50">
        <v>643189.20690999995</v>
      </c>
      <c r="D160" s="50">
        <v>6471.9326200000005</v>
      </c>
      <c r="E160" s="50">
        <f t="shared" si="71"/>
        <v>649661.13952999993</v>
      </c>
      <c r="F160" s="50">
        <f t="shared" si="72"/>
        <v>510.99047000019345</v>
      </c>
      <c r="G160" s="50">
        <f t="shared" si="73"/>
        <v>6982.9230900001712</v>
      </c>
      <c r="H160" s="47">
        <f t="shared" si="55"/>
        <v>99.921406894201965</v>
      </c>
    </row>
    <row r="161" spans="1:8" s="43" customFormat="1" ht="11.25" customHeight="1" x14ac:dyDescent="0.2">
      <c r="A161" s="49" t="s">
        <v>191</v>
      </c>
      <c r="B161" s="50">
        <v>388230.54100000003</v>
      </c>
      <c r="C161" s="50">
        <v>268841.24816000002</v>
      </c>
      <c r="D161" s="50">
        <v>11800.996090000001</v>
      </c>
      <c r="E161" s="50">
        <f t="shared" si="71"/>
        <v>280642.24424999999</v>
      </c>
      <c r="F161" s="50">
        <f t="shared" si="72"/>
        <v>107588.29675000004</v>
      </c>
      <c r="G161" s="50">
        <f t="shared" si="73"/>
        <v>119389.29284000001</v>
      </c>
      <c r="H161" s="47">
        <f t="shared" si="55"/>
        <v>72.287523677844803</v>
      </c>
    </row>
    <row r="162" spans="1:8" s="43" customFormat="1" ht="11.25" customHeight="1" x14ac:dyDescent="0.2">
      <c r="A162" s="49" t="s">
        <v>192</v>
      </c>
      <c r="B162" s="50">
        <v>358202.98300000001</v>
      </c>
      <c r="C162" s="50">
        <v>306218.83747000003</v>
      </c>
      <c r="D162" s="50">
        <v>7361.2997999999998</v>
      </c>
      <c r="E162" s="50">
        <f t="shared" si="71"/>
        <v>313580.13727000001</v>
      </c>
      <c r="F162" s="50">
        <f t="shared" si="72"/>
        <v>44622.845730000001</v>
      </c>
      <c r="G162" s="50">
        <f t="shared" si="73"/>
        <v>51984.14552999998</v>
      </c>
      <c r="H162" s="47">
        <f t="shared" si="55"/>
        <v>87.542581204579193</v>
      </c>
    </row>
    <row r="163" spans="1:8" s="43" customFormat="1" ht="11.25" customHeight="1" x14ac:dyDescent="0.2">
      <c r="A163" s="49" t="s">
        <v>193</v>
      </c>
      <c r="B163" s="50">
        <v>194857.95</v>
      </c>
      <c r="C163" s="50">
        <v>193236.75417</v>
      </c>
      <c r="D163" s="50">
        <v>967.39179000000001</v>
      </c>
      <c r="E163" s="50">
        <f t="shared" si="71"/>
        <v>194204.14595999999</v>
      </c>
      <c r="F163" s="50">
        <f t="shared" si="72"/>
        <v>653.80404000001727</v>
      </c>
      <c r="G163" s="50">
        <f t="shared" si="73"/>
        <v>1621.1958300000115</v>
      </c>
      <c r="H163" s="47">
        <f t="shared" si="55"/>
        <v>99.664471457284648</v>
      </c>
    </row>
    <row r="164" spans="1:8" s="43" customFormat="1" ht="11.25" customHeight="1" x14ac:dyDescent="0.2">
      <c r="A164" s="49" t="s">
        <v>194</v>
      </c>
      <c r="B164" s="50">
        <v>178846.495</v>
      </c>
      <c r="C164" s="50">
        <v>173074.21466999999</v>
      </c>
      <c r="D164" s="50">
        <v>476.87745000000001</v>
      </c>
      <c r="E164" s="50">
        <f t="shared" si="71"/>
        <v>173551.09211999999</v>
      </c>
      <c r="F164" s="50">
        <f t="shared" si="72"/>
        <v>5295.4028800000087</v>
      </c>
      <c r="G164" s="50">
        <f t="shared" si="73"/>
        <v>5772.2803300000087</v>
      </c>
      <c r="H164" s="47">
        <f t="shared" ref="H164:H195" si="74">IFERROR(E164/B164*100,"")</f>
        <v>97.039135220402272</v>
      </c>
    </row>
    <row r="165" spans="1:8" s="43" customFormat="1" ht="11.25" customHeight="1" x14ac:dyDescent="0.2">
      <c r="A165" s="49" t="s">
        <v>195</v>
      </c>
      <c r="B165" s="50">
        <v>1241839.2820000001</v>
      </c>
      <c r="C165" s="50">
        <v>1058161.1910000001</v>
      </c>
      <c r="D165" s="50">
        <v>33888.380369999999</v>
      </c>
      <c r="E165" s="50">
        <f t="shared" si="71"/>
        <v>1092049.57137</v>
      </c>
      <c r="F165" s="50">
        <f t="shared" si="72"/>
        <v>149789.7106300001</v>
      </c>
      <c r="G165" s="50">
        <f t="shared" si="73"/>
        <v>183678.09100000001</v>
      </c>
      <c r="H165" s="47">
        <f t="shared" si="74"/>
        <v>87.938075981236352</v>
      </c>
    </row>
    <row r="166" spans="1:8" s="43" customFormat="1" ht="11.25" customHeight="1" x14ac:dyDescent="0.2">
      <c r="A166" s="49" t="s">
        <v>196</v>
      </c>
      <c r="B166" s="50">
        <v>55086</v>
      </c>
      <c r="C166" s="50">
        <v>47624.409169999999</v>
      </c>
      <c r="D166" s="50">
        <v>1264.1032499999999</v>
      </c>
      <c r="E166" s="50">
        <f t="shared" si="71"/>
        <v>48888.512419999999</v>
      </c>
      <c r="F166" s="50">
        <f t="shared" si="72"/>
        <v>6197.4875800000009</v>
      </c>
      <c r="G166" s="50">
        <f t="shared" si="73"/>
        <v>7461.590830000001</v>
      </c>
      <c r="H166" s="47">
        <f t="shared" si="74"/>
        <v>88.749432559997103</v>
      </c>
    </row>
    <row r="167" spans="1:8" s="43" customFormat="1" ht="11.25" customHeight="1" x14ac:dyDescent="0.2">
      <c r="A167" s="49" t="s">
        <v>197</v>
      </c>
      <c r="B167" s="50">
        <v>4204203</v>
      </c>
      <c r="C167" s="50">
        <v>4167167.61008</v>
      </c>
      <c r="D167" s="50">
        <v>33803.973079999996</v>
      </c>
      <c r="E167" s="50">
        <f t="shared" si="71"/>
        <v>4200971.5831599999</v>
      </c>
      <c r="F167" s="50">
        <f t="shared" si="72"/>
        <v>3231.4168400000781</v>
      </c>
      <c r="G167" s="50">
        <f t="shared" si="73"/>
        <v>37035.389919999987</v>
      </c>
      <c r="H167" s="47">
        <f t="shared" si="74"/>
        <v>99.923138420290357</v>
      </c>
    </row>
    <row r="168" spans="1:8" s="43" customFormat="1" ht="11.25" customHeight="1" x14ac:dyDescent="0.2">
      <c r="A168" s="49" t="s">
        <v>198</v>
      </c>
      <c r="B168" s="50">
        <v>42485.131000000001</v>
      </c>
      <c r="C168" s="50">
        <v>41627.244020000006</v>
      </c>
      <c r="D168" s="50">
        <v>390.43065000000001</v>
      </c>
      <c r="E168" s="50">
        <f t="shared" si="71"/>
        <v>42017.674670000008</v>
      </c>
      <c r="F168" s="50">
        <f t="shared" si="72"/>
        <v>467.45632999999361</v>
      </c>
      <c r="G168" s="50">
        <f t="shared" si="73"/>
        <v>857.88697999999567</v>
      </c>
      <c r="H168" s="47">
        <f t="shared" si="74"/>
        <v>98.899717809508473</v>
      </c>
    </row>
    <row r="169" spans="1:8" s="43" customFormat="1" ht="11.25" customHeight="1" x14ac:dyDescent="0.2">
      <c r="A169" s="49" t="s">
        <v>199</v>
      </c>
      <c r="B169" s="50">
        <v>67570.691999999995</v>
      </c>
      <c r="C169" s="50">
        <v>65291.691810000004</v>
      </c>
      <c r="D169" s="50">
        <v>272.96922999999998</v>
      </c>
      <c r="E169" s="50">
        <f t="shared" si="71"/>
        <v>65564.661040000006</v>
      </c>
      <c r="F169" s="50">
        <f t="shared" si="72"/>
        <v>2006.0309599999891</v>
      </c>
      <c r="G169" s="50">
        <f t="shared" si="73"/>
        <v>2279.0001899999916</v>
      </c>
      <c r="H169" s="47">
        <f t="shared" si="74"/>
        <v>97.031211460732138</v>
      </c>
    </row>
    <row r="170" spans="1:8" s="43" customFormat="1" ht="11.25" customHeight="1" x14ac:dyDescent="0.2">
      <c r="A170" s="57"/>
      <c r="B170" s="50"/>
      <c r="C170" s="56"/>
      <c r="D170" s="50"/>
      <c r="E170" s="56"/>
      <c r="F170" s="56"/>
      <c r="G170" s="56"/>
      <c r="H170" s="47" t="str">
        <f t="shared" si="74"/>
        <v/>
      </c>
    </row>
    <row r="171" spans="1:8" s="43" customFormat="1" ht="11.25" customHeight="1" x14ac:dyDescent="0.2">
      <c r="A171" s="45" t="s">
        <v>200</v>
      </c>
      <c r="B171" s="59">
        <f t="shared" ref="B171:C171" si="75">SUM(B172:B179)</f>
        <v>86745100.129000008</v>
      </c>
      <c r="C171" s="59">
        <f t="shared" si="75"/>
        <v>44924212.265950002</v>
      </c>
      <c r="D171" s="59">
        <f t="shared" ref="D171:G171" si="76">SUM(D172:D179)</f>
        <v>1672566.7104499997</v>
      </c>
      <c r="E171" s="59">
        <f t="shared" si="76"/>
        <v>46596778.976399988</v>
      </c>
      <c r="F171" s="59">
        <f t="shared" si="76"/>
        <v>40148321.152600005</v>
      </c>
      <c r="G171" s="59">
        <f t="shared" si="76"/>
        <v>41820887.863049999</v>
      </c>
      <c r="H171" s="47">
        <f t="shared" si="74"/>
        <v>53.716900328785357</v>
      </c>
    </row>
    <row r="172" spans="1:8" s="43" customFormat="1" ht="11.25" customHeight="1" x14ac:dyDescent="0.2">
      <c r="A172" s="49" t="s">
        <v>83</v>
      </c>
      <c r="B172" s="50">
        <v>85691726.329999998</v>
      </c>
      <c r="C172" s="50">
        <v>44048090.260199994</v>
      </c>
      <c r="D172" s="50">
        <v>1651919.7802299997</v>
      </c>
      <c r="E172" s="50">
        <f t="shared" ref="E172:E179" si="77">C172+D172</f>
        <v>45700010.040429994</v>
      </c>
      <c r="F172" s="50">
        <f t="shared" ref="F172:F179" si="78">B172-E172</f>
        <v>39991716.289570004</v>
      </c>
      <c r="G172" s="50">
        <f t="shared" ref="G172:G179" si="79">B172-C172</f>
        <v>41643636.069800004</v>
      </c>
      <c r="H172" s="47">
        <f t="shared" si="74"/>
        <v>53.330714641503008</v>
      </c>
    </row>
    <row r="173" spans="1:8" s="43" customFormat="1" ht="11.25" customHeight="1" x14ac:dyDescent="0.2">
      <c r="A173" s="49" t="s">
        <v>201</v>
      </c>
      <c r="B173" s="50">
        <v>58927.877000000008</v>
      </c>
      <c r="C173" s="50">
        <v>51395.858409999993</v>
      </c>
      <c r="D173" s="50">
        <v>638.16336999999999</v>
      </c>
      <c r="E173" s="50">
        <f t="shared" si="77"/>
        <v>52034.021779999995</v>
      </c>
      <c r="F173" s="50">
        <f t="shared" si="78"/>
        <v>6893.8552200000122</v>
      </c>
      <c r="G173" s="50">
        <f t="shared" si="79"/>
        <v>7532.0185900000142</v>
      </c>
      <c r="H173" s="47">
        <f t="shared" si="74"/>
        <v>88.301198734853443</v>
      </c>
    </row>
    <row r="174" spans="1:8" s="43" customFormat="1" ht="11.25" customHeight="1" x14ac:dyDescent="0.2">
      <c r="A174" s="49" t="s">
        <v>316</v>
      </c>
      <c r="B174" s="50">
        <v>134583.97899999999</v>
      </c>
      <c r="C174" s="50">
        <v>98927.48947</v>
      </c>
      <c r="D174" s="50">
        <v>5.81</v>
      </c>
      <c r="E174" s="50">
        <f t="shared" si="77"/>
        <v>98933.299469999998</v>
      </c>
      <c r="F174" s="50">
        <f t="shared" si="78"/>
        <v>35650.679529999994</v>
      </c>
      <c r="G174" s="50">
        <f t="shared" si="79"/>
        <v>35656.489529999992</v>
      </c>
      <c r="H174" s="47">
        <f t="shared" si="74"/>
        <v>73.510458083573241</v>
      </c>
    </row>
    <row r="175" spans="1:8" s="43" customFormat="1" ht="11.25" customHeight="1" x14ac:dyDescent="0.2">
      <c r="A175" s="49" t="s">
        <v>202</v>
      </c>
      <c r="B175" s="50">
        <v>24098</v>
      </c>
      <c r="C175" s="50">
        <v>22552.281449999999</v>
      </c>
      <c r="D175" s="50">
        <v>760.86324999999999</v>
      </c>
      <c r="E175" s="50">
        <f t="shared" si="77"/>
        <v>23313.144699999997</v>
      </c>
      <c r="F175" s="50">
        <f t="shared" si="78"/>
        <v>784.8553000000029</v>
      </c>
      <c r="G175" s="50">
        <f t="shared" si="79"/>
        <v>1545.7185500000014</v>
      </c>
      <c r="H175" s="47">
        <f t="shared" si="74"/>
        <v>96.743068719395779</v>
      </c>
    </row>
    <row r="176" spans="1:8" s="43" customFormat="1" ht="11.25" customHeight="1" x14ac:dyDescent="0.2">
      <c r="A176" s="49" t="s">
        <v>203</v>
      </c>
      <c r="B176" s="50">
        <v>50451</v>
      </c>
      <c r="C176" s="50">
        <v>45831.558189999996</v>
      </c>
      <c r="D176" s="50">
        <v>480.90264000000002</v>
      </c>
      <c r="E176" s="50">
        <f t="shared" si="77"/>
        <v>46312.460829999996</v>
      </c>
      <c r="F176" s="50">
        <f t="shared" si="78"/>
        <v>4138.5391700000037</v>
      </c>
      <c r="G176" s="50">
        <f t="shared" si="79"/>
        <v>4619.4418100000039</v>
      </c>
      <c r="H176" s="47">
        <f t="shared" si="74"/>
        <v>91.796913500227944</v>
      </c>
    </row>
    <row r="177" spans="1:8" s="43" customFormat="1" ht="11.25" customHeight="1" x14ac:dyDescent="0.2">
      <c r="A177" s="49" t="s">
        <v>204</v>
      </c>
      <c r="B177" s="50">
        <v>106741</v>
      </c>
      <c r="C177" s="50">
        <v>68516.946219999998</v>
      </c>
      <c r="D177" s="50">
        <v>4415.4754000000003</v>
      </c>
      <c r="E177" s="50">
        <f t="shared" si="77"/>
        <v>72932.421619999994</v>
      </c>
      <c r="F177" s="50">
        <f t="shared" si="78"/>
        <v>33808.578380000006</v>
      </c>
      <c r="G177" s="50">
        <f t="shared" si="79"/>
        <v>38224.053780000002</v>
      </c>
      <c r="H177" s="47">
        <f t="shared" si="74"/>
        <v>68.326530218004322</v>
      </c>
    </row>
    <row r="178" spans="1:8" s="43" customFormat="1" ht="11.25" customHeight="1" x14ac:dyDescent="0.2">
      <c r="A178" s="49" t="s">
        <v>205</v>
      </c>
      <c r="B178" s="50">
        <v>600798.60599999991</v>
      </c>
      <c r="C178" s="50">
        <v>513280.72870000009</v>
      </c>
      <c r="D178" s="50">
        <v>12216.579679999999</v>
      </c>
      <c r="E178" s="50">
        <f t="shared" si="77"/>
        <v>525497.30838000006</v>
      </c>
      <c r="F178" s="50">
        <f t="shared" si="78"/>
        <v>75301.297619999852</v>
      </c>
      <c r="G178" s="50">
        <f t="shared" si="79"/>
        <v>87517.877299999818</v>
      </c>
      <c r="H178" s="47">
        <f t="shared" si="74"/>
        <v>87.466465989103867</v>
      </c>
    </row>
    <row r="179" spans="1:8" s="43" customFormat="1" ht="11.25" customHeight="1" x14ac:dyDescent="0.2">
      <c r="A179" s="49" t="s">
        <v>206</v>
      </c>
      <c r="B179" s="50">
        <v>77773.337</v>
      </c>
      <c r="C179" s="50">
        <v>75617.143309999999</v>
      </c>
      <c r="D179" s="50">
        <v>2129.1358799999998</v>
      </c>
      <c r="E179" s="50">
        <f t="shared" si="77"/>
        <v>77746.279190000001</v>
      </c>
      <c r="F179" s="50">
        <f t="shared" si="78"/>
        <v>27.057809999998426</v>
      </c>
      <c r="G179" s="50">
        <f t="shared" si="79"/>
        <v>2156.1936900000001</v>
      </c>
      <c r="H179" s="47">
        <f t="shared" si="74"/>
        <v>99.965209400748748</v>
      </c>
    </row>
    <row r="180" spans="1:8" s="43" customFormat="1" ht="11.25" customHeight="1" x14ac:dyDescent="0.2">
      <c r="A180" s="57"/>
      <c r="B180" s="53"/>
      <c r="C180" s="52"/>
      <c r="D180" s="53"/>
      <c r="E180" s="52"/>
      <c r="F180" s="52"/>
      <c r="G180" s="52"/>
      <c r="H180" s="47" t="str">
        <f t="shared" si="74"/>
        <v/>
      </c>
    </row>
    <row r="181" spans="1:8" s="43" customFormat="1" ht="11.25" customHeight="1" x14ac:dyDescent="0.2">
      <c r="A181" s="45" t="s">
        <v>207</v>
      </c>
      <c r="B181" s="59">
        <f t="shared" ref="B181:G181" si="80">SUM(B182:B185)</f>
        <v>1140279.3895100001</v>
      </c>
      <c r="C181" s="59">
        <f t="shared" si="80"/>
        <v>952296.53974999988</v>
      </c>
      <c r="D181" s="59">
        <f t="shared" si="80"/>
        <v>9819.1755000000012</v>
      </c>
      <c r="E181" s="59">
        <f t="shared" si="80"/>
        <v>962115.71524999989</v>
      </c>
      <c r="F181" s="59">
        <f t="shared" si="80"/>
        <v>178163.67426000023</v>
      </c>
      <c r="G181" s="59">
        <f t="shared" si="80"/>
        <v>187982.84976000019</v>
      </c>
      <c r="H181" s="47">
        <f t="shared" si="74"/>
        <v>84.375436765847311</v>
      </c>
    </row>
    <row r="182" spans="1:8" s="43" customFormat="1" ht="11.25" customHeight="1" x14ac:dyDescent="0.2">
      <c r="A182" s="49" t="s">
        <v>181</v>
      </c>
      <c r="B182" s="50">
        <v>1007834.4110000001</v>
      </c>
      <c r="C182" s="50">
        <v>849061.53814999992</v>
      </c>
      <c r="D182" s="50">
        <v>8584.2741800000003</v>
      </c>
      <c r="E182" s="50">
        <f t="shared" ref="E182:E185" si="81">C182+D182</f>
        <v>857645.81232999987</v>
      </c>
      <c r="F182" s="50">
        <f>B182-E182</f>
        <v>150188.59867000021</v>
      </c>
      <c r="G182" s="50">
        <f>B182-C182</f>
        <v>158772.87285000016</v>
      </c>
      <c r="H182" s="47">
        <f t="shared" si="74"/>
        <v>85.097889392268414</v>
      </c>
    </row>
    <row r="183" spans="1:8" s="43" customFormat="1" ht="11.4" customHeight="1" x14ac:dyDescent="0.2">
      <c r="A183" s="49" t="s">
        <v>208</v>
      </c>
      <c r="B183" s="50">
        <v>40381.937999999995</v>
      </c>
      <c r="C183" s="50">
        <v>25991.924999999999</v>
      </c>
      <c r="D183" s="50">
        <v>180.81507000000002</v>
      </c>
      <c r="E183" s="50">
        <f t="shared" si="81"/>
        <v>26172.74007</v>
      </c>
      <c r="F183" s="50">
        <f>B183-E183</f>
        <v>14209.197929999995</v>
      </c>
      <c r="G183" s="50">
        <f>B183-C183</f>
        <v>14390.012999999995</v>
      </c>
      <c r="H183" s="47">
        <f t="shared" si="74"/>
        <v>64.812986612975337</v>
      </c>
    </row>
    <row r="184" spans="1:8" s="43" customFormat="1" ht="11.25" customHeight="1" x14ac:dyDescent="0.2">
      <c r="A184" s="49" t="s">
        <v>209</v>
      </c>
      <c r="B184" s="50">
        <v>85421.728000000003</v>
      </c>
      <c r="C184" s="50">
        <v>76289.033110000004</v>
      </c>
      <c r="D184" s="50">
        <v>1054.0862500000001</v>
      </c>
      <c r="E184" s="50">
        <f t="shared" si="81"/>
        <v>77343.119359999997</v>
      </c>
      <c r="F184" s="50">
        <f>B184-E184</f>
        <v>8078.6086400000058</v>
      </c>
      <c r="G184" s="50">
        <f>B184-C184</f>
        <v>9132.6948899999988</v>
      </c>
      <c r="H184" s="47">
        <f t="shared" si="74"/>
        <v>90.542677104354524</v>
      </c>
    </row>
    <row r="185" spans="1:8" s="43" customFormat="1" ht="11.25" customHeight="1" x14ac:dyDescent="0.2">
      <c r="A185" s="62" t="s">
        <v>317</v>
      </c>
      <c r="B185" s="50">
        <v>6641.3125099999997</v>
      </c>
      <c r="C185" s="50">
        <v>954.04349000000002</v>
      </c>
      <c r="D185" s="50">
        <v>0</v>
      </c>
      <c r="E185" s="50">
        <f t="shared" si="81"/>
        <v>954.04349000000002</v>
      </c>
      <c r="F185" s="50">
        <f>B185-E185</f>
        <v>5687.2690199999997</v>
      </c>
      <c r="G185" s="50">
        <f>B185-C185</f>
        <v>5687.2690199999997</v>
      </c>
      <c r="H185" s="47">
        <f t="shared" si="74"/>
        <v>14.36528530412432</v>
      </c>
    </row>
    <row r="186" spans="1:8" s="43" customFormat="1" ht="11.25" customHeight="1" x14ac:dyDescent="0.2">
      <c r="A186" s="57" t="s">
        <v>210</v>
      </c>
      <c r="B186" s="52"/>
      <c r="C186" s="52"/>
      <c r="D186" s="52"/>
      <c r="E186" s="52"/>
      <c r="F186" s="52"/>
      <c r="G186" s="52"/>
      <c r="H186" s="47" t="str">
        <f t="shared" si="74"/>
        <v/>
      </c>
    </row>
    <row r="187" spans="1:8" s="43" customFormat="1" ht="11.25" customHeight="1" x14ac:dyDescent="0.2">
      <c r="A187" s="45" t="s">
        <v>211</v>
      </c>
      <c r="B187" s="54">
        <f t="shared" ref="B187:G187" si="82">SUM(B188:B193)</f>
        <v>2891580.3313699993</v>
      </c>
      <c r="C187" s="54">
        <f t="shared" si="82"/>
        <v>2684367.5874000001</v>
      </c>
      <c r="D187" s="54">
        <f t="shared" si="82"/>
        <v>38634.672559999992</v>
      </c>
      <c r="E187" s="59">
        <f t="shared" si="82"/>
        <v>2723002.2599599999</v>
      </c>
      <c r="F187" s="59">
        <f t="shared" si="82"/>
        <v>168578.07140999951</v>
      </c>
      <c r="G187" s="59">
        <f t="shared" si="82"/>
        <v>207212.74396999954</v>
      </c>
      <c r="H187" s="47">
        <f t="shared" si="74"/>
        <v>94.170036724169819</v>
      </c>
    </row>
    <row r="188" spans="1:8" s="43" customFormat="1" ht="11.25" customHeight="1" x14ac:dyDescent="0.2">
      <c r="A188" s="49" t="s">
        <v>181</v>
      </c>
      <c r="B188" s="50">
        <v>2292544.4973699995</v>
      </c>
      <c r="C188" s="50">
        <v>2127154.25642</v>
      </c>
      <c r="D188" s="50">
        <v>33423.059019999993</v>
      </c>
      <c r="E188" s="50">
        <f t="shared" ref="E188:E193" si="83">C188+D188</f>
        <v>2160577.31544</v>
      </c>
      <c r="F188" s="50">
        <f t="shared" ref="F188:F193" si="84">B188-E188</f>
        <v>131967.1819299995</v>
      </c>
      <c r="G188" s="50">
        <f t="shared" ref="G188:G193" si="85">B188-C188</f>
        <v>165390.24094999954</v>
      </c>
      <c r="H188" s="47">
        <f t="shared" si="74"/>
        <v>94.243637055621292</v>
      </c>
    </row>
    <row r="189" spans="1:8" s="43" customFormat="1" ht="11.25" customHeight="1" x14ac:dyDescent="0.2">
      <c r="A189" s="49" t="s">
        <v>212</v>
      </c>
      <c r="B189" s="50">
        <v>138849.24399999998</v>
      </c>
      <c r="C189" s="50">
        <v>137430.20947999999</v>
      </c>
      <c r="D189" s="50">
        <v>345.76745</v>
      </c>
      <c r="E189" s="50">
        <f t="shared" si="83"/>
        <v>137775.97693</v>
      </c>
      <c r="F189" s="50">
        <f t="shared" si="84"/>
        <v>1073.2670699999726</v>
      </c>
      <c r="G189" s="50">
        <f t="shared" si="85"/>
        <v>1419.0345199999865</v>
      </c>
      <c r="H189" s="47">
        <f t="shared" si="74"/>
        <v>99.227027069733282</v>
      </c>
    </row>
    <row r="190" spans="1:8" s="43" customFormat="1" ht="11.25" customHeight="1" x14ac:dyDescent="0.2">
      <c r="A190" s="49" t="s">
        <v>213</v>
      </c>
      <c r="B190" s="50">
        <v>29804.455000000002</v>
      </c>
      <c r="C190" s="50">
        <v>25554.533339999998</v>
      </c>
      <c r="D190" s="50">
        <v>32.30256</v>
      </c>
      <c r="E190" s="50">
        <f t="shared" si="83"/>
        <v>25586.835899999998</v>
      </c>
      <c r="F190" s="50">
        <f t="shared" si="84"/>
        <v>4217.6191000000035</v>
      </c>
      <c r="G190" s="50">
        <f t="shared" si="85"/>
        <v>4249.9216600000036</v>
      </c>
      <c r="H190" s="47">
        <f t="shared" si="74"/>
        <v>85.849031294147125</v>
      </c>
    </row>
    <row r="191" spans="1:8" s="43" customFormat="1" ht="11.25" customHeight="1" x14ac:dyDescent="0.2">
      <c r="A191" s="49" t="s">
        <v>214</v>
      </c>
      <c r="B191" s="50">
        <v>50449.868999999999</v>
      </c>
      <c r="C191" s="50">
        <v>50436.47163</v>
      </c>
      <c r="D191" s="50">
        <v>0</v>
      </c>
      <c r="E191" s="50">
        <f t="shared" si="83"/>
        <v>50436.47163</v>
      </c>
      <c r="F191" s="50">
        <f t="shared" si="84"/>
        <v>13.397369999998773</v>
      </c>
      <c r="G191" s="50">
        <f t="shared" si="85"/>
        <v>13.397369999998773</v>
      </c>
      <c r="H191" s="47">
        <f t="shared" si="74"/>
        <v>99.97344419268957</v>
      </c>
    </row>
    <row r="192" spans="1:8" s="43" customFormat="1" ht="11.25" customHeight="1" x14ac:dyDescent="0.2">
      <c r="A192" s="49" t="s">
        <v>215</v>
      </c>
      <c r="B192" s="50">
        <v>53605.228999999999</v>
      </c>
      <c r="C192" s="50">
        <v>45192.967020000004</v>
      </c>
      <c r="D192" s="50">
        <v>2153.34492</v>
      </c>
      <c r="E192" s="50">
        <f t="shared" si="83"/>
        <v>47346.311940000007</v>
      </c>
      <c r="F192" s="50">
        <f t="shared" si="84"/>
        <v>6258.9170599999925</v>
      </c>
      <c r="G192" s="50">
        <f t="shared" si="85"/>
        <v>8412.2619799999957</v>
      </c>
      <c r="H192" s="47">
        <f t="shared" si="74"/>
        <v>88.324054990978595</v>
      </c>
    </row>
    <row r="193" spans="1:8" s="43" customFormat="1" ht="11.4" x14ac:dyDescent="0.2">
      <c r="A193" s="49" t="s">
        <v>216</v>
      </c>
      <c r="B193" s="50">
        <v>326327.03700000013</v>
      </c>
      <c r="C193" s="50">
        <v>298599.14951000008</v>
      </c>
      <c r="D193" s="50">
        <v>2680.1986099999995</v>
      </c>
      <c r="E193" s="50">
        <f t="shared" si="83"/>
        <v>301279.3481200001</v>
      </c>
      <c r="F193" s="50">
        <f t="shared" si="84"/>
        <v>25047.688880000031</v>
      </c>
      <c r="G193" s="50">
        <f t="shared" si="85"/>
        <v>27727.887490000052</v>
      </c>
      <c r="H193" s="47">
        <f t="shared" si="74"/>
        <v>92.324359908921679</v>
      </c>
    </row>
    <row r="194" spans="1:8" s="43" customFormat="1" ht="11.4" x14ac:dyDescent="0.2">
      <c r="A194" s="57"/>
      <c r="B194" s="52"/>
      <c r="C194" s="52"/>
      <c r="D194" s="52"/>
      <c r="E194" s="52"/>
      <c r="F194" s="52"/>
      <c r="G194" s="52"/>
      <c r="H194" s="47" t="str">
        <f t="shared" si="74"/>
        <v/>
      </c>
    </row>
    <row r="195" spans="1:8" s="43" customFormat="1" ht="11.25" customHeight="1" x14ac:dyDescent="0.2">
      <c r="A195" s="45" t="s">
        <v>217</v>
      </c>
      <c r="B195" s="66">
        <f t="shared" ref="B195:C195" si="86">SUM(B196:B202)</f>
        <v>37810283.824999996</v>
      </c>
      <c r="C195" s="66">
        <f t="shared" si="86"/>
        <v>25899989.645590007</v>
      </c>
      <c r="D195" s="66">
        <f t="shared" ref="D195:G195" si="87">SUM(D196:D202)</f>
        <v>507808.14545999991</v>
      </c>
      <c r="E195" s="97">
        <f t="shared" si="87"/>
        <v>26407797.791050002</v>
      </c>
      <c r="F195" s="97">
        <f t="shared" si="87"/>
        <v>11402486.03394999</v>
      </c>
      <c r="G195" s="97">
        <f t="shared" si="87"/>
        <v>11910294.17940999</v>
      </c>
      <c r="H195" s="47">
        <f t="shared" si="74"/>
        <v>69.842897538868201</v>
      </c>
    </row>
    <row r="196" spans="1:8" s="43" customFormat="1" ht="11.25" customHeight="1" x14ac:dyDescent="0.2">
      <c r="A196" s="49" t="s">
        <v>181</v>
      </c>
      <c r="B196" s="50">
        <v>28006644.647999994</v>
      </c>
      <c r="C196" s="50">
        <v>16471462.515470004</v>
      </c>
      <c r="D196" s="50">
        <v>482138.9371199999</v>
      </c>
      <c r="E196" s="50">
        <f t="shared" ref="E196:E202" si="88">C196+D196</f>
        <v>16953601.452590004</v>
      </c>
      <c r="F196" s="50">
        <f t="shared" ref="F196:F202" si="89">B196-E196</f>
        <v>11053043.195409991</v>
      </c>
      <c r="G196" s="50">
        <f t="shared" ref="G196:G202" si="90">B196-C196</f>
        <v>11535182.132529991</v>
      </c>
      <c r="H196" s="47">
        <f t="shared" ref="H196:H227" si="91">IFERROR(E196/B196*100,"")</f>
        <v>60.534211311888406</v>
      </c>
    </row>
    <row r="197" spans="1:8" s="43" customFormat="1" ht="11.25" customHeight="1" x14ac:dyDescent="0.2">
      <c r="A197" s="49" t="s">
        <v>218</v>
      </c>
      <c r="B197" s="50">
        <v>98237.157000000007</v>
      </c>
      <c r="C197" s="50">
        <v>86415.052049999998</v>
      </c>
      <c r="D197" s="50">
        <v>5262.5105400000002</v>
      </c>
      <c r="E197" s="50">
        <f t="shared" si="88"/>
        <v>91677.562590000001</v>
      </c>
      <c r="F197" s="50">
        <f t="shared" si="89"/>
        <v>6559.5944100000052</v>
      </c>
      <c r="G197" s="50">
        <f t="shared" si="90"/>
        <v>11822.104950000008</v>
      </c>
      <c r="H197" s="47">
        <f t="shared" si="91"/>
        <v>93.322695189560505</v>
      </c>
    </row>
    <row r="198" spans="1:8" s="43" customFormat="1" ht="11.25" customHeight="1" x14ac:dyDescent="0.2">
      <c r="A198" s="49" t="s">
        <v>219</v>
      </c>
      <c r="B198" s="50">
        <v>391594.34899999993</v>
      </c>
      <c r="C198" s="50">
        <v>349220.22712000005</v>
      </c>
      <c r="D198" s="50">
        <v>2358.2239199999999</v>
      </c>
      <c r="E198" s="50">
        <f t="shared" si="88"/>
        <v>351578.45104000007</v>
      </c>
      <c r="F198" s="50">
        <f t="shared" si="89"/>
        <v>40015.897959999857</v>
      </c>
      <c r="G198" s="50">
        <f t="shared" si="90"/>
        <v>42374.121879999875</v>
      </c>
      <c r="H198" s="47">
        <f t="shared" si="91"/>
        <v>89.78128819729217</v>
      </c>
    </row>
    <row r="199" spans="1:8" s="43" customFormat="1" ht="11.25" customHeight="1" x14ac:dyDescent="0.2">
      <c r="A199" s="49" t="s">
        <v>220</v>
      </c>
      <c r="B199" s="50">
        <v>14927</v>
      </c>
      <c r="C199" s="50">
        <v>14895.425509999999</v>
      </c>
      <c r="D199" s="50">
        <v>30.252470000000002</v>
      </c>
      <c r="E199" s="50">
        <f t="shared" si="88"/>
        <v>14925.677979999999</v>
      </c>
      <c r="F199" s="50">
        <f t="shared" si="89"/>
        <v>1.3220200000014302</v>
      </c>
      <c r="G199" s="50">
        <f t="shared" si="90"/>
        <v>31.574490000000878</v>
      </c>
      <c r="H199" s="47">
        <f t="shared" si="91"/>
        <v>99.99114343136597</v>
      </c>
    </row>
    <row r="200" spans="1:8" s="43" customFormat="1" ht="11.25" customHeight="1" x14ac:dyDescent="0.2">
      <c r="A200" s="49" t="s">
        <v>221</v>
      </c>
      <c r="B200" s="50">
        <v>438238.42000000004</v>
      </c>
      <c r="C200" s="50">
        <v>400512.71915999998</v>
      </c>
      <c r="D200" s="50">
        <v>10727.421920000001</v>
      </c>
      <c r="E200" s="50">
        <f t="shared" si="88"/>
        <v>411240.14107999997</v>
      </c>
      <c r="F200" s="50">
        <f t="shared" si="89"/>
        <v>26998.27892000007</v>
      </c>
      <c r="G200" s="50">
        <f t="shared" si="90"/>
        <v>37725.700840000063</v>
      </c>
      <c r="H200" s="47">
        <f t="shared" si="91"/>
        <v>93.839362847282985</v>
      </c>
    </row>
    <row r="201" spans="1:8" s="43" customFormat="1" ht="11.25" customHeight="1" x14ac:dyDescent="0.2">
      <c r="A201" s="49" t="s">
        <v>222</v>
      </c>
      <c r="B201" s="50">
        <v>8846673.2510000002</v>
      </c>
      <c r="C201" s="50">
        <v>8564875.8343800008</v>
      </c>
      <c r="D201" s="50">
        <v>7282.0694899999999</v>
      </c>
      <c r="E201" s="50">
        <f t="shared" si="88"/>
        <v>8572157.9038700014</v>
      </c>
      <c r="F201" s="50">
        <f t="shared" si="89"/>
        <v>274515.34712999873</v>
      </c>
      <c r="G201" s="50">
        <f t="shared" si="90"/>
        <v>281797.41661999933</v>
      </c>
      <c r="H201" s="47">
        <f t="shared" si="91"/>
        <v>96.89696522815548</v>
      </c>
    </row>
    <row r="202" spans="1:8" s="43" customFormat="1" ht="11.25" customHeight="1" x14ac:dyDescent="0.2">
      <c r="A202" s="49" t="s">
        <v>223</v>
      </c>
      <c r="B202" s="50">
        <v>13969</v>
      </c>
      <c r="C202" s="50">
        <v>12607.8719</v>
      </c>
      <c r="D202" s="50">
        <v>8.73</v>
      </c>
      <c r="E202" s="50">
        <f t="shared" si="88"/>
        <v>12616.6019</v>
      </c>
      <c r="F202" s="50">
        <f t="shared" si="89"/>
        <v>1352.3981000000003</v>
      </c>
      <c r="G202" s="50">
        <f t="shared" si="90"/>
        <v>1361.1280999999999</v>
      </c>
      <c r="H202" s="47">
        <f t="shared" si="91"/>
        <v>90.31857613286563</v>
      </c>
    </row>
    <row r="203" spans="1:8" s="43" customFormat="1" ht="11.25" customHeight="1" x14ac:dyDescent="0.2">
      <c r="A203" s="57"/>
      <c r="B203" s="52"/>
      <c r="C203" s="52"/>
      <c r="D203" s="52"/>
      <c r="E203" s="52"/>
      <c r="F203" s="52"/>
      <c r="G203" s="52"/>
      <c r="H203" s="47" t="str">
        <f t="shared" si="91"/>
        <v/>
      </c>
    </row>
    <row r="204" spans="1:8" s="43" customFormat="1" ht="11.25" customHeight="1" x14ac:dyDescent="0.2">
      <c r="A204" s="45" t="s">
        <v>224</v>
      </c>
      <c r="B204" s="67">
        <f>SUM(B205:B211)</f>
        <v>4844504.8060000008</v>
      </c>
      <c r="C204" s="67">
        <f>SUM(C205:C211)</f>
        <v>4381683.8634899994</v>
      </c>
      <c r="D204" s="67">
        <f>SUM(D205:D211)</f>
        <v>40687.299479999994</v>
      </c>
      <c r="E204" s="67">
        <f t="shared" ref="E204:G204" si="92">SUM(E205:E211)</f>
        <v>4422371.162969999</v>
      </c>
      <c r="F204" s="67">
        <f t="shared" si="92"/>
        <v>422133.64303000009</v>
      </c>
      <c r="G204" s="67">
        <f t="shared" si="92"/>
        <v>462820.9425100002</v>
      </c>
      <c r="H204" s="47">
        <f t="shared" si="91"/>
        <v>91.286340711083994</v>
      </c>
    </row>
    <row r="205" spans="1:8" s="43" customFormat="1" ht="11.25" customHeight="1" x14ac:dyDescent="0.2">
      <c r="A205" s="49" t="s">
        <v>181</v>
      </c>
      <c r="B205" s="50">
        <v>892571.52400000091</v>
      </c>
      <c r="C205" s="50">
        <v>633957.77605999867</v>
      </c>
      <c r="D205" s="50">
        <v>14947.892479999995</v>
      </c>
      <c r="E205" s="50">
        <f t="shared" ref="E205:E211" si="93">C205+D205</f>
        <v>648905.6685399987</v>
      </c>
      <c r="F205" s="50">
        <f t="shared" ref="F205:F211" si="94">B205-E205</f>
        <v>243665.8554600022</v>
      </c>
      <c r="G205" s="50">
        <f t="shared" ref="G205:G211" si="95">B205-C205</f>
        <v>258613.74794000224</v>
      </c>
      <c r="H205" s="47">
        <f t="shared" si="91"/>
        <v>72.700691327454678</v>
      </c>
    </row>
    <row r="206" spans="1:8" s="43" customFormat="1" ht="11.25" customHeight="1" x14ac:dyDescent="0.2">
      <c r="A206" s="49" t="s">
        <v>225</v>
      </c>
      <c r="B206" s="50">
        <v>13499.999999999998</v>
      </c>
      <c r="C206" s="50">
        <v>10881.277390000001</v>
      </c>
      <c r="D206" s="50">
        <v>45.373179999999998</v>
      </c>
      <c r="E206" s="50">
        <f t="shared" si="93"/>
        <v>10926.650570000002</v>
      </c>
      <c r="F206" s="50">
        <f t="shared" si="94"/>
        <v>2573.3494299999966</v>
      </c>
      <c r="G206" s="50">
        <f t="shared" si="95"/>
        <v>2618.7226099999971</v>
      </c>
      <c r="H206" s="47">
        <f t="shared" si="91"/>
        <v>80.938152370370403</v>
      </c>
    </row>
    <row r="207" spans="1:8" s="43" customFormat="1" ht="11.25" customHeight="1" x14ac:dyDescent="0.2">
      <c r="A207" s="49" t="s">
        <v>226</v>
      </c>
      <c r="B207" s="50">
        <v>85429.13</v>
      </c>
      <c r="C207" s="50">
        <v>85429.021180000011</v>
      </c>
      <c r="D207" s="50">
        <v>0</v>
      </c>
      <c r="E207" s="50">
        <f t="shared" si="93"/>
        <v>85429.021180000011</v>
      </c>
      <c r="F207" s="50">
        <f t="shared" si="94"/>
        <v>0.1088199999940116</v>
      </c>
      <c r="G207" s="50">
        <f t="shared" si="95"/>
        <v>0.1088199999940116</v>
      </c>
      <c r="H207" s="47">
        <f t="shared" si="91"/>
        <v>99.999872619561984</v>
      </c>
    </row>
    <row r="208" spans="1:8" s="43" customFormat="1" ht="11.25" customHeight="1" x14ac:dyDescent="0.2">
      <c r="A208" s="49" t="s">
        <v>227</v>
      </c>
      <c r="B208" s="50">
        <v>31025.331999999999</v>
      </c>
      <c r="C208" s="50">
        <v>30556.759859999998</v>
      </c>
      <c r="D208" s="50">
        <v>263.62438000000003</v>
      </c>
      <c r="E208" s="50">
        <f t="shared" si="93"/>
        <v>30820.384239999999</v>
      </c>
      <c r="F208" s="50">
        <f t="shared" si="94"/>
        <v>204.94775999999911</v>
      </c>
      <c r="G208" s="50">
        <f t="shared" si="95"/>
        <v>468.57214000000022</v>
      </c>
      <c r="H208" s="47">
        <f t="shared" si="91"/>
        <v>99.339417995591475</v>
      </c>
    </row>
    <row r="209" spans="1:8" s="43" customFormat="1" ht="11.25" customHeight="1" x14ac:dyDescent="0.2">
      <c r="A209" s="49" t="s">
        <v>228</v>
      </c>
      <c r="B209" s="50">
        <v>36123</v>
      </c>
      <c r="C209" s="50">
        <v>34848.884130000006</v>
      </c>
      <c r="D209" s="50">
        <v>1255.7118899999998</v>
      </c>
      <c r="E209" s="50">
        <f t="shared" si="93"/>
        <v>36104.596020000005</v>
      </c>
      <c r="F209" s="50">
        <f t="shared" si="94"/>
        <v>18.403979999995499</v>
      </c>
      <c r="G209" s="50">
        <f t="shared" si="95"/>
        <v>1274.1158699999942</v>
      </c>
      <c r="H209" s="47">
        <f t="shared" si="91"/>
        <v>99.949051905987886</v>
      </c>
    </row>
    <row r="210" spans="1:8" s="43" customFormat="1" ht="11.25" customHeight="1" x14ac:dyDescent="0.2">
      <c r="A210" s="49" t="s">
        <v>229</v>
      </c>
      <c r="B210" s="50">
        <v>3560351.061999999</v>
      </c>
      <c r="C210" s="50">
        <v>3394901.942710001</v>
      </c>
      <c r="D210" s="50">
        <v>21544.202730000001</v>
      </c>
      <c r="E210" s="50">
        <f t="shared" si="93"/>
        <v>3416446.145440001</v>
      </c>
      <c r="F210" s="50">
        <f t="shared" si="94"/>
        <v>143904.91655999795</v>
      </c>
      <c r="G210" s="50">
        <f t="shared" si="95"/>
        <v>165449.11928999797</v>
      </c>
      <c r="H210" s="47">
        <f t="shared" si="91"/>
        <v>95.958125643959377</v>
      </c>
    </row>
    <row r="211" spans="1:8" s="43" customFormat="1" ht="11.25" customHeight="1" x14ac:dyDescent="0.2">
      <c r="A211" s="49" t="s">
        <v>230</v>
      </c>
      <c r="B211" s="50">
        <v>225504.75799999994</v>
      </c>
      <c r="C211" s="50">
        <v>191108.20215999999</v>
      </c>
      <c r="D211" s="50">
        <v>2630.4948200000003</v>
      </c>
      <c r="E211" s="50">
        <f t="shared" si="93"/>
        <v>193738.69697999998</v>
      </c>
      <c r="F211" s="50">
        <f t="shared" si="94"/>
        <v>31766.061019999965</v>
      </c>
      <c r="G211" s="50">
        <f t="shared" si="95"/>
        <v>34396.555839999957</v>
      </c>
      <c r="H211" s="47">
        <f t="shared" si="91"/>
        <v>85.913352205189412</v>
      </c>
    </row>
    <row r="212" spans="1:8" s="43" customFormat="1" ht="11.25" customHeight="1" x14ac:dyDescent="0.2">
      <c r="A212" s="57"/>
      <c r="B212" s="52"/>
      <c r="C212" s="52"/>
      <c r="D212" s="52"/>
      <c r="E212" s="52"/>
      <c r="F212" s="52"/>
      <c r="G212" s="52"/>
      <c r="H212" s="47" t="str">
        <f t="shared" si="91"/>
        <v/>
      </c>
    </row>
    <row r="213" spans="1:8" s="43" customFormat="1" ht="11.25" customHeight="1" x14ac:dyDescent="0.2">
      <c r="A213" s="45" t="s">
        <v>318</v>
      </c>
      <c r="B213" s="66">
        <f>SUM(B214:B217)</f>
        <v>437759.82399999996</v>
      </c>
      <c r="C213" s="66">
        <f>SUM(C214:C217)</f>
        <v>406602.06524999999</v>
      </c>
      <c r="D213" s="66">
        <f>SUM(D214:D217)</f>
        <v>8618.5421600000009</v>
      </c>
      <c r="E213" s="66">
        <f t="shared" ref="E213:G213" si="96">SUM(E214:E217)</f>
        <v>415220.60741</v>
      </c>
      <c r="F213" s="66">
        <f t="shared" si="96"/>
        <v>22539.21658999996</v>
      </c>
      <c r="G213" s="66">
        <f t="shared" si="96"/>
        <v>31157.758749999957</v>
      </c>
      <c r="H213" s="47">
        <f t="shared" si="91"/>
        <v>94.851236830266998</v>
      </c>
    </row>
    <row r="214" spans="1:8" s="43" customFormat="1" ht="11.25" customHeight="1" x14ac:dyDescent="0.2">
      <c r="A214" s="49" t="s">
        <v>319</v>
      </c>
      <c r="B214" s="50">
        <v>192817.82399999996</v>
      </c>
      <c r="C214" s="50">
        <v>165736.24455</v>
      </c>
      <c r="D214" s="50">
        <v>6424.4437400000006</v>
      </c>
      <c r="E214" s="50">
        <f t="shared" ref="E214:E217" si="97">C214+D214</f>
        <v>172160.68828999999</v>
      </c>
      <c r="F214" s="50">
        <f>B214-E214</f>
        <v>20657.135709999973</v>
      </c>
      <c r="G214" s="50">
        <f>B214-C214</f>
        <v>27081.579449999961</v>
      </c>
      <c r="H214" s="47">
        <f t="shared" si="91"/>
        <v>89.286708416541416</v>
      </c>
    </row>
    <row r="215" spans="1:8" s="43" customFormat="1" ht="11.25" customHeight="1" x14ac:dyDescent="0.2">
      <c r="A215" s="49" t="s">
        <v>231</v>
      </c>
      <c r="B215" s="50">
        <v>188910</v>
      </c>
      <c r="C215" s="50">
        <v>187148.86507</v>
      </c>
      <c r="D215" s="50">
        <v>1758.93788</v>
      </c>
      <c r="E215" s="50">
        <f t="shared" si="97"/>
        <v>188907.80295000001</v>
      </c>
      <c r="F215" s="50">
        <f>B215-E215</f>
        <v>2.1970499999879394</v>
      </c>
      <c r="G215" s="50">
        <f>B215-C215</f>
        <v>1761.1349300000002</v>
      </c>
      <c r="H215" s="47">
        <f t="shared" si="91"/>
        <v>99.998836985866291</v>
      </c>
    </row>
    <row r="216" spans="1:8" s="43" customFormat="1" ht="11.25" customHeight="1" x14ac:dyDescent="0.2">
      <c r="A216" s="49" t="s">
        <v>232</v>
      </c>
      <c r="B216" s="50">
        <v>0</v>
      </c>
      <c r="C216" s="50">
        <v>0</v>
      </c>
      <c r="D216" s="50">
        <v>0</v>
      </c>
      <c r="E216" s="50">
        <f t="shared" si="97"/>
        <v>0</v>
      </c>
      <c r="F216" s="50">
        <f>B216-E216</f>
        <v>0</v>
      </c>
      <c r="G216" s="50">
        <f>B216-C216</f>
        <v>0</v>
      </c>
      <c r="H216" s="47" t="str">
        <f t="shared" si="91"/>
        <v/>
      </c>
    </row>
    <row r="217" spans="1:8" s="43" customFormat="1" ht="11.25" customHeight="1" x14ac:dyDescent="0.2">
      <c r="A217" s="49" t="s">
        <v>233</v>
      </c>
      <c r="B217" s="50">
        <v>56032</v>
      </c>
      <c r="C217" s="50">
        <v>53716.955630000004</v>
      </c>
      <c r="D217" s="50">
        <v>435.16053999999997</v>
      </c>
      <c r="E217" s="50">
        <f t="shared" si="97"/>
        <v>54152.116170000001</v>
      </c>
      <c r="F217" s="50">
        <f>B217-E217</f>
        <v>1879.8838299999989</v>
      </c>
      <c r="G217" s="50">
        <f>B217-C217</f>
        <v>2315.044369999996</v>
      </c>
      <c r="H217" s="47">
        <f t="shared" si="91"/>
        <v>96.644981742575681</v>
      </c>
    </row>
    <row r="218" spans="1:8" s="43" customFormat="1" ht="11.25" customHeight="1" x14ac:dyDescent="0.2">
      <c r="A218" s="57"/>
      <c r="B218" s="50"/>
      <c r="C218" s="56"/>
      <c r="D218" s="50"/>
      <c r="E218" s="56"/>
      <c r="F218" s="56"/>
      <c r="G218" s="56"/>
      <c r="H218" s="47" t="str">
        <f t="shared" si="91"/>
        <v/>
      </c>
    </row>
    <row r="219" spans="1:8" s="43" customFormat="1" ht="11.25" customHeight="1" x14ac:dyDescent="0.2">
      <c r="A219" s="45" t="s">
        <v>235</v>
      </c>
      <c r="B219" s="67">
        <f>SUM(B220:B232)+SUM(B237:B251)</f>
        <v>16104363.187619999</v>
      </c>
      <c r="C219" s="67">
        <f>SUM(C220:C232)+SUM(C237:C251)</f>
        <v>12080024.378299996</v>
      </c>
      <c r="D219" s="67">
        <f t="shared" ref="D219:G219" si="98">SUM(D220:D232)+SUM(D237:D251)</f>
        <v>207994.22410999998</v>
      </c>
      <c r="E219" s="67">
        <f t="shared" si="98"/>
        <v>12288018.602409994</v>
      </c>
      <c r="F219" s="67">
        <f t="shared" si="98"/>
        <v>3816344.5852100048</v>
      </c>
      <c r="G219" s="67">
        <f t="shared" si="98"/>
        <v>4024338.8093200047</v>
      </c>
      <c r="H219" s="47">
        <f t="shared" si="91"/>
        <v>76.302418538699087</v>
      </c>
    </row>
    <row r="220" spans="1:8" s="43" customFormat="1" ht="11.25" customHeight="1" x14ac:dyDescent="0.2">
      <c r="A220" s="49" t="s">
        <v>236</v>
      </c>
      <c r="B220" s="50">
        <v>92585</v>
      </c>
      <c r="C220" s="50">
        <v>70680.496350000001</v>
      </c>
      <c r="D220" s="50">
        <v>0</v>
      </c>
      <c r="E220" s="50">
        <f t="shared" ref="E220:E231" si="99">C220+D220</f>
        <v>70680.496350000001</v>
      </c>
      <c r="F220" s="50">
        <f t="shared" ref="F220:F231" si="100">B220-E220</f>
        <v>21904.503649999999</v>
      </c>
      <c r="G220" s="50">
        <f t="shared" ref="G220:G231" si="101">B220-C220</f>
        <v>21904.503649999999</v>
      </c>
      <c r="H220" s="47">
        <f t="shared" si="91"/>
        <v>76.341196036074948</v>
      </c>
    </row>
    <row r="221" spans="1:8" s="43" customFormat="1" ht="11.25" customHeight="1" x14ac:dyDescent="0.2">
      <c r="A221" s="49" t="s">
        <v>237</v>
      </c>
      <c r="B221" s="50">
        <v>53097.471999999994</v>
      </c>
      <c r="C221" s="50">
        <v>52628.523549999998</v>
      </c>
      <c r="D221" s="50">
        <v>388.23764</v>
      </c>
      <c r="E221" s="50">
        <f t="shared" si="99"/>
        <v>53016.761189999997</v>
      </c>
      <c r="F221" s="50">
        <f t="shared" si="100"/>
        <v>80.710809999996854</v>
      </c>
      <c r="G221" s="50">
        <f t="shared" si="101"/>
        <v>468.94844999999623</v>
      </c>
      <c r="H221" s="47">
        <f t="shared" si="91"/>
        <v>99.847995004357273</v>
      </c>
    </row>
    <row r="222" spans="1:8" s="43" customFormat="1" ht="11.25" customHeight="1" x14ac:dyDescent="0.2">
      <c r="A222" s="49" t="s">
        <v>238</v>
      </c>
      <c r="B222" s="50">
        <v>69361.203999999998</v>
      </c>
      <c r="C222" s="50">
        <v>49154.761749999998</v>
      </c>
      <c r="D222" s="50">
        <v>2757.4260600000002</v>
      </c>
      <c r="E222" s="50">
        <f t="shared" si="99"/>
        <v>51912.187809999996</v>
      </c>
      <c r="F222" s="50">
        <f t="shared" si="100"/>
        <v>17449.016190000002</v>
      </c>
      <c r="G222" s="50">
        <f t="shared" si="101"/>
        <v>20206.44225</v>
      </c>
      <c r="H222" s="47">
        <f t="shared" si="91"/>
        <v>74.843262250753313</v>
      </c>
    </row>
    <row r="223" spans="1:8" s="43" customFormat="1" ht="11.25" customHeight="1" x14ac:dyDescent="0.2">
      <c r="A223" s="49" t="s">
        <v>239</v>
      </c>
      <c r="B223" s="50">
        <v>7705878.26162</v>
      </c>
      <c r="C223" s="50">
        <v>5401522.3553399956</v>
      </c>
      <c r="D223" s="50">
        <v>105925.99133999998</v>
      </c>
      <c r="E223" s="50">
        <f t="shared" si="99"/>
        <v>5507448.3466799958</v>
      </c>
      <c r="F223" s="50">
        <f t="shared" si="100"/>
        <v>2198429.9149400042</v>
      </c>
      <c r="G223" s="50">
        <f t="shared" si="101"/>
        <v>2304355.9062800044</v>
      </c>
      <c r="H223" s="47">
        <f t="shared" si="91"/>
        <v>71.470741681846533</v>
      </c>
    </row>
    <row r="224" spans="1:8" s="43" customFormat="1" ht="11.25" customHeight="1" x14ac:dyDescent="0.2">
      <c r="A224" s="49" t="s">
        <v>240</v>
      </c>
      <c r="B224" s="50">
        <v>29585.542000000001</v>
      </c>
      <c r="C224" s="50">
        <v>27724.674010000002</v>
      </c>
      <c r="D224" s="50">
        <v>397.43756000000002</v>
      </c>
      <c r="E224" s="50">
        <f t="shared" si="99"/>
        <v>28122.111570000001</v>
      </c>
      <c r="F224" s="50">
        <f t="shared" si="100"/>
        <v>1463.4304300000003</v>
      </c>
      <c r="G224" s="50">
        <f t="shared" si="101"/>
        <v>1860.8679899999988</v>
      </c>
      <c r="H224" s="47">
        <f t="shared" si="91"/>
        <v>95.053562209541397</v>
      </c>
    </row>
    <row r="225" spans="1:8" s="43" customFormat="1" ht="11.25" customHeight="1" x14ac:dyDescent="0.2">
      <c r="A225" s="49" t="s">
        <v>241</v>
      </c>
      <c r="B225" s="50">
        <v>113947.09299999999</v>
      </c>
      <c r="C225" s="50">
        <v>107186.93512000001</v>
      </c>
      <c r="D225" s="50">
        <v>538.81011000000001</v>
      </c>
      <c r="E225" s="50">
        <f t="shared" si="99"/>
        <v>107725.74523000001</v>
      </c>
      <c r="F225" s="50">
        <f t="shared" si="100"/>
        <v>6221.3477699999785</v>
      </c>
      <c r="G225" s="50">
        <f t="shared" si="101"/>
        <v>6760.1578799999843</v>
      </c>
      <c r="H225" s="47">
        <f t="shared" si="91"/>
        <v>94.540143494490053</v>
      </c>
    </row>
    <row r="226" spans="1:8" s="43" customFormat="1" ht="11.25" customHeight="1" x14ac:dyDescent="0.2">
      <c r="A226" s="49" t="s">
        <v>242</v>
      </c>
      <c r="B226" s="50">
        <v>356464.2</v>
      </c>
      <c r="C226" s="50">
        <v>246069.31047</v>
      </c>
      <c r="D226" s="50">
        <v>9521.6381400000009</v>
      </c>
      <c r="E226" s="50">
        <f t="shared" si="99"/>
        <v>255590.94860999999</v>
      </c>
      <c r="F226" s="50">
        <f t="shared" si="100"/>
        <v>100873.25139000002</v>
      </c>
      <c r="G226" s="50">
        <f t="shared" si="101"/>
        <v>110394.88953000001</v>
      </c>
      <c r="H226" s="47">
        <f t="shared" si="91"/>
        <v>71.701716079763401</v>
      </c>
    </row>
    <row r="227" spans="1:8" s="43" customFormat="1" ht="11.25" customHeight="1" x14ac:dyDescent="0.2">
      <c r="A227" s="49" t="s">
        <v>243</v>
      </c>
      <c r="B227" s="50">
        <v>114513.22499999999</v>
      </c>
      <c r="C227" s="50">
        <v>80410.881290000005</v>
      </c>
      <c r="D227" s="50">
        <v>4350.9293499999994</v>
      </c>
      <c r="E227" s="50">
        <f t="shared" si="99"/>
        <v>84761.810640000011</v>
      </c>
      <c r="F227" s="50">
        <f t="shared" si="100"/>
        <v>29751.414359999981</v>
      </c>
      <c r="G227" s="50">
        <f t="shared" si="101"/>
        <v>34102.343709999986</v>
      </c>
      <c r="H227" s="47">
        <f t="shared" si="91"/>
        <v>74.019232835334108</v>
      </c>
    </row>
    <row r="228" spans="1:8" s="43" customFormat="1" ht="11.25" customHeight="1" x14ac:dyDescent="0.2">
      <c r="A228" s="49" t="s">
        <v>244</v>
      </c>
      <c r="B228" s="50">
        <v>58428.552000000003</v>
      </c>
      <c r="C228" s="50">
        <v>46318.112670000002</v>
      </c>
      <c r="D228" s="50">
        <v>2337.7797700000001</v>
      </c>
      <c r="E228" s="50">
        <f t="shared" si="99"/>
        <v>48655.892440000003</v>
      </c>
      <c r="F228" s="50">
        <f t="shared" si="100"/>
        <v>9772.6595600000001</v>
      </c>
      <c r="G228" s="50">
        <f t="shared" si="101"/>
        <v>12110.439330000001</v>
      </c>
      <c r="H228" s="47">
        <f t="shared" ref="H228:H259" si="102">IFERROR(E228/B228*100,"")</f>
        <v>83.274171230531266</v>
      </c>
    </row>
    <row r="229" spans="1:8" s="43" customFormat="1" ht="11.25" customHeight="1" x14ac:dyDescent="0.2">
      <c r="A229" s="49" t="s">
        <v>245</v>
      </c>
      <c r="B229" s="50">
        <v>94660.366999999998</v>
      </c>
      <c r="C229" s="50">
        <v>77360.451379999999</v>
      </c>
      <c r="D229" s="50">
        <v>1737.9705900000001</v>
      </c>
      <c r="E229" s="50">
        <f t="shared" si="99"/>
        <v>79098.421969999996</v>
      </c>
      <c r="F229" s="50">
        <f t="shared" si="100"/>
        <v>15561.945030000003</v>
      </c>
      <c r="G229" s="50">
        <f t="shared" si="101"/>
        <v>17299.91562</v>
      </c>
      <c r="H229" s="47">
        <f t="shared" si="102"/>
        <v>83.560231675417015</v>
      </c>
    </row>
    <row r="230" spans="1:8" s="43" customFormat="1" ht="11.25" customHeight="1" x14ac:dyDescent="0.2">
      <c r="A230" s="49" t="s">
        <v>246</v>
      </c>
      <c r="B230" s="50">
        <v>91268.915999999997</v>
      </c>
      <c r="C230" s="50">
        <v>85838.099370000011</v>
      </c>
      <c r="D230" s="50">
        <v>5371.22678</v>
      </c>
      <c r="E230" s="50">
        <f t="shared" si="99"/>
        <v>91209.326150000008</v>
      </c>
      <c r="F230" s="50">
        <f t="shared" si="100"/>
        <v>59.589849999989383</v>
      </c>
      <c r="G230" s="50">
        <f t="shared" si="101"/>
        <v>5430.8166299999866</v>
      </c>
      <c r="H230" s="47">
        <f t="shared" si="102"/>
        <v>99.934709589407205</v>
      </c>
    </row>
    <row r="231" spans="1:8" s="43" customFormat="1" ht="11.25" customHeight="1" x14ac:dyDescent="0.2">
      <c r="A231" s="49" t="s">
        <v>247</v>
      </c>
      <c r="B231" s="50">
        <v>67781.165999999997</v>
      </c>
      <c r="C231" s="50">
        <v>47823.112330000004</v>
      </c>
      <c r="D231" s="50">
        <v>3175.03024</v>
      </c>
      <c r="E231" s="50">
        <f t="shared" si="99"/>
        <v>50998.142570000004</v>
      </c>
      <c r="F231" s="50">
        <f t="shared" si="100"/>
        <v>16783.023429999994</v>
      </c>
      <c r="G231" s="50">
        <f t="shared" si="101"/>
        <v>19958.053669999994</v>
      </c>
      <c r="H231" s="47">
        <f t="shared" si="102"/>
        <v>75.239399938915199</v>
      </c>
    </row>
    <row r="232" spans="1:8" s="43" customFormat="1" ht="11.25" customHeight="1" x14ac:dyDescent="0.2">
      <c r="A232" s="49" t="s">
        <v>248</v>
      </c>
      <c r="B232" s="59">
        <f t="shared" ref="B232:C232" si="103">SUM(B233:B236)</f>
        <v>586612.05900000001</v>
      </c>
      <c r="C232" s="59">
        <f t="shared" si="103"/>
        <v>503223.81624000001</v>
      </c>
      <c r="D232" s="59">
        <f t="shared" ref="D232:G232" si="104">SUM(D233:D236)</f>
        <v>4671.6450100000002</v>
      </c>
      <c r="E232" s="59">
        <f t="shared" si="104"/>
        <v>507895.46124999999</v>
      </c>
      <c r="F232" s="59">
        <f t="shared" si="104"/>
        <v>78716.597749999972</v>
      </c>
      <c r="G232" s="59">
        <f t="shared" si="104"/>
        <v>83388.242759999965</v>
      </c>
      <c r="H232" s="47">
        <f t="shared" si="102"/>
        <v>86.581149067377083</v>
      </c>
    </row>
    <row r="233" spans="1:8" s="43" customFormat="1" ht="11.25" customHeight="1" x14ac:dyDescent="0.2">
      <c r="A233" s="49" t="s">
        <v>249</v>
      </c>
      <c r="B233" s="50">
        <v>278474.245</v>
      </c>
      <c r="C233" s="50">
        <v>235680.33410000001</v>
      </c>
      <c r="D233" s="50">
        <v>2696.0879900000004</v>
      </c>
      <c r="E233" s="50">
        <f t="shared" ref="E233:E249" si="105">C233+D233</f>
        <v>238376.42209000001</v>
      </c>
      <c r="F233" s="50">
        <f t="shared" ref="F233:F251" si="106">B233-E233</f>
        <v>40097.822909999988</v>
      </c>
      <c r="G233" s="50">
        <f t="shared" ref="G233:G251" si="107">B233-C233</f>
        <v>42793.910899999988</v>
      </c>
      <c r="H233" s="47">
        <f t="shared" si="102"/>
        <v>85.60088639076838</v>
      </c>
    </row>
    <row r="234" spans="1:8" s="43" customFormat="1" ht="11.25" customHeight="1" x14ac:dyDescent="0.2">
      <c r="A234" s="49" t="s">
        <v>320</v>
      </c>
      <c r="B234" s="50">
        <v>148941.348</v>
      </c>
      <c r="C234" s="50">
        <v>126673.05375000001</v>
      </c>
      <c r="D234" s="50">
        <v>621.63188000000002</v>
      </c>
      <c r="E234" s="50">
        <f t="shared" si="105"/>
        <v>127294.68563000001</v>
      </c>
      <c r="F234" s="50">
        <f t="shared" si="106"/>
        <v>21646.662369999991</v>
      </c>
      <c r="G234" s="50">
        <f t="shared" si="107"/>
        <v>22268.294249999992</v>
      </c>
      <c r="H234" s="47">
        <f t="shared" si="102"/>
        <v>85.466317674256587</v>
      </c>
    </row>
    <row r="235" spans="1:8" s="43" customFormat="1" ht="11.25" customHeight="1" x14ac:dyDescent="0.2">
      <c r="A235" s="49" t="s">
        <v>250</v>
      </c>
      <c r="B235" s="50">
        <v>79551</v>
      </c>
      <c r="C235" s="50">
        <v>79250.9378</v>
      </c>
      <c r="D235" s="50">
        <v>5.5689299999999999</v>
      </c>
      <c r="E235" s="50">
        <f t="shared" si="105"/>
        <v>79256.506729999994</v>
      </c>
      <c r="F235" s="50">
        <f t="shared" si="106"/>
        <v>294.49327000000631</v>
      </c>
      <c r="G235" s="50">
        <f t="shared" si="107"/>
        <v>300.0622000000003</v>
      </c>
      <c r="H235" s="47">
        <f t="shared" si="102"/>
        <v>99.629805696974259</v>
      </c>
    </row>
    <row r="236" spans="1:8" s="43" customFormat="1" ht="11.25" customHeight="1" x14ac:dyDescent="0.2">
      <c r="A236" s="49" t="s">
        <v>321</v>
      </c>
      <c r="B236" s="50">
        <v>79645.465999999986</v>
      </c>
      <c r="C236" s="50">
        <v>61619.490590000001</v>
      </c>
      <c r="D236" s="50">
        <v>1348.3562099999999</v>
      </c>
      <c r="E236" s="50">
        <f t="shared" si="105"/>
        <v>62967.846799999999</v>
      </c>
      <c r="F236" s="50">
        <f t="shared" si="106"/>
        <v>16677.619199999986</v>
      </c>
      <c r="G236" s="50">
        <f t="shared" si="107"/>
        <v>18025.975409999985</v>
      </c>
      <c r="H236" s="47">
        <f t="shared" si="102"/>
        <v>79.060177512176296</v>
      </c>
    </row>
    <row r="237" spans="1:8" s="43" customFormat="1" ht="11.25" customHeight="1" x14ac:dyDescent="0.2">
      <c r="A237" s="49" t="s">
        <v>251</v>
      </c>
      <c r="B237" s="50">
        <v>56727</v>
      </c>
      <c r="C237" s="50">
        <v>36514.679619999995</v>
      </c>
      <c r="D237" s="50">
        <v>325.03125</v>
      </c>
      <c r="E237" s="50">
        <f t="shared" si="105"/>
        <v>36839.710869999995</v>
      </c>
      <c r="F237" s="50">
        <f t="shared" si="106"/>
        <v>19887.289130000005</v>
      </c>
      <c r="G237" s="50">
        <f t="shared" si="107"/>
        <v>20212.320380000005</v>
      </c>
      <c r="H237" s="47">
        <f t="shared" si="102"/>
        <v>64.94211022969661</v>
      </c>
    </row>
    <row r="238" spans="1:8" s="43" customFormat="1" ht="11.25" customHeight="1" x14ac:dyDescent="0.2">
      <c r="A238" s="49" t="s">
        <v>252</v>
      </c>
      <c r="B238" s="50">
        <v>802181.22800000012</v>
      </c>
      <c r="C238" s="50">
        <v>797653.91537000006</v>
      </c>
      <c r="D238" s="50">
        <v>4325.4120400000002</v>
      </c>
      <c r="E238" s="50">
        <f t="shared" si="105"/>
        <v>801979.32741000003</v>
      </c>
      <c r="F238" s="50">
        <f t="shared" si="106"/>
        <v>201.90059000009205</v>
      </c>
      <c r="G238" s="50">
        <f t="shared" si="107"/>
        <v>4527.3126300000586</v>
      </c>
      <c r="H238" s="47">
        <f t="shared" si="102"/>
        <v>99.974831050272343</v>
      </c>
    </row>
    <row r="239" spans="1:8" s="43" customFormat="1" ht="11.25" customHeight="1" x14ac:dyDescent="0.2">
      <c r="A239" s="49" t="s">
        <v>253</v>
      </c>
      <c r="B239" s="50">
        <v>173520</v>
      </c>
      <c r="C239" s="50">
        <v>132613.83249999999</v>
      </c>
      <c r="D239" s="50">
        <v>2349.0683300000001</v>
      </c>
      <c r="E239" s="50">
        <f t="shared" si="105"/>
        <v>134962.90083</v>
      </c>
      <c r="F239" s="50">
        <f t="shared" si="106"/>
        <v>38557.099170000001</v>
      </c>
      <c r="G239" s="50">
        <f t="shared" si="107"/>
        <v>40906.16750000001</v>
      </c>
      <c r="H239" s="47">
        <f t="shared" si="102"/>
        <v>77.77944953319502</v>
      </c>
    </row>
    <row r="240" spans="1:8" s="43" customFormat="1" ht="11.25" customHeight="1" x14ac:dyDescent="0.2">
      <c r="A240" s="49" t="s">
        <v>322</v>
      </c>
      <c r="B240" s="50">
        <v>1494170.0000000002</v>
      </c>
      <c r="C240" s="50">
        <v>666775.78670000006</v>
      </c>
      <c r="D240" s="50">
        <v>13946.689829999999</v>
      </c>
      <c r="E240" s="50">
        <f t="shared" si="105"/>
        <v>680722.4765300001</v>
      </c>
      <c r="F240" s="50">
        <f t="shared" si="106"/>
        <v>813447.52347000013</v>
      </c>
      <c r="G240" s="50">
        <f t="shared" si="107"/>
        <v>827394.21330000018</v>
      </c>
      <c r="H240" s="47">
        <f t="shared" si="102"/>
        <v>45.55856940843411</v>
      </c>
    </row>
    <row r="241" spans="1:8" s="43" customFormat="1" ht="11.25" customHeight="1" x14ac:dyDescent="0.2">
      <c r="A241" s="49" t="s">
        <v>323</v>
      </c>
      <c r="B241" s="50">
        <v>23554</v>
      </c>
      <c r="C241" s="50">
        <v>21267.100269999999</v>
      </c>
      <c r="D241" s="50">
        <v>32.350729999999999</v>
      </c>
      <c r="E241" s="50">
        <f t="shared" si="105"/>
        <v>21299.450999999997</v>
      </c>
      <c r="F241" s="50">
        <f t="shared" si="106"/>
        <v>2254.5490000000027</v>
      </c>
      <c r="G241" s="50">
        <f t="shared" si="107"/>
        <v>2286.899730000001</v>
      </c>
      <c r="H241" s="47">
        <f t="shared" si="102"/>
        <v>90.428169313067826</v>
      </c>
    </row>
    <row r="242" spans="1:8" s="43" customFormat="1" ht="11.25" customHeight="1" x14ac:dyDescent="0.2">
      <c r="A242" s="68" t="s">
        <v>88</v>
      </c>
      <c r="B242" s="50">
        <v>223377.05099999998</v>
      </c>
      <c r="C242" s="50">
        <v>180728.53052</v>
      </c>
      <c r="D242" s="50">
        <v>5821.0092599999998</v>
      </c>
      <c r="E242" s="50">
        <f t="shared" si="105"/>
        <v>186549.53977999999</v>
      </c>
      <c r="F242" s="50">
        <f t="shared" si="106"/>
        <v>36827.511219999986</v>
      </c>
      <c r="G242" s="50">
        <f t="shared" si="107"/>
        <v>42648.520479999977</v>
      </c>
      <c r="H242" s="47">
        <f t="shared" si="102"/>
        <v>83.513296887422868</v>
      </c>
    </row>
    <row r="243" spans="1:8" s="43" customFormat="1" ht="11.25" customHeight="1" x14ac:dyDescent="0.2">
      <c r="A243" s="68" t="s">
        <v>254</v>
      </c>
      <c r="B243" s="50">
        <v>1407002.9710000001</v>
      </c>
      <c r="C243" s="50">
        <v>1367654.3740899998</v>
      </c>
      <c r="D243" s="50">
        <v>969.88139999999999</v>
      </c>
      <c r="E243" s="50">
        <f t="shared" si="105"/>
        <v>1368624.2554899999</v>
      </c>
      <c r="F243" s="50">
        <f t="shared" si="106"/>
        <v>38378.715510000242</v>
      </c>
      <c r="G243" s="50">
        <f t="shared" si="107"/>
        <v>39348.596910000313</v>
      </c>
      <c r="H243" s="47">
        <f t="shared" si="102"/>
        <v>97.272307429264117</v>
      </c>
    </row>
    <row r="244" spans="1:8" s="43" customFormat="1" ht="11.25" customHeight="1" x14ac:dyDescent="0.2">
      <c r="A244" s="68" t="s">
        <v>255</v>
      </c>
      <c r="B244" s="50">
        <v>85150</v>
      </c>
      <c r="C244" s="50">
        <v>76102.87616</v>
      </c>
      <c r="D244" s="50">
        <v>5064.7295700000004</v>
      </c>
      <c r="E244" s="50">
        <f t="shared" si="105"/>
        <v>81167.605729999996</v>
      </c>
      <c r="F244" s="50">
        <f t="shared" si="106"/>
        <v>3982.3942700000043</v>
      </c>
      <c r="G244" s="50">
        <f t="shared" si="107"/>
        <v>9047.1238400000002</v>
      </c>
      <c r="H244" s="47">
        <f t="shared" si="102"/>
        <v>95.323083652378145</v>
      </c>
    </row>
    <row r="245" spans="1:8" s="43" customFormat="1" ht="11.25" customHeight="1" x14ac:dyDescent="0.2">
      <c r="A245" s="68" t="s">
        <v>256</v>
      </c>
      <c r="B245" s="50">
        <v>116141.823</v>
      </c>
      <c r="C245" s="50">
        <v>84854.926090000008</v>
      </c>
      <c r="D245" s="50">
        <v>873.64892000000009</v>
      </c>
      <c r="E245" s="50">
        <f t="shared" si="105"/>
        <v>85728.575010000015</v>
      </c>
      <c r="F245" s="50">
        <f t="shared" si="106"/>
        <v>30413.247989999989</v>
      </c>
      <c r="G245" s="50">
        <f t="shared" si="107"/>
        <v>31286.896909999996</v>
      </c>
      <c r="H245" s="47">
        <f t="shared" si="102"/>
        <v>73.813698455551204</v>
      </c>
    </row>
    <row r="246" spans="1:8" s="43" customFormat="1" ht="11.25" customHeight="1" x14ac:dyDescent="0.2">
      <c r="A246" s="68" t="s">
        <v>257</v>
      </c>
      <c r="B246" s="50">
        <v>1328976.2640000002</v>
      </c>
      <c r="C246" s="50">
        <v>1145425.6091199999</v>
      </c>
      <c r="D246" s="50">
        <v>18798.613550000002</v>
      </c>
      <c r="E246" s="50">
        <f t="shared" si="105"/>
        <v>1164224.2226699998</v>
      </c>
      <c r="F246" s="50">
        <f t="shared" si="106"/>
        <v>164752.04133000039</v>
      </c>
      <c r="G246" s="50">
        <f t="shared" si="107"/>
        <v>183550.65488000028</v>
      </c>
      <c r="H246" s="47">
        <f t="shared" si="102"/>
        <v>87.60308624067342</v>
      </c>
    </row>
    <row r="247" spans="1:8" s="43" customFormat="1" ht="11.25" customHeight="1" x14ac:dyDescent="0.2">
      <c r="A247" s="68" t="s">
        <v>258</v>
      </c>
      <c r="B247" s="50">
        <v>50111.425999999999</v>
      </c>
      <c r="C247" s="50">
        <v>48444.941989999999</v>
      </c>
      <c r="D247" s="50">
        <v>91.129279999999994</v>
      </c>
      <c r="E247" s="50">
        <f t="shared" si="105"/>
        <v>48536.07127</v>
      </c>
      <c r="F247" s="50">
        <f t="shared" si="106"/>
        <v>1575.3547299999991</v>
      </c>
      <c r="G247" s="50">
        <f t="shared" si="107"/>
        <v>1666.4840100000001</v>
      </c>
      <c r="H247" s="47">
        <f t="shared" si="102"/>
        <v>96.856296346465982</v>
      </c>
    </row>
    <row r="248" spans="1:8" s="43" customFormat="1" ht="11.25" customHeight="1" x14ac:dyDescent="0.2">
      <c r="A248" s="68" t="s">
        <v>259</v>
      </c>
      <c r="B248" s="50">
        <v>562636.49300000002</v>
      </c>
      <c r="C248" s="50">
        <v>419975.92404000001</v>
      </c>
      <c r="D248" s="50">
        <v>7208.8497200000011</v>
      </c>
      <c r="E248" s="50">
        <f t="shared" si="105"/>
        <v>427184.77376000001</v>
      </c>
      <c r="F248" s="50">
        <f t="shared" si="106"/>
        <v>135451.71924000001</v>
      </c>
      <c r="G248" s="50">
        <f t="shared" si="107"/>
        <v>142660.56896</v>
      </c>
      <c r="H248" s="47">
        <f t="shared" si="102"/>
        <v>75.925536127639688</v>
      </c>
    </row>
    <row r="249" spans="1:8" s="43" customFormat="1" ht="11.25" customHeight="1" x14ac:dyDescent="0.2">
      <c r="A249" s="49" t="s">
        <v>260</v>
      </c>
      <c r="B249" s="50">
        <v>108986.70699999999</v>
      </c>
      <c r="C249" s="50">
        <v>98336.333480000001</v>
      </c>
      <c r="D249" s="50">
        <v>541.94373999999993</v>
      </c>
      <c r="E249" s="50">
        <f t="shared" si="105"/>
        <v>98878.277220000004</v>
      </c>
      <c r="F249" s="50">
        <f t="shared" si="106"/>
        <v>10108.429779999991</v>
      </c>
      <c r="G249" s="50">
        <f t="shared" si="107"/>
        <v>10650.373519999994</v>
      </c>
      <c r="H249" s="47">
        <f t="shared" si="102"/>
        <v>90.72508009623597</v>
      </c>
    </row>
    <row r="250" spans="1:8" s="43" customFormat="1" ht="11.25" customHeight="1" x14ac:dyDescent="0.2">
      <c r="A250" s="49" t="s">
        <v>234</v>
      </c>
      <c r="B250" s="50">
        <v>197979.73100000003</v>
      </c>
      <c r="C250" s="50">
        <v>187138.09312000001</v>
      </c>
      <c r="D250" s="50">
        <v>6471.7439000000004</v>
      </c>
      <c r="E250" s="50">
        <f>C250+D250</f>
        <v>193609.83702000001</v>
      </c>
      <c r="F250" s="50">
        <f t="shared" si="106"/>
        <v>4369.8939800000226</v>
      </c>
      <c r="G250" s="50">
        <f t="shared" si="107"/>
        <v>10841.637880000024</v>
      </c>
      <c r="H250" s="47">
        <f t="shared" si="102"/>
        <v>97.792756885804636</v>
      </c>
    </row>
    <row r="251" spans="1:8" s="43" customFormat="1" ht="11.25" customHeight="1" x14ac:dyDescent="0.2">
      <c r="A251" s="49" t="s">
        <v>324</v>
      </c>
      <c r="B251" s="50">
        <v>39665.436000000002</v>
      </c>
      <c r="C251" s="50">
        <v>20595.925360000001</v>
      </c>
      <c r="D251" s="50">
        <v>0</v>
      </c>
      <c r="E251" s="50">
        <f>C251+D251</f>
        <v>20595.925360000001</v>
      </c>
      <c r="F251" s="50">
        <f t="shared" si="106"/>
        <v>19069.51064</v>
      </c>
      <c r="G251" s="50">
        <f t="shared" si="107"/>
        <v>19069.51064</v>
      </c>
      <c r="H251" s="47">
        <f t="shared" si="102"/>
        <v>51.924111864042032</v>
      </c>
    </row>
    <row r="252" spans="1:8" s="43" customFormat="1" ht="11.25" customHeight="1" x14ac:dyDescent="0.2">
      <c r="A252" s="57"/>
      <c r="B252" s="50"/>
      <c r="C252" s="56"/>
      <c r="D252" s="50"/>
      <c r="E252" s="56"/>
      <c r="F252" s="56"/>
      <c r="G252" s="56"/>
      <c r="H252" s="47" t="str">
        <f t="shared" si="102"/>
        <v/>
      </c>
    </row>
    <row r="253" spans="1:8" s="43" customFormat="1" ht="11.25" customHeight="1" x14ac:dyDescent="0.2">
      <c r="A253" s="45" t="s">
        <v>261</v>
      </c>
      <c r="B253" s="50">
        <v>1310.2640000000001</v>
      </c>
      <c r="C253" s="50">
        <v>1250.86232</v>
      </c>
      <c r="D253" s="50">
        <v>57.152699999999996</v>
      </c>
      <c r="E253" s="50">
        <f>C253+D253</f>
        <v>1308.01502</v>
      </c>
      <c r="F253" s="50">
        <f>B253-E253</f>
        <v>2.2489800000000741</v>
      </c>
      <c r="G253" s="50">
        <f>B253-C253</f>
        <v>59.401680000000169</v>
      </c>
      <c r="H253" s="47">
        <f t="shared" si="102"/>
        <v>99.828356728109753</v>
      </c>
    </row>
    <row r="254" spans="1:8" s="43" customFormat="1" ht="11.25" customHeight="1" x14ac:dyDescent="0.2">
      <c r="A254" s="57"/>
      <c r="B254" s="53"/>
      <c r="C254" s="52"/>
      <c r="D254" s="53"/>
      <c r="E254" s="52"/>
      <c r="F254" s="52"/>
      <c r="G254" s="52"/>
      <c r="H254" s="47" t="str">
        <f t="shared" si="102"/>
        <v/>
      </c>
    </row>
    <row r="255" spans="1:8" s="43" customFormat="1" ht="11.25" customHeight="1" x14ac:dyDescent="0.2">
      <c r="A255" s="45" t="s">
        <v>262</v>
      </c>
      <c r="B255" s="59">
        <f t="shared" ref="B255:C255" si="108">SUM(B256:B260)</f>
        <v>21175872.604999997</v>
      </c>
      <c r="C255" s="59">
        <f t="shared" si="108"/>
        <v>16136405.65051</v>
      </c>
      <c r="D255" s="59">
        <f t="shared" ref="D255:G255" si="109">SUM(D256:D260)</f>
        <v>89573.432680000013</v>
      </c>
      <c r="E255" s="59">
        <f t="shared" si="109"/>
        <v>16225979.08319</v>
      </c>
      <c r="F255" s="59">
        <f t="shared" si="109"/>
        <v>4949893.5218099952</v>
      </c>
      <c r="G255" s="59">
        <f t="shared" si="109"/>
        <v>5039466.9544899957</v>
      </c>
      <c r="H255" s="47">
        <f t="shared" si="102"/>
        <v>76.624842743711824</v>
      </c>
    </row>
    <row r="256" spans="1:8" s="43" customFormat="1" ht="11.25" customHeight="1" x14ac:dyDescent="0.2">
      <c r="A256" s="68" t="s">
        <v>263</v>
      </c>
      <c r="B256" s="50">
        <v>18186883.960999995</v>
      </c>
      <c r="C256" s="50">
        <v>14357835.78651</v>
      </c>
      <c r="D256" s="50">
        <v>75389.792460000011</v>
      </c>
      <c r="E256" s="50">
        <f t="shared" ref="E256:E260" si="110">C256+D256</f>
        <v>14433225.57897</v>
      </c>
      <c r="F256" s="50">
        <f>B256-E256</f>
        <v>3753658.3820299953</v>
      </c>
      <c r="G256" s="50">
        <f>B256-C256</f>
        <v>3829048.1744899955</v>
      </c>
      <c r="H256" s="47">
        <f t="shared" si="102"/>
        <v>79.360629396001258</v>
      </c>
    </row>
    <row r="257" spans="1:9" s="43" customFormat="1" ht="11.25" customHeight="1" x14ac:dyDescent="0.2">
      <c r="A257" s="68" t="s">
        <v>264</v>
      </c>
      <c r="B257" s="50">
        <v>64108</v>
      </c>
      <c r="C257" s="50">
        <v>46381.184259999995</v>
      </c>
      <c r="D257" s="50">
        <v>322.33953000000002</v>
      </c>
      <c r="E257" s="50">
        <f t="shared" si="110"/>
        <v>46703.523789999992</v>
      </c>
      <c r="F257" s="50">
        <f>B257-E257</f>
        <v>17404.476210000008</v>
      </c>
      <c r="G257" s="50">
        <f>B257-C257</f>
        <v>17726.815740000005</v>
      </c>
      <c r="H257" s="47">
        <f t="shared" si="102"/>
        <v>72.851319320521611</v>
      </c>
    </row>
    <row r="258" spans="1:9" s="43" customFormat="1" ht="11.25" customHeight="1" x14ac:dyDescent="0.2">
      <c r="A258" s="68" t="s">
        <v>265</v>
      </c>
      <c r="B258" s="50">
        <v>973682</v>
      </c>
      <c r="C258" s="50">
        <v>451497.37332000001</v>
      </c>
      <c r="D258" s="50">
        <v>1825.41373</v>
      </c>
      <c r="E258" s="50">
        <f t="shared" si="110"/>
        <v>453322.78704999998</v>
      </c>
      <c r="F258" s="50">
        <f>B258-E258</f>
        <v>520359.21295000002</v>
      </c>
      <c r="G258" s="50">
        <f>B258-C258</f>
        <v>522184.62667999999</v>
      </c>
      <c r="H258" s="47">
        <f t="shared" si="102"/>
        <v>46.55758112504904</v>
      </c>
    </row>
    <row r="259" spans="1:9" s="43" customFormat="1" ht="11.25" customHeight="1" x14ac:dyDescent="0.2">
      <c r="A259" s="68" t="s">
        <v>266</v>
      </c>
      <c r="B259" s="50">
        <v>1542331</v>
      </c>
      <c r="C259" s="50">
        <v>1063079.77559</v>
      </c>
      <c r="D259" s="50">
        <v>11664.333769999999</v>
      </c>
      <c r="E259" s="50">
        <f t="shared" si="110"/>
        <v>1074744.1093599999</v>
      </c>
      <c r="F259" s="50">
        <f>B259-E259</f>
        <v>467586.89064000011</v>
      </c>
      <c r="G259" s="50">
        <f>B259-C259</f>
        <v>479251.22441000002</v>
      </c>
      <c r="H259" s="47">
        <f t="shared" si="102"/>
        <v>69.683103650254054</v>
      </c>
    </row>
    <row r="260" spans="1:9" s="43" customFormat="1" ht="11.25" customHeight="1" x14ac:dyDescent="0.2">
      <c r="A260" s="68" t="s">
        <v>267</v>
      </c>
      <c r="B260" s="50">
        <v>408867.64399999997</v>
      </c>
      <c r="C260" s="50">
        <v>217611.53083</v>
      </c>
      <c r="D260" s="50">
        <v>371.55319000000003</v>
      </c>
      <c r="E260" s="50">
        <f t="shared" si="110"/>
        <v>217983.08402000001</v>
      </c>
      <c r="F260" s="50">
        <f>B260-E260</f>
        <v>190884.55997999996</v>
      </c>
      <c r="G260" s="50">
        <f>B260-C260</f>
        <v>191256.11316999997</v>
      </c>
      <c r="H260" s="47">
        <f t="shared" ref="H260:H274" si="111">IFERROR(E260/B260*100,"")</f>
        <v>53.313850391154951</v>
      </c>
    </row>
    <row r="261" spans="1:9" s="43" customFormat="1" ht="11.25" customHeight="1" x14ac:dyDescent="0.2">
      <c r="A261" s="57"/>
      <c r="B261" s="50"/>
      <c r="C261" s="56"/>
      <c r="D261" s="50"/>
      <c r="E261" s="56"/>
      <c r="F261" s="56"/>
      <c r="G261" s="56"/>
      <c r="H261" s="47" t="str">
        <f t="shared" si="111"/>
        <v/>
      </c>
    </row>
    <row r="262" spans="1:9" s="43" customFormat="1" ht="11.25" customHeight="1" x14ac:dyDescent="0.2">
      <c r="A262" s="45" t="s">
        <v>268</v>
      </c>
      <c r="B262" s="54">
        <f t="shared" ref="B262:G262" si="112">+B263+B264</f>
        <v>845698.84400000004</v>
      </c>
      <c r="C262" s="54">
        <f t="shared" si="112"/>
        <v>747772.41754000005</v>
      </c>
      <c r="D262" s="54">
        <f t="shared" si="112"/>
        <v>7448.1943700000002</v>
      </c>
      <c r="E262" s="59">
        <f t="shared" si="112"/>
        <v>755220.61190999998</v>
      </c>
      <c r="F262" s="59">
        <f t="shared" si="112"/>
        <v>90478.232090000078</v>
      </c>
      <c r="G262" s="59">
        <f t="shared" si="112"/>
        <v>97926.426460000032</v>
      </c>
      <c r="H262" s="47">
        <f t="shared" si="111"/>
        <v>89.301365050701193</v>
      </c>
    </row>
    <row r="263" spans="1:9" s="43" customFormat="1" ht="11.25" customHeight="1" x14ac:dyDescent="0.2">
      <c r="A263" s="68" t="s">
        <v>269</v>
      </c>
      <c r="B263" s="50">
        <v>813782.84400000004</v>
      </c>
      <c r="C263" s="50">
        <v>716647.19805000001</v>
      </c>
      <c r="D263" s="50">
        <v>7012.5452800000003</v>
      </c>
      <c r="E263" s="50">
        <f t="shared" ref="E263:E264" si="113">C263+D263</f>
        <v>723659.74332999997</v>
      </c>
      <c r="F263" s="50">
        <f>B263-E263</f>
        <v>90123.100670000073</v>
      </c>
      <c r="G263" s="50">
        <f>B263-C263</f>
        <v>97135.645950000035</v>
      </c>
      <c r="H263" s="47">
        <f t="shared" si="111"/>
        <v>88.925411572082723</v>
      </c>
    </row>
    <row r="264" spans="1:9" s="43" customFormat="1" ht="11.25" customHeight="1" x14ac:dyDescent="0.2">
      <c r="A264" s="68" t="s">
        <v>270</v>
      </c>
      <c r="B264" s="50">
        <v>31916</v>
      </c>
      <c r="C264" s="50">
        <v>31125.219489999999</v>
      </c>
      <c r="D264" s="50">
        <v>435.64909</v>
      </c>
      <c r="E264" s="50">
        <f t="shared" si="113"/>
        <v>31560.868579999998</v>
      </c>
      <c r="F264" s="50">
        <f>B264-E264</f>
        <v>355.13142000000153</v>
      </c>
      <c r="G264" s="50">
        <f>B264-C264</f>
        <v>790.7805100000005</v>
      </c>
      <c r="H264" s="47">
        <f t="shared" si="111"/>
        <v>98.887293457826786</v>
      </c>
    </row>
    <row r="265" spans="1:9" s="43" customFormat="1" ht="11.4" x14ac:dyDescent="0.2">
      <c r="A265" s="57"/>
      <c r="B265" s="52"/>
      <c r="C265" s="52"/>
      <c r="D265" s="52"/>
      <c r="E265" s="52"/>
      <c r="F265" s="52"/>
      <c r="G265" s="52"/>
      <c r="H265" s="47" t="str">
        <f t="shared" si="111"/>
        <v/>
      </c>
    </row>
    <row r="266" spans="1:9" s="43" customFormat="1" ht="11.25" customHeight="1" x14ac:dyDescent="0.2">
      <c r="A266" s="69" t="s">
        <v>271</v>
      </c>
      <c r="B266" s="50">
        <v>5548993.3370000003</v>
      </c>
      <c r="C266" s="50">
        <v>5455618.8443</v>
      </c>
      <c r="D266" s="50">
        <v>46651.736949999999</v>
      </c>
      <c r="E266" s="50">
        <f t="shared" ref="E266" si="114">C266+D266</f>
        <v>5502270.5812499998</v>
      </c>
      <c r="F266" s="50">
        <f>B266-E266</f>
        <v>46722.755750000477</v>
      </c>
      <c r="G266" s="50">
        <f>B266-C266</f>
        <v>93374.492700000294</v>
      </c>
      <c r="H266" s="47">
        <f t="shared" si="111"/>
        <v>99.157995821720334</v>
      </c>
    </row>
    <row r="267" spans="1:9" s="43" customFormat="1" ht="11.25" customHeight="1" x14ac:dyDescent="0.2">
      <c r="A267" s="57"/>
      <c r="B267" s="52"/>
      <c r="C267" s="52"/>
      <c r="D267" s="52"/>
      <c r="E267" s="52"/>
      <c r="F267" s="52"/>
      <c r="G267" s="52"/>
      <c r="H267" s="47" t="str">
        <f t="shared" si="111"/>
        <v/>
      </c>
    </row>
    <row r="268" spans="1:9" s="43" customFormat="1" ht="11.25" customHeight="1" x14ac:dyDescent="0.2">
      <c r="A268" s="45" t="s">
        <v>272</v>
      </c>
      <c r="B268" s="50">
        <v>2618550.2090000003</v>
      </c>
      <c r="C268" s="50">
        <v>2616410.9863700001</v>
      </c>
      <c r="D268" s="50">
        <v>2114.52088</v>
      </c>
      <c r="E268" s="50">
        <f t="shared" ref="E268" si="115">C268+D268</f>
        <v>2618525.5072500003</v>
      </c>
      <c r="F268" s="50">
        <f>B268-E268</f>
        <v>24.701750000007451</v>
      </c>
      <c r="G268" s="50">
        <f>B268-C268</f>
        <v>2139.2226300002076</v>
      </c>
      <c r="H268" s="47">
        <f t="shared" si="111"/>
        <v>99.99905666311399</v>
      </c>
    </row>
    <row r="269" spans="1:9" s="43" customFormat="1" ht="11.25" customHeight="1" x14ac:dyDescent="0.2">
      <c r="A269" s="57"/>
      <c r="B269" s="52"/>
      <c r="C269" s="52"/>
      <c r="D269" s="52"/>
      <c r="E269" s="52"/>
      <c r="F269" s="52"/>
      <c r="G269" s="52"/>
      <c r="H269" s="47" t="str">
        <f t="shared" si="111"/>
        <v/>
      </c>
    </row>
    <row r="270" spans="1:9" s="43" customFormat="1" ht="11.25" customHeight="1" x14ac:dyDescent="0.2">
      <c r="A270" s="45" t="s">
        <v>273</v>
      </c>
      <c r="B270" s="50">
        <v>1907307.4450000001</v>
      </c>
      <c r="C270" s="50">
        <v>1563248.26734</v>
      </c>
      <c r="D270" s="50">
        <v>3295.5353799999998</v>
      </c>
      <c r="E270" s="50">
        <f t="shared" ref="E270" si="116">C270+D270</f>
        <v>1566543.80272</v>
      </c>
      <c r="F270" s="50">
        <f>B270-E270</f>
        <v>340763.64228000003</v>
      </c>
      <c r="G270" s="50">
        <f>B270-C270</f>
        <v>344059.17766000004</v>
      </c>
      <c r="H270" s="47">
        <f t="shared" si="111"/>
        <v>82.133785343662822</v>
      </c>
    </row>
    <row r="271" spans="1:9" s="43" customFormat="1" ht="11.25" customHeight="1" x14ac:dyDescent="0.2">
      <c r="A271" s="70"/>
      <c r="B271" s="50"/>
      <c r="C271" s="50"/>
      <c r="D271" s="50"/>
      <c r="E271" s="50"/>
      <c r="F271" s="50"/>
      <c r="G271" s="50"/>
      <c r="H271" s="47" t="str">
        <f t="shared" si="111"/>
        <v/>
      </c>
      <c r="I271" s="48"/>
    </row>
    <row r="272" spans="1:9" s="43" customFormat="1" ht="11.25" customHeight="1" x14ac:dyDescent="0.2">
      <c r="A272" s="60" t="s">
        <v>274</v>
      </c>
      <c r="B272" s="59">
        <f t="shared" ref="B272:G272" si="117">+B273+B274</f>
        <v>464870.71400000004</v>
      </c>
      <c r="C272" s="59">
        <f t="shared" si="117"/>
        <v>382227.01564999996</v>
      </c>
      <c r="D272" s="59">
        <f t="shared" si="117"/>
        <v>5956.3180899999998</v>
      </c>
      <c r="E272" s="59">
        <f t="shared" si="117"/>
        <v>388183.33373999997</v>
      </c>
      <c r="F272" s="59">
        <f t="shared" si="117"/>
        <v>76687.380260000078</v>
      </c>
      <c r="G272" s="59">
        <f t="shared" si="117"/>
        <v>82643.698350000093</v>
      </c>
      <c r="H272" s="47">
        <f t="shared" si="111"/>
        <v>83.50350367306639</v>
      </c>
    </row>
    <row r="273" spans="1:8" s="43" customFormat="1" ht="11.25" customHeight="1" x14ac:dyDescent="0.2">
      <c r="A273" s="65" t="s">
        <v>275</v>
      </c>
      <c r="B273" s="50">
        <v>447961.74600000004</v>
      </c>
      <c r="C273" s="50">
        <v>367179.04708999995</v>
      </c>
      <c r="D273" s="50">
        <v>5441.3387299999995</v>
      </c>
      <c r="E273" s="50">
        <f t="shared" ref="E273:E274" si="118">C273+D273</f>
        <v>372620.38581999997</v>
      </c>
      <c r="F273" s="50">
        <f>B273-E273</f>
        <v>75341.360180000076</v>
      </c>
      <c r="G273" s="50">
        <f>B273-C273</f>
        <v>80782.698910000094</v>
      </c>
      <c r="H273" s="47">
        <f t="shared" si="111"/>
        <v>83.181295980572401</v>
      </c>
    </row>
    <row r="274" spans="1:8" s="43" customFormat="1" ht="11.25" customHeight="1" x14ac:dyDescent="0.2">
      <c r="A274" s="65" t="s">
        <v>276</v>
      </c>
      <c r="B274" s="50">
        <v>16908.968000000001</v>
      </c>
      <c r="C274" s="50">
        <v>15047.968560000001</v>
      </c>
      <c r="D274" s="50">
        <v>514.97936000000004</v>
      </c>
      <c r="E274" s="50">
        <f t="shared" si="118"/>
        <v>15562.947920000001</v>
      </c>
      <c r="F274" s="50">
        <f>B274-E274</f>
        <v>1346.0200800000002</v>
      </c>
      <c r="G274" s="50">
        <f>B274-C274</f>
        <v>1860.9994399999996</v>
      </c>
      <c r="H274" s="47">
        <f t="shared" si="111"/>
        <v>92.039608330916465</v>
      </c>
    </row>
    <row r="275" spans="1:8" s="43" customFormat="1" ht="12" customHeight="1" x14ac:dyDescent="0.2">
      <c r="A275" s="71"/>
      <c r="B275" s="50"/>
      <c r="C275" s="50"/>
      <c r="D275" s="50"/>
      <c r="E275" s="50"/>
      <c r="F275" s="50"/>
      <c r="G275" s="50"/>
      <c r="H275" s="47"/>
    </row>
    <row r="276" spans="1:8" s="43" customFormat="1" ht="11.25" customHeight="1" x14ac:dyDescent="0.2">
      <c r="A276" s="72" t="s">
        <v>277</v>
      </c>
      <c r="B276" s="73">
        <f>B10+B17+B19+B21+B23+B35+B39+B48+B50+B52+B60+B72+B79+B84+B88+B94+B106+B119+B132+B148+B150+B171+B181+B187+B195+B204+B213+B219+B253+B255+B262+B266+B268+B270+B272+B128</f>
        <v>1242720225.8151498</v>
      </c>
      <c r="C276" s="73">
        <f t="shared" ref="C276:G276" si="119">C10+C17+C19+C21+C23+C35+C39+C48+C50+C52+C60+C72+C79+C84+C88+C94+C106+C119+C132+C148+C150+C171+C181+C187+C195+C204+C213+C219+C253+C255+C262+C266+C268+C270+C272+C128</f>
        <v>1066143405.7033195</v>
      </c>
      <c r="D276" s="73">
        <f t="shared" si="119"/>
        <v>32519271.861820001</v>
      </c>
      <c r="E276" s="73">
        <f t="shared" si="119"/>
        <v>1098662677.56514</v>
      </c>
      <c r="F276" s="73">
        <f t="shared" si="119"/>
        <v>144057548.25000995</v>
      </c>
      <c r="G276" s="73">
        <f t="shared" si="119"/>
        <v>176576820.11182994</v>
      </c>
      <c r="H276" s="47">
        <f t="shared" ref="H276:H285" si="120">IFERROR(E276/B276*100,"")</f>
        <v>88.407885760810188</v>
      </c>
    </row>
    <row r="277" spans="1:8" s="43" customFormat="1" ht="11.25" customHeight="1" x14ac:dyDescent="0.2">
      <c r="A277" s="74"/>
      <c r="B277" s="56"/>
      <c r="C277" s="56"/>
      <c r="D277" s="56"/>
      <c r="E277" s="56"/>
      <c r="F277" s="56"/>
      <c r="G277" s="56"/>
      <c r="H277" s="47" t="str">
        <f t="shared" si="120"/>
        <v/>
      </c>
    </row>
    <row r="278" spans="1:8" s="43" customFormat="1" ht="11.25" customHeight="1" x14ac:dyDescent="0.2">
      <c r="A278" s="44" t="s">
        <v>278</v>
      </c>
      <c r="B278" s="56"/>
      <c r="C278" s="56"/>
      <c r="D278" s="56"/>
      <c r="E278" s="56"/>
      <c r="F278" s="56"/>
      <c r="G278" s="56"/>
      <c r="H278" s="47" t="str">
        <f t="shared" si="120"/>
        <v/>
      </c>
    </row>
    <row r="279" spans="1:8" s="43" customFormat="1" ht="11.25" customHeight="1" x14ac:dyDescent="0.2">
      <c r="A279" s="49" t="s">
        <v>279</v>
      </c>
      <c r="B279" s="50">
        <v>85061979.569000006</v>
      </c>
      <c r="C279" s="50">
        <v>41954410.040979996</v>
      </c>
      <c r="D279" s="50">
        <v>42938678.927019998</v>
      </c>
      <c r="E279" s="50">
        <f t="shared" ref="E279" si="121">C279+D279</f>
        <v>84893088.967999995</v>
      </c>
      <c r="F279" s="50">
        <f>B279-E279</f>
        <v>168890.60100001097</v>
      </c>
      <c r="G279" s="50">
        <f>B279-C279</f>
        <v>43107569.528020009</v>
      </c>
      <c r="H279" s="47">
        <f t="shared" si="120"/>
        <v>99.80144995231035</v>
      </c>
    </row>
    <row r="280" spans="1:8" s="43" customFormat="1" ht="11.4" x14ac:dyDescent="0.2">
      <c r="A280" s="75"/>
      <c r="B280" s="56"/>
      <c r="C280" s="56"/>
      <c r="D280" s="56"/>
      <c r="E280" s="56"/>
      <c r="F280" s="56"/>
      <c r="G280" s="56"/>
      <c r="H280" s="47" t="str">
        <f t="shared" si="120"/>
        <v/>
      </c>
    </row>
    <row r="281" spans="1:8" s="43" customFormat="1" ht="11.25" customHeight="1" x14ac:dyDescent="0.2">
      <c r="A281" s="49" t="s">
        <v>280</v>
      </c>
      <c r="B281" s="56">
        <f t="shared" ref="B281:G281" si="122">SUM(B282:B283)</f>
        <v>384415347.04054999</v>
      </c>
      <c r="C281" s="56">
        <f t="shared" si="122"/>
        <v>381722695.43988997</v>
      </c>
      <c r="D281" s="56">
        <f t="shared" ref="D281" si="123">SUM(D282:D283)</f>
        <v>743213.28419999999</v>
      </c>
      <c r="E281" s="56">
        <f t="shared" si="122"/>
        <v>382465908.72409004</v>
      </c>
      <c r="F281" s="56">
        <f t="shared" si="122"/>
        <v>1949438.316459985</v>
      </c>
      <c r="G281" s="56">
        <f t="shared" si="122"/>
        <v>2692651.600660014</v>
      </c>
      <c r="H281" s="47">
        <f t="shared" si="120"/>
        <v>99.492882286966989</v>
      </c>
    </row>
    <row r="282" spans="1:8" s="43" customFormat="1" ht="11.25" customHeight="1" x14ac:dyDescent="0.2">
      <c r="A282" s="49" t="s">
        <v>281</v>
      </c>
      <c r="B282" s="50">
        <v>382740705.08655</v>
      </c>
      <c r="C282" s="50">
        <v>380102722.87331998</v>
      </c>
      <c r="D282" s="50">
        <v>738088.12546000001</v>
      </c>
      <c r="E282" s="50">
        <f t="shared" ref="E282:E283" si="124">C282+D282</f>
        <v>380840810.99878001</v>
      </c>
      <c r="F282" s="50">
        <f>B282-E282</f>
        <v>1899894.0877699852</v>
      </c>
      <c r="G282" s="50">
        <f>B282-C282</f>
        <v>2637982.2132300138</v>
      </c>
      <c r="H282" s="47">
        <f t="shared" si="120"/>
        <v>99.503608039980918</v>
      </c>
    </row>
    <row r="283" spans="1:8" s="43" customFormat="1" ht="11.25" customHeight="1" x14ac:dyDescent="0.2">
      <c r="A283" s="76" t="s">
        <v>329</v>
      </c>
      <c r="B283" s="50">
        <v>1674641.9539999999</v>
      </c>
      <c r="C283" s="50">
        <v>1619972.56657</v>
      </c>
      <c r="D283" s="50">
        <v>5125.1587399999999</v>
      </c>
      <c r="E283" s="50">
        <f t="shared" si="124"/>
        <v>1625097.7253100001</v>
      </c>
      <c r="F283" s="50">
        <f>B283-E283</f>
        <v>49544.228689999785</v>
      </c>
      <c r="G283" s="50">
        <f>B283-C283</f>
        <v>54669.387429999886</v>
      </c>
      <c r="H283" s="47">
        <f t="shared" si="120"/>
        <v>97.041503195852712</v>
      </c>
    </row>
    <row r="284" spans="1:8" s="43" customFormat="1" ht="11.25" customHeight="1" x14ac:dyDescent="0.2">
      <c r="A284" s="76"/>
      <c r="B284" s="56"/>
      <c r="C284" s="56"/>
      <c r="D284" s="56"/>
      <c r="E284" s="56"/>
      <c r="F284" s="56"/>
      <c r="G284" s="56"/>
      <c r="H284" s="47" t="str">
        <f t="shared" si="120"/>
        <v/>
      </c>
    </row>
    <row r="285" spans="1:8" s="43" customFormat="1" ht="11.25" customHeight="1" x14ac:dyDescent="0.2">
      <c r="A285" s="44" t="s">
        <v>282</v>
      </c>
      <c r="B285" s="77">
        <f t="shared" ref="B285:G285" si="125">B279+B281</f>
        <v>469477326.60955</v>
      </c>
      <c r="C285" s="77">
        <f t="shared" si="125"/>
        <v>423677105.48086995</v>
      </c>
      <c r="D285" s="77">
        <f t="shared" si="125"/>
        <v>43681892.211219996</v>
      </c>
      <c r="E285" s="77">
        <f t="shared" si="125"/>
        <v>467358997.69209003</v>
      </c>
      <c r="F285" s="77">
        <f t="shared" si="125"/>
        <v>2118328.917459996</v>
      </c>
      <c r="G285" s="77">
        <f t="shared" si="125"/>
        <v>45800221.128680021</v>
      </c>
      <c r="H285" s="47">
        <f t="shared" si="120"/>
        <v>99.548789942049382</v>
      </c>
    </row>
    <row r="286" spans="1:8" s="43" customFormat="1" ht="11.25" customHeight="1" x14ac:dyDescent="0.2">
      <c r="A286" s="49"/>
      <c r="B286" s="56"/>
      <c r="C286" s="56"/>
      <c r="D286" s="56"/>
      <c r="E286" s="56"/>
      <c r="F286" s="56"/>
      <c r="G286" s="56"/>
      <c r="H286" s="47"/>
    </row>
    <row r="287" spans="1:8" s="82" customFormat="1" ht="16.5" customHeight="1" thickBot="1" x14ac:dyDescent="0.25">
      <c r="A287" s="78" t="s">
        <v>283</v>
      </c>
      <c r="B287" s="79">
        <f t="shared" ref="B287:G287" si="126">+B285+B276</f>
        <v>1712197552.4246998</v>
      </c>
      <c r="C287" s="79">
        <f t="shared" si="126"/>
        <v>1489820511.1841896</v>
      </c>
      <c r="D287" s="79">
        <f t="shared" si="126"/>
        <v>76201164.073039994</v>
      </c>
      <c r="E287" s="80">
        <f t="shared" si="126"/>
        <v>1566021675.25723</v>
      </c>
      <c r="F287" s="79">
        <f t="shared" si="126"/>
        <v>146175877.16746995</v>
      </c>
      <c r="G287" s="81">
        <f t="shared" si="126"/>
        <v>222377041.24050996</v>
      </c>
      <c r="H287" s="47">
        <f>IFERROR(E287/B287*100,"")</f>
        <v>91.462674563430767</v>
      </c>
    </row>
    <row r="288" spans="1:8" s="43" customFormat="1" ht="12" customHeight="1" thickTop="1" x14ac:dyDescent="0.2">
      <c r="A288" s="49"/>
      <c r="B288" s="56"/>
      <c r="C288" s="52"/>
      <c r="D288" s="56"/>
      <c r="E288" s="52"/>
      <c r="F288" s="52"/>
      <c r="G288" s="52"/>
      <c r="H288" s="47"/>
    </row>
    <row r="289" spans="1:9" ht="23.4" customHeight="1" x14ac:dyDescent="0.2">
      <c r="A289" s="104" t="s">
        <v>327</v>
      </c>
      <c r="B289" s="104"/>
      <c r="C289" s="104"/>
      <c r="D289" s="104"/>
      <c r="E289" s="104"/>
      <c r="F289" s="104"/>
      <c r="G289" s="104"/>
      <c r="H289" s="104"/>
    </row>
    <row r="290" spans="1:9" ht="11.4" x14ac:dyDescent="0.2">
      <c r="A290" s="43" t="s">
        <v>284</v>
      </c>
    </row>
    <row r="291" spans="1:9" ht="23.4" customHeight="1" x14ac:dyDescent="0.2">
      <c r="A291" s="104" t="s">
        <v>326</v>
      </c>
      <c r="B291" s="104"/>
      <c r="C291" s="104"/>
      <c r="D291" s="104"/>
      <c r="E291" s="104"/>
      <c r="F291" s="104"/>
      <c r="G291" s="104"/>
      <c r="H291" s="104"/>
    </row>
    <row r="292" spans="1:9" ht="11.4" x14ac:dyDescent="0.2">
      <c r="A292" s="43" t="s">
        <v>285</v>
      </c>
    </row>
    <row r="293" spans="1:9" ht="11.4" x14ac:dyDescent="0.2">
      <c r="A293" s="43" t="s">
        <v>325</v>
      </c>
    </row>
    <row r="294" spans="1:9" ht="11.4" x14ac:dyDescent="0.2">
      <c r="A294" s="43" t="s">
        <v>286</v>
      </c>
    </row>
    <row r="295" spans="1:9" ht="11.4" x14ac:dyDescent="0.2">
      <c r="A295" s="43" t="s">
        <v>287</v>
      </c>
    </row>
    <row r="296" spans="1:9" x14ac:dyDescent="0.2">
      <c r="E296" s="43"/>
      <c r="F296" s="43"/>
      <c r="G296" s="83"/>
      <c r="I296" s="85"/>
    </row>
    <row r="297" spans="1:9" x14ac:dyDescent="0.2">
      <c r="E297" s="43"/>
      <c r="F297" s="43"/>
      <c r="G297" s="83"/>
      <c r="I297" s="85"/>
    </row>
    <row r="298" spans="1:9" x14ac:dyDescent="0.2">
      <c r="E298" s="43"/>
      <c r="F298" s="43"/>
      <c r="G298" s="83"/>
      <c r="I298" s="85"/>
    </row>
    <row r="299" spans="1:9" x14ac:dyDescent="0.2">
      <c r="E299" s="43"/>
      <c r="F299" s="43"/>
      <c r="G299" s="83"/>
      <c r="I299" s="85"/>
    </row>
    <row r="300" spans="1:9" x14ac:dyDescent="0.2">
      <c r="E300" s="43"/>
      <c r="F300" s="43"/>
      <c r="G300" s="83"/>
      <c r="I300" s="85"/>
    </row>
    <row r="301" spans="1:9" x14ac:dyDescent="0.2">
      <c r="E301" s="43"/>
      <c r="F301" s="43"/>
      <c r="G301" s="83"/>
      <c r="I301" s="85"/>
    </row>
    <row r="302" spans="1:9" x14ac:dyDescent="0.2">
      <c r="E302" s="43"/>
      <c r="F302" s="43"/>
      <c r="G302" s="83"/>
      <c r="I302" s="85"/>
    </row>
    <row r="303" spans="1:9" x14ac:dyDescent="0.2">
      <c r="E303" s="43"/>
      <c r="F303" s="43"/>
      <c r="G303" s="83"/>
      <c r="I303" s="85"/>
    </row>
    <row r="304" spans="1:9" x14ac:dyDescent="0.2">
      <c r="E304" s="43"/>
      <c r="F304" s="43"/>
      <c r="G304" s="83"/>
      <c r="I304" s="85"/>
    </row>
    <row r="305" spans="5:9" x14ac:dyDescent="0.2">
      <c r="E305" s="43"/>
      <c r="F305" s="43"/>
      <c r="G305" s="83"/>
      <c r="I305" s="85"/>
    </row>
    <row r="306" spans="5:9" x14ac:dyDescent="0.2">
      <c r="E306" s="43"/>
      <c r="F306" s="43"/>
      <c r="G306" s="83"/>
      <c r="I306" s="85"/>
    </row>
    <row r="307" spans="5:9" x14ac:dyDescent="0.2">
      <c r="E307" s="43"/>
      <c r="F307" s="43"/>
      <c r="G307" s="83"/>
      <c r="I307" s="85"/>
    </row>
    <row r="308" spans="5:9" x14ac:dyDescent="0.2">
      <c r="E308" s="43"/>
      <c r="F308" s="43"/>
      <c r="G308" s="83"/>
      <c r="I308" s="85"/>
    </row>
    <row r="309" spans="5:9" x14ac:dyDescent="0.2">
      <c r="E309" s="43"/>
      <c r="F309" s="43"/>
      <c r="G309" s="83"/>
      <c r="I309" s="85"/>
    </row>
    <row r="310" spans="5:9" x14ac:dyDescent="0.2">
      <c r="E310" s="43"/>
      <c r="F310" s="43"/>
      <c r="G310" s="83"/>
      <c r="I310" s="85"/>
    </row>
    <row r="311" spans="5:9" x14ac:dyDescent="0.2">
      <c r="E311" s="43"/>
      <c r="F311" s="43"/>
      <c r="G311" s="83"/>
      <c r="I311" s="85"/>
    </row>
    <row r="312" spans="5:9" x14ac:dyDescent="0.2">
      <c r="E312" s="43"/>
      <c r="F312" s="43"/>
      <c r="G312" s="83"/>
      <c r="I312" s="85"/>
    </row>
    <row r="313" spans="5:9" x14ac:dyDescent="0.2">
      <c r="E313" s="43"/>
      <c r="F313" s="43"/>
      <c r="G313" s="83"/>
      <c r="I313" s="85"/>
    </row>
    <row r="314" spans="5:9" x14ac:dyDescent="0.2">
      <c r="E314" s="43"/>
      <c r="F314" s="43"/>
      <c r="G314" s="83"/>
      <c r="I314" s="85"/>
    </row>
    <row r="315" spans="5:9" x14ac:dyDescent="0.2">
      <c r="E315" s="43"/>
      <c r="F315" s="43"/>
      <c r="G315" s="83"/>
      <c r="I315" s="85"/>
    </row>
    <row r="316" spans="5:9" x14ac:dyDescent="0.2">
      <c r="E316" s="43"/>
      <c r="F316" s="43"/>
      <c r="G316" s="83"/>
      <c r="I316" s="85"/>
    </row>
    <row r="317" spans="5:9" x14ac:dyDescent="0.2">
      <c r="E317" s="43"/>
      <c r="F317" s="43"/>
      <c r="G317" s="83"/>
      <c r="I317" s="85"/>
    </row>
    <row r="318" spans="5:9" x14ac:dyDescent="0.2">
      <c r="E318" s="43"/>
      <c r="F318" s="43"/>
      <c r="G318" s="83"/>
      <c r="I318" s="85"/>
    </row>
    <row r="319" spans="5:9" x14ac:dyDescent="0.2">
      <c r="E319" s="43"/>
      <c r="F319" s="43"/>
      <c r="G319" s="83"/>
      <c r="I319" s="85"/>
    </row>
    <row r="320" spans="5:9" x14ac:dyDescent="0.2">
      <c r="E320" s="43"/>
      <c r="F320" s="43"/>
      <c r="G320" s="83"/>
      <c r="I320" s="85"/>
    </row>
    <row r="321" spans="5:9" x14ac:dyDescent="0.2">
      <c r="E321" s="43"/>
      <c r="F321" s="43"/>
      <c r="G321" s="83"/>
      <c r="I321" s="85"/>
    </row>
    <row r="322" spans="5:9" x14ac:dyDescent="0.2">
      <c r="E322" s="43"/>
      <c r="F322" s="43"/>
      <c r="G322" s="83"/>
      <c r="I322" s="85"/>
    </row>
    <row r="323" spans="5:9" x14ac:dyDescent="0.2">
      <c r="E323" s="43"/>
      <c r="F323" s="43"/>
      <c r="G323" s="83"/>
      <c r="I323" s="85"/>
    </row>
    <row r="324" spans="5:9" x14ac:dyDescent="0.2">
      <c r="E324" s="43"/>
      <c r="F324" s="43"/>
      <c r="G324" s="83"/>
      <c r="I324" s="85"/>
    </row>
    <row r="325" spans="5:9" x14ac:dyDescent="0.2">
      <c r="E325" s="43"/>
      <c r="F325" s="43"/>
      <c r="G325" s="83"/>
      <c r="I325" s="85"/>
    </row>
    <row r="326" spans="5:9" x14ac:dyDescent="0.2">
      <c r="E326" s="43"/>
      <c r="F326" s="43"/>
      <c r="G326" s="83"/>
      <c r="I326" s="85"/>
    </row>
    <row r="327" spans="5:9" x14ac:dyDescent="0.2">
      <c r="E327" s="43"/>
      <c r="F327" s="43"/>
      <c r="G327" s="83"/>
      <c r="I327" s="85"/>
    </row>
    <row r="328" spans="5:9" x14ac:dyDescent="0.2">
      <c r="E328" s="43"/>
      <c r="F328" s="43"/>
      <c r="G328" s="83"/>
      <c r="I328" s="85"/>
    </row>
    <row r="329" spans="5:9" x14ac:dyDescent="0.2">
      <c r="E329" s="43"/>
      <c r="F329" s="43"/>
      <c r="G329" s="83"/>
      <c r="I329" s="85"/>
    </row>
    <row r="330" spans="5:9" x14ac:dyDescent="0.2">
      <c r="E330" s="43"/>
      <c r="F330" s="43"/>
      <c r="G330" s="83"/>
      <c r="I330" s="85"/>
    </row>
    <row r="331" spans="5:9" x14ac:dyDescent="0.2">
      <c r="E331" s="43"/>
      <c r="F331" s="43"/>
      <c r="G331" s="83"/>
      <c r="I331" s="85"/>
    </row>
  </sheetData>
  <mergeCells count="8">
    <mergeCell ref="C5:E6"/>
    <mergeCell ref="A289:H289"/>
    <mergeCell ref="A291:H291"/>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9" orientation="portrait" r:id="rId1"/>
  <headerFooter alignWithMargins="0">
    <oddFooter>Page &amp;P of &amp;N</oddFooter>
  </headerFooter>
  <rowBreaks count="3" manualBreakCount="3">
    <brk id="83" max="7" man="1"/>
    <brk id="155" max="7" man="1"/>
    <brk id="2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3443-A7EA-4C75-83C6-2FC167403349}">
  <sheetPr>
    <pageSetUpPr fitToPage="1"/>
  </sheetPr>
  <dimension ref="A1:R75"/>
  <sheetViews>
    <sheetView zoomScale="85" zoomScaleNormal="85" zoomScaleSheetLayoutView="100" workbookViewId="0">
      <pane xSplit="2" ySplit="6" topLeftCell="C40" activePane="bottomRight" state="frozen"/>
      <selection pane="topRight" activeCell="C1" sqref="C1"/>
      <selection pane="bottomLeft" activeCell="A7" sqref="A7"/>
      <selection pane="bottomRight" activeCell="U19" sqref="U19"/>
    </sheetView>
  </sheetViews>
  <sheetFormatPr defaultColWidth="9.109375" defaultRowHeight="13.2" x14ac:dyDescent="0.25"/>
  <cols>
    <col min="1" max="1" width="1.88671875" style="3" customWidth="1"/>
    <col min="2" max="2" width="42.109375" style="3" customWidth="1"/>
    <col min="3" max="4" width="12.5546875" style="2" customWidth="1"/>
    <col min="5" max="5" width="13.33203125" style="2" customWidth="1"/>
    <col min="6" max="6" width="14.5546875" style="2" customWidth="1"/>
    <col min="7" max="7" width="12.88671875" style="2" customWidth="1"/>
    <col min="8" max="8" width="12.44140625" style="2" customWidth="1"/>
    <col min="9" max="9" width="12.6640625" style="2" customWidth="1"/>
    <col min="10" max="10" width="14.109375" style="2" customWidth="1"/>
    <col min="11" max="11" width="12" style="2" customWidth="1"/>
    <col min="12" max="12" width="12.6640625" style="2" customWidth="1"/>
    <col min="13" max="13" width="12" style="2" customWidth="1"/>
    <col min="14" max="14" width="12.6640625" style="2" customWidth="1"/>
    <col min="15" max="17" width="7.6640625" style="2" customWidth="1"/>
    <col min="18" max="18" width="9.33203125" style="2" bestFit="1" customWidth="1"/>
    <col min="19" max="16384" width="9.109375" style="2"/>
  </cols>
  <sheetData>
    <row r="1" spans="1:18" ht="15.6" x14ac:dyDescent="0.25">
      <c r="A1" s="1" t="s">
        <v>0</v>
      </c>
      <c r="B1" s="1"/>
      <c r="C1" s="1"/>
      <c r="D1" s="1"/>
      <c r="E1" s="1"/>
      <c r="F1" s="1"/>
      <c r="G1" s="1"/>
      <c r="H1" s="1"/>
      <c r="I1" s="1"/>
      <c r="J1" s="1"/>
      <c r="K1" s="1"/>
      <c r="L1" s="1"/>
      <c r="M1" s="1"/>
      <c r="N1" s="1"/>
      <c r="O1" s="1"/>
      <c r="P1" s="1"/>
      <c r="Q1" s="1"/>
      <c r="R1" s="1"/>
    </row>
    <row r="2" spans="1:18" x14ac:dyDescent="0.25">
      <c r="A2" s="3" t="s">
        <v>306</v>
      </c>
    </row>
    <row r="3" spans="1:18" x14ac:dyDescent="0.25">
      <c r="A3" s="3" t="s">
        <v>1</v>
      </c>
    </row>
    <row r="5" spans="1:18" s="4" customFormat="1" ht="18.75" customHeight="1" x14ac:dyDescent="0.25">
      <c r="A5" s="116" t="s">
        <v>2</v>
      </c>
      <c r="B5" s="116"/>
      <c r="C5" s="117" t="s">
        <v>3</v>
      </c>
      <c r="D5" s="117"/>
      <c r="E5" s="117"/>
      <c r="F5" s="117"/>
      <c r="G5" s="117" t="s">
        <v>4</v>
      </c>
      <c r="H5" s="117"/>
      <c r="I5" s="117"/>
      <c r="J5" s="117"/>
      <c r="K5" s="117" t="s">
        <v>5</v>
      </c>
      <c r="L5" s="117"/>
      <c r="M5" s="117"/>
      <c r="N5" s="117"/>
      <c r="O5" s="117" t="s">
        <v>307</v>
      </c>
      <c r="P5" s="117"/>
      <c r="Q5" s="117"/>
      <c r="R5" s="117"/>
    </row>
    <row r="6" spans="1:18" s="4" customFormat="1" ht="26.4" x14ac:dyDescent="0.25">
      <c r="A6" s="116"/>
      <c r="B6" s="116"/>
      <c r="C6" s="91" t="s">
        <v>6</v>
      </c>
      <c r="D6" s="91" t="s">
        <v>7</v>
      </c>
      <c r="E6" s="91" t="s">
        <v>8</v>
      </c>
      <c r="F6" s="91" t="s">
        <v>9</v>
      </c>
      <c r="G6" s="91" t="s">
        <v>6</v>
      </c>
      <c r="H6" s="91" t="s">
        <v>7</v>
      </c>
      <c r="I6" s="91" t="s">
        <v>8</v>
      </c>
      <c r="J6" s="91" t="s">
        <v>9</v>
      </c>
      <c r="K6" s="91" t="s">
        <v>6</v>
      </c>
      <c r="L6" s="91" t="s">
        <v>7</v>
      </c>
      <c r="M6" s="91" t="s">
        <v>8</v>
      </c>
      <c r="N6" s="91" t="s">
        <v>9</v>
      </c>
      <c r="O6" s="91" t="s">
        <v>6</v>
      </c>
      <c r="P6" s="91" t="s">
        <v>7</v>
      </c>
      <c r="Q6" s="91" t="s">
        <v>8</v>
      </c>
      <c r="R6" s="91" t="s">
        <v>9</v>
      </c>
    </row>
    <row r="7" spans="1:18" x14ac:dyDescent="0.25">
      <c r="A7" s="5"/>
      <c r="B7" s="5"/>
      <c r="C7" s="6"/>
      <c r="D7" s="6"/>
      <c r="E7" s="6"/>
      <c r="F7" s="6"/>
      <c r="G7" s="6"/>
      <c r="H7" s="6"/>
      <c r="I7" s="6"/>
      <c r="J7" s="6"/>
      <c r="K7" s="6"/>
      <c r="L7" s="6"/>
      <c r="M7" s="6"/>
      <c r="N7" s="6"/>
      <c r="O7" s="7"/>
      <c r="P7" s="7"/>
      <c r="Q7" s="7"/>
      <c r="R7" s="7"/>
    </row>
    <row r="8" spans="1:18" s="11" customFormat="1" x14ac:dyDescent="0.25">
      <c r="A8" s="8" t="s">
        <v>10</v>
      </c>
      <c r="B8" s="8"/>
      <c r="C8" s="9">
        <f t="shared" ref="C8:N8" si="0">+C10+C49</f>
        <v>856924697.83862996</v>
      </c>
      <c r="D8" s="9">
        <f t="shared" si="0"/>
        <v>454872611.87989002</v>
      </c>
      <c r="E8" s="9">
        <f t="shared" si="0"/>
        <v>400400242.70618004</v>
      </c>
      <c r="F8" s="9">
        <f t="shared" si="0"/>
        <v>1712197552.4247</v>
      </c>
      <c r="G8" s="9">
        <f t="shared" si="0"/>
        <v>835606136.22166991</v>
      </c>
      <c r="H8" s="9">
        <f t="shared" si="0"/>
        <v>340166995.44240993</v>
      </c>
      <c r="I8" s="9">
        <f t="shared" si="0"/>
        <v>390248543.59314996</v>
      </c>
      <c r="J8" s="9">
        <f t="shared" si="0"/>
        <v>1566021675.25723</v>
      </c>
      <c r="K8" s="9">
        <f t="shared" si="0"/>
        <v>21318561.616959978</v>
      </c>
      <c r="L8" s="9">
        <f t="shared" si="0"/>
        <v>114705616.43748</v>
      </c>
      <c r="M8" s="9">
        <f t="shared" si="0"/>
        <v>10151699.113029988</v>
      </c>
      <c r="N8" s="9">
        <f t="shared" si="0"/>
        <v>146175877.16746998</v>
      </c>
      <c r="O8" s="10">
        <f>+G8/C8*100</f>
        <v>97.512201285511949</v>
      </c>
      <c r="P8" s="10">
        <f>+H8/D8*100</f>
        <v>74.782914283753726</v>
      </c>
      <c r="Q8" s="10">
        <f>+I8/E8*100</f>
        <v>97.464612147980262</v>
      </c>
      <c r="R8" s="10">
        <f>+J8/F8*100</f>
        <v>91.462674563430753</v>
      </c>
    </row>
    <row r="9" spans="1:18" x14ac:dyDescent="0.25">
      <c r="C9" s="6"/>
      <c r="D9" s="6"/>
      <c r="E9" s="6"/>
      <c r="F9" s="6"/>
      <c r="G9" s="6"/>
      <c r="H9" s="6"/>
      <c r="I9" s="6"/>
      <c r="J9" s="6"/>
      <c r="K9" s="6"/>
      <c r="L9" s="6"/>
      <c r="M9" s="6"/>
      <c r="N9" s="6"/>
      <c r="O9" s="12"/>
      <c r="P9" s="12"/>
      <c r="Q9" s="12"/>
      <c r="R9" s="12"/>
    </row>
    <row r="10" spans="1:18" ht="15" x14ac:dyDescent="0.4">
      <c r="A10" s="3" t="s">
        <v>11</v>
      </c>
      <c r="C10" s="13">
        <f t="shared" ref="C10:N10" si="1">SUM(C12:C47)</f>
        <v>603555331.90562987</v>
      </c>
      <c r="D10" s="13">
        <f t="shared" si="1"/>
        <v>326935282.43289006</v>
      </c>
      <c r="E10" s="13">
        <f t="shared" si="1"/>
        <v>312229611.47663009</v>
      </c>
      <c r="F10" s="13">
        <f t="shared" si="1"/>
        <v>1242720225.81515</v>
      </c>
      <c r="G10" s="13">
        <f t="shared" si="1"/>
        <v>582238426.32841992</v>
      </c>
      <c r="H10" s="13">
        <f t="shared" si="1"/>
        <v>213035598.05437002</v>
      </c>
      <c r="I10" s="13">
        <f t="shared" si="1"/>
        <v>303388653.18234992</v>
      </c>
      <c r="J10" s="13">
        <f t="shared" si="1"/>
        <v>1098662677.56514</v>
      </c>
      <c r="K10" s="13">
        <f t="shared" si="1"/>
        <v>21316905.57720999</v>
      </c>
      <c r="L10" s="13">
        <f t="shared" si="1"/>
        <v>113899684.37851998</v>
      </c>
      <c r="M10" s="13">
        <f t="shared" si="1"/>
        <v>8840958.294280054</v>
      </c>
      <c r="N10" s="13">
        <f t="shared" si="1"/>
        <v>144057548.25001001</v>
      </c>
      <c r="O10" s="12">
        <f>+G10/C10*100</f>
        <v>96.468110801058586</v>
      </c>
      <c r="P10" s="12">
        <f>+H10/D10*100</f>
        <v>65.161397224877305</v>
      </c>
      <c r="Q10" s="12">
        <f>+I10/E10*100</f>
        <v>97.168443360490841</v>
      </c>
      <c r="R10" s="12">
        <f>+J10/F10*100</f>
        <v>88.407885760810174</v>
      </c>
    </row>
    <row r="11" spans="1:18" x14ac:dyDescent="0.25">
      <c r="C11" s="6"/>
      <c r="D11" s="6"/>
      <c r="E11" s="6"/>
      <c r="F11" s="6"/>
      <c r="G11" s="6"/>
      <c r="H11" s="6"/>
      <c r="I11" s="6"/>
      <c r="J11" s="6"/>
      <c r="K11" s="6"/>
      <c r="L11" s="6"/>
      <c r="M11" s="6"/>
      <c r="N11" s="6"/>
      <c r="O11" s="12"/>
      <c r="P11" s="12"/>
      <c r="Q11" s="12"/>
      <c r="R11" s="12"/>
    </row>
    <row r="12" spans="1:18" x14ac:dyDescent="0.25">
      <c r="B12" s="14" t="s">
        <v>12</v>
      </c>
      <c r="C12" s="6">
        <v>5514180</v>
      </c>
      <c r="D12" s="6">
        <v>3875639</v>
      </c>
      <c r="E12" s="6">
        <v>4004557</v>
      </c>
      <c r="F12" s="6">
        <f t="shared" ref="F12:F24" si="2">SUM(C12:E12)</f>
        <v>13394376</v>
      </c>
      <c r="G12" s="6">
        <v>5449654.3458900005</v>
      </c>
      <c r="H12" s="6">
        <v>1453373.3312299997</v>
      </c>
      <c r="I12" s="6">
        <v>5020713.6504599992</v>
      </c>
      <c r="J12" s="6">
        <f t="shared" ref="J12:J24" si="3">SUM(G12:I12)</f>
        <v>11923741.327579999</v>
      </c>
      <c r="K12" s="6">
        <f t="shared" ref="K12:M27" si="4">+C12-G12</f>
        <v>64525.654109999537</v>
      </c>
      <c r="L12" s="6">
        <f t="shared" si="4"/>
        <v>2422265.6687700003</v>
      </c>
      <c r="M12" s="6">
        <f t="shared" si="4"/>
        <v>-1016156.6504599992</v>
      </c>
      <c r="N12" s="6">
        <f t="shared" ref="N12:N24" si="5">SUM(K12:M12)</f>
        <v>1470634.6724200007</v>
      </c>
      <c r="O12" s="12">
        <f t="shared" ref="O12:R27" si="6">+G12/C12*100</f>
        <v>98.829823217414031</v>
      </c>
      <c r="P12" s="12">
        <f t="shared" si="6"/>
        <v>37.500224639859383</v>
      </c>
      <c r="Q12" s="12">
        <f t="shared" si="6"/>
        <v>125.3750077838822</v>
      </c>
      <c r="R12" s="12">
        <f t="shared" si="6"/>
        <v>89.020506275021688</v>
      </c>
    </row>
    <row r="13" spans="1:18" x14ac:dyDescent="0.25">
      <c r="B13" s="14" t="s">
        <v>13</v>
      </c>
      <c r="C13" s="6">
        <v>2117080.3130000001</v>
      </c>
      <c r="D13" s="6">
        <v>797121</v>
      </c>
      <c r="E13" s="6">
        <v>833670</v>
      </c>
      <c r="F13" s="6">
        <f t="shared" si="2"/>
        <v>3747871.3130000001</v>
      </c>
      <c r="G13" s="6">
        <v>1995837.4520099999</v>
      </c>
      <c r="H13" s="6">
        <v>698864.2916900001</v>
      </c>
      <c r="I13" s="6">
        <v>694169.6882600002</v>
      </c>
      <c r="J13" s="6">
        <f t="shared" si="3"/>
        <v>3388871.4319600002</v>
      </c>
      <c r="K13" s="6">
        <f t="shared" si="4"/>
        <v>121242.86099000019</v>
      </c>
      <c r="L13" s="6">
        <f t="shared" si="4"/>
        <v>98256.7083099999</v>
      </c>
      <c r="M13" s="6">
        <f t="shared" si="4"/>
        <v>139500.3117399998</v>
      </c>
      <c r="N13" s="6">
        <f t="shared" si="5"/>
        <v>358999.88103999989</v>
      </c>
      <c r="O13" s="12">
        <f t="shared" si="6"/>
        <v>94.273109988057399</v>
      </c>
      <c r="P13" s="12">
        <f t="shared" si="6"/>
        <v>87.673551655269407</v>
      </c>
      <c r="Q13" s="12">
        <f t="shared" si="6"/>
        <v>83.266722835174605</v>
      </c>
      <c r="R13" s="12">
        <f t="shared" si="6"/>
        <v>90.421232452812333</v>
      </c>
    </row>
    <row r="14" spans="1:18" x14ac:dyDescent="0.25">
      <c r="B14" s="14" t="s">
        <v>14</v>
      </c>
      <c r="C14" s="6">
        <v>485219</v>
      </c>
      <c r="D14" s="6">
        <v>238635.06200000003</v>
      </c>
      <c r="E14" s="6">
        <v>197217.87799999991</v>
      </c>
      <c r="F14" s="6">
        <f t="shared" si="2"/>
        <v>921071.94</v>
      </c>
      <c r="G14" s="6">
        <v>410161.21147000004</v>
      </c>
      <c r="H14" s="6">
        <v>185731.34728999989</v>
      </c>
      <c r="I14" s="6">
        <v>137520.12592000014</v>
      </c>
      <c r="J14" s="6">
        <f t="shared" si="3"/>
        <v>733412.68468000006</v>
      </c>
      <c r="K14" s="6">
        <f>+C14-G14</f>
        <v>75057.788529999962</v>
      </c>
      <c r="L14" s="6">
        <f>+D14-H14</f>
        <v>52903.714710000146</v>
      </c>
      <c r="M14" s="6">
        <f>+E14-I14</f>
        <v>59697.752079999773</v>
      </c>
      <c r="N14" s="6">
        <f>SUM(K14:M14)</f>
        <v>187659.25531999988</v>
      </c>
      <c r="O14" s="12">
        <f>+G14/C14*100</f>
        <v>84.531152215803601</v>
      </c>
      <c r="P14" s="12">
        <f>+H14/D14*100</f>
        <v>77.830703390099416</v>
      </c>
      <c r="Q14" s="12">
        <f>+I14/E14*100</f>
        <v>69.730050497754675</v>
      </c>
      <c r="R14" s="12">
        <f>+J14/F14*100</f>
        <v>79.625993674283478</v>
      </c>
    </row>
    <row r="15" spans="1:18" x14ac:dyDescent="0.25">
      <c r="B15" s="14" t="s">
        <v>15</v>
      </c>
      <c r="C15" s="6">
        <v>2166619.5329999998</v>
      </c>
      <c r="D15" s="6">
        <v>918599.10106000071</v>
      </c>
      <c r="E15" s="6">
        <v>1112421.5474999999</v>
      </c>
      <c r="F15" s="6">
        <f t="shared" si="2"/>
        <v>4197640.1815600004</v>
      </c>
      <c r="G15" s="6">
        <v>1929354.2164999999</v>
      </c>
      <c r="H15" s="6">
        <v>511776.7472300001</v>
      </c>
      <c r="I15" s="6">
        <v>1013536.9361100001</v>
      </c>
      <c r="J15" s="6">
        <f t="shared" si="3"/>
        <v>3454667.8998400001</v>
      </c>
      <c r="K15" s="6">
        <f t="shared" si="4"/>
        <v>237265.31649999996</v>
      </c>
      <c r="L15" s="6">
        <f t="shared" si="4"/>
        <v>406822.35383000062</v>
      </c>
      <c r="M15" s="6">
        <f t="shared" si="4"/>
        <v>98884.611389999744</v>
      </c>
      <c r="N15" s="6">
        <f t="shared" si="5"/>
        <v>742972.28172000032</v>
      </c>
      <c r="O15" s="12">
        <f t="shared" si="6"/>
        <v>89.049054857754754</v>
      </c>
      <c r="P15" s="12">
        <f t="shared" si="6"/>
        <v>55.712742004585522</v>
      </c>
      <c r="Q15" s="12">
        <f t="shared" si="6"/>
        <v>91.110868751847889</v>
      </c>
      <c r="R15" s="12">
        <f t="shared" si="6"/>
        <v>82.300238953690311</v>
      </c>
    </row>
    <row r="16" spans="1:18" x14ac:dyDescent="0.25">
      <c r="B16" s="14" t="s">
        <v>16</v>
      </c>
      <c r="C16" s="6">
        <v>12584302.971000001</v>
      </c>
      <c r="D16" s="6">
        <v>11507845.606480002</v>
      </c>
      <c r="E16" s="6">
        <v>8475984.373399999</v>
      </c>
      <c r="F16" s="6">
        <f t="shared" si="2"/>
        <v>32568132.950880002</v>
      </c>
      <c r="G16" s="6">
        <v>8006734.068</v>
      </c>
      <c r="H16" s="6">
        <v>3101919.1042299978</v>
      </c>
      <c r="I16" s="6">
        <v>4491560.8484400045</v>
      </c>
      <c r="J16" s="6">
        <f t="shared" si="3"/>
        <v>15600214.020670002</v>
      </c>
      <c r="K16" s="6">
        <f t="shared" si="4"/>
        <v>4577568.9030000009</v>
      </c>
      <c r="L16" s="6">
        <f t="shared" si="4"/>
        <v>8405926.5022500046</v>
      </c>
      <c r="M16" s="6">
        <f t="shared" si="4"/>
        <v>3984423.5249599945</v>
      </c>
      <c r="N16" s="6">
        <f t="shared" si="5"/>
        <v>16967918.930210002</v>
      </c>
      <c r="O16" s="12">
        <f t="shared" si="6"/>
        <v>63.624771959568861</v>
      </c>
      <c r="P16" s="12">
        <f t="shared" si="6"/>
        <v>26.954820305230065</v>
      </c>
      <c r="Q16" s="12">
        <f t="shared" si="6"/>
        <v>52.991613133877102</v>
      </c>
      <c r="R16" s="12">
        <f t="shared" si="6"/>
        <v>47.900240533280183</v>
      </c>
    </row>
    <row r="17" spans="2:18" x14ac:dyDescent="0.25">
      <c r="B17" s="14" t="s">
        <v>17</v>
      </c>
      <c r="C17" s="6">
        <v>412770.49400000001</v>
      </c>
      <c r="D17" s="6">
        <v>249832.60200000001</v>
      </c>
      <c r="E17" s="6">
        <v>151036.42700000003</v>
      </c>
      <c r="F17" s="6">
        <f t="shared" si="2"/>
        <v>813639.52300000004</v>
      </c>
      <c r="G17" s="6">
        <v>411472.12608000002</v>
      </c>
      <c r="H17" s="6">
        <v>140577.6887</v>
      </c>
      <c r="I17" s="6">
        <v>232618.97369999997</v>
      </c>
      <c r="J17" s="6">
        <f t="shared" si="3"/>
        <v>784668.78847999999</v>
      </c>
      <c r="K17" s="6">
        <f t="shared" si="4"/>
        <v>1298.3679199999897</v>
      </c>
      <c r="L17" s="6">
        <f t="shared" si="4"/>
        <v>109254.91330000001</v>
      </c>
      <c r="M17" s="6">
        <f t="shared" si="4"/>
        <v>-81582.546699999948</v>
      </c>
      <c r="N17" s="6">
        <f t="shared" si="5"/>
        <v>28970.734520000056</v>
      </c>
      <c r="O17" s="12">
        <f t="shared" si="6"/>
        <v>99.685450404311112</v>
      </c>
      <c r="P17" s="12">
        <f t="shared" si="6"/>
        <v>56.268752586581947</v>
      </c>
      <c r="Q17" s="12">
        <f t="shared" si="6"/>
        <v>154.01514609452457</v>
      </c>
      <c r="R17" s="12">
        <f t="shared" si="6"/>
        <v>96.439364890586816</v>
      </c>
    </row>
    <row r="18" spans="2:18" x14ac:dyDescent="0.25">
      <c r="B18" s="14" t="s">
        <v>18</v>
      </c>
      <c r="C18" s="6">
        <v>132277629.43000001</v>
      </c>
      <c r="D18" s="6">
        <v>56612320.208000004</v>
      </c>
      <c r="E18" s="6">
        <v>72403500.534999996</v>
      </c>
      <c r="F18" s="6">
        <f t="shared" si="2"/>
        <v>261293450.17300001</v>
      </c>
      <c r="G18" s="6">
        <v>131954732.16977</v>
      </c>
      <c r="H18" s="6">
        <v>43511475.248640031</v>
      </c>
      <c r="I18" s="6">
        <v>75537382.300949961</v>
      </c>
      <c r="J18" s="6">
        <f t="shared" si="3"/>
        <v>251003589.71935999</v>
      </c>
      <c r="K18" s="6">
        <f t="shared" si="4"/>
        <v>322897.26023000479</v>
      </c>
      <c r="L18" s="6">
        <f t="shared" si="4"/>
        <v>13100844.959359974</v>
      </c>
      <c r="M18" s="6">
        <f t="shared" si="4"/>
        <v>-3133881.7659499645</v>
      </c>
      <c r="N18" s="6">
        <f t="shared" si="5"/>
        <v>10289860.453640014</v>
      </c>
      <c r="O18" s="12">
        <f t="shared" si="6"/>
        <v>99.755894279613713</v>
      </c>
      <c r="P18" s="12">
        <f t="shared" si="6"/>
        <v>76.858668022744865</v>
      </c>
      <c r="Q18" s="12">
        <f t="shared" si="6"/>
        <v>104.32835669932152</v>
      </c>
      <c r="R18" s="12">
        <f t="shared" si="6"/>
        <v>96.061952396117405</v>
      </c>
    </row>
    <row r="19" spans="2:18" x14ac:dyDescent="0.25">
      <c r="B19" s="14" t="s">
        <v>19</v>
      </c>
      <c r="C19" s="6">
        <v>18982537.416000001</v>
      </c>
      <c r="D19" s="6">
        <v>9963580.6689999998</v>
      </c>
      <c r="E19" s="6">
        <v>11083758.244999997</v>
      </c>
      <c r="F19" s="6">
        <f t="shared" si="2"/>
        <v>40029876.329999998</v>
      </c>
      <c r="G19" s="6">
        <v>18764652.582259998</v>
      </c>
      <c r="H19" s="6">
        <v>6952101.7771800049</v>
      </c>
      <c r="I19" s="6">
        <v>11777335.93313</v>
      </c>
      <c r="J19" s="6">
        <f t="shared" si="3"/>
        <v>37494090.292570002</v>
      </c>
      <c r="K19" s="6">
        <f t="shared" si="4"/>
        <v>217884.83374000341</v>
      </c>
      <c r="L19" s="6">
        <f t="shared" si="4"/>
        <v>3011478.8918199949</v>
      </c>
      <c r="M19" s="6">
        <f t="shared" si="4"/>
        <v>-693577.68813000247</v>
      </c>
      <c r="N19" s="6">
        <f t="shared" si="5"/>
        <v>2535786.0374299958</v>
      </c>
      <c r="O19" s="12">
        <f t="shared" si="6"/>
        <v>98.852182777438628</v>
      </c>
      <c r="P19" s="12">
        <f t="shared" si="6"/>
        <v>69.775134142390158</v>
      </c>
      <c r="Q19" s="12">
        <f t="shared" si="6"/>
        <v>106.2576038993171</v>
      </c>
      <c r="R19" s="12">
        <f t="shared" si="6"/>
        <v>93.665266371233884</v>
      </c>
    </row>
    <row r="20" spans="2:18" x14ac:dyDescent="0.25">
      <c r="B20" s="14" t="s">
        <v>20</v>
      </c>
      <c r="C20" s="6">
        <v>322376.022</v>
      </c>
      <c r="D20" s="6">
        <v>123531.62199999997</v>
      </c>
      <c r="E20" s="6">
        <v>283292.62800000003</v>
      </c>
      <c r="F20" s="6">
        <f t="shared" si="2"/>
        <v>729200.272</v>
      </c>
      <c r="G20" s="6">
        <v>321371.57636000006</v>
      </c>
      <c r="H20" s="6">
        <v>120076.47616999998</v>
      </c>
      <c r="I20" s="6">
        <v>231657.50195999985</v>
      </c>
      <c r="J20" s="6">
        <f t="shared" si="3"/>
        <v>673105.55448999989</v>
      </c>
      <c r="K20" s="6">
        <f t="shared" si="4"/>
        <v>1004.4456399999326</v>
      </c>
      <c r="L20" s="6">
        <f t="shared" si="4"/>
        <v>3455.145829999994</v>
      </c>
      <c r="M20" s="6">
        <f t="shared" si="4"/>
        <v>51635.126040000177</v>
      </c>
      <c r="N20" s="6">
        <f t="shared" si="5"/>
        <v>56094.717510000104</v>
      </c>
      <c r="O20" s="12">
        <f t="shared" si="6"/>
        <v>99.688424209167778</v>
      </c>
      <c r="P20" s="12">
        <f t="shared" si="6"/>
        <v>97.203027229740414</v>
      </c>
      <c r="Q20" s="12">
        <f t="shared" si="6"/>
        <v>81.773219301703762</v>
      </c>
      <c r="R20" s="12">
        <f t="shared" si="6"/>
        <v>92.307364702957756</v>
      </c>
    </row>
    <row r="21" spans="2:18" x14ac:dyDescent="0.25">
      <c r="B21" s="14" t="s">
        <v>21</v>
      </c>
      <c r="C21" s="6">
        <v>4383424.5489999996</v>
      </c>
      <c r="D21" s="6">
        <v>3032857.7960000001</v>
      </c>
      <c r="E21" s="6">
        <v>2222445.1409999998</v>
      </c>
      <c r="F21" s="6">
        <f t="shared" si="2"/>
        <v>9638727.4859999996</v>
      </c>
      <c r="G21" s="6">
        <v>4381442.9857299998</v>
      </c>
      <c r="H21" s="6">
        <v>1436612.2101399992</v>
      </c>
      <c r="I21" s="6">
        <v>2148556.6213700008</v>
      </c>
      <c r="J21" s="6">
        <f t="shared" si="3"/>
        <v>7966611.8172399998</v>
      </c>
      <c r="K21" s="6">
        <f t="shared" si="4"/>
        <v>1981.5632699998096</v>
      </c>
      <c r="L21" s="6">
        <f t="shared" si="4"/>
        <v>1596245.5858600009</v>
      </c>
      <c r="M21" s="6">
        <f t="shared" si="4"/>
        <v>73888.519629999064</v>
      </c>
      <c r="N21" s="6">
        <f t="shared" si="5"/>
        <v>1672115.6687599998</v>
      </c>
      <c r="O21" s="12">
        <f t="shared" si="6"/>
        <v>99.954794174101806</v>
      </c>
      <c r="P21" s="12">
        <f t="shared" si="6"/>
        <v>47.368268041934897</v>
      </c>
      <c r="Q21" s="12">
        <f t="shared" si="6"/>
        <v>96.675350123749169</v>
      </c>
      <c r="R21" s="12">
        <f t="shared" si="6"/>
        <v>82.652111793919843</v>
      </c>
    </row>
    <row r="22" spans="2:18" x14ac:dyDescent="0.25">
      <c r="B22" s="14" t="s">
        <v>22</v>
      </c>
      <c r="C22" s="6">
        <v>19358287.955119964</v>
      </c>
      <c r="D22" s="6">
        <v>2016562.4148199931</v>
      </c>
      <c r="E22" s="6">
        <v>2240118.6536500864</v>
      </c>
      <c r="F22" s="6">
        <f t="shared" si="2"/>
        <v>23614969.023590043</v>
      </c>
      <c r="G22" s="6">
        <v>19214980.51633998</v>
      </c>
      <c r="H22" s="6">
        <v>1240244.5744800195</v>
      </c>
      <c r="I22" s="6">
        <v>2201182.943780005</v>
      </c>
      <c r="J22" s="6">
        <f t="shared" si="3"/>
        <v>22656408.034600005</v>
      </c>
      <c r="K22" s="6">
        <f t="shared" si="4"/>
        <v>143307.43877998367</v>
      </c>
      <c r="L22" s="6">
        <f t="shared" si="4"/>
        <v>776317.84033997357</v>
      </c>
      <c r="M22" s="6">
        <f t="shared" si="4"/>
        <v>38935.709870081395</v>
      </c>
      <c r="N22" s="6">
        <f t="shared" si="5"/>
        <v>958560.98899003863</v>
      </c>
      <c r="O22" s="12">
        <f t="shared" si="6"/>
        <v>99.25971016077338</v>
      </c>
      <c r="P22" s="12">
        <f t="shared" si="6"/>
        <v>61.502910366933975</v>
      </c>
      <c r="Q22" s="12">
        <f t="shared" si="6"/>
        <v>98.26189073482162</v>
      </c>
      <c r="R22" s="12">
        <f t="shared" si="6"/>
        <v>95.940875518267717</v>
      </c>
    </row>
    <row r="23" spans="2:18" x14ac:dyDescent="0.25">
      <c r="B23" s="14" t="s">
        <v>23</v>
      </c>
      <c r="C23" s="6">
        <v>3426883.9279999998</v>
      </c>
      <c r="D23" s="6">
        <v>1085735.8970000003</v>
      </c>
      <c r="E23" s="6">
        <v>1910219.6490000002</v>
      </c>
      <c r="F23" s="6">
        <f t="shared" si="2"/>
        <v>6422839.4740000004</v>
      </c>
      <c r="G23" s="6">
        <v>3425443.1917400002</v>
      </c>
      <c r="H23" s="6">
        <v>443297.46961999964</v>
      </c>
      <c r="I23" s="6">
        <v>1683935.0008</v>
      </c>
      <c r="J23" s="6">
        <f t="shared" si="3"/>
        <v>5552675.6621599998</v>
      </c>
      <c r="K23" s="6">
        <f t="shared" si="4"/>
        <v>1440.736259999685</v>
      </c>
      <c r="L23" s="6">
        <f t="shared" si="4"/>
        <v>642438.42738000071</v>
      </c>
      <c r="M23" s="6">
        <f t="shared" si="4"/>
        <v>226284.64820000017</v>
      </c>
      <c r="N23" s="6">
        <f t="shared" si="5"/>
        <v>870163.81184000056</v>
      </c>
      <c r="O23" s="12">
        <f t="shared" si="6"/>
        <v>99.95795783311398</v>
      </c>
      <c r="P23" s="12">
        <f t="shared" si="6"/>
        <v>40.829217385634578</v>
      </c>
      <c r="Q23" s="12">
        <f t="shared" si="6"/>
        <v>88.153998503865239</v>
      </c>
      <c r="R23" s="12">
        <f t="shared" si="6"/>
        <v>86.452038613724199</v>
      </c>
    </row>
    <row r="24" spans="2:18" x14ac:dyDescent="0.25">
      <c r="B24" s="14" t="s">
        <v>24</v>
      </c>
      <c r="C24" s="6">
        <v>36659261.424999997</v>
      </c>
      <c r="D24" s="6">
        <v>18708552.688600011</v>
      </c>
      <c r="E24" s="6">
        <v>16331458.434999995</v>
      </c>
      <c r="F24" s="6">
        <f t="shared" si="2"/>
        <v>71699272.548600003</v>
      </c>
      <c r="G24" s="6">
        <v>36498254.996120006</v>
      </c>
      <c r="H24" s="6">
        <v>15166734.055439986</v>
      </c>
      <c r="I24" s="6">
        <v>17616375.417620011</v>
      </c>
      <c r="J24" s="6">
        <f t="shared" si="3"/>
        <v>69281364.469180003</v>
      </c>
      <c r="K24" s="6">
        <f t="shared" si="4"/>
        <v>161006.42887999117</v>
      </c>
      <c r="L24" s="6">
        <f t="shared" si="4"/>
        <v>3541818.6331600249</v>
      </c>
      <c r="M24" s="6">
        <f t="shared" si="4"/>
        <v>-1284916.9826200157</v>
      </c>
      <c r="N24" s="6">
        <f t="shared" si="5"/>
        <v>2417908.0794200003</v>
      </c>
      <c r="O24" s="12">
        <f t="shared" si="6"/>
        <v>99.56080285684591</v>
      </c>
      <c r="P24" s="12">
        <f t="shared" si="6"/>
        <v>81.068451995657469</v>
      </c>
      <c r="Q24" s="12">
        <f t="shared" si="6"/>
        <v>107.86774180477541</v>
      </c>
      <c r="R24" s="12">
        <f t="shared" si="6"/>
        <v>96.627709049933429</v>
      </c>
    </row>
    <row r="25" spans="2:18" x14ac:dyDescent="0.25">
      <c r="B25" s="14" t="s">
        <v>25</v>
      </c>
      <c r="C25" s="6">
        <v>316011.36300000001</v>
      </c>
      <c r="D25" s="6">
        <v>111357.78499999997</v>
      </c>
      <c r="E25" s="6">
        <v>174157.74978000001</v>
      </c>
      <c r="F25" s="6">
        <f t="shared" ref="F25:F47" si="7">SUM(C25:E25)</f>
        <v>601526.89778</v>
      </c>
      <c r="G25" s="6">
        <v>281814.61745000002</v>
      </c>
      <c r="H25" s="6">
        <v>64877.632049999957</v>
      </c>
      <c r="I25" s="6">
        <v>154604.06952000008</v>
      </c>
      <c r="J25" s="6">
        <f t="shared" ref="J25:J47" si="8">SUM(G25:I25)</f>
        <v>501296.31902000005</v>
      </c>
      <c r="K25" s="6">
        <f t="shared" si="4"/>
        <v>34196.745549999992</v>
      </c>
      <c r="L25" s="6">
        <f t="shared" si="4"/>
        <v>46480.152950000018</v>
      </c>
      <c r="M25" s="6">
        <f t="shared" si="4"/>
        <v>19553.680259999936</v>
      </c>
      <c r="N25" s="6">
        <f t="shared" ref="N25:N47" si="9">SUM(K25:M25)</f>
        <v>100230.57875999995</v>
      </c>
      <c r="O25" s="12">
        <f t="shared" si="6"/>
        <v>89.178634203099847</v>
      </c>
      <c r="P25" s="12">
        <f t="shared" si="6"/>
        <v>58.260526688816569</v>
      </c>
      <c r="Q25" s="12">
        <f t="shared" si="6"/>
        <v>88.772431726580876</v>
      </c>
      <c r="R25" s="12">
        <f t="shared" si="6"/>
        <v>83.33730725427047</v>
      </c>
    </row>
    <row r="26" spans="2:18" x14ac:dyDescent="0.25">
      <c r="B26" s="14" t="s">
        <v>26</v>
      </c>
      <c r="C26" s="6">
        <v>1564440.595</v>
      </c>
      <c r="D26" s="6">
        <v>894446.50200000009</v>
      </c>
      <c r="E26" s="6">
        <v>492263.69199999981</v>
      </c>
      <c r="F26" s="6">
        <f t="shared" si="7"/>
        <v>2951150.7889999999</v>
      </c>
      <c r="G26" s="6">
        <v>1546367.4299100002</v>
      </c>
      <c r="H26" s="6">
        <v>203088.84559000004</v>
      </c>
      <c r="I26" s="6">
        <v>497591.45793999941</v>
      </c>
      <c r="J26" s="6">
        <f t="shared" si="8"/>
        <v>2247047.7334399996</v>
      </c>
      <c r="K26" s="6">
        <f t="shared" si="4"/>
        <v>18073.165089999791</v>
      </c>
      <c r="L26" s="6">
        <f t="shared" si="4"/>
        <v>691357.65641000005</v>
      </c>
      <c r="M26" s="6">
        <f t="shared" si="4"/>
        <v>-5327.7659399996046</v>
      </c>
      <c r="N26" s="6">
        <f t="shared" si="9"/>
        <v>704103.05556000024</v>
      </c>
      <c r="O26" s="12">
        <f t="shared" si="6"/>
        <v>98.844752229789862</v>
      </c>
      <c r="P26" s="12">
        <f t="shared" si="6"/>
        <v>22.705532990054671</v>
      </c>
      <c r="Q26" s="12">
        <f t="shared" si="6"/>
        <v>101.08229918772875</v>
      </c>
      <c r="R26" s="12">
        <f t="shared" si="6"/>
        <v>76.141407000128709</v>
      </c>
    </row>
    <row r="27" spans="2:18" x14ac:dyDescent="0.25">
      <c r="B27" s="14" t="s">
        <v>27</v>
      </c>
      <c r="C27" s="6">
        <v>66412857.777000003</v>
      </c>
      <c r="D27" s="6">
        <v>23089192.053559996</v>
      </c>
      <c r="E27" s="6">
        <v>34849686.342100009</v>
      </c>
      <c r="F27" s="6">
        <f t="shared" si="7"/>
        <v>124351736.17266001</v>
      </c>
      <c r="G27" s="6">
        <v>66398071.435139999</v>
      </c>
      <c r="H27" s="6">
        <v>18965222.285909995</v>
      </c>
      <c r="I27" s="6">
        <v>33854574.829860002</v>
      </c>
      <c r="J27" s="6">
        <f t="shared" si="8"/>
        <v>119217868.55091</v>
      </c>
      <c r="K27" s="6">
        <f t="shared" si="4"/>
        <v>14786.341860003769</v>
      </c>
      <c r="L27" s="6">
        <f t="shared" si="4"/>
        <v>4123969.7676500008</v>
      </c>
      <c r="M27" s="6">
        <f t="shared" si="4"/>
        <v>995111.51224000752</v>
      </c>
      <c r="N27" s="6">
        <f t="shared" si="9"/>
        <v>5133867.621750012</v>
      </c>
      <c r="O27" s="12">
        <f t="shared" si="6"/>
        <v>99.977735724142974</v>
      </c>
      <c r="P27" s="12">
        <f t="shared" si="6"/>
        <v>82.138960262950604</v>
      </c>
      <c r="Q27" s="12">
        <f t="shared" si="6"/>
        <v>97.144561065854219</v>
      </c>
      <c r="R27" s="12">
        <f t="shared" si="6"/>
        <v>95.871495019079006</v>
      </c>
    </row>
    <row r="28" spans="2:18" x14ac:dyDescent="0.25">
      <c r="B28" s="14" t="s">
        <v>28</v>
      </c>
      <c r="C28" s="6">
        <v>6038066.2960000001</v>
      </c>
      <c r="D28" s="6">
        <v>2540565.6089999992</v>
      </c>
      <c r="E28" s="6">
        <v>3600002.8590000011</v>
      </c>
      <c r="F28" s="6">
        <f t="shared" si="7"/>
        <v>12178634.764</v>
      </c>
      <c r="G28" s="6">
        <v>6005727.6628299998</v>
      </c>
      <c r="H28" s="6">
        <v>2008284.7955100005</v>
      </c>
      <c r="I28" s="6">
        <v>3490874.7996999994</v>
      </c>
      <c r="J28" s="6">
        <f t="shared" si="8"/>
        <v>11504887.25804</v>
      </c>
      <c r="K28" s="6">
        <f t="shared" ref="K28:M47" si="10">+C28-G28</f>
        <v>32338.633170000277</v>
      </c>
      <c r="L28" s="6">
        <f t="shared" si="10"/>
        <v>532280.81348999869</v>
      </c>
      <c r="M28" s="6">
        <f t="shared" si="10"/>
        <v>109128.05930000171</v>
      </c>
      <c r="N28" s="6">
        <f t="shared" si="9"/>
        <v>673747.50596000068</v>
      </c>
      <c r="O28" s="12">
        <f t="shared" ref="O28:R47" si="11">+G28/C28*100</f>
        <v>99.464420700524215</v>
      </c>
      <c r="P28" s="12">
        <f t="shared" si="11"/>
        <v>79.048727905141121</v>
      </c>
      <c r="Q28" s="12">
        <f t="shared" si="11"/>
        <v>96.968667426827679</v>
      </c>
      <c r="R28" s="12">
        <f t="shared" si="11"/>
        <v>94.467791185005439</v>
      </c>
    </row>
    <row r="29" spans="2:18" x14ac:dyDescent="0.25">
      <c r="B29" s="3" t="s">
        <v>29</v>
      </c>
      <c r="C29" s="6">
        <v>7980258.293800001</v>
      </c>
      <c r="D29" s="6">
        <v>7096272.7180000013</v>
      </c>
      <c r="E29" s="6">
        <v>4988980.001000002</v>
      </c>
      <c r="F29" s="6">
        <f t="shared" si="7"/>
        <v>20065511.012800004</v>
      </c>
      <c r="G29" s="6">
        <v>7942751.39047</v>
      </c>
      <c r="H29" s="6">
        <v>2328313.5957400026</v>
      </c>
      <c r="I29" s="6">
        <v>3634880.6800399981</v>
      </c>
      <c r="J29" s="6">
        <f t="shared" si="8"/>
        <v>13905945.666250002</v>
      </c>
      <c r="K29" s="6">
        <f t="shared" si="10"/>
        <v>37506.903330001049</v>
      </c>
      <c r="L29" s="6">
        <f t="shared" si="10"/>
        <v>4767959.1222599987</v>
      </c>
      <c r="M29" s="6">
        <f t="shared" si="10"/>
        <v>1354099.3209600039</v>
      </c>
      <c r="N29" s="6">
        <f t="shared" si="9"/>
        <v>6159565.3465500036</v>
      </c>
      <c r="O29" s="12">
        <f t="shared" si="11"/>
        <v>99.530003892741902</v>
      </c>
      <c r="P29" s="12">
        <f t="shared" si="11"/>
        <v>32.810373674536706</v>
      </c>
      <c r="Q29" s="12">
        <f t="shared" si="11"/>
        <v>72.858193043696602</v>
      </c>
      <c r="R29" s="12">
        <f t="shared" si="11"/>
        <v>69.302723750116556</v>
      </c>
    </row>
    <row r="30" spans="2:18" x14ac:dyDescent="0.25">
      <c r="B30" s="3" t="s">
        <v>308</v>
      </c>
      <c r="C30" s="6">
        <v>3339306</v>
      </c>
      <c r="D30" s="6">
        <v>1313981.1919999998</v>
      </c>
      <c r="E30" s="6">
        <v>1291986</v>
      </c>
      <c r="F30" s="6">
        <f t="shared" si="7"/>
        <v>5945273.1919999998</v>
      </c>
      <c r="G30" s="6">
        <v>1609696.48878</v>
      </c>
      <c r="H30" s="6">
        <v>289890.52038999996</v>
      </c>
      <c r="I30" s="6">
        <v>571485.82419000007</v>
      </c>
      <c r="J30" s="6">
        <f t="shared" si="8"/>
        <v>2471072.83336</v>
      </c>
      <c r="K30" s="6">
        <f t="shared" si="10"/>
        <v>1729609.51122</v>
      </c>
      <c r="L30" s="6">
        <f t="shared" si="10"/>
        <v>1024090.6716099998</v>
      </c>
      <c r="M30" s="6">
        <f t="shared" si="10"/>
        <v>720500.17580999993</v>
      </c>
      <c r="N30" s="6">
        <f t="shared" si="9"/>
        <v>3474200.3586399998</v>
      </c>
      <c r="O30" s="12">
        <f t="shared" si="11"/>
        <v>48.204521801236545</v>
      </c>
      <c r="P30" s="12">
        <f t="shared" si="11"/>
        <v>22.061999224567288</v>
      </c>
      <c r="Q30" s="12">
        <f t="shared" si="11"/>
        <v>44.233128237457684</v>
      </c>
      <c r="R30" s="12">
        <f t="shared" si="11"/>
        <v>41.563654916397994</v>
      </c>
    </row>
    <row r="31" spans="2:18" x14ac:dyDescent="0.25">
      <c r="B31" s="3" t="s">
        <v>30</v>
      </c>
      <c r="C31" s="6">
        <v>63306062.50564</v>
      </c>
      <c r="D31" s="6">
        <v>23241968.185100004</v>
      </c>
      <c r="E31" s="6">
        <v>26542147.09675999</v>
      </c>
      <c r="F31" s="6">
        <f t="shared" si="7"/>
        <v>113090177.78749999</v>
      </c>
      <c r="G31" s="6">
        <v>62950425.872230001</v>
      </c>
      <c r="H31" s="6">
        <v>18232782.601790003</v>
      </c>
      <c r="I31" s="6">
        <v>24929292.108259991</v>
      </c>
      <c r="J31" s="6">
        <f t="shared" si="8"/>
        <v>106112500.58228</v>
      </c>
      <c r="K31" s="6">
        <f t="shared" si="10"/>
        <v>355636.63340999931</v>
      </c>
      <c r="L31" s="6">
        <f t="shared" si="10"/>
        <v>5009185.5833100006</v>
      </c>
      <c r="M31" s="6">
        <f t="shared" si="10"/>
        <v>1612854.988499999</v>
      </c>
      <c r="N31" s="6">
        <f t="shared" si="9"/>
        <v>6977677.205219999</v>
      </c>
      <c r="O31" s="12">
        <f t="shared" si="11"/>
        <v>99.438226578412909</v>
      </c>
      <c r="P31" s="12">
        <f t="shared" si="11"/>
        <v>78.447670423534547</v>
      </c>
      <c r="Q31" s="12">
        <f t="shared" si="11"/>
        <v>93.923419297541002</v>
      </c>
      <c r="R31" s="12">
        <f t="shared" si="11"/>
        <v>93.829988296303441</v>
      </c>
    </row>
    <row r="32" spans="2:18" x14ac:dyDescent="0.25">
      <c r="B32" s="3" t="s">
        <v>31</v>
      </c>
      <c r="C32" s="6">
        <v>125018126.066</v>
      </c>
      <c r="D32" s="6">
        <v>117495444.21100001</v>
      </c>
      <c r="E32" s="6">
        <v>57598954.534279943</v>
      </c>
      <c r="F32" s="6">
        <f t="shared" si="7"/>
        <v>300112524.81127995</v>
      </c>
      <c r="G32" s="6">
        <v>124934778.47475</v>
      </c>
      <c r="H32" s="6">
        <v>75913294.089359984</v>
      </c>
      <c r="I32" s="6">
        <v>79812773.31516999</v>
      </c>
      <c r="J32" s="6">
        <f t="shared" si="8"/>
        <v>280660845.87927997</v>
      </c>
      <c r="K32" s="6">
        <f t="shared" si="10"/>
        <v>83347.591250002384</v>
      </c>
      <c r="L32" s="6">
        <f t="shared" si="10"/>
        <v>41582150.121640027</v>
      </c>
      <c r="M32" s="6">
        <f t="shared" si="10"/>
        <v>-22213818.780890048</v>
      </c>
      <c r="N32" s="6">
        <f t="shared" si="9"/>
        <v>19451678.931999981</v>
      </c>
      <c r="O32" s="12">
        <f t="shared" si="11"/>
        <v>99.933331594487342</v>
      </c>
      <c r="P32" s="12">
        <f t="shared" si="11"/>
        <v>64.609563884905867</v>
      </c>
      <c r="Q32" s="12">
        <f t="shared" si="11"/>
        <v>138.56635760232336</v>
      </c>
      <c r="R32" s="12">
        <f t="shared" si="11"/>
        <v>93.518538106921127</v>
      </c>
    </row>
    <row r="33" spans="2:18" x14ac:dyDescent="0.25">
      <c r="B33" s="3" t="s">
        <v>32</v>
      </c>
      <c r="C33" s="6">
        <v>7566257.0429999996</v>
      </c>
      <c r="D33" s="6">
        <v>2051562.2340000011</v>
      </c>
      <c r="E33" s="6">
        <v>2198328.9849999994</v>
      </c>
      <c r="F33" s="6">
        <f t="shared" si="7"/>
        <v>11816148.262</v>
      </c>
      <c r="G33" s="6">
        <v>7553352.7269100007</v>
      </c>
      <c r="H33" s="6">
        <v>1237192.9544999991</v>
      </c>
      <c r="I33" s="6">
        <v>1863909.3078100011</v>
      </c>
      <c r="J33" s="6">
        <f t="shared" si="8"/>
        <v>10654454.989220001</v>
      </c>
      <c r="K33" s="6">
        <f t="shared" si="10"/>
        <v>12904.316089998931</v>
      </c>
      <c r="L33" s="6">
        <f t="shared" si="10"/>
        <v>814369.27950000204</v>
      </c>
      <c r="M33" s="6">
        <f t="shared" si="10"/>
        <v>334419.67718999833</v>
      </c>
      <c r="N33" s="6">
        <f t="shared" si="9"/>
        <v>1161693.2727799993</v>
      </c>
      <c r="O33" s="12">
        <f t="shared" si="11"/>
        <v>99.829449144845825</v>
      </c>
      <c r="P33" s="12">
        <f t="shared" si="11"/>
        <v>60.304919538697177</v>
      </c>
      <c r="Q33" s="12">
        <f t="shared" si="11"/>
        <v>84.787550932009452</v>
      </c>
      <c r="R33" s="12">
        <f t="shared" si="11"/>
        <v>90.168596000814134</v>
      </c>
    </row>
    <row r="34" spans="2:18" x14ac:dyDescent="0.25">
      <c r="B34" s="3" t="s">
        <v>33</v>
      </c>
      <c r="C34" s="6">
        <v>42055258.883000001</v>
      </c>
      <c r="D34" s="6">
        <v>11555194.644000001</v>
      </c>
      <c r="E34" s="6">
        <v>33134646.601999991</v>
      </c>
      <c r="F34" s="6">
        <f t="shared" si="7"/>
        <v>86745100.128999993</v>
      </c>
      <c r="G34" s="6">
        <v>29146085.103359997</v>
      </c>
      <c r="H34" s="6">
        <v>7397191.4592700005</v>
      </c>
      <c r="I34" s="6">
        <v>10053502.413769998</v>
      </c>
      <c r="J34" s="6">
        <f t="shared" si="8"/>
        <v>46596778.976399995</v>
      </c>
      <c r="K34" s="6">
        <f t="shared" si="10"/>
        <v>12909173.779640004</v>
      </c>
      <c r="L34" s="6">
        <f t="shared" si="10"/>
        <v>4158003.1847300008</v>
      </c>
      <c r="M34" s="6">
        <f t="shared" si="10"/>
        <v>23081144.188229993</v>
      </c>
      <c r="N34" s="6">
        <f t="shared" si="9"/>
        <v>40148321.152599998</v>
      </c>
      <c r="O34" s="12">
        <f t="shared" si="11"/>
        <v>69.304257963185961</v>
      </c>
      <c r="P34" s="12">
        <f t="shared" si="11"/>
        <v>64.016156258440603</v>
      </c>
      <c r="Q34" s="12">
        <f t="shared" si="11"/>
        <v>30.34136001065173</v>
      </c>
      <c r="R34" s="12">
        <f t="shared" si="11"/>
        <v>53.716900328785364</v>
      </c>
    </row>
    <row r="35" spans="2:18" x14ac:dyDescent="0.25">
      <c r="B35" s="3" t="s">
        <v>34</v>
      </c>
      <c r="C35" s="6">
        <v>662055.92500000005</v>
      </c>
      <c r="D35" s="6">
        <v>228946.43750999996</v>
      </c>
      <c r="E35" s="6">
        <v>249277.02699999989</v>
      </c>
      <c r="F35" s="6">
        <f t="shared" si="7"/>
        <v>1140279.3895099999</v>
      </c>
      <c r="G35" s="6">
        <v>571285.91399000003</v>
      </c>
      <c r="H35" s="6">
        <v>172437.95504000003</v>
      </c>
      <c r="I35" s="6">
        <v>218391.84621999995</v>
      </c>
      <c r="J35" s="6">
        <f t="shared" si="8"/>
        <v>962115.71525000001</v>
      </c>
      <c r="K35" s="6">
        <f t="shared" si="10"/>
        <v>90770.011010000017</v>
      </c>
      <c r="L35" s="6">
        <f t="shared" si="10"/>
        <v>56508.48246999993</v>
      </c>
      <c r="M35" s="6">
        <f t="shared" si="10"/>
        <v>30885.180779999937</v>
      </c>
      <c r="N35" s="6">
        <f t="shared" si="9"/>
        <v>178163.67425999988</v>
      </c>
      <c r="O35" s="12">
        <f t="shared" si="11"/>
        <v>86.289676206734342</v>
      </c>
      <c r="P35" s="12">
        <f t="shared" si="11"/>
        <v>75.318033735496869</v>
      </c>
      <c r="Q35" s="12">
        <f t="shared" si="11"/>
        <v>87.610097427870897</v>
      </c>
      <c r="R35" s="12">
        <f t="shared" si="11"/>
        <v>84.37543676584734</v>
      </c>
    </row>
    <row r="36" spans="2:18" x14ac:dyDescent="0.25">
      <c r="B36" s="3" t="s">
        <v>35</v>
      </c>
      <c r="C36" s="6">
        <v>1429315.953</v>
      </c>
      <c r="D36" s="6">
        <v>660230.15136999963</v>
      </c>
      <c r="E36" s="6">
        <v>802034.22700000019</v>
      </c>
      <c r="F36" s="6">
        <f t="shared" si="7"/>
        <v>2891580.3313699998</v>
      </c>
      <c r="G36" s="6">
        <v>1427369.2827999999</v>
      </c>
      <c r="H36" s="6">
        <v>536286.65177999996</v>
      </c>
      <c r="I36" s="6">
        <v>759346.32538000005</v>
      </c>
      <c r="J36" s="6">
        <f t="shared" si="8"/>
        <v>2723002.2599599999</v>
      </c>
      <c r="K36" s="6">
        <f t="shared" si="10"/>
        <v>1946.6702000000514</v>
      </c>
      <c r="L36" s="6">
        <f t="shared" si="10"/>
        <v>123943.49958999967</v>
      </c>
      <c r="M36" s="6">
        <f t="shared" si="10"/>
        <v>42687.901620000135</v>
      </c>
      <c r="N36" s="6">
        <f t="shared" si="9"/>
        <v>168578.07140999986</v>
      </c>
      <c r="O36" s="12">
        <f t="shared" si="11"/>
        <v>99.863804066839506</v>
      </c>
      <c r="P36" s="12">
        <f t="shared" si="11"/>
        <v>81.227228212341899</v>
      </c>
      <c r="Q36" s="12">
        <f t="shared" si="11"/>
        <v>94.677546146668362</v>
      </c>
      <c r="R36" s="12">
        <f t="shared" si="11"/>
        <v>94.170036724169819</v>
      </c>
    </row>
    <row r="37" spans="2:18" x14ac:dyDescent="0.25">
      <c r="B37" s="3" t="s">
        <v>36</v>
      </c>
      <c r="C37" s="6">
        <v>14295639.823999999</v>
      </c>
      <c r="D37" s="6">
        <v>14147672.367000001</v>
      </c>
      <c r="E37" s="6">
        <v>9366971.6340000033</v>
      </c>
      <c r="F37" s="6">
        <f t="shared" si="7"/>
        <v>37810283.825000003</v>
      </c>
      <c r="G37" s="6">
        <v>14293105.138840001</v>
      </c>
      <c r="H37" s="6">
        <v>3609965.0044200011</v>
      </c>
      <c r="I37" s="6">
        <v>8504727.6477899961</v>
      </c>
      <c r="J37" s="6">
        <f t="shared" si="8"/>
        <v>26407797.791049998</v>
      </c>
      <c r="K37" s="6">
        <f t="shared" si="10"/>
        <v>2534.6851599980146</v>
      </c>
      <c r="L37" s="6">
        <f t="shared" si="10"/>
        <v>10537707.362579999</v>
      </c>
      <c r="M37" s="6">
        <f t="shared" si="10"/>
        <v>862243.98621000722</v>
      </c>
      <c r="N37" s="6">
        <f t="shared" si="9"/>
        <v>11402486.033950005</v>
      </c>
      <c r="O37" s="12">
        <f t="shared" si="11"/>
        <v>99.982269522797139</v>
      </c>
      <c r="P37" s="12">
        <f t="shared" si="11"/>
        <v>25.516317531075895</v>
      </c>
      <c r="Q37" s="12">
        <f t="shared" si="11"/>
        <v>90.794847898543267</v>
      </c>
      <c r="R37" s="12">
        <f t="shared" si="11"/>
        <v>69.842897538868172</v>
      </c>
    </row>
    <row r="38" spans="2:18" x14ac:dyDescent="0.25">
      <c r="B38" s="15" t="s">
        <v>37</v>
      </c>
      <c r="C38" s="6">
        <v>2460764.2949999999</v>
      </c>
      <c r="D38" s="6">
        <v>1005694.2340000002</v>
      </c>
      <c r="E38" s="6">
        <v>1378046.2769999998</v>
      </c>
      <c r="F38" s="6">
        <f t="shared" si="7"/>
        <v>4844504.8059999999</v>
      </c>
      <c r="G38" s="6">
        <v>2445933.2832300002</v>
      </c>
      <c r="H38" s="6">
        <v>808263.90321000014</v>
      </c>
      <c r="I38" s="6">
        <v>1168173.9765299987</v>
      </c>
      <c r="J38" s="6">
        <f t="shared" si="8"/>
        <v>4422371.162969999</v>
      </c>
      <c r="K38" s="6">
        <f t="shared" si="10"/>
        <v>14831.01176999975</v>
      </c>
      <c r="L38" s="6">
        <f t="shared" si="10"/>
        <v>197430.33079000004</v>
      </c>
      <c r="M38" s="6">
        <f t="shared" si="10"/>
        <v>209872.30047000106</v>
      </c>
      <c r="N38" s="6">
        <f t="shared" si="9"/>
        <v>422133.64303000085</v>
      </c>
      <c r="O38" s="12">
        <f t="shared" si="11"/>
        <v>99.397300594773156</v>
      </c>
      <c r="P38" s="12">
        <f t="shared" si="11"/>
        <v>80.368751841725285</v>
      </c>
      <c r="Q38" s="12">
        <f t="shared" si="11"/>
        <v>84.770300970814134</v>
      </c>
      <c r="R38" s="12">
        <f t="shared" si="11"/>
        <v>91.286340711084009</v>
      </c>
    </row>
    <row r="39" spans="2:18" x14ac:dyDescent="0.25">
      <c r="B39" s="3" t="s">
        <v>309</v>
      </c>
      <c r="C39" s="6">
        <v>227728</v>
      </c>
      <c r="D39" s="6">
        <v>96523</v>
      </c>
      <c r="E39" s="6">
        <v>113508.82400000002</v>
      </c>
      <c r="F39" s="6">
        <f t="shared" si="7"/>
        <v>437759.82400000002</v>
      </c>
      <c r="G39" s="6">
        <v>227720.99015</v>
      </c>
      <c r="H39" s="6">
        <v>82506.992290000053</v>
      </c>
      <c r="I39" s="6">
        <v>104992.62496999995</v>
      </c>
      <c r="J39" s="6">
        <f t="shared" si="8"/>
        <v>415220.60741</v>
      </c>
      <c r="K39" s="6">
        <f t="shared" si="10"/>
        <v>7.0098500000021886</v>
      </c>
      <c r="L39" s="6">
        <f t="shared" si="10"/>
        <v>14016.007709999947</v>
      </c>
      <c r="M39" s="6">
        <f t="shared" si="10"/>
        <v>8516.1990300000762</v>
      </c>
      <c r="N39" s="6">
        <f t="shared" si="9"/>
        <v>22539.216590000025</v>
      </c>
      <c r="O39" s="12">
        <f t="shared" si="11"/>
        <v>99.996921832185777</v>
      </c>
      <c r="P39" s="12">
        <f t="shared" si="11"/>
        <v>85.479100618505484</v>
      </c>
      <c r="Q39" s="12">
        <f t="shared" si="11"/>
        <v>92.497324234457693</v>
      </c>
      <c r="R39" s="12">
        <f t="shared" si="11"/>
        <v>94.851236830266998</v>
      </c>
    </row>
    <row r="40" spans="2:18" x14ac:dyDescent="0.25">
      <c r="B40" s="3" t="s">
        <v>38</v>
      </c>
      <c r="C40" s="6">
        <v>5852311.6920699999</v>
      </c>
      <c r="D40" s="6">
        <v>4641532.4633900039</v>
      </c>
      <c r="E40" s="6">
        <v>5610519.032159999</v>
      </c>
      <c r="F40" s="6">
        <f t="shared" si="7"/>
        <v>16104363.187620003</v>
      </c>
      <c r="G40" s="6">
        <v>5802715.7749700006</v>
      </c>
      <c r="H40" s="6">
        <v>2262387.5990899997</v>
      </c>
      <c r="I40" s="6">
        <v>4222915.2283499995</v>
      </c>
      <c r="J40" s="6">
        <f t="shared" si="8"/>
        <v>12288018.60241</v>
      </c>
      <c r="K40" s="6">
        <f t="shared" si="10"/>
        <v>49595.917099999264</v>
      </c>
      <c r="L40" s="6">
        <f t="shared" si="10"/>
        <v>2379144.8643000042</v>
      </c>
      <c r="M40" s="6">
        <f t="shared" si="10"/>
        <v>1387603.8038099995</v>
      </c>
      <c r="N40" s="6">
        <f t="shared" si="9"/>
        <v>3816344.585210003</v>
      </c>
      <c r="O40" s="12">
        <f t="shared" si="11"/>
        <v>99.152541427907835</v>
      </c>
      <c r="P40" s="12">
        <f t="shared" si="11"/>
        <v>48.742255212788827</v>
      </c>
      <c r="Q40" s="12">
        <f t="shared" si="11"/>
        <v>75.267817543151892</v>
      </c>
      <c r="R40" s="12">
        <f t="shared" si="11"/>
        <v>76.302418538699115</v>
      </c>
    </row>
    <row r="41" spans="2:18" x14ac:dyDescent="0.25">
      <c r="B41" s="3" t="s">
        <v>39</v>
      </c>
      <c r="C41" s="6">
        <v>613</v>
      </c>
      <c r="D41" s="6">
        <v>322.26400000000001</v>
      </c>
      <c r="E41" s="6">
        <v>374.99999999999989</v>
      </c>
      <c r="F41" s="6">
        <f t="shared" si="7"/>
        <v>1310.2639999999999</v>
      </c>
      <c r="G41" s="6">
        <v>612.62197999999989</v>
      </c>
      <c r="H41" s="6">
        <v>239.48582000000022</v>
      </c>
      <c r="I41" s="6">
        <v>455.90721999999994</v>
      </c>
      <c r="J41" s="6">
        <f t="shared" si="8"/>
        <v>1308.01502</v>
      </c>
      <c r="K41" s="6">
        <f t="shared" si="10"/>
        <v>0.37802000000010594</v>
      </c>
      <c r="L41" s="6">
        <f t="shared" si="10"/>
        <v>82.778179999999793</v>
      </c>
      <c r="M41" s="6">
        <f t="shared" si="10"/>
        <v>-80.907220000000052</v>
      </c>
      <c r="N41" s="6">
        <f t="shared" si="9"/>
        <v>2.2489799999998468</v>
      </c>
      <c r="O41" s="12">
        <f t="shared" si="11"/>
        <v>99.938332789559524</v>
      </c>
      <c r="P41" s="12">
        <f t="shared" si="11"/>
        <v>74.3135503810541</v>
      </c>
      <c r="Q41" s="12">
        <f t="shared" si="11"/>
        <v>121.5752586666667</v>
      </c>
      <c r="R41" s="12">
        <f t="shared" si="11"/>
        <v>99.828356728109767</v>
      </c>
    </row>
    <row r="42" spans="2:18" x14ac:dyDescent="0.25">
      <c r="B42" s="3" t="s">
        <v>40</v>
      </c>
      <c r="C42" s="6">
        <v>10496914.289000001</v>
      </c>
      <c r="D42" s="6">
        <v>5265040.7239999995</v>
      </c>
      <c r="E42" s="6">
        <v>5413917.5920000002</v>
      </c>
      <c r="F42" s="6">
        <f t="shared" si="7"/>
        <v>21175872.605</v>
      </c>
      <c r="G42" s="6">
        <v>10496100.13851</v>
      </c>
      <c r="H42" s="6">
        <v>2052682.8332099989</v>
      </c>
      <c r="I42" s="6">
        <v>3677196.1114700008</v>
      </c>
      <c r="J42" s="6">
        <f t="shared" si="8"/>
        <v>16225979.08319</v>
      </c>
      <c r="K42" s="6">
        <f t="shared" si="10"/>
        <v>814.150490000844</v>
      </c>
      <c r="L42" s="6">
        <f t="shared" si="10"/>
        <v>3212357.8907900006</v>
      </c>
      <c r="M42" s="6">
        <f t="shared" si="10"/>
        <v>1736721.4805299994</v>
      </c>
      <c r="N42" s="6">
        <f t="shared" si="9"/>
        <v>4949893.5218100008</v>
      </c>
      <c r="O42" s="12">
        <f t="shared" si="11"/>
        <v>99.992243906470165</v>
      </c>
      <c r="P42" s="12">
        <f t="shared" si="11"/>
        <v>38.9870267071841</v>
      </c>
      <c r="Q42" s="12">
        <f t="shared" si="11"/>
        <v>67.921168894474761</v>
      </c>
      <c r="R42" s="12">
        <f t="shared" si="11"/>
        <v>76.62484274371181</v>
      </c>
    </row>
    <row r="43" spans="2:18" x14ac:dyDescent="0.25">
      <c r="B43" s="3" t="s">
        <v>41</v>
      </c>
      <c r="C43" s="6">
        <v>387672.80800000002</v>
      </c>
      <c r="D43" s="6">
        <v>210156.77400000003</v>
      </c>
      <c r="E43" s="6">
        <v>247869.26199999999</v>
      </c>
      <c r="F43" s="6">
        <f t="shared" si="7"/>
        <v>845698.84400000004</v>
      </c>
      <c r="G43" s="6">
        <v>387649.29199000006</v>
      </c>
      <c r="H43" s="6">
        <v>123753.0750699999</v>
      </c>
      <c r="I43" s="6">
        <v>243818.24485000002</v>
      </c>
      <c r="J43" s="6">
        <f t="shared" si="8"/>
        <v>755220.61190999998</v>
      </c>
      <c r="K43" s="6">
        <f t="shared" si="10"/>
        <v>23.516009999962989</v>
      </c>
      <c r="L43" s="6">
        <f t="shared" si="10"/>
        <v>86403.69893000013</v>
      </c>
      <c r="M43" s="6">
        <f t="shared" si="10"/>
        <v>4051.0171499999706</v>
      </c>
      <c r="N43" s="6">
        <f t="shared" si="9"/>
        <v>90478.232090000063</v>
      </c>
      <c r="O43" s="12">
        <f t="shared" si="11"/>
        <v>99.993934057402356</v>
      </c>
      <c r="P43" s="12">
        <f t="shared" si="11"/>
        <v>58.886074769114927</v>
      </c>
      <c r="Q43" s="12">
        <f t="shared" si="11"/>
        <v>98.365663770766389</v>
      </c>
      <c r="R43" s="12">
        <f t="shared" si="11"/>
        <v>89.301365050701193</v>
      </c>
    </row>
    <row r="44" spans="2:18" x14ac:dyDescent="0.25">
      <c r="B44" s="3" t="s">
        <v>42</v>
      </c>
      <c r="C44" s="6">
        <v>2901676.9980000001</v>
      </c>
      <c r="D44" s="6">
        <v>1026221.0000000005</v>
      </c>
      <c r="E44" s="6">
        <v>1621095.3389999997</v>
      </c>
      <c r="F44" s="6">
        <f t="shared" si="7"/>
        <v>5548993.3370000003</v>
      </c>
      <c r="G44" s="6">
        <v>2899353.3819899997</v>
      </c>
      <c r="H44" s="6">
        <v>1011589.7672199998</v>
      </c>
      <c r="I44" s="6">
        <v>1591327.4320399994</v>
      </c>
      <c r="J44" s="6">
        <f t="shared" si="8"/>
        <v>5502270.5812499989</v>
      </c>
      <c r="K44" s="6">
        <f t="shared" si="10"/>
        <v>2323.6160100004636</v>
      </c>
      <c r="L44" s="6">
        <f t="shared" si="10"/>
        <v>14631.232780000661</v>
      </c>
      <c r="M44" s="6">
        <f t="shared" si="10"/>
        <v>29767.906960000284</v>
      </c>
      <c r="N44" s="6">
        <f t="shared" si="9"/>
        <v>46722.755750001408</v>
      </c>
      <c r="O44" s="12">
        <f t="shared" si="11"/>
        <v>99.91992161734052</v>
      </c>
      <c r="P44" s="12">
        <f t="shared" si="11"/>
        <v>98.574261023697559</v>
      </c>
      <c r="Q44" s="12">
        <f t="shared" si="11"/>
        <v>98.163716454927126</v>
      </c>
      <c r="R44" s="12">
        <f t="shared" si="11"/>
        <v>99.157995821720306</v>
      </c>
    </row>
    <row r="45" spans="2:18" x14ac:dyDescent="0.25">
      <c r="B45" s="3" t="s">
        <v>43</v>
      </c>
      <c r="C45" s="6">
        <v>1360467.209</v>
      </c>
      <c r="D45" s="6">
        <v>652003</v>
      </c>
      <c r="E45" s="6">
        <v>606079.99999999977</v>
      </c>
      <c r="F45" s="6">
        <f t="shared" si="7"/>
        <v>2618550.2089999998</v>
      </c>
      <c r="G45" s="6">
        <v>1360467.2015799999</v>
      </c>
      <c r="H45" s="6">
        <v>609763.80198000022</v>
      </c>
      <c r="I45" s="6">
        <v>648294.50369000016</v>
      </c>
      <c r="J45" s="6">
        <f t="shared" si="8"/>
        <v>2618525.5072500003</v>
      </c>
      <c r="K45" s="6">
        <f t="shared" si="10"/>
        <v>7.4200001545250416E-3</v>
      </c>
      <c r="L45" s="6">
        <f t="shared" si="10"/>
        <v>42239.198019999778</v>
      </c>
      <c r="M45" s="6">
        <f t="shared" si="10"/>
        <v>-42214.503690000391</v>
      </c>
      <c r="N45" s="6">
        <f t="shared" si="9"/>
        <v>24.701749999541789</v>
      </c>
      <c r="O45" s="12">
        <f t="shared" si="11"/>
        <v>99.99999945459912</v>
      </c>
      <c r="P45" s="12">
        <f t="shared" si="11"/>
        <v>93.521625204178534</v>
      </c>
      <c r="Q45" s="12">
        <f t="shared" si="11"/>
        <v>106.96517022340292</v>
      </c>
      <c r="R45" s="12">
        <f t="shared" si="11"/>
        <v>99.999056663114018</v>
      </c>
    </row>
    <row r="46" spans="2:18" x14ac:dyDescent="0.25">
      <c r="B46" s="3" t="s">
        <v>44</v>
      </c>
      <c r="C46" s="6">
        <v>999875</v>
      </c>
      <c r="D46" s="6">
        <v>362562</v>
      </c>
      <c r="E46" s="6">
        <v>544870.44500000007</v>
      </c>
      <c r="F46" s="6">
        <f t="shared" si="7"/>
        <v>1907307.4450000001</v>
      </c>
      <c r="G46" s="6">
        <v>999875.00000000012</v>
      </c>
      <c r="H46" s="6">
        <v>91177.547850000206</v>
      </c>
      <c r="I46" s="6">
        <v>475491.25486999983</v>
      </c>
      <c r="J46" s="6">
        <f t="shared" si="8"/>
        <v>1566543.80272</v>
      </c>
      <c r="K46" s="6">
        <f t="shared" si="10"/>
        <v>0</v>
      </c>
      <c r="L46" s="6">
        <f t="shared" si="10"/>
        <v>271384.45214999979</v>
      </c>
      <c r="M46" s="6">
        <f t="shared" si="10"/>
        <v>69379.190130000236</v>
      </c>
      <c r="N46" s="6">
        <f t="shared" si="9"/>
        <v>340763.64228000003</v>
      </c>
      <c r="O46" s="12">
        <f t="shared" si="11"/>
        <v>100.00000000000003</v>
      </c>
      <c r="P46" s="12">
        <f t="shared" si="11"/>
        <v>25.148125796415567</v>
      </c>
      <c r="Q46" s="12">
        <f t="shared" si="11"/>
        <v>87.266846501465096</v>
      </c>
      <c r="R46" s="12">
        <f t="shared" si="11"/>
        <v>82.133785343662822</v>
      </c>
    </row>
    <row r="47" spans="2:18" x14ac:dyDescent="0.25">
      <c r="B47" s="3" t="s">
        <v>45</v>
      </c>
      <c r="C47" s="6">
        <v>193079.054</v>
      </c>
      <c r="D47" s="6">
        <v>117579.217</v>
      </c>
      <c r="E47" s="6">
        <v>154212.44299999997</v>
      </c>
      <c r="F47" s="6">
        <f t="shared" si="7"/>
        <v>464870.71399999998</v>
      </c>
      <c r="G47" s="6">
        <v>193075.66829000003</v>
      </c>
      <c r="H47" s="6">
        <v>71620.335240000015</v>
      </c>
      <c r="I47" s="6">
        <v>123487.33020999993</v>
      </c>
      <c r="J47" s="6">
        <f t="shared" si="8"/>
        <v>388183.33373999997</v>
      </c>
      <c r="K47" s="6">
        <f t="shared" si="10"/>
        <v>3.3857099999731872</v>
      </c>
      <c r="L47" s="6">
        <f t="shared" si="10"/>
        <v>45958.881759999989</v>
      </c>
      <c r="M47" s="6">
        <f t="shared" si="10"/>
        <v>30725.112790000043</v>
      </c>
      <c r="N47" s="6">
        <f t="shared" si="9"/>
        <v>76687.380260000005</v>
      </c>
      <c r="O47" s="12">
        <f t="shared" si="11"/>
        <v>99.998246464373096</v>
      </c>
      <c r="P47" s="12">
        <f t="shared" si="11"/>
        <v>60.912410430493011</v>
      </c>
      <c r="Q47" s="12">
        <f t="shared" si="11"/>
        <v>80.076113060474611</v>
      </c>
      <c r="R47" s="12">
        <f t="shared" si="11"/>
        <v>83.503503673066405</v>
      </c>
    </row>
    <row r="48" spans="2:18" x14ac:dyDescent="0.25">
      <c r="C48" s="6"/>
      <c r="D48" s="6"/>
      <c r="E48" s="6"/>
      <c r="F48" s="6"/>
      <c r="G48" s="6"/>
      <c r="H48" s="6"/>
      <c r="I48" s="6"/>
      <c r="J48" s="6"/>
      <c r="K48" s="6"/>
      <c r="L48" s="6"/>
      <c r="M48" s="6"/>
      <c r="N48" s="6"/>
      <c r="O48" s="12"/>
      <c r="P48" s="12"/>
      <c r="Q48" s="12"/>
      <c r="R48" s="12"/>
    </row>
    <row r="49" spans="1:18" ht="15" x14ac:dyDescent="0.4">
      <c r="A49" s="3" t="s">
        <v>46</v>
      </c>
      <c r="C49" s="13">
        <f t="shared" ref="C49:N49" si="12">SUM(C51:C53)</f>
        <v>253369365.93300003</v>
      </c>
      <c r="D49" s="13">
        <f t="shared" si="12"/>
        <v>127937329.44699997</v>
      </c>
      <c r="E49" s="13">
        <f>SUM(E51:E53)</f>
        <v>88170631.229549959</v>
      </c>
      <c r="F49" s="13">
        <f>SUM(F51:F53)</f>
        <v>469477326.60954994</v>
      </c>
      <c r="G49" s="13">
        <f t="shared" si="12"/>
        <v>253367709.89325005</v>
      </c>
      <c r="H49" s="13">
        <f t="shared" si="12"/>
        <v>127131397.38803993</v>
      </c>
      <c r="I49" s="13">
        <f t="shared" si="12"/>
        <v>86859890.410800025</v>
      </c>
      <c r="J49" s="13">
        <f t="shared" si="12"/>
        <v>467358997.69209003</v>
      </c>
      <c r="K49" s="13">
        <f t="shared" si="12"/>
        <v>1656.0397499874234</v>
      </c>
      <c r="L49" s="13">
        <f t="shared" si="12"/>
        <v>805932.05896002799</v>
      </c>
      <c r="M49" s="13">
        <f t="shared" si="12"/>
        <v>1310740.8187499344</v>
      </c>
      <c r="N49" s="13">
        <f t="shared" si="12"/>
        <v>2118328.9174599499</v>
      </c>
      <c r="O49" s="12">
        <f>+G49/C49*100</f>
        <v>99.999346393063774</v>
      </c>
      <c r="P49" s="12">
        <f>+H49/D49*100</f>
        <v>99.37005715029099</v>
      </c>
      <c r="Q49" s="12">
        <f>+I49/E49*100</f>
        <v>98.513404292935761</v>
      </c>
      <c r="R49" s="12">
        <f>+J49/F49*100</f>
        <v>99.548789942049396</v>
      </c>
    </row>
    <row r="50" spans="1:18" x14ac:dyDescent="0.25">
      <c r="C50" s="6"/>
      <c r="D50" s="6"/>
      <c r="E50" s="6"/>
      <c r="F50" s="6"/>
      <c r="G50" s="6"/>
      <c r="H50" s="6"/>
      <c r="I50" s="6"/>
      <c r="J50" s="6"/>
      <c r="K50" s="6"/>
      <c r="L50" s="6"/>
      <c r="M50" s="6"/>
      <c r="N50" s="6"/>
      <c r="O50" s="12"/>
      <c r="P50" s="12"/>
      <c r="Q50" s="12"/>
      <c r="R50" s="12"/>
    </row>
    <row r="51" spans="1:18" x14ac:dyDescent="0.25">
      <c r="B51" s="3" t="s">
        <v>47</v>
      </c>
      <c r="C51" s="6">
        <v>21800110.546999998</v>
      </c>
      <c r="D51" s="6">
        <v>52607138.751999997</v>
      </c>
      <c r="E51" s="6">
        <v>10654730.270000011</v>
      </c>
      <c r="F51" s="6">
        <f>SUM(C51:E51)</f>
        <v>85061979.569000006</v>
      </c>
      <c r="G51" s="6">
        <v>21799710.4296</v>
      </c>
      <c r="H51" s="6">
        <v>52493485.728579998</v>
      </c>
      <c r="I51" s="6">
        <v>10599892.809819996</v>
      </c>
      <c r="J51" s="6">
        <f>SUM(G51:I51)</f>
        <v>84893088.967999995</v>
      </c>
      <c r="K51" s="6">
        <f>+C51-G51</f>
        <v>400.1173999980092</v>
      </c>
      <c r="L51" s="6">
        <f>+D51-H51</f>
        <v>113653.02341999859</v>
      </c>
      <c r="M51" s="6">
        <f>+E51-I51</f>
        <v>54837.460180014372</v>
      </c>
      <c r="N51" s="6">
        <f>SUM(K51:M51)</f>
        <v>168890.60100001097</v>
      </c>
      <c r="O51" s="12">
        <f>+G51/C51*100</f>
        <v>99.998164608389786</v>
      </c>
      <c r="P51" s="12">
        <f>+H51/D51*100</f>
        <v>99.783958933870593</v>
      </c>
      <c r="Q51" s="12">
        <f>+I51/E51*100</f>
        <v>99.485322867962054</v>
      </c>
      <c r="R51" s="12">
        <f>+J51/F51*100</f>
        <v>99.80144995231035</v>
      </c>
    </row>
    <row r="52" spans="1:18" ht="15.6" x14ac:dyDescent="0.25">
      <c r="B52" s="3" t="s">
        <v>48</v>
      </c>
      <c r="C52" s="6"/>
      <c r="D52" s="6"/>
      <c r="E52" s="6"/>
      <c r="F52" s="6"/>
      <c r="G52" s="6"/>
      <c r="H52" s="6"/>
      <c r="I52" s="6"/>
      <c r="J52" s="6"/>
      <c r="K52" s="6"/>
      <c r="L52" s="6"/>
      <c r="M52" s="6"/>
      <c r="N52" s="6"/>
      <c r="O52" s="12"/>
      <c r="P52" s="12"/>
      <c r="Q52" s="12"/>
      <c r="R52" s="12"/>
    </row>
    <row r="53" spans="1:18" ht="15.6" x14ac:dyDescent="0.25">
      <c r="B53" s="3" t="s">
        <v>49</v>
      </c>
      <c r="C53" s="6">
        <v>231569255.38600004</v>
      </c>
      <c r="D53" s="6">
        <v>75330190.694999963</v>
      </c>
      <c r="E53" s="6">
        <v>77515900.959549949</v>
      </c>
      <c r="F53" s="6">
        <f>SUM(C53:E53)</f>
        <v>384415347.04054993</v>
      </c>
      <c r="G53" s="6">
        <v>231567999.46365005</v>
      </c>
      <c r="H53" s="6">
        <v>74637911.659459934</v>
      </c>
      <c r="I53" s="6">
        <v>76259997.600980029</v>
      </c>
      <c r="J53" s="6">
        <f>SUM(G53:I53)</f>
        <v>382465908.72409004</v>
      </c>
      <c r="K53" s="6">
        <f t="shared" ref="K53:M54" si="13">+C53-G53</f>
        <v>1255.9223499894142</v>
      </c>
      <c r="L53" s="6">
        <f t="shared" si="13"/>
        <v>692279.03554002941</v>
      </c>
      <c r="M53" s="6">
        <f t="shared" si="13"/>
        <v>1255903.3585699201</v>
      </c>
      <c r="N53" s="6">
        <f>SUM(K53:M53)</f>
        <v>1949438.3164599389</v>
      </c>
      <c r="O53" s="12">
        <f t="shared" ref="O53:R54" si="14">+G53/C53*100</f>
        <v>99.999457647195911</v>
      </c>
      <c r="P53" s="12">
        <f t="shared" si="14"/>
        <v>99.081007190937626</v>
      </c>
      <c r="Q53" s="12">
        <f t="shared" si="14"/>
        <v>98.379811957258568</v>
      </c>
      <c r="R53" s="12">
        <f t="shared" si="14"/>
        <v>99.492882286967003</v>
      </c>
    </row>
    <row r="54" spans="1:18" ht="25.5" customHeight="1" x14ac:dyDescent="0.25">
      <c r="B54" s="16" t="s">
        <v>50</v>
      </c>
      <c r="C54" s="6">
        <v>668485.36</v>
      </c>
      <c r="D54" s="6">
        <v>542810.56299999997</v>
      </c>
      <c r="E54" s="6">
        <v>463346.03099999996</v>
      </c>
      <c r="F54" s="6">
        <f>SUM(C54:E54)</f>
        <v>1674641.9539999999</v>
      </c>
      <c r="G54" s="6">
        <v>668485.32711999991</v>
      </c>
      <c r="H54" s="6">
        <v>501371.43751000019</v>
      </c>
      <c r="I54" s="6">
        <v>455240.96068000002</v>
      </c>
      <c r="J54" s="6">
        <f>SUM(G54:I54)</f>
        <v>1625097.7253100001</v>
      </c>
      <c r="K54" s="6">
        <f t="shared" si="13"/>
        <v>3.288000007160008E-2</v>
      </c>
      <c r="L54" s="6">
        <f t="shared" si="13"/>
        <v>41439.125489999773</v>
      </c>
      <c r="M54" s="6">
        <f t="shared" si="13"/>
        <v>8105.0703199999407</v>
      </c>
      <c r="N54" s="6">
        <f>SUM(K54:M54)</f>
        <v>49544.228689999785</v>
      </c>
      <c r="O54" s="12">
        <f t="shared" si="14"/>
        <v>99.999995081418078</v>
      </c>
      <c r="P54" s="12">
        <f t="shared" si="14"/>
        <v>92.365821832763444</v>
      </c>
      <c r="Q54" s="12">
        <f t="shared" si="14"/>
        <v>98.250752185681307</v>
      </c>
      <c r="R54" s="12">
        <f t="shared" si="14"/>
        <v>97.041503195852712</v>
      </c>
    </row>
    <row r="55" spans="1:18" x14ac:dyDescent="0.25">
      <c r="C55" s="6"/>
      <c r="D55" s="6"/>
      <c r="E55" s="6"/>
      <c r="F55" s="6"/>
      <c r="G55" s="6"/>
      <c r="H55" s="6"/>
      <c r="I55" s="6"/>
      <c r="J55" s="6"/>
      <c r="K55" s="6"/>
      <c r="L55" s="6"/>
      <c r="M55" s="6"/>
      <c r="N55" s="6"/>
      <c r="O55" s="7"/>
      <c r="P55" s="7"/>
      <c r="Q55" s="7"/>
      <c r="R55" s="7"/>
    </row>
    <row r="56" spans="1:18" x14ac:dyDescent="0.25">
      <c r="C56" s="6"/>
      <c r="D56" s="6"/>
      <c r="E56" s="6"/>
      <c r="F56" s="6"/>
      <c r="G56" s="6"/>
      <c r="H56" s="6"/>
      <c r="I56" s="6"/>
      <c r="J56" s="6"/>
      <c r="K56" s="6"/>
      <c r="L56" s="6"/>
      <c r="M56" s="6"/>
      <c r="N56" s="6"/>
      <c r="O56" s="7"/>
      <c r="P56" s="7"/>
      <c r="Q56" s="7"/>
      <c r="R56" s="7"/>
    </row>
    <row r="57" spans="1:18" x14ac:dyDescent="0.25">
      <c r="A57" s="17"/>
      <c r="B57" s="17"/>
      <c r="C57" s="18"/>
      <c r="D57" s="18"/>
      <c r="E57" s="18"/>
      <c r="F57" s="18"/>
      <c r="G57" s="18"/>
      <c r="H57" s="18"/>
      <c r="I57" s="18"/>
      <c r="J57" s="18"/>
      <c r="K57" s="18"/>
      <c r="L57" s="18"/>
      <c r="M57" s="18"/>
      <c r="N57" s="18"/>
      <c r="O57" s="19"/>
      <c r="P57" s="19"/>
      <c r="Q57" s="19"/>
      <c r="R57" s="19"/>
    </row>
    <row r="58" spans="1:18" x14ac:dyDescent="0.25">
      <c r="A58" s="20"/>
      <c r="B58" s="20"/>
      <c r="C58" s="21"/>
      <c r="D58" s="21"/>
      <c r="E58" s="21"/>
      <c r="F58" s="21"/>
      <c r="G58" s="21"/>
      <c r="H58" s="21"/>
      <c r="I58" s="21"/>
      <c r="J58" s="21"/>
      <c r="K58" s="21"/>
      <c r="L58" s="21"/>
      <c r="M58" s="21"/>
      <c r="N58" s="21"/>
      <c r="O58" s="22"/>
      <c r="P58" s="22"/>
      <c r="Q58" s="22"/>
      <c r="R58" s="22"/>
    </row>
    <row r="59" spans="1:18" ht="12.75" customHeight="1" x14ac:dyDescent="0.25">
      <c r="A59" s="23" t="s">
        <v>51</v>
      </c>
      <c r="B59" s="24" t="s">
        <v>310</v>
      </c>
      <c r="C59" s="25"/>
      <c r="D59" s="25"/>
      <c r="E59" s="25"/>
      <c r="F59" s="25"/>
      <c r="G59" s="21"/>
      <c r="H59" s="21"/>
      <c r="I59" s="21"/>
      <c r="J59" s="21"/>
      <c r="K59" s="21"/>
      <c r="L59" s="26"/>
      <c r="M59" s="26"/>
      <c r="N59" s="26"/>
    </row>
    <row r="60" spans="1:18" ht="12.75" customHeight="1" x14ac:dyDescent="0.25">
      <c r="A60" s="23" t="s">
        <v>52</v>
      </c>
      <c r="B60" s="24" t="s">
        <v>53</v>
      </c>
      <c r="C60" s="24"/>
      <c r="D60" s="24"/>
      <c r="E60" s="24"/>
      <c r="F60" s="24"/>
      <c r="G60" s="21"/>
      <c r="H60" s="21"/>
      <c r="I60" s="21"/>
      <c r="J60" s="21"/>
      <c r="K60" s="21"/>
      <c r="L60" s="26"/>
      <c r="M60" s="26"/>
      <c r="N60" s="26"/>
    </row>
    <row r="61" spans="1:18" ht="15.6" x14ac:dyDescent="0.25">
      <c r="A61" s="27" t="s">
        <v>54</v>
      </c>
      <c r="B61" s="20" t="s">
        <v>55</v>
      </c>
      <c r="C61" s="21"/>
      <c r="D61" s="21"/>
      <c r="E61" s="21"/>
      <c r="F61" s="21"/>
      <c r="G61" s="21"/>
      <c r="H61" s="21"/>
      <c r="I61" s="21"/>
      <c r="J61" s="21"/>
      <c r="K61" s="21"/>
      <c r="L61" s="26"/>
      <c r="M61" s="26"/>
      <c r="N61" s="26"/>
    </row>
    <row r="62" spans="1:18" ht="15.6" x14ac:dyDescent="0.25">
      <c r="A62" s="27" t="s">
        <v>56</v>
      </c>
      <c r="B62" s="20" t="s">
        <v>57</v>
      </c>
      <c r="C62" s="21"/>
      <c r="D62" s="21"/>
      <c r="E62" s="21"/>
      <c r="F62" s="21"/>
      <c r="G62" s="21"/>
      <c r="H62" s="21"/>
      <c r="I62" s="21"/>
      <c r="J62" s="21"/>
      <c r="K62" s="21"/>
      <c r="L62" s="26"/>
      <c r="M62" s="26"/>
      <c r="N62" s="26"/>
    </row>
    <row r="63" spans="1:18" ht="15.6" x14ac:dyDescent="0.25">
      <c r="A63" s="27" t="s">
        <v>58</v>
      </c>
      <c r="B63" s="20" t="s">
        <v>59</v>
      </c>
      <c r="C63" s="21"/>
      <c r="D63" s="21"/>
      <c r="E63" s="21"/>
      <c r="F63" s="21"/>
      <c r="G63" s="21"/>
      <c r="H63" s="21"/>
      <c r="I63" s="21"/>
      <c r="J63" s="21"/>
      <c r="K63" s="21"/>
      <c r="L63" s="26"/>
      <c r="M63" s="26"/>
      <c r="N63" s="26"/>
    </row>
    <row r="64" spans="1:18" ht="15.6" x14ac:dyDescent="0.25">
      <c r="A64" s="27" t="s">
        <v>60</v>
      </c>
      <c r="B64" s="20" t="s">
        <v>61</v>
      </c>
      <c r="C64" s="21"/>
      <c r="D64" s="21"/>
      <c r="E64" s="21"/>
      <c r="F64" s="21"/>
      <c r="G64" s="21"/>
      <c r="H64" s="21"/>
      <c r="I64" s="21"/>
      <c r="J64" s="21"/>
      <c r="K64" s="21"/>
      <c r="L64" s="26"/>
      <c r="M64" s="26"/>
      <c r="N64" s="26"/>
    </row>
    <row r="65" spans="1:14" ht="15.6" x14ac:dyDescent="0.25">
      <c r="A65" s="27" t="s">
        <v>62</v>
      </c>
      <c r="B65" s="20" t="s">
        <v>63</v>
      </c>
      <c r="C65" s="21"/>
      <c r="D65" s="21"/>
      <c r="E65" s="21"/>
      <c r="F65" s="21"/>
      <c r="G65" s="21"/>
      <c r="H65" s="21"/>
      <c r="I65" s="21"/>
      <c r="J65" s="21"/>
      <c r="K65" s="21"/>
      <c r="L65" s="26"/>
      <c r="M65" s="26"/>
      <c r="N65" s="26"/>
    </row>
    <row r="66" spans="1:14" x14ac:dyDescent="0.25">
      <c r="C66" s="6"/>
      <c r="D66" s="6"/>
      <c r="E66" s="6"/>
      <c r="F66" s="6"/>
      <c r="G66" s="6"/>
      <c r="H66" s="6"/>
      <c r="I66" s="6"/>
      <c r="J66" s="6"/>
      <c r="K66" s="6"/>
      <c r="L66" s="6"/>
      <c r="M66" s="6"/>
      <c r="N66" s="6"/>
    </row>
    <row r="67" spans="1:14" x14ac:dyDescent="0.25">
      <c r="C67" s="6"/>
      <c r="D67" s="6"/>
      <c r="E67" s="6"/>
      <c r="F67" s="6"/>
      <c r="G67" s="6"/>
      <c r="H67" s="6"/>
      <c r="I67" s="6"/>
      <c r="J67" s="6"/>
      <c r="K67" s="6"/>
      <c r="L67" s="6"/>
      <c r="M67" s="6"/>
      <c r="N67" s="6"/>
    </row>
    <row r="68" spans="1:14" x14ac:dyDescent="0.25">
      <c r="C68" s="6"/>
      <c r="D68" s="6"/>
      <c r="E68" s="6"/>
      <c r="F68" s="6"/>
      <c r="G68" s="6"/>
      <c r="H68" s="6"/>
      <c r="I68" s="6"/>
      <c r="J68" s="6"/>
      <c r="K68" s="6"/>
      <c r="L68" s="6"/>
      <c r="M68" s="6"/>
      <c r="N68" s="6"/>
    </row>
    <row r="69" spans="1:14" x14ac:dyDescent="0.25">
      <c r="C69" s="6"/>
      <c r="D69" s="6"/>
      <c r="E69" s="6"/>
      <c r="F69" s="6"/>
      <c r="G69" s="6"/>
      <c r="H69" s="6"/>
      <c r="I69" s="6"/>
      <c r="J69" s="6"/>
      <c r="K69" s="6"/>
      <c r="L69" s="6"/>
      <c r="M69" s="6"/>
      <c r="N69" s="6"/>
    </row>
    <row r="70" spans="1:14" x14ac:dyDescent="0.25">
      <c r="C70" s="6"/>
      <c r="D70" s="6"/>
      <c r="E70" s="6"/>
      <c r="F70" s="6"/>
      <c r="G70" s="6"/>
      <c r="H70" s="6"/>
      <c r="I70" s="6"/>
      <c r="J70" s="6"/>
      <c r="K70" s="6"/>
      <c r="L70" s="6"/>
      <c r="M70" s="6"/>
      <c r="N70" s="6"/>
    </row>
    <row r="71" spans="1:14" x14ac:dyDescent="0.25">
      <c r="C71" s="6"/>
      <c r="D71" s="6"/>
      <c r="E71" s="6"/>
      <c r="F71" s="6"/>
      <c r="G71" s="6"/>
      <c r="H71" s="6"/>
      <c r="I71" s="6"/>
      <c r="J71" s="6"/>
      <c r="K71" s="6"/>
      <c r="L71" s="6"/>
      <c r="M71" s="6"/>
      <c r="N71" s="6"/>
    </row>
    <row r="72" spans="1:14" x14ac:dyDescent="0.25">
      <c r="C72" s="6"/>
      <c r="D72" s="6"/>
      <c r="E72" s="6"/>
      <c r="F72" s="6"/>
      <c r="G72" s="6"/>
      <c r="H72" s="6"/>
      <c r="I72" s="6"/>
      <c r="J72" s="6"/>
      <c r="K72" s="6"/>
      <c r="L72" s="6"/>
      <c r="M72" s="6"/>
      <c r="N72" s="6"/>
    </row>
    <row r="73" spans="1:14" x14ac:dyDescent="0.25">
      <c r="C73" s="6"/>
      <c r="D73" s="6"/>
      <c r="E73" s="6"/>
      <c r="F73" s="6"/>
      <c r="G73" s="6"/>
      <c r="H73" s="6"/>
      <c r="I73" s="6"/>
      <c r="J73" s="6"/>
      <c r="K73" s="6"/>
      <c r="L73" s="6"/>
      <c r="M73" s="6"/>
      <c r="N73" s="6"/>
    </row>
    <row r="74" spans="1:14" x14ac:dyDescent="0.25">
      <c r="C74" s="6"/>
      <c r="D74" s="6"/>
      <c r="E74" s="6"/>
      <c r="F74" s="6"/>
      <c r="G74" s="6"/>
      <c r="H74" s="6"/>
      <c r="I74" s="6"/>
      <c r="J74" s="6"/>
      <c r="K74" s="6"/>
      <c r="L74" s="6"/>
      <c r="M74" s="6"/>
      <c r="N74" s="6"/>
    </row>
    <row r="75" spans="1:14" x14ac:dyDescent="0.25">
      <c r="C75" s="6"/>
      <c r="D75" s="6"/>
      <c r="E75" s="6"/>
      <c r="F75" s="6"/>
      <c r="G75" s="6"/>
      <c r="H75" s="6"/>
      <c r="I75" s="6"/>
      <c r="J75" s="6"/>
      <c r="K75" s="6"/>
      <c r="L75" s="6"/>
      <c r="M75" s="6"/>
      <c r="N75" s="6"/>
    </row>
  </sheetData>
  <mergeCells count="5">
    <mergeCell ref="A5:B6"/>
    <mergeCell ref="C5:F5"/>
    <mergeCell ref="G5:J5"/>
    <mergeCell ref="K5:N5"/>
    <mergeCell ref="O5:R5"/>
  </mergeCells>
  <pageMargins left="0.4" right="0.2" top="0.57999999999999996" bottom="0.48" header="0.3" footer="0.17"/>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
  <sheetViews>
    <sheetView tabSelected="1" view="pageBreakPreview" topLeftCell="A21" zoomScale="85" zoomScaleNormal="110" zoomScaleSheetLayoutView="85" workbookViewId="0">
      <selection activeCell="N14" sqref="N14"/>
    </sheetView>
  </sheetViews>
  <sheetFormatPr defaultRowHeight="13.2" x14ac:dyDescent="0.25"/>
  <cols>
    <col min="1" max="1" width="38.6640625" customWidth="1"/>
    <col min="2" max="5" width="10.6640625" customWidth="1"/>
    <col min="6" max="6" width="12.109375" customWidth="1"/>
    <col min="7" max="7" width="10.88671875" customWidth="1"/>
    <col min="8" max="8" width="9.44140625" bestFit="1" customWidth="1"/>
    <col min="9" max="9" width="10.33203125" bestFit="1" customWidth="1"/>
    <col min="10" max="10" width="11" customWidth="1"/>
    <col min="12" max="12" width="11.33203125" customWidth="1"/>
    <col min="13" max="13" width="11" customWidth="1"/>
  </cols>
  <sheetData>
    <row r="1" spans="1:13" x14ac:dyDescent="0.25">
      <c r="A1" s="2" t="s">
        <v>305</v>
      </c>
    </row>
    <row r="2" spans="1:13" x14ac:dyDescent="0.25">
      <c r="A2" t="s">
        <v>288</v>
      </c>
    </row>
    <row r="3" spans="1:13" x14ac:dyDescent="0.25">
      <c r="A3" t="s">
        <v>289</v>
      </c>
      <c r="H3" t="s">
        <v>290</v>
      </c>
    </row>
    <row r="4" spans="1:13" x14ac:dyDescent="0.25">
      <c r="B4" s="86" t="s">
        <v>291</v>
      </c>
      <c r="C4" s="86" t="s">
        <v>292</v>
      </c>
      <c r="D4" s="86" t="s">
        <v>293</v>
      </c>
      <c r="E4" s="86" t="s">
        <v>294</v>
      </c>
      <c r="F4" s="86" t="s">
        <v>295</v>
      </c>
      <c r="G4" s="86" t="s">
        <v>296</v>
      </c>
      <c r="H4" s="87"/>
      <c r="I4" s="87" t="s">
        <v>297</v>
      </c>
      <c r="J4" s="87" t="s">
        <v>298</v>
      </c>
      <c r="K4" s="87" t="s">
        <v>299</v>
      </c>
      <c r="L4" s="87" t="s">
        <v>300</v>
      </c>
      <c r="M4" s="87" t="s">
        <v>295</v>
      </c>
    </row>
    <row r="5" spans="1:13" x14ac:dyDescent="0.25">
      <c r="A5" t="s">
        <v>301</v>
      </c>
      <c r="B5" s="89">
        <v>284470.76822725002</v>
      </c>
      <c r="C5" s="89">
        <v>242989.87248113001</v>
      </c>
      <c r="D5" s="89">
        <v>329464.05713024997</v>
      </c>
      <c r="E5" s="88">
        <v>454872.61187989003</v>
      </c>
      <c r="F5" s="88">
        <v>400400.24270618003</v>
      </c>
      <c r="G5" s="89">
        <f>SUM(B5:F5)</f>
        <v>1712197.5524247002</v>
      </c>
      <c r="H5" s="89"/>
      <c r="I5" s="89">
        <f>B5</f>
        <v>284470.76822725002</v>
      </c>
      <c r="J5" s="89">
        <f>+I5+C5</f>
        <v>527460.64070838003</v>
      </c>
      <c r="K5" s="89">
        <f t="shared" ref="K5:M6" si="0">+J5+D5</f>
        <v>856924.69783863006</v>
      </c>
      <c r="L5" s="89">
        <f t="shared" si="0"/>
        <v>1311797.3097185201</v>
      </c>
      <c r="M5" s="89">
        <f t="shared" si="0"/>
        <v>1712197.5524247002</v>
      </c>
    </row>
    <row r="6" spans="1:13" x14ac:dyDescent="0.25">
      <c r="A6" t="s">
        <v>302</v>
      </c>
      <c r="B6" s="89">
        <v>187478.49709789001</v>
      </c>
      <c r="C6" s="89">
        <v>263611.41573364002</v>
      </c>
      <c r="D6" s="89">
        <v>384516.22339013999</v>
      </c>
      <c r="E6" s="88">
        <v>340166.99544241</v>
      </c>
      <c r="F6" s="88">
        <v>390248.54359314998</v>
      </c>
      <c r="G6" s="89">
        <f>SUM(B6:F6)</f>
        <v>1566021.6752572302</v>
      </c>
      <c r="H6" s="89"/>
      <c r="I6" s="89">
        <f>B6</f>
        <v>187478.49709789001</v>
      </c>
      <c r="J6" s="89">
        <f>+I6+C6</f>
        <v>451089.91283153003</v>
      </c>
      <c r="K6" s="89">
        <f t="shared" si="0"/>
        <v>835606.13622167008</v>
      </c>
      <c r="L6" s="89">
        <f t="shared" si="0"/>
        <v>1175773.1316640801</v>
      </c>
      <c r="M6" s="89">
        <f t="shared" si="0"/>
        <v>1566021.6752572302</v>
      </c>
    </row>
    <row r="7" spans="1:13" hidden="1" x14ac:dyDescent="0.25">
      <c r="A7" t="s">
        <v>303</v>
      </c>
      <c r="B7" s="88">
        <f t="shared" ref="B7:G7" si="1">+B6/B5*100</f>
        <v>65.904310051330981</v>
      </c>
      <c r="C7" s="88">
        <f t="shared" si="1"/>
        <v>108.48658548685457</v>
      </c>
      <c r="D7" s="88">
        <f t="shared" si="1"/>
        <v>116.70961219242369</v>
      </c>
      <c r="E7" s="88">
        <f t="shared" si="1"/>
        <v>74.78291428375374</v>
      </c>
      <c r="F7" s="88">
        <f t="shared" si="1"/>
        <v>97.464612147980262</v>
      </c>
      <c r="G7" s="88">
        <f t="shared" si="1"/>
        <v>91.462674563430753</v>
      </c>
      <c r="H7" s="90"/>
      <c r="I7" s="90"/>
      <c r="J7" s="90"/>
      <c r="K7" s="90"/>
      <c r="L7" s="90"/>
      <c r="M7" s="90"/>
    </row>
    <row r="8" spans="1:13" x14ac:dyDescent="0.25">
      <c r="A8" t="s">
        <v>304</v>
      </c>
      <c r="B8" s="88">
        <f>I8</f>
        <v>65.904310051330981</v>
      </c>
      <c r="C8" s="88">
        <f>J8</f>
        <v>85.521056552336489</v>
      </c>
      <c r="D8" s="88">
        <f>K8</f>
        <v>97.512201285511964</v>
      </c>
      <c r="E8" s="88">
        <f t="shared" ref="E8:F8" si="2">L8</f>
        <v>89.630701553761568</v>
      </c>
      <c r="F8" s="88">
        <f t="shared" si="2"/>
        <v>91.462674563430753</v>
      </c>
      <c r="G8" s="88"/>
      <c r="H8" s="90"/>
      <c r="I8" s="90">
        <f>+I6/I5*100</f>
        <v>65.904310051330981</v>
      </c>
      <c r="J8" s="90">
        <f t="shared" ref="J8:M8" si="3">+J6/J5*100</f>
        <v>85.521056552336489</v>
      </c>
      <c r="K8" s="90">
        <f t="shared" si="3"/>
        <v>97.512201285511964</v>
      </c>
      <c r="L8" s="90">
        <f t="shared" si="3"/>
        <v>89.630701553761568</v>
      </c>
      <c r="M8" s="90">
        <f t="shared" si="3"/>
        <v>91.462674563430753</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Agency</vt:lpstr>
      <vt:lpstr>By Department</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Mary Dianne M. Cruz</cp:lastModifiedBy>
  <cp:lastPrinted>2023-06-20T01:47:08Z</cp:lastPrinted>
  <dcterms:created xsi:type="dcterms:W3CDTF">2022-06-15T02:59:11Z</dcterms:created>
  <dcterms:modified xsi:type="dcterms:W3CDTF">2023-06-20T01:51:22Z</dcterms:modified>
</cp:coreProperties>
</file>