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mc:AlternateContent xmlns:mc="http://schemas.openxmlformats.org/markup-compatibility/2006">
    <mc:Choice Requires="x15">
      <x15ac:absPath xmlns:x15ac="http://schemas.microsoft.com/office/spreadsheetml/2010/11/ac" url="C:\Users\mdcruz\Documents\CPD\ACTUAL DISBURSEMENT (BANK)\bank reports\2023\WEBSITE\For website\July 2023\"/>
    </mc:Choice>
  </mc:AlternateContent>
  <xr:revisionPtr revIDLastSave="0" documentId="13_ncr:1_{606CD7E9-2DC6-474C-AC80-1E79203676E3}" xr6:coauthVersionLast="36" xr6:coauthVersionMax="36" xr10:uidLastSave="{00000000-0000-0000-0000-000000000000}"/>
  <bookViews>
    <workbookView xWindow="240" yWindow="72" windowWidth="20952" windowHeight="10740" activeTab="1" xr2:uid="{00000000-000D-0000-FFFF-FFFF00000000}"/>
  </bookViews>
  <sheets>
    <sheet name="By Department" sheetId="28" r:id="rId1"/>
    <sheet name="By Agency" sheetId="27" r:id="rId2"/>
    <sheet name="Graph " sheetId="16" r:id="rId3"/>
  </sheets>
  <definedNames>
    <definedName name="_xlnm._FilterDatabase" localSheetId="1" hidden="1">'By Agency'!#REF!</definedName>
    <definedName name="_xlnm.Print_Area" localSheetId="1">'By Agency'!$A$1:$H$295</definedName>
    <definedName name="_xlnm.Print_Area" localSheetId="0">'By Department'!$A$1:$R$65</definedName>
    <definedName name="_xlnm.Print_Area" localSheetId="2">'Graph '!$A$12:$M$57</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workbook>
</file>

<file path=xl/calcChain.xml><?xml version="1.0" encoding="utf-8"?>
<calcChain xmlns="http://schemas.openxmlformats.org/spreadsheetml/2006/main">
  <c r="J54" i="28" l="1"/>
  <c r="J53" i="28"/>
  <c r="J51" i="28"/>
  <c r="J49" i="28"/>
  <c r="I49" i="28"/>
  <c r="Q49" i="28" s="1"/>
  <c r="H49" i="28"/>
  <c r="G49" i="28"/>
  <c r="O49" i="28" s="1"/>
  <c r="E49" i="28"/>
  <c r="C49" i="28"/>
  <c r="Q47" i="28"/>
  <c r="J47" i="28"/>
  <c r="L47" i="28"/>
  <c r="Q46" i="28"/>
  <c r="L46" i="28"/>
  <c r="F46" i="28"/>
  <c r="L45" i="28"/>
  <c r="M45" i="28"/>
  <c r="J45" i="28"/>
  <c r="Q44" i="28"/>
  <c r="L44" i="28"/>
  <c r="F44" i="28"/>
  <c r="Q43" i="28"/>
  <c r="M43" i="28"/>
  <c r="F43" i="28"/>
  <c r="Q42" i="28"/>
  <c r="L41" i="28"/>
  <c r="J41" i="28"/>
  <c r="Q40" i="28"/>
  <c r="F40" i="28"/>
  <c r="L39" i="28"/>
  <c r="M39" i="28"/>
  <c r="F39" i="28"/>
  <c r="Q38" i="28"/>
  <c r="L38" i="28"/>
  <c r="J37" i="28"/>
  <c r="L37" i="28"/>
  <c r="L36" i="28"/>
  <c r="F36" i="28"/>
  <c r="L35" i="28"/>
  <c r="Q35" i="28"/>
  <c r="F35" i="28"/>
  <c r="Q34" i="28"/>
  <c r="Q33" i="28"/>
  <c r="M33" i="28"/>
  <c r="L33" i="28"/>
  <c r="J33" i="28"/>
  <c r="F33" i="28"/>
  <c r="Q31" i="28"/>
  <c r="F31" i="28"/>
  <c r="L30" i="28"/>
  <c r="F30" i="28"/>
  <c r="M29" i="28"/>
  <c r="L29" i="28"/>
  <c r="P29" i="28"/>
  <c r="M28" i="28"/>
  <c r="Q28" i="28"/>
  <c r="L28" i="28"/>
  <c r="P27" i="28"/>
  <c r="J27" i="28"/>
  <c r="L27" i="28"/>
  <c r="P26" i="28"/>
  <c r="M26" i="28"/>
  <c r="F25" i="28"/>
  <c r="M24" i="28"/>
  <c r="L24" i="28"/>
  <c r="J24" i="28"/>
  <c r="F24" i="28"/>
  <c r="P23" i="28"/>
  <c r="L23" i="28"/>
  <c r="J22" i="28"/>
  <c r="Q22" i="28"/>
  <c r="Q21" i="28"/>
  <c r="F21" i="28"/>
  <c r="Q20" i="28"/>
  <c r="J20" i="28"/>
  <c r="F20" i="28"/>
  <c r="M19" i="28"/>
  <c r="L19" i="28"/>
  <c r="Q19" i="28"/>
  <c r="M18" i="28"/>
  <c r="L18" i="28"/>
  <c r="J18" i="28"/>
  <c r="Q18" i="28"/>
  <c r="Q17" i="28"/>
  <c r="J17" i="28"/>
  <c r="F17" i="28"/>
  <c r="Q16" i="28"/>
  <c r="L16" i="28"/>
  <c r="L15" i="28"/>
  <c r="J15" i="28"/>
  <c r="P15" i="28"/>
  <c r="F15" i="28"/>
  <c r="P14" i="28"/>
  <c r="Q14" i="28"/>
  <c r="L14" i="28"/>
  <c r="L13" i="28"/>
  <c r="J13" i="28"/>
  <c r="P13" i="28"/>
  <c r="F13" i="28"/>
  <c r="Q12" i="28"/>
  <c r="P12" i="28"/>
  <c r="F12" i="28"/>
  <c r="L12" i="28"/>
  <c r="G10" i="28"/>
  <c r="O10" i="28" s="1"/>
  <c r="C10" i="28"/>
  <c r="G8" i="28"/>
  <c r="C8" i="28"/>
  <c r="R15" i="28" l="1"/>
  <c r="R20" i="28"/>
  <c r="R17" i="28"/>
  <c r="J25" i="28"/>
  <c r="P25" i="28"/>
  <c r="Q27" i="28"/>
  <c r="F27" i="28"/>
  <c r="M27" i="28"/>
  <c r="P32" i="28"/>
  <c r="J32" i="28"/>
  <c r="L32" i="28"/>
  <c r="D10" i="28"/>
  <c r="D8" i="28" s="1"/>
  <c r="M12" i="28"/>
  <c r="M13" i="28"/>
  <c r="Q13" i="28"/>
  <c r="L25" i="28"/>
  <c r="M16" i="28"/>
  <c r="Q23" i="28"/>
  <c r="M14" i="28"/>
  <c r="J21" i="28"/>
  <c r="P21" i="28"/>
  <c r="L21" i="28"/>
  <c r="F14" i="28"/>
  <c r="M23" i="28"/>
  <c r="P20" i="28"/>
  <c r="L20" i="28"/>
  <c r="Q15" i="28"/>
  <c r="M15" i="28"/>
  <c r="I10" i="28"/>
  <c r="P16" i="28"/>
  <c r="J16" i="28"/>
  <c r="F18" i="28"/>
  <c r="R22" i="28"/>
  <c r="J30" i="28"/>
  <c r="Q30" i="28"/>
  <c r="M30" i="28"/>
  <c r="F22" i="28"/>
  <c r="L22" i="28"/>
  <c r="E10" i="28"/>
  <c r="E8" i="28" s="1"/>
  <c r="R13" i="28"/>
  <c r="P17" i="28"/>
  <c r="L17" i="28"/>
  <c r="L10" i="28" s="1"/>
  <c r="L8" i="28" s="1"/>
  <c r="Q26" i="28"/>
  <c r="R24" i="28"/>
  <c r="F23" i="28"/>
  <c r="P28" i="28"/>
  <c r="P34" i="28"/>
  <c r="J34" i="28"/>
  <c r="M46" i="28"/>
  <c r="H10" i="28"/>
  <c r="J12" i="28"/>
  <c r="J14" i="28"/>
  <c r="P18" i="28"/>
  <c r="F19" i="28"/>
  <c r="M21" i="28"/>
  <c r="J23" i="28"/>
  <c r="F32" i="28"/>
  <c r="Q32" i="28"/>
  <c r="M36" i="28"/>
  <c r="P40" i="28"/>
  <c r="J40" i="28"/>
  <c r="M41" i="28"/>
  <c r="F42" i="28"/>
  <c r="J43" i="28"/>
  <c r="P45" i="28"/>
  <c r="F45" i="28"/>
  <c r="Q45" i="28"/>
  <c r="F54" i="28"/>
  <c r="L54" i="28"/>
  <c r="P22" i="28"/>
  <c r="M25" i="28"/>
  <c r="J26" i="28"/>
  <c r="M32" i="28"/>
  <c r="Q36" i="28"/>
  <c r="M20" i="28"/>
  <c r="Q24" i="28"/>
  <c r="F29" i="28"/>
  <c r="Q29" i="28"/>
  <c r="M31" i="28"/>
  <c r="M35" i="28"/>
  <c r="Q39" i="28"/>
  <c r="P24" i="28"/>
  <c r="Q25" i="28"/>
  <c r="F26" i="28"/>
  <c r="J28" i="28"/>
  <c r="J29" i="28"/>
  <c r="R33" i="28"/>
  <c r="L34" i="28"/>
  <c r="M42" i="28"/>
  <c r="P46" i="28"/>
  <c r="J46" i="28"/>
  <c r="M47" i="28"/>
  <c r="F53" i="28"/>
  <c r="L53" i="28"/>
  <c r="P19" i="28"/>
  <c r="L26" i="28"/>
  <c r="F16" i="28"/>
  <c r="M17" i="28"/>
  <c r="J19" i="28"/>
  <c r="M22" i="28"/>
  <c r="P30" i="28"/>
  <c r="P36" i="28"/>
  <c r="J36" i="28"/>
  <c r="M37" i="28"/>
  <c r="F38" i="28"/>
  <c r="J39" i="28"/>
  <c r="L40" i="28"/>
  <c r="F41" i="28"/>
  <c r="Q41" i="28"/>
  <c r="L43" i="28"/>
  <c r="F51" i="28"/>
  <c r="L51" i="28"/>
  <c r="L49" i="28" s="1"/>
  <c r="D49" i="28"/>
  <c r="M38" i="28"/>
  <c r="P42" i="28"/>
  <c r="J42" i="28"/>
  <c r="R45" i="28"/>
  <c r="P47" i="28"/>
  <c r="F47" i="28"/>
  <c r="P49" i="28"/>
  <c r="F28" i="28"/>
  <c r="J31" i="28"/>
  <c r="P31" i="28"/>
  <c r="F34" i="28"/>
  <c r="J35" i="28"/>
  <c r="F37" i="28"/>
  <c r="Q37" i="28"/>
  <c r="M44" i="28"/>
  <c r="P38" i="28"/>
  <c r="J38" i="28"/>
  <c r="L42" i="28"/>
  <c r="M34" i="28"/>
  <c r="L31" i="28"/>
  <c r="M40" i="28"/>
  <c r="P44" i="28"/>
  <c r="J44" i="28"/>
  <c r="P33" i="28"/>
  <c r="P35" i="28"/>
  <c r="P37" i="28"/>
  <c r="P39" i="28"/>
  <c r="P41" i="28"/>
  <c r="P43" i="28"/>
  <c r="R51" i="28"/>
  <c r="R53" i="28"/>
  <c r="R54" i="28"/>
  <c r="K12" i="28"/>
  <c r="K13" i="28"/>
  <c r="N13" i="28" s="1"/>
  <c r="K14" i="28"/>
  <c r="N14" i="28" s="1"/>
  <c r="K15" i="28"/>
  <c r="N15" i="28" s="1"/>
  <c r="K16" i="28"/>
  <c r="N16" i="28" s="1"/>
  <c r="K17" i="28"/>
  <c r="K18" i="28"/>
  <c r="N18" i="28" s="1"/>
  <c r="K19" i="28"/>
  <c r="N19" i="28" s="1"/>
  <c r="K20" i="28"/>
  <c r="K21" i="28"/>
  <c r="K22" i="28"/>
  <c r="K23" i="28"/>
  <c r="N23" i="28" s="1"/>
  <c r="K24" i="28"/>
  <c r="N24" i="28" s="1"/>
  <c r="K25" i="28"/>
  <c r="N25" i="28" s="1"/>
  <c r="K26" i="28"/>
  <c r="N26" i="28" s="1"/>
  <c r="K27" i="28"/>
  <c r="N27" i="28" s="1"/>
  <c r="K28" i="28"/>
  <c r="N28" i="28" s="1"/>
  <c r="K29" i="28"/>
  <c r="N29" i="28" s="1"/>
  <c r="K30" i="28"/>
  <c r="K31" i="28"/>
  <c r="N31" i="28" s="1"/>
  <c r="K32" i="28"/>
  <c r="N32" i="28" s="1"/>
  <c r="K33" i="28"/>
  <c r="N33" i="28" s="1"/>
  <c r="K34" i="28"/>
  <c r="K35" i="28"/>
  <c r="N35" i="28" s="1"/>
  <c r="K36" i="28"/>
  <c r="N36" i="28" s="1"/>
  <c r="K37" i="28"/>
  <c r="N37" i="28" s="1"/>
  <c r="K38" i="28"/>
  <c r="K39" i="28"/>
  <c r="N39" i="28" s="1"/>
  <c r="K40" i="28"/>
  <c r="N40" i="28" s="1"/>
  <c r="K41" i="28"/>
  <c r="N41" i="28" s="1"/>
  <c r="K42" i="28"/>
  <c r="N42" i="28" s="1"/>
  <c r="K43" i="28"/>
  <c r="N43" i="28" s="1"/>
  <c r="K44" i="28"/>
  <c r="K45" i="28"/>
  <c r="N45" i="28" s="1"/>
  <c r="K46" i="28"/>
  <c r="N46" i="28" s="1"/>
  <c r="K47" i="28"/>
  <c r="N47" i="28" s="1"/>
  <c r="K51" i="28"/>
  <c r="K53" i="28"/>
  <c r="N53" i="28" s="1"/>
  <c r="K54" i="28"/>
  <c r="M51" i="28"/>
  <c r="M49" i="28" s="1"/>
  <c r="M53" i="28"/>
  <c r="M54" i="28"/>
  <c r="O8" i="28"/>
  <c r="O12" i="28"/>
  <c r="O13" i="28"/>
  <c r="O14" i="28"/>
  <c r="O15" i="28"/>
  <c r="O16" i="28"/>
  <c r="O17" i="28"/>
  <c r="O18" i="28"/>
  <c r="O19" i="28"/>
  <c r="O20" i="28"/>
  <c r="O21" i="28"/>
  <c r="O22" i="28"/>
  <c r="O23" i="28"/>
  <c r="O24" i="28"/>
  <c r="O25" i="28"/>
  <c r="O26" i="28"/>
  <c r="O27" i="28"/>
  <c r="O28" i="28"/>
  <c r="O29" i="28"/>
  <c r="O30" i="28"/>
  <c r="O31" i="28"/>
  <c r="O32" i="28"/>
  <c r="O33" i="28"/>
  <c r="O34" i="28"/>
  <c r="O35" i="28"/>
  <c r="O36" i="28"/>
  <c r="O37" i="28"/>
  <c r="O38" i="28"/>
  <c r="O39" i="28"/>
  <c r="O40" i="28"/>
  <c r="O41" i="28"/>
  <c r="O42" i="28"/>
  <c r="O43" i="28"/>
  <c r="O44" i="28"/>
  <c r="O45" i="28"/>
  <c r="O46" i="28"/>
  <c r="O47" i="28"/>
  <c r="O51" i="28"/>
  <c r="O53" i="28"/>
  <c r="O54" i="28"/>
  <c r="P51" i="28"/>
  <c r="P53" i="28"/>
  <c r="P54" i="28"/>
  <c r="Q51" i="28"/>
  <c r="Q53" i="28"/>
  <c r="Q54" i="28"/>
  <c r="N17" i="28" l="1"/>
  <c r="R38" i="28"/>
  <c r="R16" i="28"/>
  <c r="R25" i="28"/>
  <c r="N38" i="28"/>
  <c r="N30" i="28"/>
  <c r="N22" i="28"/>
  <c r="R35" i="28"/>
  <c r="R23" i="28"/>
  <c r="R44" i="28"/>
  <c r="R29" i="28"/>
  <c r="R18" i="28"/>
  <c r="R39" i="28"/>
  <c r="R32" i="28"/>
  <c r="N21" i="28"/>
  <c r="Q10" i="28"/>
  <c r="I8" i="28"/>
  <c r="N44" i="28"/>
  <c r="N20" i="28"/>
  <c r="K10" i="28"/>
  <c r="N12" i="28"/>
  <c r="R47" i="28"/>
  <c r="R42" i="28"/>
  <c r="F49" i="28"/>
  <c r="R49" i="28" s="1"/>
  <c r="R36" i="28"/>
  <c r="R19" i="28"/>
  <c r="R26" i="28"/>
  <c r="R43" i="28"/>
  <c r="R37" i="28"/>
  <c r="R30" i="28"/>
  <c r="F10" i="28"/>
  <c r="F8" i="28" s="1"/>
  <c r="R31" i="28"/>
  <c r="R46" i="28"/>
  <c r="R34" i="28"/>
  <c r="R27" i="28"/>
  <c r="N54" i="28"/>
  <c r="N34" i="28"/>
  <c r="R14" i="28"/>
  <c r="M10" i="28"/>
  <c r="M8" i="28" s="1"/>
  <c r="R40" i="28"/>
  <c r="J10" i="28"/>
  <c r="R12" i="28"/>
  <c r="N51" i="28"/>
  <c r="N49" i="28" s="1"/>
  <c r="K49" i="28"/>
  <c r="R41" i="28"/>
  <c r="R28" i="28"/>
  <c r="P10" i="28"/>
  <c r="H8" i="28"/>
  <c r="R21" i="28"/>
  <c r="R10" i="28" l="1"/>
  <c r="J8" i="28"/>
  <c r="N10" i="28"/>
  <c r="N8" i="28" s="1"/>
  <c r="K8" i="28"/>
  <c r="P8" i="28"/>
  <c r="Q8" i="28"/>
  <c r="R8" i="28" l="1"/>
  <c r="C285" i="27" l="1"/>
  <c r="C281" i="27"/>
  <c r="C272" i="27"/>
  <c r="C262" i="27"/>
  <c r="C255" i="27"/>
  <c r="C232" i="27"/>
  <c r="C219" i="27"/>
  <c r="C213" i="27"/>
  <c r="C204" i="27"/>
  <c r="C195" i="27"/>
  <c r="C187" i="27"/>
  <c r="C181" i="27"/>
  <c r="C171" i="27"/>
  <c r="C150" i="27"/>
  <c r="C145" i="27"/>
  <c r="C141" i="27" s="1"/>
  <c r="C138" i="27"/>
  <c r="C133" i="27"/>
  <c r="C128" i="27"/>
  <c r="C119" i="27"/>
  <c r="C106" i="27"/>
  <c r="C94" i="27"/>
  <c r="C88" i="27"/>
  <c r="C84" i="27"/>
  <c r="C79" i="27"/>
  <c r="C72" i="27"/>
  <c r="C60" i="27"/>
  <c r="C52" i="27"/>
  <c r="C39" i="27"/>
  <c r="C35" i="27"/>
  <c r="C23" i="27"/>
  <c r="C10" i="27"/>
  <c r="H284" i="27"/>
  <c r="D281" i="27"/>
  <c r="D285" i="27" s="1"/>
  <c r="H280" i="27"/>
  <c r="H278" i="27"/>
  <c r="H277" i="27"/>
  <c r="H271" i="27"/>
  <c r="H269" i="27"/>
  <c r="G268" i="27"/>
  <c r="H267" i="27"/>
  <c r="H265" i="27"/>
  <c r="G264" i="27"/>
  <c r="D262" i="27"/>
  <c r="H261" i="27"/>
  <c r="G260" i="27"/>
  <c r="B255" i="27"/>
  <c r="D255" i="27"/>
  <c r="G256" i="27"/>
  <c r="H254" i="27"/>
  <c r="H252" i="27"/>
  <c r="G248" i="27"/>
  <c r="G236" i="27"/>
  <c r="B232" i="27"/>
  <c r="H218" i="27"/>
  <c r="B213" i="27"/>
  <c r="D213" i="27"/>
  <c r="H212" i="27"/>
  <c r="G211" i="27"/>
  <c r="G210" i="27"/>
  <c r="D204" i="27"/>
  <c r="H203" i="27"/>
  <c r="G200" i="27"/>
  <c r="G196" i="27"/>
  <c r="H194" i="27"/>
  <c r="G192" i="27"/>
  <c r="G188" i="27"/>
  <c r="H186" i="27"/>
  <c r="G184" i="27"/>
  <c r="D181" i="27"/>
  <c r="B181" i="27"/>
  <c r="H180" i="27"/>
  <c r="G176" i="27"/>
  <c r="G172" i="27"/>
  <c r="H170" i="27"/>
  <c r="G160" i="27"/>
  <c r="H149" i="27"/>
  <c r="H147" i="27"/>
  <c r="G146" i="27"/>
  <c r="D145" i="27"/>
  <c r="B145" i="27"/>
  <c r="D141" i="27"/>
  <c r="B141" i="27"/>
  <c r="D138" i="27"/>
  <c r="G134" i="27"/>
  <c r="D128" i="27"/>
  <c r="H118" i="27"/>
  <c r="G107" i="27"/>
  <c r="B106" i="27"/>
  <c r="H105" i="27"/>
  <c r="G95" i="27"/>
  <c r="D94" i="27"/>
  <c r="E92" i="27"/>
  <c r="G90" i="27"/>
  <c r="E89" i="27"/>
  <c r="H87" i="27"/>
  <c r="G85" i="27"/>
  <c r="H83" i="27"/>
  <c r="E82" i="27"/>
  <c r="B79" i="27"/>
  <c r="H78" i="27"/>
  <c r="G77" i="27"/>
  <c r="G75" i="27"/>
  <c r="H71" i="27"/>
  <c r="E69" i="27"/>
  <c r="E65" i="27"/>
  <c r="H65" i="27" s="1"/>
  <c r="H59" i="27"/>
  <c r="G58" i="27"/>
  <c r="D52" i="27"/>
  <c r="E53" i="27"/>
  <c r="H53" i="27" s="1"/>
  <c r="H51" i="27"/>
  <c r="H49" i="27"/>
  <c r="H47" i="27"/>
  <c r="D39" i="27"/>
  <c r="H38" i="27"/>
  <c r="D35" i="27"/>
  <c r="H34" i="27"/>
  <c r="D23" i="27"/>
  <c r="H22" i="27"/>
  <c r="H20" i="27"/>
  <c r="H18" i="27"/>
  <c r="H16" i="27"/>
  <c r="C132" i="27" l="1"/>
  <c r="C276" i="27" s="1"/>
  <c r="C287" i="27" s="1"/>
  <c r="E58" i="27"/>
  <c r="H58" i="27" s="1"/>
  <c r="E210" i="27"/>
  <c r="G69" i="27"/>
  <c r="G92" i="27"/>
  <c r="H82" i="27"/>
  <c r="F82" i="27"/>
  <c r="E66" i="27"/>
  <c r="E86" i="27"/>
  <c r="G27" i="27"/>
  <c r="E27" i="27"/>
  <c r="F27" i="27"/>
  <c r="E19" i="27"/>
  <c r="G19" i="27"/>
  <c r="E70" i="27"/>
  <c r="E31" i="27"/>
  <c r="G31" i="27"/>
  <c r="E57" i="27"/>
  <c r="G57" i="27"/>
  <c r="E63" i="27"/>
  <c r="H69" i="27"/>
  <c r="D84" i="27"/>
  <c r="E103" i="27"/>
  <c r="B23" i="27"/>
  <c r="B35" i="27"/>
  <c r="B39" i="27"/>
  <c r="F53" i="27"/>
  <c r="B52" i="27"/>
  <c r="E55" i="27"/>
  <c r="F55" i="27" s="1"/>
  <c r="F65" i="27"/>
  <c r="E67" i="27"/>
  <c r="B72" i="27"/>
  <c r="E85" i="27"/>
  <c r="G86" i="27"/>
  <c r="D88" i="27"/>
  <c r="F92" i="27"/>
  <c r="E13" i="27"/>
  <c r="E17" i="27"/>
  <c r="F17" i="27" s="1"/>
  <c r="E21" i="27"/>
  <c r="F21" i="27" s="1"/>
  <c r="E25" i="27"/>
  <c r="F25" i="27" s="1"/>
  <c r="E29" i="27"/>
  <c r="E33" i="27"/>
  <c r="E37" i="27"/>
  <c r="E41" i="27"/>
  <c r="F41" i="27" s="1"/>
  <c r="E45" i="27"/>
  <c r="E62" i="27"/>
  <c r="F62" i="27" s="1"/>
  <c r="G63" i="27"/>
  <c r="F69" i="27"/>
  <c r="E77" i="27"/>
  <c r="E81" i="27"/>
  <c r="G82" i="27"/>
  <c r="G101" i="27"/>
  <c r="F13" i="27"/>
  <c r="F29" i="27"/>
  <c r="F33" i="27"/>
  <c r="F37" i="27"/>
  <c r="F57" i="27"/>
  <c r="G81" i="27"/>
  <c r="B94" i="27"/>
  <c r="D10" i="27"/>
  <c r="G13" i="27"/>
  <c r="G17" i="27"/>
  <c r="G21" i="27"/>
  <c r="G25" i="27"/>
  <c r="G29" i="27"/>
  <c r="G33" i="27"/>
  <c r="G37" i="27"/>
  <c r="G41" i="27"/>
  <c r="G45" i="27"/>
  <c r="G55" i="27"/>
  <c r="D60" i="27"/>
  <c r="G67" i="27"/>
  <c r="B84" i="27"/>
  <c r="H92" i="27"/>
  <c r="G62" i="27"/>
  <c r="D72" i="27"/>
  <c r="F77" i="27"/>
  <c r="F81" i="27"/>
  <c r="G12" i="27"/>
  <c r="G28" i="27"/>
  <c r="G40" i="27"/>
  <c r="G50" i="27"/>
  <c r="E73" i="27"/>
  <c r="F73" i="27" s="1"/>
  <c r="G74" i="27"/>
  <c r="E75" i="27"/>
  <c r="F75" i="27" s="1"/>
  <c r="H89" i="27"/>
  <c r="F89" i="27"/>
  <c r="B88" i="27"/>
  <c r="G104" i="27"/>
  <c r="B10" i="27"/>
  <c r="G53" i="27"/>
  <c r="G54" i="27"/>
  <c r="F58" i="27"/>
  <c r="B60" i="27"/>
  <c r="G65" i="27"/>
  <c r="G66" i="27"/>
  <c r="G70" i="27"/>
  <c r="G73" i="27"/>
  <c r="D79" i="27"/>
  <c r="G89" i="27"/>
  <c r="E90" i="27"/>
  <c r="F90" i="27" s="1"/>
  <c r="E99" i="27"/>
  <c r="D119" i="27"/>
  <c r="E129" i="27"/>
  <c r="F129" i="27" s="1"/>
  <c r="G148" i="27"/>
  <c r="G96" i="27"/>
  <c r="G112" i="27"/>
  <c r="G140" i="27"/>
  <c r="E154" i="27"/>
  <c r="G154" i="27"/>
  <c r="G99" i="27"/>
  <c r="E107" i="27"/>
  <c r="E111" i="27"/>
  <c r="G111" i="27"/>
  <c r="E115" i="27"/>
  <c r="G115" i="27"/>
  <c r="G125" i="27"/>
  <c r="G145" i="27"/>
  <c r="D106" i="27"/>
  <c r="G113" i="27"/>
  <c r="G117" i="27"/>
  <c r="G136" i="27"/>
  <c r="D171" i="27"/>
  <c r="G178" i="27"/>
  <c r="E178" i="27"/>
  <c r="E152" i="27"/>
  <c r="E158" i="27"/>
  <c r="G158" i="27"/>
  <c r="G100" i="27"/>
  <c r="G103" i="27"/>
  <c r="G120" i="27"/>
  <c r="E123" i="27"/>
  <c r="G123" i="27"/>
  <c r="E95" i="27"/>
  <c r="D133" i="27"/>
  <c r="D150" i="27"/>
  <c r="B150" i="27"/>
  <c r="B119" i="27"/>
  <c r="G98" i="27"/>
  <c r="G102" i="27"/>
  <c r="G110" i="27"/>
  <c r="B128" i="27"/>
  <c r="E134" i="27"/>
  <c r="E136" i="27"/>
  <c r="F136" i="27" s="1"/>
  <c r="E140" i="27"/>
  <c r="E148" i="27"/>
  <c r="G152" i="27"/>
  <c r="G129" i="27"/>
  <c r="B138" i="27"/>
  <c r="B133" i="27" s="1"/>
  <c r="G144" i="27"/>
  <c r="G155" i="27"/>
  <c r="E160" i="27"/>
  <c r="G162" i="27"/>
  <c r="E162" i="27"/>
  <c r="E146" i="27"/>
  <c r="G157" i="27"/>
  <c r="G137" i="27"/>
  <c r="G143" i="27"/>
  <c r="G174" i="27"/>
  <c r="E174" i="27"/>
  <c r="G182" i="27"/>
  <c r="E182" i="27"/>
  <c r="D232" i="27"/>
  <c r="G179" i="27"/>
  <c r="G190" i="27"/>
  <c r="E190" i="27"/>
  <c r="H210" i="27"/>
  <c r="F210" i="27"/>
  <c r="B171" i="27"/>
  <c r="G198" i="27"/>
  <c r="E198" i="27"/>
  <c r="G165" i="27"/>
  <c r="G175" i="27"/>
  <c r="G183" i="27"/>
  <c r="G207" i="27"/>
  <c r="B204" i="27"/>
  <c r="E207" i="27"/>
  <c r="F207" i="27" s="1"/>
  <c r="G191" i="27"/>
  <c r="G199" i="27"/>
  <c r="E214" i="27"/>
  <c r="G223" i="27"/>
  <c r="G226" i="27"/>
  <c r="E236" i="27"/>
  <c r="F174" i="27"/>
  <c r="F178" i="27"/>
  <c r="D187" i="27"/>
  <c r="D195" i="27"/>
  <c r="E211" i="27"/>
  <c r="F211" i="27" s="1"/>
  <c r="E226" i="27"/>
  <c r="F226" i="27" s="1"/>
  <c r="G206" i="27"/>
  <c r="G228" i="27"/>
  <c r="E172" i="27"/>
  <c r="F172" i="27" s="1"/>
  <c r="E176" i="27"/>
  <c r="F176" i="27" s="1"/>
  <c r="E184" i="27"/>
  <c r="F184" i="27" s="1"/>
  <c r="E188" i="27"/>
  <c r="F188" i="27" s="1"/>
  <c r="E192" i="27"/>
  <c r="E196" i="27"/>
  <c r="F196" i="27" s="1"/>
  <c r="E200" i="27"/>
  <c r="B219" i="27"/>
  <c r="G222" i="27"/>
  <c r="G230" i="27"/>
  <c r="E234" i="27"/>
  <c r="G234" i="27"/>
  <c r="B187" i="27"/>
  <c r="B195" i="27"/>
  <c r="G214" i="27"/>
  <c r="E238" i="27"/>
  <c r="G238" i="27"/>
  <c r="G245" i="27"/>
  <c r="E240" i="27"/>
  <c r="G253" i="27"/>
  <c r="E248" i="27"/>
  <c r="B262" i="27"/>
  <c r="G235" i="27"/>
  <c r="G216" i="27"/>
  <c r="G220" i="27"/>
  <c r="G244" i="27"/>
  <c r="E282" i="27"/>
  <c r="G209" i="27"/>
  <c r="G225" i="27"/>
  <c r="G229" i="27"/>
  <c r="G237" i="27"/>
  <c r="G240" i="27"/>
  <c r="G258" i="27"/>
  <c r="D272" i="27"/>
  <c r="G266" i="27"/>
  <c r="B272" i="27"/>
  <c r="G243" i="27"/>
  <c r="G247" i="27"/>
  <c r="G259" i="27"/>
  <c r="G263" i="27"/>
  <c r="B281" i="27"/>
  <c r="F282" i="27"/>
  <c r="G282" i="27"/>
  <c r="E256" i="27"/>
  <c r="E260" i="27"/>
  <c r="E264" i="27"/>
  <c r="E268" i="27"/>
  <c r="G273" i="27"/>
  <c r="B8" i="16"/>
  <c r="K5" i="16"/>
  <c r="G257" i="27" l="1"/>
  <c r="G255" i="27" s="1"/>
  <c r="G189" i="27"/>
  <c r="H256" i="27"/>
  <c r="F256" i="27"/>
  <c r="E221" i="27"/>
  <c r="E151" i="27"/>
  <c r="G130" i="27"/>
  <c r="G128" i="27" s="1"/>
  <c r="E130" i="27"/>
  <c r="E128" i="27" s="1"/>
  <c r="E109" i="27"/>
  <c r="E36" i="27"/>
  <c r="G46" i="27"/>
  <c r="E46" i="27"/>
  <c r="G26" i="27"/>
  <c r="E26" i="27"/>
  <c r="H19" i="27"/>
  <c r="E217" i="27"/>
  <c r="E250" i="27"/>
  <c r="G250" i="27"/>
  <c r="G283" i="27"/>
  <c r="G281" i="27" s="1"/>
  <c r="E283" i="27"/>
  <c r="E281" i="27" s="1"/>
  <c r="E249" i="27"/>
  <c r="G249" i="27"/>
  <c r="E185" i="27"/>
  <c r="E208" i="27"/>
  <c r="E201" i="27"/>
  <c r="G201" i="27"/>
  <c r="E223" i="27"/>
  <c r="E191" i="27"/>
  <c r="H198" i="27"/>
  <c r="F198" i="27"/>
  <c r="E244" i="27"/>
  <c r="H174" i="27"/>
  <c r="E124" i="27"/>
  <c r="E159" i="27"/>
  <c r="E144" i="27"/>
  <c r="H140" i="27"/>
  <c r="H95" i="27"/>
  <c r="F95" i="27"/>
  <c r="E125" i="27"/>
  <c r="F140" i="27"/>
  <c r="H129" i="27"/>
  <c r="E32" i="27"/>
  <c r="E48" i="27"/>
  <c r="G48" i="27"/>
  <c r="H45" i="27"/>
  <c r="H25" i="27"/>
  <c r="H85" i="27"/>
  <c r="E84" i="27"/>
  <c r="H103" i="27"/>
  <c r="F103" i="27"/>
  <c r="H63" i="27"/>
  <c r="F63" i="27"/>
  <c r="E239" i="27"/>
  <c r="H162" i="27"/>
  <c r="F162" i="27"/>
  <c r="H200" i="27"/>
  <c r="E142" i="27"/>
  <c r="G142" i="27"/>
  <c r="H90" i="27"/>
  <c r="E28" i="27"/>
  <c r="E64" i="27"/>
  <c r="G64" i="27"/>
  <c r="G42" i="27"/>
  <c r="E42" i="27"/>
  <c r="H21" i="27"/>
  <c r="G80" i="27"/>
  <c r="E80" i="27"/>
  <c r="H67" i="27"/>
  <c r="F19" i="27"/>
  <c r="G279" i="27"/>
  <c r="E279" i="27"/>
  <c r="G262" i="27"/>
  <c r="G68" i="27"/>
  <c r="E68" i="27"/>
  <c r="E209" i="27"/>
  <c r="E228" i="27"/>
  <c r="E227" i="27"/>
  <c r="H211" i="27"/>
  <c r="E205" i="27"/>
  <c r="E224" i="27"/>
  <c r="H248" i="27"/>
  <c r="F248" i="27"/>
  <c r="H240" i="27"/>
  <c r="F240" i="27"/>
  <c r="G197" i="27"/>
  <c r="E197" i="27"/>
  <c r="E206" i="27"/>
  <c r="G185" i="27"/>
  <c r="G181" i="27" s="1"/>
  <c r="H214" i="27"/>
  <c r="F214" i="27"/>
  <c r="E237" i="27"/>
  <c r="E179" i="27"/>
  <c r="E143" i="27"/>
  <c r="G159" i="27"/>
  <c r="G138" i="27"/>
  <c r="E139" i="27"/>
  <c r="F160" i="27"/>
  <c r="H160" i="27"/>
  <c r="E230" i="27"/>
  <c r="E153" i="27"/>
  <c r="H136" i="27"/>
  <c r="E126" i="27"/>
  <c r="G151" i="27"/>
  <c r="D132" i="27"/>
  <c r="D276" i="27" s="1"/>
  <c r="H158" i="27"/>
  <c r="F158" i="27"/>
  <c r="G124" i="27"/>
  <c r="H115" i="27"/>
  <c r="F115" i="27"/>
  <c r="E108" i="27"/>
  <c r="G108" i="27"/>
  <c r="E104" i="27"/>
  <c r="G56" i="27"/>
  <c r="E56" i="27"/>
  <c r="E24" i="27"/>
  <c r="H62" i="27"/>
  <c r="H41" i="27"/>
  <c r="H17" i="27"/>
  <c r="H31" i="27"/>
  <c r="H86" i="27"/>
  <c r="F86" i="27"/>
  <c r="E161" i="27"/>
  <c r="E97" i="27"/>
  <c r="G97" i="27"/>
  <c r="H55" i="27"/>
  <c r="E199" i="27"/>
  <c r="G166" i="27"/>
  <c r="E166" i="27"/>
  <c r="E273" i="27"/>
  <c r="E259" i="27"/>
  <c r="E246" i="27"/>
  <c r="G246" i="27"/>
  <c r="E245" i="27"/>
  <c r="E177" i="27"/>
  <c r="H268" i="27"/>
  <c r="F268" i="27"/>
  <c r="H282" i="27"/>
  <c r="G274" i="27"/>
  <c r="E274" i="27"/>
  <c r="E220" i="27"/>
  <c r="H196" i="27"/>
  <c r="H176" i="27"/>
  <c r="E202" i="27"/>
  <c r="G202" i="27"/>
  <c r="H226" i="27"/>
  <c r="G208" i="27"/>
  <c r="G215" i="27"/>
  <c r="G177" i="27"/>
  <c r="D219" i="27"/>
  <c r="E157" i="27"/>
  <c r="E175" i="27"/>
  <c r="E168" i="27"/>
  <c r="G168" i="27"/>
  <c r="E122" i="27"/>
  <c r="E156" i="27"/>
  <c r="G156" i="27"/>
  <c r="G109" i="27"/>
  <c r="H178" i="27"/>
  <c r="E117" i="27"/>
  <c r="E96" i="27"/>
  <c r="H75" i="27"/>
  <c r="E12" i="27"/>
  <c r="F85" i="27"/>
  <c r="G43" i="27"/>
  <c r="E43" i="27"/>
  <c r="E15" i="27"/>
  <c r="G15" i="27"/>
  <c r="F45" i="27"/>
  <c r="H81" i="27"/>
  <c r="G61" i="27"/>
  <c r="E61" i="27"/>
  <c r="H37" i="27"/>
  <c r="G14" i="27"/>
  <c r="E14" i="27"/>
  <c r="G76" i="27"/>
  <c r="G72" i="27" s="1"/>
  <c r="E76" i="27"/>
  <c r="F31" i="27"/>
  <c r="G36" i="27"/>
  <c r="H111" i="27"/>
  <c r="F111" i="27"/>
  <c r="E263" i="27"/>
  <c r="H238" i="27"/>
  <c r="F238" i="27"/>
  <c r="H184" i="27"/>
  <c r="H264" i="27"/>
  <c r="F264" i="27"/>
  <c r="E251" i="27"/>
  <c r="G270" i="27"/>
  <c r="E270" i="27"/>
  <c r="E233" i="27"/>
  <c r="E216" i="27"/>
  <c r="E241" i="27"/>
  <c r="E231" i="27"/>
  <c r="E242" i="27"/>
  <c r="G242" i="27"/>
  <c r="G231" i="27"/>
  <c r="G193" i="27"/>
  <c r="E193" i="27"/>
  <c r="E173" i="27"/>
  <c r="G173" i="27"/>
  <c r="H207" i="27"/>
  <c r="H182" i="27"/>
  <c r="F182" i="27"/>
  <c r="E164" i="27"/>
  <c r="G164" i="27"/>
  <c r="E137" i="27"/>
  <c r="G139" i="27"/>
  <c r="H134" i="27"/>
  <c r="F134" i="27"/>
  <c r="E114" i="27"/>
  <c r="G153" i="27"/>
  <c r="H123" i="27"/>
  <c r="F123" i="27"/>
  <c r="H152" i="27"/>
  <c r="E112" i="27"/>
  <c r="G126" i="27"/>
  <c r="G122" i="27"/>
  <c r="E50" i="27"/>
  <c r="H33" i="27"/>
  <c r="H13" i="27"/>
  <c r="G91" i="27"/>
  <c r="G88" i="27" s="1"/>
  <c r="E91" i="27"/>
  <c r="H57" i="27"/>
  <c r="G24" i="27"/>
  <c r="H66" i="27"/>
  <c r="F66" i="27"/>
  <c r="H188" i="27"/>
  <c r="E215" i="27"/>
  <c r="E98" i="27"/>
  <c r="E120" i="27"/>
  <c r="E116" i="27"/>
  <c r="H260" i="27"/>
  <c r="F260" i="27"/>
  <c r="E247" i="27"/>
  <c r="E266" i="27"/>
  <c r="E229" i="27"/>
  <c r="H148" i="27"/>
  <c r="E121" i="27"/>
  <c r="G121" i="27"/>
  <c r="E100" i="27"/>
  <c r="E113" i="27"/>
  <c r="H154" i="27"/>
  <c r="F154" i="27"/>
  <c r="B132" i="27"/>
  <c r="E44" i="27"/>
  <c r="G44" i="27"/>
  <c r="G11" i="27"/>
  <c r="E11" i="27"/>
  <c r="E101" i="27"/>
  <c r="G30" i="27"/>
  <c r="E30" i="27"/>
  <c r="E74" i="27"/>
  <c r="E72" i="27" s="1"/>
  <c r="H70" i="27"/>
  <c r="F70" i="27"/>
  <c r="G239" i="27"/>
  <c r="H190" i="27"/>
  <c r="F190" i="27"/>
  <c r="E135" i="27"/>
  <c r="E253" i="27"/>
  <c r="G221" i="27"/>
  <c r="H192" i="27"/>
  <c r="H172" i="27"/>
  <c r="G227" i="27"/>
  <c r="F192" i="27"/>
  <c r="E169" i="27"/>
  <c r="G169" i="27"/>
  <c r="H146" i="27"/>
  <c r="F146" i="27"/>
  <c r="E145" i="27"/>
  <c r="E163" i="27"/>
  <c r="E110" i="27"/>
  <c r="E167" i="27"/>
  <c r="H107" i="27"/>
  <c r="F107" i="27"/>
  <c r="E257" i="27"/>
  <c r="E243" i="27"/>
  <c r="E225" i="27"/>
  <c r="B285" i="27"/>
  <c r="G251" i="27"/>
  <c r="E235" i="27"/>
  <c r="G241" i="27"/>
  <c r="E258" i="27"/>
  <c r="H234" i="27"/>
  <c r="F234" i="27"/>
  <c r="E189" i="27"/>
  <c r="G233" i="27"/>
  <c r="G217" i="27"/>
  <c r="F236" i="27"/>
  <c r="H236" i="27"/>
  <c r="G205" i="27"/>
  <c r="G224" i="27"/>
  <c r="E222" i="27"/>
  <c r="F200" i="27"/>
  <c r="E165" i="27"/>
  <c r="G161" i="27"/>
  <c r="E183" i="27"/>
  <c r="E155" i="27"/>
  <c r="G135" i="27"/>
  <c r="G163" i="27"/>
  <c r="E102" i="27"/>
  <c r="F152" i="27"/>
  <c r="G167" i="27"/>
  <c r="G114" i="27"/>
  <c r="G116" i="27"/>
  <c r="F148" i="27"/>
  <c r="H99" i="27"/>
  <c r="F99" i="27"/>
  <c r="H73" i="27"/>
  <c r="E40" i="27"/>
  <c r="F67" i="27"/>
  <c r="H77" i="27"/>
  <c r="E54" i="27"/>
  <c r="H29" i="27"/>
  <c r="H27" i="27"/>
  <c r="G84" i="27"/>
  <c r="G32" i="27"/>
  <c r="E171" i="27" l="1"/>
  <c r="E255" i="27"/>
  <c r="E213" i="27"/>
  <c r="E181" i="27"/>
  <c r="E187" i="27"/>
  <c r="H187" i="27" s="1"/>
  <c r="E94" i="27"/>
  <c r="H181" i="27"/>
  <c r="H94" i="27"/>
  <c r="H235" i="27"/>
  <c r="F235" i="27"/>
  <c r="D287" i="27"/>
  <c r="H222" i="27"/>
  <c r="F222" i="27"/>
  <c r="G232" i="27"/>
  <c r="G219" i="27" s="1"/>
  <c r="H243" i="27"/>
  <c r="F243" i="27"/>
  <c r="H135" i="27"/>
  <c r="F135" i="27"/>
  <c r="H189" i="27"/>
  <c r="F189" i="27"/>
  <c r="H257" i="27"/>
  <c r="F257" i="27"/>
  <c r="H110" i="27"/>
  <c r="F110" i="27"/>
  <c r="H101" i="27"/>
  <c r="F101" i="27"/>
  <c r="H44" i="27"/>
  <c r="F44" i="27"/>
  <c r="H113" i="27"/>
  <c r="F113" i="27"/>
  <c r="H98" i="27"/>
  <c r="F98" i="27"/>
  <c r="H137" i="27"/>
  <c r="F137" i="27"/>
  <c r="H193" i="27"/>
  <c r="F193" i="27"/>
  <c r="H270" i="27"/>
  <c r="F270" i="27"/>
  <c r="H14" i="27"/>
  <c r="F14" i="27"/>
  <c r="H157" i="27"/>
  <c r="F157" i="27"/>
  <c r="H166" i="27"/>
  <c r="F166" i="27"/>
  <c r="H97" i="27"/>
  <c r="F97" i="27"/>
  <c r="E23" i="27"/>
  <c r="H24" i="27"/>
  <c r="F24" i="27"/>
  <c r="G195" i="27"/>
  <c r="G213" i="27"/>
  <c r="H68" i="27"/>
  <c r="F68" i="27"/>
  <c r="G141" i="27"/>
  <c r="H239" i="27"/>
  <c r="F239" i="27"/>
  <c r="F48" i="27"/>
  <c r="H48" i="27"/>
  <c r="H191" i="27"/>
  <c r="F191" i="27"/>
  <c r="H241" i="27"/>
  <c r="F241" i="27"/>
  <c r="H213" i="27"/>
  <c r="G79" i="27"/>
  <c r="H32" i="27"/>
  <c r="F32" i="27"/>
  <c r="H100" i="27"/>
  <c r="F100" i="27"/>
  <c r="H116" i="27"/>
  <c r="F116" i="27"/>
  <c r="G187" i="27"/>
  <c r="F84" i="27"/>
  <c r="H122" i="27"/>
  <c r="F122" i="27"/>
  <c r="H202" i="27"/>
  <c r="F202" i="27"/>
  <c r="H161" i="27"/>
  <c r="F161" i="27"/>
  <c r="H56" i="27"/>
  <c r="F56" i="27"/>
  <c r="G106" i="27"/>
  <c r="H228" i="27"/>
  <c r="F228" i="27"/>
  <c r="H28" i="27"/>
  <c r="F28" i="27"/>
  <c r="H223" i="27"/>
  <c r="F223" i="27"/>
  <c r="H185" i="27"/>
  <c r="F185" i="27"/>
  <c r="H250" i="27"/>
  <c r="F250" i="27"/>
  <c r="H26" i="27"/>
  <c r="F26" i="27"/>
  <c r="E35" i="27"/>
  <c r="H36" i="27"/>
  <c r="F36" i="27"/>
  <c r="H114" i="27"/>
  <c r="F114" i="27"/>
  <c r="H117" i="27"/>
  <c r="F117" i="27"/>
  <c r="E39" i="27"/>
  <c r="H40" i="27"/>
  <c r="F40" i="27"/>
  <c r="H253" i="27"/>
  <c r="F253" i="27"/>
  <c r="E10" i="27"/>
  <c r="H11" i="27"/>
  <c r="F11" i="27"/>
  <c r="H266" i="27"/>
  <c r="F266" i="27"/>
  <c r="H164" i="27"/>
  <c r="F164" i="27"/>
  <c r="G171" i="27"/>
  <c r="H216" i="27"/>
  <c r="F216" i="27"/>
  <c r="H251" i="27"/>
  <c r="F251" i="27"/>
  <c r="G35" i="27"/>
  <c r="H12" i="27"/>
  <c r="F12" i="27"/>
  <c r="H274" i="27"/>
  <c r="F274" i="27"/>
  <c r="H259" i="27"/>
  <c r="F259" i="27"/>
  <c r="H199" i="27"/>
  <c r="F199" i="27"/>
  <c r="H108" i="27"/>
  <c r="F108" i="27"/>
  <c r="H179" i="27"/>
  <c r="F179" i="27"/>
  <c r="G52" i="27"/>
  <c r="F144" i="27"/>
  <c r="H144" i="27"/>
  <c r="H244" i="27"/>
  <c r="F244" i="27"/>
  <c r="H109" i="27"/>
  <c r="F109" i="27"/>
  <c r="E150" i="27"/>
  <c r="H151" i="27"/>
  <c r="F151" i="27"/>
  <c r="G119" i="27"/>
  <c r="F102" i="27"/>
  <c r="H102" i="27"/>
  <c r="E204" i="27"/>
  <c r="H205" i="27"/>
  <c r="F205" i="27"/>
  <c r="H142" i="27"/>
  <c r="F142" i="27"/>
  <c r="E141" i="27"/>
  <c r="H163" i="27"/>
  <c r="F163" i="27"/>
  <c r="H91" i="27"/>
  <c r="F91" i="27"/>
  <c r="E88" i="27"/>
  <c r="G133" i="27"/>
  <c r="H165" i="27"/>
  <c r="F165" i="27"/>
  <c r="H225" i="27"/>
  <c r="F225" i="27"/>
  <c r="H145" i="27"/>
  <c r="H74" i="27"/>
  <c r="F74" i="27"/>
  <c r="G10" i="27"/>
  <c r="H168" i="27"/>
  <c r="F168" i="27"/>
  <c r="F153" i="27"/>
  <c r="H153" i="27"/>
  <c r="H209" i="27"/>
  <c r="F209" i="27"/>
  <c r="H42" i="27"/>
  <c r="F42" i="27"/>
  <c r="B276" i="27"/>
  <c r="H249" i="27"/>
  <c r="F249" i="27"/>
  <c r="H217" i="27"/>
  <c r="F217" i="27"/>
  <c r="H221" i="27"/>
  <c r="F221" i="27"/>
  <c r="H143" i="27"/>
  <c r="F143" i="27"/>
  <c r="H64" i="27"/>
  <c r="F64" i="27"/>
  <c r="H54" i="27"/>
  <c r="F54" i="27"/>
  <c r="E52" i="27"/>
  <c r="G204" i="27"/>
  <c r="E106" i="27"/>
  <c r="H258" i="27"/>
  <c r="F258" i="27"/>
  <c r="H171" i="27"/>
  <c r="G39" i="27"/>
  <c r="H30" i="27"/>
  <c r="F30" i="27"/>
  <c r="H121" i="27"/>
  <c r="F121" i="27"/>
  <c r="H247" i="27"/>
  <c r="F247" i="27"/>
  <c r="E119" i="27"/>
  <c r="H120" i="27"/>
  <c r="F120" i="27"/>
  <c r="H215" i="27"/>
  <c r="F215" i="27"/>
  <c r="G23" i="27"/>
  <c r="H242" i="27"/>
  <c r="F242" i="27"/>
  <c r="E232" i="27"/>
  <c r="H233" i="27"/>
  <c r="F233" i="27"/>
  <c r="H15" i="27"/>
  <c r="F15" i="27"/>
  <c r="H177" i="27"/>
  <c r="F177" i="27"/>
  <c r="E272" i="27"/>
  <c r="H273" i="27"/>
  <c r="F273" i="27"/>
  <c r="H104" i="27"/>
  <c r="F104" i="27"/>
  <c r="H230" i="27"/>
  <c r="F230" i="27"/>
  <c r="H139" i="27"/>
  <c r="F139" i="27"/>
  <c r="H206" i="27"/>
  <c r="F206" i="27"/>
  <c r="G272" i="27"/>
  <c r="H128" i="27"/>
  <c r="H159" i="27"/>
  <c r="F159" i="27"/>
  <c r="H46" i="27"/>
  <c r="F46" i="27"/>
  <c r="G285" i="27"/>
  <c r="H125" i="27"/>
  <c r="F125" i="27"/>
  <c r="H255" i="27"/>
  <c r="H169" i="27"/>
  <c r="F169" i="27"/>
  <c r="H155" i="27"/>
  <c r="F155" i="27"/>
  <c r="H167" i="27"/>
  <c r="F167" i="27"/>
  <c r="F145" i="27"/>
  <c r="H112" i="27"/>
  <c r="F112" i="27"/>
  <c r="H173" i="27"/>
  <c r="F173" i="27"/>
  <c r="E262" i="27"/>
  <c r="H263" i="27"/>
  <c r="F263" i="27"/>
  <c r="H76" i="27"/>
  <c r="F76" i="27"/>
  <c r="H61" i="27"/>
  <c r="E60" i="27"/>
  <c r="F61" i="27"/>
  <c r="H175" i="27"/>
  <c r="F175" i="27"/>
  <c r="H281" i="27"/>
  <c r="H245" i="27"/>
  <c r="F245" i="27"/>
  <c r="G150" i="27"/>
  <c r="E138" i="27"/>
  <c r="H237" i="27"/>
  <c r="F237" i="27"/>
  <c r="H197" i="27"/>
  <c r="F197" i="27"/>
  <c r="H227" i="27"/>
  <c r="F227" i="27"/>
  <c r="H201" i="27"/>
  <c r="F201" i="27"/>
  <c r="H283" i="27"/>
  <c r="F283" i="27"/>
  <c r="H130" i="27"/>
  <c r="F130" i="27"/>
  <c r="H229" i="27"/>
  <c r="F229" i="27"/>
  <c r="H50" i="27"/>
  <c r="F50" i="27"/>
  <c r="E219" i="27"/>
  <c r="H220" i="27"/>
  <c r="F220" i="27"/>
  <c r="H246" i="27"/>
  <c r="F246" i="27"/>
  <c r="H72" i="27"/>
  <c r="H183" i="27"/>
  <c r="F183" i="27"/>
  <c r="H231" i="27"/>
  <c r="F231" i="27"/>
  <c r="G60" i="27"/>
  <c r="H43" i="27"/>
  <c r="F43" i="27"/>
  <c r="H96" i="27"/>
  <c r="F96" i="27"/>
  <c r="H156" i="27"/>
  <c r="F156" i="27"/>
  <c r="E195" i="27"/>
  <c r="G94" i="27"/>
  <c r="H126" i="27"/>
  <c r="F126" i="27"/>
  <c r="H224" i="27"/>
  <c r="F224" i="27"/>
  <c r="H279" i="27"/>
  <c r="F279" i="27"/>
  <c r="E285" i="27"/>
  <c r="E79" i="27"/>
  <c r="H80" i="27"/>
  <c r="F80" i="27"/>
  <c r="H84" i="27"/>
  <c r="H124" i="27"/>
  <c r="F124" i="27"/>
  <c r="H208" i="27"/>
  <c r="F208" i="27"/>
  <c r="F255" i="27" l="1"/>
  <c r="F213" i="27"/>
  <c r="G132" i="27"/>
  <c r="G276" i="27" s="1"/>
  <c r="H60" i="27"/>
  <c r="H119" i="27"/>
  <c r="H106" i="27"/>
  <c r="F150" i="27"/>
  <c r="F35" i="27"/>
  <c r="H138" i="27"/>
  <c r="F138" i="27"/>
  <c r="F272" i="27"/>
  <c r="H150" i="27"/>
  <c r="F106" i="27"/>
  <c r="F79" i="27"/>
  <c r="F281" i="27"/>
  <c r="F285" i="27" s="1"/>
  <c r="H52" i="27"/>
  <c r="E133" i="27"/>
  <c r="H88" i="27"/>
  <c r="H204" i="27"/>
  <c r="F10" i="27"/>
  <c r="H35" i="27"/>
  <c r="F23" i="27"/>
  <c r="H195" i="27"/>
  <c r="F195" i="27"/>
  <c r="F181" i="27"/>
  <c r="F232" i="27"/>
  <c r="F52" i="27"/>
  <c r="H141" i="27"/>
  <c r="H79" i="27"/>
  <c r="F262" i="27"/>
  <c r="H272" i="27"/>
  <c r="F119" i="27"/>
  <c r="F88" i="27"/>
  <c r="H10" i="27"/>
  <c r="B287" i="27"/>
  <c r="F204" i="27"/>
  <c r="H39" i="27"/>
  <c r="H285" i="27"/>
  <c r="H219" i="27"/>
  <c r="F60" i="27"/>
  <c r="H232" i="27"/>
  <c r="F72" i="27"/>
  <c r="F141" i="27"/>
  <c r="F94" i="27"/>
  <c r="F39" i="27"/>
  <c r="H23" i="27"/>
  <c r="F171" i="27"/>
  <c r="F128" i="27"/>
  <c r="H262" i="27"/>
  <c r="F187" i="27"/>
  <c r="F133" i="27" l="1"/>
  <c r="G287" i="27"/>
  <c r="E132" i="27"/>
  <c r="H133" i="27"/>
  <c r="F219" i="27"/>
  <c r="H132" i="27" l="1"/>
  <c r="E276" i="27"/>
  <c r="F132" i="27"/>
  <c r="F276" i="27" l="1"/>
  <c r="H276" i="27"/>
  <c r="E287" i="27"/>
  <c r="F287" i="27" l="1"/>
  <c r="H287" i="27"/>
  <c r="L5" i="16" l="1"/>
  <c r="M5" i="16" s="1"/>
  <c r="N5" i="16" s="1"/>
  <c r="O5" i="16" s="1"/>
  <c r="P5" i="16" s="1"/>
  <c r="Q5" i="16" s="1"/>
  <c r="G7" i="16" l="1"/>
  <c r="H7" i="16"/>
  <c r="F7" i="16"/>
  <c r="E7" i="16"/>
  <c r="D7" i="16"/>
  <c r="C7" i="16"/>
  <c r="B7" i="16"/>
  <c r="K6" i="16"/>
  <c r="L6" i="16" s="1"/>
  <c r="M6" i="16" s="1"/>
  <c r="N6" i="16" s="1"/>
  <c r="O6" i="16" s="1"/>
  <c r="P6" i="16" s="1"/>
  <c r="Q6" i="16" s="1"/>
  <c r="I6" i="16"/>
  <c r="I5" i="16"/>
  <c r="R6" i="16" l="1"/>
  <c r="I8" i="16"/>
  <c r="M8" i="16"/>
  <c r="D8" i="16" s="1"/>
  <c r="I7" i="16"/>
  <c r="R7" i="16" s="1"/>
  <c r="L8" i="16"/>
  <c r="C8" i="16" s="1"/>
  <c r="K8" i="16"/>
  <c r="N8" i="16" l="1"/>
  <c r="E8" i="16" l="1"/>
  <c r="O8" i="16"/>
  <c r="F8" i="16" s="1"/>
  <c r="P8" i="16" l="1"/>
  <c r="G8" i="16" s="1"/>
  <c r="R5" i="16" l="1"/>
  <c r="Q8" i="16"/>
  <c r="H8" i="16" s="1"/>
  <c r="R8" i="16" l="1"/>
</calcChain>
</file>

<file path=xl/sharedStrings.xml><?xml version="1.0" encoding="utf-8"?>
<sst xmlns="http://schemas.openxmlformats.org/spreadsheetml/2006/main" count="364" uniqueCount="338">
  <si>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</si>
  <si>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</si>
  <si>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</si>
  <si>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</si>
  <si>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</si>
  <si>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</si>
  <si>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</si>
  <si>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Q2</t>
  </si>
  <si>
    <t>July</t>
  </si>
  <si>
    <t>As of end        July</t>
  </si>
  <si>
    <t>As of end       July</t>
  </si>
  <si>
    <t>As of end July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</si>
  <si>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</si>
  <si>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</si>
  <si>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</si>
  <si>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</si>
  <si>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</si>
  <si>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</si>
  <si>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</si>
  <si>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</si>
  <si>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</si>
  <si>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</si>
  <si>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</si>
  <si>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</si>
  <si>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</si>
  <si>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</si>
  <si>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</si>
  <si>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</si>
  <si>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</si>
  <si>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</si>
  <si>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</si>
  <si>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</si>
  <si>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</si>
  <si>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</si>
  <si>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</si>
  <si>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</si>
  <si>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</si>
  <si>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</si>
  <si>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</si>
  <si>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</si>
  <si>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</si>
  <si>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</si>
  <si>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</si>
  <si>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</si>
  <si>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</si>
  <si>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</si>
  <si>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</si>
  <si>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</si>
  <si>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</si>
  <si>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</si>
  <si>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</si>
  <si>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</si>
  <si>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</si>
  <si>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</si>
  <si>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</si>
  <si>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</si>
  <si>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</si>
  <si>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</si>
  <si>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</si>
  <si>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</si>
  <si>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</si>
  <si>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</si>
  <si>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</si>
  <si>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Department of Human Settlements and Urban Development</t>
  </si>
  <si>
    <t>ALGU: inclusive of IRA, special shares for LGUs, MMDA, BARMM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</si>
  <si>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</si>
  <si>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</si>
  <si>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</si>
  <si>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</si>
  <si>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</si>
  <si>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</si>
  <si>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</si>
  <si>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</si>
  <si>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</si>
  <si>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</si>
  <si>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</si>
  <si>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</si>
  <si>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</si>
  <si>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</si>
  <si>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</si>
  <si>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</si>
  <si>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</si>
  <si>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</si>
  <si>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</si>
  <si>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</si>
  <si>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</si>
  <si>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</si>
  <si>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</si>
  <si>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</si>
  <si>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</si>
  <si>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</si>
  <si>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</si>
  <si>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</si>
  <si>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</si>
  <si>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</si>
  <si>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</si>
  <si>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</si>
  <si>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</si>
  <si>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</si>
  <si>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</si>
  <si>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</si>
  <si>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</si>
  <si>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</si>
  <si>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</si>
  <si>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</si>
  <si>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</si>
  <si>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</si>
  <si>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</si>
  <si>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</si>
  <si>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</si>
  <si>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</si>
  <si>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</si>
  <si>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</si>
  <si>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</si>
  <si>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</si>
  <si>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</si>
  <si>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</si>
  <si>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</si>
  <si>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</si>
  <si>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</si>
  <si>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</si>
  <si>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</si>
  <si>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</si>
  <si>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</si>
  <si>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</si>
  <si>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</si>
  <si>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</si>
  <si>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</si>
  <si>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</si>
  <si>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</si>
  <si>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</si>
  <si>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</si>
  <si>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</si>
  <si>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</si>
  <si>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</si>
  <si>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</si>
  <si>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</si>
  <si>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</si>
  <si>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</si>
  <si>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</si>
  <si>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</si>
  <si>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</si>
  <si>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</si>
  <si>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</si>
  <si>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</si>
  <si>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</si>
  <si>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</si>
  <si>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</si>
  <si>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</si>
  <si>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</si>
  <si>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</si>
  <si>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</si>
  <si>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</si>
  <si>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</si>
  <si>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</si>
  <si>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</si>
  <si>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</si>
  <si>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</si>
  <si>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</si>
  <si>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</si>
  <si>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</si>
  <si>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</si>
  <si>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</si>
  <si>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</si>
  <si>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</si>
  <si>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</si>
  <si>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</si>
  <si>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</si>
  <si>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</si>
  <si>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</si>
  <si>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</si>
  <si>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</si>
  <si>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</si>
  <si>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</si>
  <si>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</si>
  <si>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</si>
  <si>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</si>
  <si>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</si>
  <si>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</si>
  <si>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</si>
  <si>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</si>
  <si>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</si>
  <si>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</si>
  <si>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</si>
  <si>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</si>
  <si>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</si>
  <si>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</si>
  <si>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</si>
  <si>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</si>
  <si>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</si>
  <si>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</si>
  <si>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</si>
  <si>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</si>
  <si>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</si>
  <si>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</si>
  <si>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</si>
  <si>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</si>
  <si>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</si>
  <si>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</si>
  <si>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</si>
  <si>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</si>
  <si>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</si>
  <si>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</si>
  <si>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</si>
  <si>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</si>
  <si>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</si>
  <si>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</si>
  <si>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</si>
  <si>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</si>
  <si>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</si>
  <si>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</si>
  <si>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</si>
  <si>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</si>
  <si>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</si>
  <si>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</si>
  <si>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</si>
  <si>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</si>
  <si>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</si>
  <si>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</si>
  <si>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</si>
  <si>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</si>
  <si>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</si>
  <si>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</si>
  <si>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</si>
  <si>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</si>
  <si>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</si>
  <si>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</si>
  <si>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</si>
  <si>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</si>
  <si>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</si>
  <si>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</si>
  <si>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</si>
  <si>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</si>
  <si>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</si>
  <si>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</si>
  <si>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</si>
  <si>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</si>
  <si>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</si>
  <si>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</si>
  <si>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</si>
  <si>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</si>
  <si>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</si>
  <si>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</si>
  <si>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</si>
  <si>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</si>
  <si>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NICA</t>
  </si>
  <si>
    <t xml:space="preserve">   NSC  </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</si>
  <si>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</si>
  <si>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</si>
  <si>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</si>
  <si>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</si>
  <si>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</si>
  <si>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</si>
  <si>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</si>
  <si>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</si>
  <si>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</si>
  <si>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</si>
  <si>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</si>
  <si>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</si>
  <si>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</si>
  <si>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</si>
  <si>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</si>
  <si>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</si>
  <si>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</si>
  <si>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</si>
  <si>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</si>
  <si>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</si>
  <si>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</si>
  <si>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</si>
  <si>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</si>
  <si>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</si>
  <si>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</si>
  <si>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</si>
  <si>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</si>
  <si>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Sub-Total, SPFs</t>
  </si>
  <si>
    <t>TOTAL (Departments &amp; SPFs)</t>
  </si>
  <si>
    <t>All Departments</t>
  </si>
  <si>
    <t>in millions</t>
  </si>
  <si>
    <t>CUMULATIVE</t>
  </si>
  <si>
    <t>JAN</t>
  </si>
  <si>
    <t>FEB</t>
  </si>
  <si>
    <t>MAR</t>
  </si>
  <si>
    <t>APR</t>
  </si>
  <si>
    <t>MAY</t>
  </si>
  <si>
    <t>JUNE</t>
  </si>
  <si>
    <t>JULY</t>
  </si>
  <si>
    <t>AS OF JULY</t>
  </si>
  <si>
    <t>Monthly NCA Credited</t>
  </si>
  <si>
    <t>Monthly NCA Utilized</t>
  </si>
  <si>
    <t>JANUARY</t>
  </si>
  <si>
    <t>FEBRUARY</t>
  </si>
  <si>
    <t>MARCH</t>
  </si>
  <si>
    <t>APRIL</t>
  </si>
  <si>
    <t>NCA Utilized / NCAs Credited - Flow</t>
  </si>
  <si>
    <t>NCA Utilized / NCAs Credited - Cumulative</t>
  </si>
  <si>
    <t xml:space="preserve">Department of Transportation </t>
  </si>
  <si>
    <t>Negative entries refers to utilization of NCAs issued in previous months</t>
  </si>
  <si>
    <r>
      <t xml:space="preserve">NCAs UTILIZED </t>
    </r>
    <r>
      <rPr>
        <b/>
        <vertAlign val="superscript"/>
        <sz val="8"/>
        <rFont val="Arial"/>
        <family val="2"/>
      </rPr>
      <t>/2</t>
    </r>
  </si>
  <si>
    <t xml:space="preserve">   PFIDA</t>
  </si>
  <si>
    <t xml:space="preserve">   PCVF</t>
  </si>
  <si>
    <t xml:space="preserve">    PCIEERD </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</si>
  <si>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</si>
  <si>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</si>
  <si>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</si>
  <si>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</si>
  <si>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</si>
  <si>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</si>
  <si>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JUN</t>
  </si>
  <si>
    <t>JUL</t>
  </si>
  <si>
    <t xml:space="preserve">  NAS</t>
  </si>
  <si>
    <t xml:space="preserve">  PNAC</t>
  </si>
  <si>
    <t xml:space="preserve">   OADR</t>
  </si>
  <si>
    <t>OPS</t>
  </si>
  <si>
    <t xml:space="preserve">    OPS-Proper</t>
  </si>
  <si>
    <t xml:space="preserve">     NHCP</t>
  </si>
  <si>
    <t xml:space="preserve">     NAP</t>
  </si>
  <si>
    <t xml:space="preserve">   OPAPRU</t>
  </si>
  <si>
    <t xml:space="preserve">   OMB</t>
  </si>
  <si>
    <t>Office of the Press Secretary</t>
  </si>
  <si>
    <t>NCAs CREDITED VS NCA UTILIZATION, JANUARY-JULY 2023</t>
  </si>
  <si>
    <t>STATUS OF NCA UTILIZATION (Net Trust and Working Fund), as of July 31, 2023</t>
  </si>
  <si>
    <r>
      <t xml:space="preserve">UNUSED NCAs
</t>
    </r>
    <r>
      <rPr>
        <b/>
        <vertAlign val="superscript"/>
        <sz val="8"/>
        <rFont val="Arial"/>
        <family val="2"/>
      </rPr>
      <t xml:space="preserve">/5 </t>
    </r>
  </si>
  <si>
    <t>% of NCA UTILIZATION</t>
  </si>
  <si>
    <t>TESDA</t>
  </si>
  <si>
    <t>DMW</t>
  </si>
  <si>
    <t>OWWA</t>
  </si>
  <si>
    <t xml:space="preserve">   NACC</t>
  </si>
  <si>
    <t>PCSSD</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</si>
  <si>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</si>
  <si>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</si>
  <si>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</si>
  <si>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</si>
  <si>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</si>
  <si>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AS OF JULY 31, 2023</t>
  </si>
  <si>
    <r>
      <t xml:space="preserve">% of NCA UTILIZATION </t>
    </r>
    <r>
      <rPr>
        <vertAlign val="superscript"/>
        <sz val="10"/>
        <rFont val="Arial"/>
        <family val="2"/>
      </rPr>
      <t>/5</t>
    </r>
  </si>
  <si>
    <t>As of end     July</t>
  </si>
  <si>
    <t>Department of Migrant Workers</t>
  </si>
  <si>
    <t>Source: Report of MDS-Government Servicing Banks as of July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</si>
</sst>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15">
    <xf numFmtId="0" fontId="0" fillId="0" borderId="0" xfId="0"/>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21" fillId="0" borderId="0" xfId="0" applyNumberFormat="1" applyFont="1"/>
    <xf numFmtId="164" fontId="21" fillId="0" borderId="0" xfId="0" applyNumberFormat="1" applyFont="1"/>
    <xf numFmtId="0" fontId="21" fillId="0" borderId="0" xfId="0" applyFont="1"/>
    <xf numFmtId="164" fontId="24"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11" xfId="0"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6" fontId="22" fillId="0" borderId="0" xfId="0" applyNumberFormat="1" applyFont="1"/>
    <xf numFmtId="166" fontId="23" fillId="0" borderId="0" xfId="0" applyNumberFormat="1" applyFont="1"/>
    <xf numFmtId="166" fontId="15" fillId="0" borderId="0" xfId="0" applyNumberFormat="1" applyFont="1"/>
    <xf numFmtId="166" fontId="26" fillId="25" borderId="0" xfId="43" applyNumberFormat="1" applyFont="1" applyFill="1" applyBorder="1"/>
    <xf numFmtId="166" fontId="26" fillId="0" borderId="0" xfId="43" applyNumberFormat="1" applyFont="1" applyBorder="1"/>
    <xf numFmtId="166" fontId="35" fillId="0" borderId="11" xfId="43" applyNumberFormat="1" applyFont="1" applyBorder="1" applyAlignment="1">
      <alignment horizontal="right"/>
    </xf>
    <xf numFmtId="166" fontId="36" fillId="0" borderId="0" xfId="43" applyNumberFormat="1" applyFont="1" applyBorder="1" applyAlignment="1"/>
    <xf numFmtId="166" fontId="35" fillId="0" borderId="0" xfId="43" applyNumberFormat="1" applyFont="1" applyFill="1"/>
    <xf numFmtId="166" fontId="35" fillId="0" borderId="0" xfId="43" applyNumberFormat="1" applyFont="1"/>
    <xf numFmtId="166" fontId="35" fillId="0" borderId="0" xfId="43" applyNumberFormat="1" applyFont="1" applyBorder="1"/>
    <xf numFmtId="166" fontId="35" fillId="0" borderId="0" xfId="43" applyNumberFormat="1" applyFont="1" applyFill="1" applyBorder="1"/>
    <xf numFmtId="166" fontId="35" fillId="0" borderId="11" xfId="43" applyNumberFormat="1" applyFont="1" applyBorder="1"/>
    <xf numFmtId="0" fontId="15" fillId="0" borderId="0" xfId="45" applyFont="1" applyFill="1" applyAlignment="1">
      <alignment horizontal="left" indent="2"/>
    </xf>
    <xf numFmtId="166" fontId="35" fillId="0" borderId="11" xfId="43" applyNumberFormat="1" applyFont="1" applyFill="1" applyBorder="1"/>
    <xf numFmtId="166" fontId="35" fillId="0" borderId="11" xfId="43" applyNumberFormat="1" applyFont="1" applyBorder="1" applyAlignment="1"/>
    <xf numFmtId="166" fontId="35" fillId="0" borderId="11" xfId="43" applyNumberFormat="1" applyFont="1" applyFill="1" applyBorder="1" applyAlignment="1">
      <alignment horizontal="right" vertical="top"/>
    </xf>
    <xf numFmtId="166" fontId="35" fillId="0" borderId="20" xfId="43" applyNumberFormat="1" applyFont="1" applyFill="1" applyBorder="1"/>
    <xf numFmtId="166" fontId="35" fillId="0" borderId="20" xfId="43" applyNumberFormat="1" applyFont="1" applyBorder="1" applyAlignment="1">
      <alignment horizontal="right" vertical="top"/>
    </xf>
    <xf numFmtId="0" fontId="15"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5" fillId="0" borderId="0" xfId="0" applyFont="1" applyAlignment="1">
      <alignment horizontal="center" vertical="center" wrapText="1"/>
    </xf>
    <xf numFmtId="0" fontId="20" fillId="0" borderId="0" xfId="0" applyNumberFormat="1" applyFont="1" applyBorder="1" applyAlignment="1">
      <alignment vertical="center"/>
    </xf>
    <xf numFmtId="0" fontId="20" fillId="0" borderId="0" xfId="0" applyNumberFormat="1" applyFont="1" applyBorder="1"/>
    <xf numFmtId="166" fontId="28" fillId="26" borderId="12" xfId="43" applyNumberFormat="1" applyFont="1" applyFill="1" applyBorder="1" applyAlignment="1">
      <alignment horizontal="center" vertical="center"/>
    </xf>
    <xf numFmtId="0" fontId="25" fillId="25" borderId="0" xfId="37" applyFont="1" applyFill="1" applyAlignment="1"/>
    <xf numFmtId="0" fontId="26" fillId="25" borderId="0" xfId="37" applyFont="1" applyFill="1"/>
    <xf numFmtId="0" fontId="27" fillId="24" borderId="0" xfId="37" applyFont="1" applyFill="1" applyBorder="1" applyAlignment="1">
      <alignment horizontal="left"/>
    </xf>
    <xf numFmtId="164" fontId="26" fillId="25" borderId="0" xfId="37" applyNumberFormat="1" applyFont="1" applyFill="1" applyBorder="1" applyAlignment="1">
      <alignment horizontal="left"/>
    </xf>
    <xf numFmtId="0" fontId="26" fillId="25" borderId="0" xfId="37" applyFont="1" applyFill="1" applyBorder="1"/>
    <xf numFmtId="0" fontId="28" fillId="25" borderId="0" xfId="37" applyFont="1" applyFill="1" applyBorder="1" applyAlignment="1">
      <alignment horizontal="left"/>
    </xf>
    <xf numFmtId="164" fontId="26" fillId="25" borderId="0" xfId="37" applyNumberFormat="1" applyFont="1" applyFill="1"/>
    <xf numFmtId="0" fontId="28" fillId="25" borderId="0" xfId="37" applyFont="1" applyFill="1" applyBorder="1"/>
    <xf numFmtId="164" fontId="26" fillId="25" borderId="0" xfId="37" applyNumberFormat="1" applyFont="1" applyFill="1" applyBorder="1"/>
    <xf numFmtId="0" fontId="26" fillId="0" borderId="0" xfId="37" applyFont="1" applyFill="1" applyAlignment="1">
      <alignment horizontal="center" vertical="center"/>
    </xf>
    <xf numFmtId="0" fontId="28" fillId="26" borderId="10" xfId="37" applyFont="1" applyFill="1" applyBorder="1" applyAlignment="1">
      <alignment horizontal="center" vertical="center" wrapText="1"/>
    </xf>
    <xf numFmtId="0" fontId="28" fillId="0" borderId="0" xfId="37" applyFont="1" applyAlignment="1">
      <alignment horizontal="center"/>
    </xf>
    <xf numFmtId="0" fontId="26" fillId="0" borderId="0" xfId="37" applyFont="1"/>
    <xf numFmtId="0" fontId="28" fillId="0" borderId="0" xfId="37" applyFont="1" applyAlignment="1">
      <alignment horizontal="left"/>
    </xf>
    <xf numFmtId="0" fontId="34" fillId="0" borderId="0" xfId="37" applyFont="1" applyAlignment="1">
      <alignment horizontal="left" indent="1"/>
    </xf>
    <xf numFmtId="166" fontId="26" fillId="0" borderId="0" xfId="37" applyNumberFormat="1" applyFont="1"/>
    <xf numFmtId="0" fontId="26" fillId="0" borderId="0" xfId="37" applyFont="1" applyAlignment="1">
      <alignment horizontal="left" indent="1"/>
    </xf>
    <xf numFmtId="0" fontId="26" fillId="0" borderId="0" xfId="37" applyFont="1" applyAlignment="1" applyProtection="1">
      <alignment horizontal="left" indent="1"/>
      <protection locked="0"/>
    </xf>
    <xf numFmtId="0" fontId="26" fillId="0" borderId="0" xfId="37" quotePrefix="1" applyFont="1" applyAlignment="1">
      <alignment horizontal="left" indent="1"/>
    </xf>
    <xf numFmtId="0" fontId="37" fillId="0" borderId="0" xfId="37" applyFont="1" applyAlignment="1">
      <alignment horizontal="left" indent="1"/>
    </xf>
    <xf numFmtId="0" fontId="34" fillId="0" borderId="0" xfId="37" applyFont="1" applyFill="1" applyAlignment="1">
      <alignment horizontal="left" indent="1"/>
    </xf>
    <xf numFmtId="0" fontId="26" fillId="0" borderId="0" xfId="37" applyFont="1" applyAlignment="1">
      <alignment horizontal="left" wrapText="1" indent="2"/>
    </xf>
    <xf numFmtId="0" fontId="26" fillId="0" borderId="0" xfId="37" applyFont="1" applyAlignment="1">
      <alignment horizontal="left" indent="2"/>
    </xf>
    <xf numFmtId="0" fontId="26" fillId="0" borderId="0" xfId="37" applyFont="1" applyAlignment="1">
      <alignment horizontal="left" indent="3"/>
    </xf>
    <xf numFmtId="0" fontId="26" fillId="0" borderId="0" xfId="37" applyFont="1" applyAlignment="1">
      <alignment horizontal="left" wrapText="1" indent="3"/>
    </xf>
    <xf numFmtId="0" fontId="26" fillId="0" borderId="0" xfId="37" applyFont="1" applyFill="1" applyAlignment="1">
      <alignment horizontal="left" indent="1"/>
    </xf>
    <xf numFmtId="0" fontId="38" fillId="0" borderId="0" xfId="37" applyFont="1" applyAlignment="1">
      <alignment horizontal="left" indent="1"/>
    </xf>
    <xf numFmtId="0" fontId="34" fillId="0" borderId="0" xfId="37" applyFont="1" applyAlignment="1">
      <alignment horizontal="left" vertical="top" indent="1"/>
    </xf>
    <xf numFmtId="0" fontId="37" fillId="0" borderId="0" xfId="37" applyFont="1" applyFill="1" applyAlignment="1">
      <alignment horizontal="left" indent="1"/>
    </xf>
    <xf numFmtId="0" fontId="26" fillId="0" borderId="0" xfId="37" applyFont="1" applyFill="1" applyAlignment="1"/>
    <xf numFmtId="0" fontId="28" fillId="0" borderId="0" xfId="37" applyFont="1" applyFill="1" applyAlignment="1">
      <alignment wrapText="1"/>
    </xf>
    <xf numFmtId="0" fontId="26" fillId="0" borderId="0" xfId="37" applyFont="1" applyAlignment="1"/>
    <xf numFmtId="0" fontId="28" fillId="0" borderId="0" xfId="37" applyFont="1" applyAlignment="1">
      <alignment horizontal="left" indent="1"/>
    </xf>
    <xf numFmtId="0" fontId="26" fillId="0" borderId="0" xfId="37" applyFont="1" applyAlignment="1">
      <alignment horizontal="left"/>
    </xf>
    <xf numFmtId="0" fontId="28" fillId="0" borderId="0" xfId="37" applyFont="1" applyAlignment="1">
      <alignment horizontal="left" vertical="center"/>
    </xf>
    <xf numFmtId="166" fontId="25" fillId="0" borderId="21" xfId="37" applyNumberFormat="1" applyFont="1" applyBorder="1" applyAlignment="1">
      <alignment vertical="center"/>
    </xf>
    <xf numFmtId="166" fontId="39" fillId="0" borderId="21" xfId="37" applyNumberFormat="1" applyFont="1" applyBorder="1" applyAlignment="1">
      <alignment vertical="center"/>
    </xf>
    <xf numFmtId="166" fontId="25" fillId="0" borderId="21" xfId="37" applyNumberFormat="1" applyFont="1" applyFill="1" applyBorder="1" applyAlignment="1">
      <alignment vertical="center"/>
    </xf>
    <xf numFmtId="0" fontId="26" fillId="0" borderId="0" xfId="37" applyFont="1" applyAlignment="1">
      <alignment vertical="center"/>
    </xf>
    <xf numFmtId="0" fontId="37" fillId="0" borderId="0" xfId="37" applyFont="1" applyBorder="1"/>
    <xf numFmtId="0" fontId="26" fillId="0" borderId="0" xfId="37" applyFont="1" applyBorder="1"/>
    <xf numFmtId="0" fontId="26" fillId="0" borderId="0" xfId="37" applyFont="1" applyFill="1" applyBorder="1"/>
    <xf numFmtId="166" fontId="35" fillId="0" borderId="11" xfId="43" applyNumberFormat="1" applyFont="1" applyFill="1" applyBorder="1" applyAlignment="1">
      <alignment horizontal="right"/>
    </xf>
    <xf numFmtId="166" fontId="35" fillId="0" borderId="11" xfId="43" applyNumberFormat="1" applyFont="1" applyFill="1" applyBorder="1" applyAlignment="1"/>
    <xf numFmtId="0" fontId="15" fillId="0" borderId="10" xfId="0" applyFont="1" applyBorder="1" applyAlignment="1">
      <alignment horizontal="center" vertical="center" wrapText="1"/>
    </xf>
    <xf numFmtId="166" fontId="28" fillId="26" borderId="14" xfId="43" applyNumberFormat="1" applyFont="1" applyFill="1" applyBorder="1" applyAlignment="1">
      <alignment horizontal="center" vertical="center"/>
    </xf>
    <xf numFmtId="165" fontId="35" fillId="0" borderId="20" xfId="43" applyFont="1" applyFill="1" applyBorder="1"/>
    <xf numFmtId="165" fontId="35" fillId="0" borderId="11" xfId="43" applyFont="1" applyFill="1" applyBorder="1"/>
    <xf numFmtId="165" fontId="35" fillId="0" borderId="11" xfId="43" applyFont="1" applyBorder="1"/>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166" fontId="28" fillId="26" borderId="13" xfId="43" applyNumberFormat="1" applyFont="1" applyFill="1" applyBorder="1" applyAlignment="1">
      <alignment horizontal="center" vertical="center"/>
    </xf>
    <xf numFmtId="166" fontId="28" fillId="26" borderId="14" xfId="43" applyNumberFormat="1" applyFont="1" applyFill="1" applyBorder="1" applyAlignment="1">
      <alignment horizontal="center" vertical="center"/>
    </xf>
    <xf numFmtId="166" fontId="28" fillId="26" borderId="11" xfId="43" applyNumberFormat="1" applyFont="1" applyFill="1" applyBorder="1" applyAlignment="1">
      <alignment horizontal="center" vertical="center"/>
    </xf>
    <xf numFmtId="166" fontId="28" fillId="26" borderId="16" xfId="43" applyNumberFormat="1" applyFont="1" applyFill="1" applyBorder="1" applyAlignment="1">
      <alignment horizontal="center" vertical="center"/>
    </xf>
    <xf numFmtId="0" fontId="26" fillId="0" borderId="0" xfId="37" applyFont="1" applyAlignment="1">
      <alignment horizontal="left" vertical="top" wrapText="1"/>
    </xf>
    <xf numFmtId="0" fontId="28" fillId="26" borderId="12" xfId="37" applyFont="1" applyFill="1" applyBorder="1" applyAlignment="1">
      <alignment horizontal="center" vertical="center"/>
    </xf>
    <xf numFmtId="0" fontId="28" fillId="26" borderId="15" xfId="37" applyFont="1" applyFill="1" applyBorder="1" applyAlignment="1">
      <alignment horizontal="center" vertical="center"/>
    </xf>
    <xf numFmtId="0" fontId="28" fillId="26" borderId="18" xfId="37" applyFont="1" applyFill="1" applyBorder="1" applyAlignment="1">
      <alignment horizontal="center" vertical="center"/>
    </xf>
    <xf numFmtId="0" fontId="29" fillId="26" borderId="15" xfId="37" applyFont="1" applyFill="1" applyBorder="1" applyAlignment="1">
      <alignment horizontal="center" vertical="center" wrapText="1"/>
    </xf>
    <xf numFmtId="0" fontId="15" fillId="0" borderId="19" xfId="37" applyBorder="1" applyAlignment="1">
      <alignment horizontal="center" vertical="center"/>
    </xf>
    <xf numFmtId="0" fontId="28" fillId="26" borderId="15" xfId="37" applyFont="1" applyFill="1" applyBorder="1" applyAlignment="1">
      <alignment horizontal="center" vertical="center" wrapText="1"/>
    </xf>
    <xf numFmtId="0" fontId="28" fillId="26" borderId="19" xfId="37" applyFont="1" applyFill="1" applyBorder="1" applyAlignment="1">
      <alignment horizontal="center" vertical="center" wrapText="1"/>
    </xf>
    <xf numFmtId="0" fontId="28" fillId="26" borderId="17" xfId="37" applyFont="1" applyFill="1" applyBorder="1" applyAlignment="1">
      <alignment horizontal="center" vertical="center" wrapText="1"/>
    </xf>
    <xf numFmtId="0" fontId="28" fillId="26" borderId="16" xfId="37" applyFont="1" applyFill="1" applyBorder="1" applyAlignment="1">
      <alignment horizontal="center" vertical="center" wrapText="1"/>
    </xf>
    <xf numFmtId="166" fontId="32" fillId="26" borderId="17" xfId="43" applyNumberFormat="1" applyFont="1" applyFill="1" applyBorder="1" applyAlignment="1">
      <alignment horizontal="center" vertical="center" wrapText="1"/>
    </xf>
    <xf numFmtId="166" fontId="32" fillId="26" borderId="16" xfId="43" applyNumberFormat="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JULY 2023</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175318565735552"/>
          <c:y val="3.2073739262669605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5894949964931946"/>
          <c:y val="0.13341770354431259"/>
          <c:w val="0.673527444710150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'!$B$4:$H$4</c:f>
              <c:strCache>
                <c:ptCount val="7"/>
                <c:pt idx="0">
                  <c:v>JANUARY</c:v>
                </c:pt>
                <c:pt idx="1">
                  <c:v>FEBRUARY</c:v>
                </c:pt>
                <c:pt idx="2">
                  <c:v>MARCH</c:v>
                </c:pt>
                <c:pt idx="3">
                  <c:v>APRIL</c:v>
                </c:pt>
                <c:pt idx="4">
                  <c:v>MAY</c:v>
                </c:pt>
                <c:pt idx="5">
                  <c:v>JUNE</c:v>
                </c:pt>
                <c:pt idx="6">
                  <c:v>JULY</c:v>
                </c:pt>
              </c:strCache>
            </c:strRef>
          </c:cat>
          <c:val>
            <c:numRef>
              <c:f>'Graph '!$B$5:$H$5</c:f>
              <c:numCache>
                <c:formatCode>_(* #,##0_);_(* \(#,##0\);_(* "-"??_);_(@_)</c:formatCode>
                <c:ptCount val="7"/>
                <c:pt idx="0">
                  <c:v>284470.76822725002</c:v>
                </c:pt>
                <c:pt idx="1">
                  <c:v>242989.87248113001</c:v>
                </c:pt>
                <c:pt idx="2">
                  <c:v>329464.05713024997</c:v>
                </c:pt>
                <c:pt idx="3">
                  <c:v>454872.61187989003</c:v>
                </c:pt>
                <c:pt idx="4">
                  <c:v>400400.24270618003</c:v>
                </c:pt>
                <c:pt idx="5">
                  <c:v>346996.67010331003</c:v>
                </c:pt>
                <c:pt idx="6">
                  <c:v>445010.39462680998</c:v>
                </c:pt>
              </c:numCache>
            </c:numRef>
          </c:val>
          <c:extLst>
            <c:ext xmlns:c16="http://schemas.microsoft.com/office/drawing/2014/chart" uri="{C3380CC4-5D6E-409C-BE32-E72D297353CC}">
              <c16:uniqueId val="{00000000-9838-454A-A2B4-45C3AB6BAD6E}"/>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'!$B$4:$H$4</c:f>
              <c:strCache>
                <c:ptCount val="7"/>
                <c:pt idx="0">
                  <c:v>JANUARY</c:v>
                </c:pt>
                <c:pt idx="1">
                  <c:v>FEBRUARY</c:v>
                </c:pt>
                <c:pt idx="2">
                  <c:v>MARCH</c:v>
                </c:pt>
                <c:pt idx="3">
                  <c:v>APRIL</c:v>
                </c:pt>
                <c:pt idx="4">
                  <c:v>MAY</c:v>
                </c:pt>
                <c:pt idx="5">
                  <c:v>JUNE</c:v>
                </c:pt>
                <c:pt idx="6">
                  <c:v>JULY</c:v>
                </c:pt>
              </c:strCache>
            </c:strRef>
          </c:cat>
          <c:val>
            <c:numRef>
              <c:f>'Graph '!$B$6:$H$6</c:f>
              <c:numCache>
                <c:formatCode>_(* #,##0_);_(* \(#,##0\);_(* "-"??_);_(@_)</c:formatCode>
                <c:ptCount val="7"/>
                <c:pt idx="0">
                  <c:v>187478.49709789001</c:v>
                </c:pt>
                <c:pt idx="1">
                  <c:v>263611.41573364002</c:v>
                </c:pt>
                <c:pt idx="2">
                  <c:v>384516.22339013999</c:v>
                </c:pt>
                <c:pt idx="3">
                  <c:v>340166.99544241</c:v>
                </c:pt>
                <c:pt idx="4">
                  <c:v>390248.54359314998</c:v>
                </c:pt>
                <c:pt idx="5">
                  <c:v>446733.33495521999</c:v>
                </c:pt>
                <c:pt idx="6">
                  <c:v>297255.32862372999</c:v>
                </c:pt>
              </c:numCache>
            </c:numRef>
          </c:val>
          <c:extLst>
            <c:ext xmlns:c16="http://schemas.microsoft.com/office/drawing/2014/chart" uri="{C3380CC4-5D6E-409C-BE32-E72D297353CC}">
              <c16:uniqueId val="{00000001-9838-454A-A2B4-45C3AB6BAD6E}"/>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'!$B$4:$H$4</c:f>
              <c:strCache>
                <c:ptCount val="7"/>
                <c:pt idx="0">
                  <c:v>JANUARY</c:v>
                </c:pt>
                <c:pt idx="1">
                  <c:v>FEBRUARY</c:v>
                </c:pt>
                <c:pt idx="2">
                  <c:v>MARCH</c:v>
                </c:pt>
                <c:pt idx="3">
                  <c:v>APRIL</c:v>
                </c:pt>
                <c:pt idx="4">
                  <c:v>MAY</c:v>
                </c:pt>
                <c:pt idx="5">
                  <c:v>JUNE</c:v>
                </c:pt>
                <c:pt idx="6">
                  <c:v>JULY</c:v>
                </c:pt>
              </c:strCache>
            </c:strRef>
          </c:cat>
          <c:val>
            <c:numRef>
              <c:f>'Graph '!$B$8:$H$8</c:f>
              <c:numCache>
                <c:formatCode>_(* #,##0_);_(* \(#,##0\);_(* "-"??_);_(@_)</c:formatCode>
                <c:ptCount val="7"/>
                <c:pt idx="0">
                  <c:v>65.904310051330981</c:v>
                </c:pt>
                <c:pt idx="1">
                  <c:v>85.521056552336489</c:v>
                </c:pt>
                <c:pt idx="2">
                  <c:v>97.512201285511964</c:v>
                </c:pt>
                <c:pt idx="3">
                  <c:v>89.630701553761568</c:v>
                </c:pt>
                <c:pt idx="4">
                  <c:v>91.462674563430753</c:v>
                </c:pt>
                <c:pt idx="5">
                  <c:v>97.744787169296359</c:v>
                </c:pt>
                <c:pt idx="6">
                  <c:v>92.245271133663351</c:v>
                </c:pt>
              </c:numCache>
            </c:numRef>
          </c:val>
          <c:smooth val="0"/>
          <c:extLst>
            <c:ext xmlns:c16="http://schemas.microsoft.com/office/drawing/2014/chart" uri="{C3380CC4-5D6E-409C-BE32-E72D297353CC}">
              <c16:uniqueId val="{00000002-9838-454A-A2B4-45C3AB6BAD6E}"/>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0821822629"/>
              <c:y val="0.9577862776585173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128260364687792"/>
              <c:y val="0.3512536301583915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12</xdr:col>
      <xdr:colOff>457200</xdr:colOff>
      <xdr:row>55</xdr:row>
      <xdr:rowOff>87085</xdr:rowOff>
    </xdr:to>
    <xdr:graphicFrame macro="">
      <xdr:nvGraphicFramePr>
        <xdr:cNvPr id="2" name="Chart 1">
          <a:extLst>
            <a:ext uri="{FF2B5EF4-FFF2-40B4-BE49-F238E27FC236}">
              <a16:creationId xmlns:a16="http://schemas.microsoft.com/office/drawing/2014/main" id="{E3383C51-A28E-4D78-B343-D62C67D25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ADC9F-648E-41FB-84EC-B46DD8DB6C9D}">
  <sheetPr>
    <pageSetUpPr fitToPage="1"/>
  </sheetPr>
  <dimension ref="A1:R76"/>
  <sheetViews>
    <sheetView view="pageBreakPreview" zoomScaleNormal="86" zoomScaleSheetLayoutView="100" workbookViewId="0">
      <pane xSplit="2" ySplit="6" topLeftCell="C28" activePane="bottomRight" state="frozen"/>
      <selection pane="topRight" activeCell="C1" sqref="C1"/>
      <selection pane="bottomLeft" activeCell="A7" sqref="A7"/>
      <selection pane="bottomRight" activeCell="F40" sqref="F40"/>
    </sheetView>
  </sheetViews>
  <sheetFormatPr defaultColWidth="9.109375" defaultRowHeight="13.2" x14ac:dyDescent="0.25"/>
  <cols>
    <col min="1" max="1" width="1.88671875" style="2" customWidth="1"/>
    <col min="2" max="2" width="49" style="2" customWidth="1"/>
    <col min="3" max="3" width="12.44140625" style="3" customWidth="1"/>
    <col min="4" max="4" width="13.88671875" style="3" customWidth="1"/>
    <col min="5" max="5" width="12.33203125" style="3" customWidth="1"/>
    <col min="6" max="6" width="14" style="3" customWidth="1"/>
    <col min="7" max="7" width="12.5546875" style="3" customWidth="1"/>
    <col min="8" max="8" width="14" style="3" customWidth="1"/>
    <col min="9" max="9" width="12.44140625" style="3" customWidth="1"/>
    <col min="10" max="10" width="13.88671875" style="3" customWidth="1"/>
    <col min="11" max="11" width="12" style="3" customWidth="1"/>
    <col min="12" max="12" width="12.5546875" style="3" customWidth="1"/>
    <col min="13" max="13" width="12.44140625" style="3" customWidth="1"/>
    <col min="14" max="14" width="12.21875" style="3" customWidth="1"/>
    <col min="15" max="17" width="7.21875" style="3" customWidth="1"/>
    <col min="18" max="16384" width="9.109375" style="3"/>
  </cols>
  <sheetData>
    <row r="1" spans="1:18" ht="15.6" x14ac:dyDescent="0.25">
      <c r="A1" s="1" t="s">
        <v>0</v>
      </c>
    </row>
    <row r="2" spans="1:18" x14ac:dyDescent="0.25">
      <c r="A2" s="2" t="s">
        <v>333</v>
      </c>
    </row>
    <row r="3" spans="1:18" x14ac:dyDescent="0.25">
      <c r="A3" s="2" t="s">
        <v>1</v>
      </c>
      <c r="C3" s="8"/>
      <c r="D3" s="8"/>
      <c r="E3" s="8"/>
      <c r="F3" s="8"/>
    </row>
    <row r="4" spans="1:18" x14ac:dyDescent="0.25">
      <c r="C4" s="5"/>
      <c r="D4" s="5"/>
      <c r="E4" s="5"/>
    </row>
    <row r="5" spans="1:18" s="44" customFormat="1" ht="18.75" customHeight="1" x14ac:dyDescent="0.25">
      <c r="A5" s="97" t="s">
        <v>2</v>
      </c>
      <c r="B5" s="97"/>
      <c r="C5" s="98" t="s">
        <v>3</v>
      </c>
      <c r="D5" s="98"/>
      <c r="E5" s="98"/>
      <c r="F5" s="98"/>
      <c r="G5" s="98" t="s">
        <v>4</v>
      </c>
      <c r="H5" s="98"/>
      <c r="I5" s="98"/>
      <c r="J5" s="98"/>
      <c r="K5" s="98" t="s">
        <v>5</v>
      </c>
      <c r="L5" s="98"/>
      <c r="M5" s="98"/>
      <c r="N5" s="98"/>
      <c r="O5" s="98" t="s">
        <v>334</v>
      </c>
      <c r="P5" s="98"/>
      <c r="Q5" s="98"/>
      <c r="R5" s="98"/>
    </row>
    <row r="6" spans="1:18" s="44" customFormat="1" ht="26.4" x14ac:dyDescent="0.25">
      <c r="A6" s="97"/>
      <c r="B6" s="97"/>
      <c r="C6" s="92" t="s">
        <v>6</v>
      </c>
      <c r="D6" s="92" t="s">
        <v>7</v>
      </c>
      <c r="E6" s="92" t="s">
        <v>8</v>
      </c>
      <c r="F6" s="92" t="s">
        <v>9</v>
      </c>
      <c r="G6" s="92" t="s">
        <v>6</v>
      </c>
      <c r="H6" s="92" t="s">
        <v>7</v>
      </c>
      <c r="I6" s="92" t="s">
        <v>8</v>
      </c>
      <c r="J6" s="92" t="s">
        <v>10</v>
      </c>
      <c r="K6" s="92" t="s">
        <v>6</v>
      </c>
      <c r="L6" s="92" t="s">
        <v>7</v>
      </c>
      <c r="M6" s="92" t="s">
        <v>8</v>
      </c>
      <c r="N6" s="92" t="s">
        <v>335</v>
      </c>
      <c r="O6" s="92" t="s">
        <v>6</v>
      </c>
      <c r="P6" s="92" t="s">
        <v>7</v>
      </c>
      <c r="Q6" s="92" t="s">
        <v>8</v>
      </c>
      <c r="R6" s="92" t="s">
        <v>11</v>
      </c>
    </row>
    <row r="7" spans="1:18" x14ac:dyDescent="0.25">
      <c r="A7" s="4"/>
      <c r="B7" s="4"/>
      <c r="C7" s="5"/>
      <c r="D7" s="5"/>
      <c r="E7" s="5"/>
      <c r="F7" s="5"/>
      <c r="G7" s="5"/>
      <c r="H7" s="5"/>
      <c r="I7" s="5"/>
      <c r="J7" s="5"/>
      <c r="K7" s="5"/>
      <c r="L7" s="5"/>
      <c r="M7" s="5"/>
      <c r="N7" s="5"/>
      <c r="O7" s="6"/>
      <c r="P7" s="6"/>
      <c r="Q7" s="6"/>
      <c r="R7" s="6"/>
    </row>
    <row r="8" spans="1:18" s="9" customFormat="1" x14ac:dyDescent="0.25">
      <c r="A8" s="7" t="s">
        <v>12</v>
      </c>
      <c r="B8" s="7"/>
      <c r="C8" s="8">
        <f t="shared" ref="C8:N8" si="0">+C10+C49</f>
        <v>856924697.83862996</v>
      </c>
      <c r="D8" s="8">
        <f t="shared" si="0"/>
        <v>1202269524.6893802</v>
      </c>
      <c r="E8" s="8">
        <f t="shared" si="0"/>
        <v>445010394.6268099</v>
      </c>
      <c r="F8" s="8">
        <f t="shared" si="0"/>
        <v>2504204617.15482</v>
      </c>
      <c r="G8" s="8">
        <f t="shared" si="0"/>
        <v>835606136.22166991</v>
      </c>
      <c r="H8" s="8">
        <f t="shared" si="0"/>
        <v>1177148873.9907799</v>
      </c>
      <c r="I8" s="8">
        <f t="shared" si="0"/>
        <v>297255328.62373006</v>
      </c>
      <c r="J8" s="8">
        <f t="shared" si="0"/>
        <v>2310010338.8361797</v>
      </c>
      <c r="K8" s="8">
        <f t="shared" si="0"/>
        <v>21318561.616959978</v>
      </c>
      <c r="L8" s="8">
        <f t="shared" si="0"/>
        <v>25120650.698600005</v>
      </c>
      <c r="M8" s="8">
        <f t="shared" si="0"/>
        <v>147755066.00307995</v>
      </c>
      <c r="N8" s="8">
        <f t="shared" si="0"/>
        <v>194194278.31863996</v>
      </c>
      <c r="O8" s="21">
        <f>+G8/C8*100</f>
        <v>97.512201285511949</v>
      </c>
      <c r="P8" s="21">
        <f>+H8/D8*100</f>
        <v>97.910564130360839</v>
      </c>
      <c r="Q8" s="21">
        <f>+I8/E8*100</f>
        <v>66.797389951533901</v>
      </c>
      <c r="R8" s="21">
        <f>+J8/F8*100</f>
        <v>92.245271133663337</v>
      </c>
    </row>
    <row r="9" spans="1:18" x14ac:dyDescent="0.25">
      <c r="C9" s="5"/>
      <c r="D9" s="5"/>
      <c r="E9" s="5"/>
      <c r="F9" s="5"/>
      <c r="G9" s="5"/>
      <c r="H9" s="5"/>
      <c r="I9" s="5"/>
      <c r="J9" s="5"/>
      <c r="K9" s="5"/>
      <c r="L9" s="5"/>
      <c r="M9" s="5"/>
      <c r="N9" s="5"/>
      <c r="O9" s="22"/>
      <c r="P9" s="22"/>
      <c r="Q9" s="22"/>
      <c r="R9" s="22"/>
    </row>
    <row r="10" spans="1:18" ht="15" x14ac:dyDescent="0.4">
      <c r="A10" s="2" t="s">
        <v>13</v>
      </c>
      <c r="C10" s="10">
        <f t="shared" ref="C10:N10" si="1">SUM(C12:C47)</f>
        <v>603555331.90562987</v>
      </c>
      <c r="D10" s="10">
        <f t="shared" si="1"/>
        <v>891028978.85138023</v>
      </c>
      <c r="E10" s="10">
        <f t="shared" si="1"/>
        <v>350328476.15780991</v>
      </c>
      <c r="F10" s="10">
        <f t="shared" si="1"/>
        <v>1844912786.9148202</v>
      </c>
      <c r="G10" s="10">
        <f t="shared" si="1"/>
        <v>582238426.32841992</v>
      </c>
      <c r="H10" s="10">
        <f t="shared" si="1"/>
        <v>866818333.73507011</v>
      </c>
      <c r="I10" s="10">
        <f t="shared" si="1"/>
        <v>203434486.74162993</v>
      </c>
      <c r="J10" s="10">
        <f t="shared" si="1"/>
        <v>1652491246.80512</v>
      </c>
      <c r="K10" s="10">
        <f t="shared" si="1"/>
        <v>21316905.57720999</v>
      </c>
      <c r="L10" s="10">
        <f t="shared" si="1"/>
        <v>24210645.116309907</v>
      </c>
      <c r="M10" s="10">
        <f t="shared" si="1"/>
        <v>146893989.41618007</v>
      </c>
      <c r="N10" s="10">
        <f t="shared" si="1"/>
        <v>192421540.10969999</v>
      </c>
      <c r="O10" s="22">
        <f t="shared" ref="O10:R25" si="2">+G10/C10*100</f>
        <v>96.468110801058586</v>
      </c>
      <c r="P10" s="22">
        <f t="shared" si="2"/>
        <v>97.282844251876085</v>
      </c>
      <c r="Q10" s="22">
        <f t="shared" si="2"/>
        <v>58.069640519313722</v>
      </c>
      <c r="R10" s="22">
        <f t="shared" si="2"/>
        <v>89.570155214139973</v>
      </c>
    </row>
    <row r="11" spans="1:18" x14ac:dyDescent="0.25">
      <c r="C11" s="5"/>
      <c r="D11" s="5"/>
      <c r="E11" s="5"/>
      <c r="F11" s="5"/>
      <c r="G11" s="5"/>
      <c r="H11" s="5"/>
      <c r="I11" s="5"/>
      <c r="J11" s="5"/>
      <c r="K11" s="5"/>
      <c r="L11" s="5"/>
      <c r="M11" s="5"/>
      <c r="N11" s="5"/>
      <c r="O11" s="22"/>
      <c r="P11" s="22"/>
      <c r="Q11" s="22"/>
      <c r="R11" s="22"/>
    </row>
    <row r="12" spans="1:18" x14ac:dyDescent="0.25">
      <c r="B12" s="11" t="s">
        <v>14</v>
      </c>
      <c r="C12" s="5">
        <v>5514180</v>
      </c>
      <c r="D12" s="5">
        <v>11377294</v>
      </c>
      <c r="E12" s="5">
        <v>5215156</v>
      </c>
      <c r="F12" s="5">
        <f>SUM(C12:E12)</f>
        <v>22106630</v>
      </c>
      <c r="G12" s="5">
        <v>5449654.3458900005</v>
      </c>
      <c r="H12" s="5">
        <v>11055346.61964</v>
      </c>
      <c r="I12" s="5">
        <v>1987835.967140004</v>
      </c>
      <c r="J12" s="5">
        <f>SUM(G12:I12)</f>
        <v>18492836.932670005</v>
      </c>
      <c r="K12" s="5">
        <f t="shared" ref="K12:M27" si="3">+C12-G12</f>
        <v>64525.654109999537</v>
      </c>
      <c r="L12" s="5">
        <f t="shared" si="3"/>
        <v>321947.38035999984</v>
      </c>
      <c r="M12" s="5">
        <f t="shared" si="3"/>
        <v>3227320.032859996</v>
      </c>
      <c r="N12" s="5">
        <f>SUM(K12:M12)</f>
        <v>3613793.0673299953</v>
      </c>
      <c r="O12" s="22">
        <f t="shared" si="2"/>
        <v>98.829823217414031</v>
      </c>
      <c r="P12" s="22">
        <f t="shared" si="2"/>
        <v>97.170264033257823</v>
      </c>
      <c r="Q12" s="22">
        <f t="shared" si="2"/>
        <v>38.116519757798315</v>
      </c>
      <c r="R12" s="22">
        <f t="shared" si="2"/>
        <v>83.652899300662312</v>
      </c>
    </row>
    <row r="13" spans="1:18" x14ac:dyDescent="0.25">
      <c r="B13" s="11" t="s">
        <v>15</v>
      </c>
      <c r="C13" s="5">
        <v>2117080.3130000001</v>
      </c>
      <c r="D13" s="5">
        <v>2381133.6729999995</v>
      </c>
      <c r="E13" s="5">
        <v>730664</v>
      </c>
      <c r="F13" s="5">
        <f t="shared" ref="F13:F47" si="4">SUM(C13:E13)</f>
        <v>5228877.9859999996</v>
      </c>
      <c r="G13" s="5">
        <v>1995837.4520099999</v>
      </c>
      <c r="H13" s="5">
        <v>1966441.78648</v>
      </c>
      <c r="I13" s="5">
        <v>685622.63902000012</v>
      </c>
      <c r="J13" s="5">
        <f t="shared" ref="J13:J47" si="5">SUM(G13:I13)</f>
        <v>4647901.87751</v>
      </c>
      <c r="K13" s="5">
        <f t="shared" si="3"/>
        <v>121242.86099000019</v>
      </c>
      <c r="L13" s="5">
        <f t="shared" si="3"/>
        <v>414691.88651999948</v>
      </c>
      <c r="M13" s="5">
        <f t="shared" si="3"/>
        <v>45041.360979999881</v>
      </c>
      <c r="N13" s="5">
        <f t="shared" ref="N13:N47" si="6">SUM(K13:M13)</f>
        <v>580976.10848999955</v>
      </c>
      <c r="O13" s="22">
        <f t="shared" si="2"/>
        <v>94.273109988057399</v>
      </c>
      <c r="P13" s="22">
        <f t="shared" si="2"/>
        <v>82.584266846408184</v>
      </c>
      <c r="Q13" s="22">
        <f t="shared" si="2"/>
        <v>93.835557659881985</v>
      </c>
      <c r="R13" s="22">
        <f t="shared" si="2"/>
        <v>88.889086529738734</v>
      </c>
    </row>
    <row r="14" spans="1:18" x14ac:dyDescent="0.25">
      <c r="B14" s="11" t="s">
        <v>16</v>
      </c>
      <c r="C14" s="5">
        <v>485219</v>
      </c>
      <c r="D14" s="5">
        <v>617872.93999999994</v>
      </c>
      <c r="E14" s="5">
        <v>209203</v>
      </c>
      <c r="F14" s="5">
        <f t="shared" si="4"/>
        <v>1312294.94</v>
      </c>
      <c r="G14" s="5">
        <v>410161.21147000004</v>
      </c>
      <c r="H14" s="5">
        <v>468984.38799999998</v>
      </c>
      <c r="I14" s="5">
        <v>209194.17209000001</v>
      </c>
      <c r="J14" s="5">
        <f t="shared" si="5"/>
        <v>1088339.77156</v>
      </c>
      <c r="K14" s="5">
        <f t="shared" si="3"/>
        <v>75057.788529999962</v>
      </c>
      <c r="L14" s="5">
        <f t="shared" si="3"/>
        <v>148888.55199999997</v>
      </c>
      <c r="M14" s="5">
        <f t="shared" si="3"/>
        <v>8.8279099999926984</v>
      </c>
      <c r="N14" s="5">
        <f t="shared" si="6"/>
        <v>223955.16843999992</v>
      </c>
      <c r="O14" s="22">
        <f t="shared" si="2"/>
        <v>84.531152215803601</v>
      </c>
      <c r="P14" s="22">
        <f t="shared" si="2"/>
        <v>75.903046992153435</v>
      </c>
      <c r="Q14" s="22">
        <f t="shared" si="2"/>
        <v>99.995780218256911</v>
      </c>
      <c r="R14" s="22">
        <f t="shared" si="2"/>
        <v>82.934082757341116</v>
      </c>
    </row>
    <row r="15" spans="1:18" x14ac:dyDescent="0.25">
      <c r="B15" s="11" t="s">
        <v>17</v>
      </c>
      <c r="C15" s="5">
        <v>2166619.5329999998</v>
      </c>
      <c r="D15" s="5">
        <v>3000934.3488000007</v>
      </c>
      <c r="E15" s="5">
        <v>842604.87566000037</v>
      </c>
      <c r="F15" s="5">
        <f t="shared" si="4"/>
        <v>6010158.7574600009</v>
      </c>
      <c r="G15" s="5">
        <v>1929354.2164999999</v>
      </c>
      <c r="H15" s="5">
        <v>2640566.5819600001</v>
      </c>
      <c r="I15" s="5">
        <v>450693.91892999969</v>
      </c>
      <c r="J15" s="5">
        <f t="shared" si="5"/>
        <v>5020614.7173899999</v>
      </c>
      <c r="K15" s="5">
        <f t="shared" si="3"/>
        <v>237265.31649999996</v>
      </c>
      <c r="L15" s="5">
        <f t="shared" si="3"/>
        <v>360367.76684000064</v>
      </c>
      <c r="M15" s="5">
        <f t="shared" si="3"/>
        <v>391910.95673000067</v>
      </c>
      <c r="N15" s="5">
        <f t="shared" si="6"/>
        <v>989544.04007000127</v>
      </c>
      <c r="O15" s="22">
        <f t="shared" si="2"/>
        <v>89.049054857754754</v>
      </c>
      <c r="P15" s="22">
        <f t="shared" si="2"/>
        <v>87.991481153724578</v>
      </c>
      <c r="Q15" s="22">
        <f t="shared" si="2"/>
        <v>53.488168885443201</v>
      </c>
      <c r="R15" s="22">
        <f t="shared" si="2"/>
        <v>83.535475850088858</v>
      </c>
    </row>
    <row r="16" spans="1:18" x14ac:dyDescent="0.25">
      <c r="B16" s="11" t="s">
        <v>18</v>
      </c>
      <c r="C16" s="5">
        <v>12584302.971000001</v>
      </c>
      <c r="D16" s="5">
        <v>27658251.357100002</v>
      </c>
      <c r="E16" s="5">
        <v>12081174.744989999</v>
      </c>
      <c r="F16" s="5">
        <f t="shared" si="4"/>
        <v>52323729.073090002</v>
      </c>
      <c r="G16" s="5">
        <v>8006734.068</v>
      </c>
      <c r="H16" s="5">
        <v>22774605.595240001</v>
      </c>
      <c r="I16" s="5">
        <v>4692540.6859100014</v>
      </c>
      <c r="J16" s="5">
        <f t="shared" si="5"/>
        <v>35473880.349150002</v>
      </c>
      <c r="K16" s="5">
        <f t="shared" si="3"/>
        <v>4577568.9030000009</v>
      </c>
      <c r="L16" s="5">
        <f t="shared" si="3"/>
        <v>4883645.7618600018</v>
      </c>
      <c r="M16" s="5">
        <f t="shared" si="3"/>
        <v>7388634.0590799972</v>
      </c>
      <c r="N16" s="5">
        <f t="shared" si="6"/>
        <v>16849848.72394</v>
      </c>
      <c r="O16" s="22">
        <f t="shared" si="2"/>
        <v>63.624771959568861</v>
      </c>
      <c r="P16" s="22">
        <f t="shared" si="2"/>
        <v>82.342897608361113</v>
      </c>
      <c r="Q16" s="22">
        <f t="shared" si="2"/>
        <v>38.84175823096983</v>
      </c>
      <c r="R16" s="22">
        <f t="shared" si="2"/>
        <v>67.796926896393856</v>
      </c>
    </row>
    <row r="17" spans="2:18" x14ac:dyDescent="0.25">
      <c r="B17" s="11" t="s">
        <v>62</v>
      </c>
      <c r="C17" s="5">
        <v>412770.49400000001</v>
      </c>
      <c r="D17" s="5">
        <v>509779.85000000003</v>
      </c>
      <c r="E17" s="5">
        <v>202889.67000000016</v>
      </c>
      <c r="F17" s="5">
        <f t="shared" si="4"/>
        <v>1125440.0140000002</v>
      </c>
      <c r="G17" s="5">
        <v>411472.12608000002</v>
      </c>
      <c r="H17" s="5">
        <v>497309.3678699999</v>
      </c>
      <c r="I17" s="5">
        <v>167470.12785000016</v>
      </c>
      <c r="J17" s="5">
        <f t="shared" si="5"/>
        <v>1076251.6218000001</v>
      </c>
      <c r="K17" s="5">
        <f t="shared" si="3"/>
        <v>1298.3679199999897</v>
      </c>
      <c r="L17" s="5">
        <f t="shared" si="3"/>
        <v>12470.482130000135</v>
      </c>
      <c r="M17" s="5">
        <f t="shared" si="3"/>
        <v>35419.542149999994</v>
      </c>
      <c r="N17" s="5">
        <f t="shared" si="6"/>
        <v>49188.392200000118</v>
      </c>
      <c r="O17" s="22">
        <f t="shared" si="2"/>
        <v>99.685450404311112</v>
      </c>
      <c r="P17" s="22">
        <f t="shared" si="2"/>
        <v>97.553751461537729</v>
      </c>
      <c r="Q17" s="22">
        <f t="shared" si="2"/>
        <v>82.542461550654608</v>
      </c>
      <c r="R17" s="22">
        <f t="shared" si="2"/>
        <v>95.629407912628196</v>
      </c>
    </row>
    <row r="18" spans="2:18" x14ac:dyDescent="0.25">
      <c r="B18" s="11" t="s">
        <v>19</v>
      </c>
      <c r="C18" s="5">
        <v>132277629.43000001</v>
      </c>
      <c r="D18" s="5">
        <v>173159433.74900001</v>
      </c>
      <c r="E18" s="5">
        <v>56854050.299559951</v>
      </c>
      <c r="F18" s="5">
        <f t="shared" si="4"/>
        <v>362291113.47855997</v>
      </c>
      <c r="G18" s="5">
        <v>131954732.16977</v>
      </c>
      <c r="H18" s="5">
        <v>172034978.20489001</v>
      </c>
      <c r="I18" s="5">
        <v>39017496.915169954</v>
      </c>
      <c r="J18" s="5">
        <f t="shared" si="5"/>
        <v>343007207.28982997</v>
      </c>
      <c r="K18" s="5">
        <f t="shared" si="3"/>
        <v>322897.26023000479</v>
      </c>
      <c r="L18" s="5">
        <f t="shared" si="3"/>
        <v>1124455.5441100001</v>
      </c>
      <c r="M18" s="5">
        <f t="shared" si="3"/>
        <v>17836553.384389997</v>
      </c>
      <c r="N18" s="5">
        <f t="shared" si="6"/>
        <v>19283906.188730001</v>
      </c>
      <c r="O18" s="22">
        <f t="shared" si="2"/>
        <v>99.755894279613713</v>
      </c>
      <c r="P18" s="22">
        <f t="shared" si="2"/>
        <v>99.350624150376959</v>
      </c>
      <c r="Q18" s="22">
        <f t="shared" si="2"/>
        <v>68.627471058947492</v>
      </c>
      <c r="R18" s="22">
        <f t="shared" si="2"/>
        <v>94.677234557708474</v>
      </c>
    </row>
    <row r="19" spans="2:18" x14ac:dyDescent="0.25">
      <c r="B19" s="11" t="s">
        <v>20</v>
      </c>
      <c r="C19" s="5">
        <v>18982537.416000001</v>
      </c>
      <c r="D19" s="5">
        <v>28643085.105999999</v>
      </c>
      <c r="E19" s="5">
        <v>10029083.605999984</v>
      </c>
      <c r="F19" s="5">
        <f t="shared" si="4"/>
        <v>57654706.127999984</v>
      </c>
      <c r="G19" s="5">
        <v>18764652.582259998</v>
      </c>
      <c r="H19" s="5">
        <v>28117878.147500001</v>
      </c>
      <c r="I19" s="5">
        <v>7100966.6731199995</v>
      </c>
      <c r="J19" s="5">
        <f t="shared" si="5"/>
        <v>53983497.402879998</v>
      </c>
      <c r="K19" s="5">
        <f t="shared" si="3"/>
        <v>217884.83374000341</v>
      </c>
      <c r="L19" s="5">
        <f t="shared" si="3"/>
        <v>525206.95849999785</v>
      </c>
      <c r="M19" s="5">
        <f t="shared" si="3"/>
        <v>2928116.9328799844</v>
      </c>
      <c r="N19" s="5">
        <f t="shared" si="6"/>
        <v>3671208.7251199856</v>
      </c>
      <c r="O19" s="22">
        <f t="shared" si="2"/>
        <v>98.852182777438628</v>
      </c>
      <c r="P19" s="22">
        <f t="shared" si="2"/>
        <v>98.166374339368971</v>
      </c>
      <c r="Q19" s="22">
        <f t="shared" si="2"/>
        <v>70.803743912073742</v>
      </c>
      <c r="R19" s="22">
        <f t="shared" si="2"/>
        <v>93.632421407249069</v>
      </c>
    </row>
    <row r="20" spans="2:18" x14ac:dyDescent="0.25">
      <c r="B20" s="11" t="s">
        <v>21</v>
      </c>
      <c r="C20" s="5">
        <v>322376.022</v>
      </c>
      <c r="D20" s="5">
        <v>539183.25</v>
      </c>
      <c r="E20" s="5">
        <v>105468</v>
      </c>
      <c r="F20" s="5">
        <f t="shared" si="4"/>
        <v>967027.272</v>
      </c>
      <c r="G20" s="5">
        <v>321371.57636000006</v>
      </c>
      <c r="H20" s="5">
        <v>517973.56096999999</v>
      </c>
      <c r="I20" s="5">
        <v>68951.614869999932</v>
      </c>
      <c r="J20" s="5">
        <f t="shared" si="5"/>
        <v>908296.75219999999</v>
      </c>
      <c r="K20" s="5">
        <f t="shared" si="3"/>
        <v>1004.4456399999326</v>
      </c>
      <c r="L20" s="5">
        <f t="shared" si="3"/>
        <v>21209.689030000009</v>
      </c>
      <c r="M20" s="5">
        <f t="shared" si="3"/>
        <v>36516.385130000068</v>
      </c>
      <c r="N20" s="5">
        <f t="shared" si="6"/>
        <v>58730.519800000009</v>
      </c>
      <c r="O20" s="22">
        <f t="shared" si="2"/>
        <v>99.688424209167778</v>
      </c>
      <c r="P20" s="22">
        <f t="shared" si="2"/>
        <v>96.066330133586305</v>
      </c>
      <c r="Q20" s="22">
        <f t="shared" si="2"/>
        <v>65.376810852580817</v>
      </c>
      <c r="R20" s="22">
        <f t="shared" si="2"/>
        <v>93.926694572063724</v>
      </c>
    </row>
    <row r="21" spans="2:18" x14ac:dyDescent="0.25">
      <c r="B21" s="11" t="s">
        <v>22</v>
      </c>
      <c r="C21" s="5">
        <v>4383424.5489999996</v>
      </c>
      <c r="D21" s="5">
        <v>6997986.1899799993</v>
      </c>
      <c r="E21" s="5">
        <v>2079323.4560000002</v>
      </c>
      <c r="F21" s="5">
        <f t="shared" si="4"/>
        <v>13460734.194979999</v>
      </c>
      <c r="G21" s="5">
        <v>4381442.9857299998</v>
      </c>
      <c r="H21" s="5">
        <v>6720503.7371699996</v>
      </c>
      <c r="I21" s="5">
        <v>1329948.8834300004</v>
      </c>
      <c r="J21" s="5">
        <f t="shared" si="5"/>
        <v>12431895.60633</v>
      </c>
      <c r="K21" s="5">
        <f t="shared" si="3"/>
        <v>1981.5632699998096</v>
      </c>
      <c r="L21" s="5">
        <f t="shared" si="3"/>
        <v>277482.4528099997</v>
      </c>
      <c r="M21" s="5">
        <f t="shared" si="3"/>
        <v>749374.57256999984</v>
      </c>
      <c r="N21" s="5">
        <f t="shared" si="6"/>
        <v>1028838.5886499994</v>
      </c>
      <c r="O21" s="22">
        <f t="shared" si="2"/>
        <v>99.954794174101806</v>
      </c>
      <c r="P21" s="22">
        <f t="shared" si="2"/>
        <v>96.034824229757561</v>
      </c>
      <c r="Q21" s="22">
        <f t="shared" si="2"/>
        <v>63.960654105659273</v>
      </c>
      <c r="R21" s="22">
        <f t="shared" si="2"/>
        <v>92.356742405375698</v>
      </c>
    </row>
    <row r="22" spans="2:18" x14ac:dyDescent="0.25">
      <c r="B22" s="11" t="s">
        <v>23</v>
      </c>
      <c r="C22" s="5">
        <v>19358287.955119964</v>
      </c>
      <c r="D22" s="5">
        <v>6161477.3760400862</v>
      </c>
      <c r="E22" s="5">
        <v>1984106.5662899539</v>
      </c>
      <c r="F22" s="5">
        <f t="shared" si="4"/>
        <v>27503871.897450004</v>
      </c>
      <c r="G22" s="5">
        <v>19214980.51633998</v>
      </c>
      <c r="H22" s="5">
        <v>5638034.691670116</v>
      </c>
      <c r="I22" s="5">
        <v>1300942.3424699344</v>
      </c>
      <c r="J22" s="5">
        <f t="shared" si="5"/>
        <v>26153957.55048003</v>
      </c>
      <c r="K22" s="5">
        <f t="shared" si="3"/>
        <v>143307.43877998367</v>
      </c>
      <c r="L22" s="5">
        <f t="shared" si="3"/>
        <v>523442.68436997011</v>
      </c>
      <c r="M22" s="5">
        <f t="shared" si="3"/>
        <v>683164.22382001951</v>
      </c>
      <c r="N22" s="5">
        <f t="shared" si="6"/>
        <v>1349914.3469699733</v>
      </c>
      <c r="O22" s="22">
        <f t="shared" si="2"/>
        <v>99.25971016077338</v>
      </c>
      <c r="P22" s="22">
        <f t="shared" si="2"/>
        <v>91.504591311079665</v>
      </c>
      <c r="Q22" s="22">
        <f t="shared" si="2"/>
        <v>65.568168795617851</v>
      </c>
      <c r="R22" s="22">
        <f t="shared" si="2"/>
        <v>95.091911597017258</v>
      </c>
    </row>
    <row r="23" spans="2:18" x14ac:dyDescent="0.25">
      <c r="B23" s="11" t="s">
        <v>24</v>
      </c>
      <c r="C23" s="5">
        <v>3426883.9279999998</v>
      </c>
      <c r="D23" s="5">
        <v>3995585.7540000002</v>
      </c>
      <c r="E23" s="5">
        <v>1024222.7750000004</v>
      </c>
      <c r="F23" s="5">
        <f t="shared" si="4"/>
        <v>8446692.4570000004</v>
      </c>
      <c r="G23" s="5">
        <v>3425443.1917400002</v>
      </c>
      <c r="H23" s="5">
        <v>3993633.7836500001</v>
      </c>
      <c r="I23" s="5">
        <v>547723.57890000008</v>
      </c>
      <c r="J23" s="5">
        <f t="shared" si="5"/>
        <v>7966800.5542900003</v>
      </c>
      <c r="K23" s="5">
        <f t="shared" si="3"/>
        <v>1440.736259999685</v>
      </c>
      <c r="L23" s="5">
        <f t="shared" si="3"/>
        <v>1951.970350000076</v>
      </c>
      <c r="M23" s="5">
        <f t="shared" si="3"/>
        <v>476499.19610000029</v>
      </c>
      <c r="N23" s="5">
        <f t="shared" si="6"/>
        <v>479891.90271000005</v>
      </c>
      <c r="O23" s="22">
        <f t="shared" si="2"/>
        <v>99.95795783311398</v>
      </c>
      <c r="P23" s="22">
        <f t="shared" si="2"/>
        <v>99.951146828771073</v>
      </c>
      <c r="Q23" s="22">
        <f t="shared" si="2"/>
        <v>53.476996632885829</v>
      </c>
      <c r="R23" s="22">
        <f t="shared" si="2"/>
        <v>94.318582034885139</v>
      </c>
    </row>
    <row r="24" spans="2:18" x14ac:dyDescent="0.25">
      <c r="B24" s="11" t="s">
        <v>25</v>
      </c>
      <c r="C24" s="5">
        <v>36659261.424999997</v>
      </c>
      <c r="D24" s="5">
        <v>52720430.730600014</v>
      </c>
      <c r="E24" s="5">
        <v>16628261.742430001</v>
      </c>
      <c r="F24" s="5">
        <f t="shared" si="4"/>
        <v>106007953.89803001</v>
      </c>
      <c r="G24" s="5">
        <v>36498254.996120006</v>
      </c>
      <c r="H24" s="5">
        <v>52595197.607819989</v>
      </c>
      <c r="I24" s="5">
        <v>13209624.734930009</v>
      </c>
      <c r="J24" s="5">
        <f t="shared" si="5"/>
        <v>102303077.33887</v>
      </c>
      <c r="K24" s="5">
        <f t="shared" si="3"/>
        <v>161006.42887999117</v>
      </c>
      <c r="L24" s="5">
        <f t="shared" si="3"/>
        <v>125233.12278002501</v>
      </c>
      <c r="M24" s="5">
        <f t="shared" si="3"/>
        <v>3418637.0074999928</v>
      </c>
      <c r="N24" s="5">
        <f t="shared" si="6"/>
        <v>3704876.559160009</v>
      </c>
      <c r="O24" s="22">
        <f t="shared" si="2"/>
        <v>99.56080285684591</v>
      </c>
      <c r="P24" s="22">
        <f t="shared" si="2"/>
        <v>99.762458081156495</v>
      </c>
      <c r="Q24" s="22">
        <f t="shared" si="2"/>
        <v>79.440803491944521</v>
      </c>
      <c r="R24" s="22">
        <f t="shared" si="2"/>
        <v>96.505095681099775</v>
      </c>
    </row>
    <row r="25" spans="2:18" x14ac:dyDescent="0.25">
      <c r="B25" s="11" t="s">
        <v>63</v>
      </c>
      <c r="C25" s="5">
        <v>316011.36300000001</v>
      </c>
      <c r="D25" s="5">
        <v>386368.38377999992</v>
      </c>
      <c r="E25" s="5">
        <v>120636.53000000003</v>
      </c>
      <c r="F25" s="5">
        <f t="shared" si="4"/>
        <v>823016.27677999996</v>
      </c>
      <c r="G25" s="5">
        <v>281814.61745000002</v>
      </c>
      <c r="H25" s="5">
        <v>355839.60896999994</v>
      </c>
      <c r="I25" s="5">
        <v>62797.180900000152</v>
      </c>
      <c r="J25" s="5">
        <f t="shared" si="5"/>
        <v>700451.40732000011</v>
      </c>
      <c r="K25" s="5">
        <f t="shared" si="3"/>
        <v>34196.745549999992</v>
      </c>
      <c r="L25" s="5">
        <f t="shared" si="3"/>
        <v>30528.774809999974</v>
      </c>
      <c r="M25" s="5">
        <f t="shared" si="3"/>
        <v>57839.349099999876</v>
      </c>
      <c r="N25" s="5">
        <f t="shared" si="6"/>
        <v>122564.86945999984</v>
      </c>
      <c r="O25" s="22">
        <f t="shared" si="2"/>
        <v>89.178634203099847</v>
      </c>
      <c r="P25" s="22">
        <f t="shared" si="2"/>
        <v>92.098531843800345</v>
      </c>
      <c r="Q25" s="22">
        <f t="shared" si="2"/>
        <v>52.054863398342221</v>
      </c>
      <c r="R25" s="22">
        <f t="shared" si="2"/>
        <v>85.107843803584629</v>
      </c>
    </row>
    <row r="26" spans="2:18" x14ac:dyDescent="0.25">
      <c r="B26" s="11" t="s">
        <v>26</v>
      </c>
      <c r="C26" s="5">
        <v>1564440.595</v>
      </c>
      <c r="D26" s="5">
        <v>1734171.8830000001</v>
      </c>
      <c r="E26" s="5">
        <v>1874981.9050000003</v>
      </c>
      <c r="F26" s="5">
        <f t="shared" si="4"/>
        <v>5173594.3830000004</v>
      </c>
      <c r="G26" s="5">
        <v>1546367.4299100002</v>
      </c>
      <c r="H26" s="5">
        <v>1082825.5175999997</v>
      </c>
      <c r="I26" s="5">
        <v>217650.48869000049</v>
      </c>
      <c r="J26" s="5">
        <f t="shared" si="5"/>
        <v>2846843.4362000003</v>
      </c>
      <c r="K26" s="5">
        <f t="shared" si="3"/>
        <v>18073.165089999791</v>
      </c>
      <c r="L26" s="5">
        <f t="shared" si="3"/>
        <v>651346.36540000048</v>
      </c>
      <c r="M26" s="5">
        <f t="shared" si="3"/>
        <v>1657331.4163099998</v>
      </c>
      <c r="N26" s="5">
        <f t="shared" si="6"/>
        <v>2326750.9468</v>
      </c>
      <c r="O26" s="22">
        <f t="shared" ref="O26:R47" si="7">+G26/C26*100</f>
        <v>98.844752229789862</v>
      </c>
      <c r="P26" s="22">
        <f t="shared" si="7"/>
        <v>62.440495559574217</v>
      </c>
      <c r="Q26" s="22">
        <f t="shared" si="7"/>
        <v>11.608138089738015</v>
      </c>
      <c r="R26" s="22">
        <f t="shared" si="7"/>
        <v>55.026413465162449</v>
      </c>
    </row>
    <row r="27" spans="2:18" x14ac:dyDescent="0.25">
      <c r="B27" s="11" t="s">
        <v>27</v>
      </c>
      <c r="C27" s="5">
        <v>66412857.777000003</v>
      </c>
      <c r="D27" s="5">
        <v>82699008.665899962</v>
      </c>
      <c r="E27" s="5">
        <v>23719375.012960017</v>
      </c>
      <c r="F27" s="5">
        <f t="shared" si="4"/>
        <v>172831241.45585999</v>
      </c>
      <c r="G27" s="5">
        <v>66398071.435139999</v>
      </c>
      <c r="H27" s="5">
        <v>82550482.151019976</v>
      </c>
      <c r="I27" s="5">
        <v>18457809.207490027</v>
      </c>
      <c r="J27" s="5">
        <f t="shared" si="5"/>
        <v>167406362.79365</v>
      </c>
      <c r="K27" s="5">
        <f t="shared" si="3"/>
        <v>14786.341860003769</v>
      </c>
      <c r="L27" s="5">
        <f t="shared" si="3"/>
        <v>148526.51487998664</v>
      </c>
      <c r="M27" s="5">
        <f t="shared" si="3"/>
        <v>5261565.8054699898</v>
      </c>
      <c r="N27" s="5">
        <f t="shared" si="6"/>
        <v>5424878.6622099802</v>
      </c>
      <c r="O27" s="22">
        <f t="shared" si="7"/>
        <v>99.977735724142974</v>
      </c>
      <c r="P27" s="22">
        <f t="shared" si="7"/>
        <v>99.82040109394778</v>
      </c>
      <c r="Q27" s="22">
        <f t="shared" si="7"/>
        <v>77.817434891960161</v>
      </c>
      <c r="R27" s="22">
        <f t="shared" si="7"/>
        <v>96.861170112236067</v>
      </c>
    </row>
    <row r="28" spans="2:18" x14ac:dyDescent="0.25">
      <c r="B28" s="11" t="s">
        <v>28</v>
      </c>
      <c r="C28" s="5">
        <v>6038066.2960000001</v>
      </c>
      <c r="D28" s="5">
        <v>8461695.5099999998</v>
      </c>
      <c r="E28" s="5">
        <v>2709841.8010000009</v>
      </c>
      <c r="F28" s="5">
        <f t="shared" si="4"/>
        <v>17209603.607000001</v>
      </c>
      <c r="G28" s="5">
        <v>6005727.6628299998</v>
      </c>
      <c r="H28" s="5">
        <v>8016803.9990799995</v>
      </c>
      <c r="I28" s="5">
        <v>2265843.9114400018</v>
      </c>
      <c r="J28" s="5">
        <f t="shared" si="5"/>
        <v>16288375.573350001</v>
      </c>
      <c r="K28" s="5">
        <f t="shared" ref="K28:M47" si="8">+C28-G28</f>
        <v>32338.633170000277</v>
      </c>
      <c r="L28" s="5">
        <f t="shared" si="8"/>
        <v>444891.51092000026</v>
      </c>
      <c r="M28" s="5">
        <f t="shared" si="8"/>
        <v>443997.88955999911</v>
      </c>
      <c r="N28" s="5">
        <f t="shared" si="6"/>
        <v>921228.03364999965</v>
      </c>
      <c r="O28" s="22">
        <f t="shared" si="7"/>
        <v>99.464420700524215</v>
      </c>
      <c r="P28" s="22">
        <f t="shared" si="7"/>
        <v>94.742288819135254</v>
      </c>
      <c r="Q28" s="22">
        <f t="shared" si="7"/>
        <v>83.615357568247987</v>
      </c>
      <c r="R28" s="22">
        <f t="shared" si="7"/>
        <v>94.647011897035853</v>
      </c>
    </row>
    <row r="29" spans="2:18" x14ac:dyDescent="0.25">
      <c r="B29" s="2" t="s">
        <v>29</v>
      </c>
      <c r="C29" s="5">
        <v>7980258.293800001</v>
      </c>
      <c r="D29" s="5">
        <v>15664548.869800001</v>
      </c>
      <c r="E29" s="5">
        <v>6555560.6344700009</v>
      </c>
      <c r="F29" s="5">
        <f t="shared" si="4"/>
        <v>30200367.798070002</v>
      </c>
      <c r="G29" s="5">
        <v>7942751.39047</v>
      </c>
      <c r="H29" s="5">
        <v>14698720.754220001</v>
      </c>
      <c r="I29" s="5">
        <v>1273354.8984600008</v>
      </c>
      <c r="J29" s="5">
        <f t="shared" si="5"/>
        <v>23914827.04315</v>
      </c>
      <c r="K29" s="5">
        <f t="shared" si="8"/>
        <v>37506.903330001049</v>
      </c>
      <c r="L29" s="5">
        <f t="shared" si="8"/>
        <v>965828.11557999998</v>
      </c>
      <c r="M29" s="5">
        <f t="shared" si="8"/>
        <v>5282205.7360100001</v>
      </c>
      <c r="N29" s="5">
        <f t="shared" si="6"/>
        <v>6285540.7549200011</v>
      </c>
      <c r="O29" s="22">
        <f t="shared" si="7"/>
        <v>99.530003892741902</v>
      </c>
      <c r="P29" s="22">
        <f t="shared" si="7"/>
        <v>93.83430621840607</v>
      </c>
      <c r="Q29" s="22">
        <f t="shared" si="7"/>
        <v>19.424042724348137</v>
      </c>
      <c r="R29" s="22">
        <f t="shared" si="7"/>
        <v>79.187204616356738</v>
      </c>
    </row>
    <row r="30" spans="2:18" x14ac:dyDescent="0.25">
      <c r="B30" s="2" t="s">
        <v>336</v>
      </c>
      <c r="C30" s="5">
        <v>3339306</v>
      </c>
      <c r="D30" s="5">
        <v>3960688.1919999998</v>
      </c>
      <c r="E30" s="5">
        <v>1255296</v>
      </c>
      <c r="F30" s="5">
        <f t="shared" si="4"/>
        <v>8555290.1919999998</v>
      </c>
      <c r="G30" s="5">
        <v>1609696.48878</v>
      </c>
      <c r="H30" s="5">
        <v>1605376.1058099999</v>
      </c>
      <c r="I30" s="5">
        <v>299093.12108999956</v>
      </c>
      <c r="J30" s="5">
        <f t="shared" si="5"/>
        <v>3514165.7156799994</v>
      </c>
      <c r="K30" s="5">
        <f t="shared" si="8"/>
        <v>1729609.51122</v>
      </c>
      <c r="L30" s="5">
        <f t="shared" si="8"/>
        <v>2355312.0861900002</v>
      </c>
      <c r="M30" s="5">
        <f t="shared" si="8"/>
        <v>956202.87891000044</v>
      </c>
      <c r="N30" s="5">
        <f t="shared" si="6"/>
        <v>5041124.4763200004</v>
      </c>
      <c r="O30" s="22">
        <f t="shared" si="7"/>
        <v>48.204521801236545</v>
      </c>
      <c r="P30" s="22">
        <f t="shared" si="7"/>
        <v>40.532756631855555</v>
      </c>
      <c r="Q30" s="22">
        <f t="shared" si="7"/>
        <v>23.826501565367813</v>
      </c>
      <c r="R30" s="22">
        <f t="shared" si="7"/>
        <v>41.07593824188541</v>
      </c>
    </row>
    <row r="31" spans="2:18" x14ac:dyDescent="0.25">
      <c r="B31" s="2" t="s">
        <v>30</v>
      </c>
      <c r="C31" s="5">
        <v>63306062.50564</v>
      </c>
      <c r="D31" s="5">
        <v>70340114.197410002</v>
      </c>
      <c r="E31" s="5">
        <v>31828764.795280024</v>
      </c>
      <c r="F31" s="5">
        <f t="shared" si="4"/>
        <v>165474941.49833003</v>
      </c>
      <c r="G31" s="5">
        <v>62950425.872230001</v>
      </c>
      <c r="H31" s="5">
        <v>70153818.083519995</v>
      </c>
      <c r="I31" s="5">
        <v>18896459.090320006</v>
      </c>
      <c r="J31" s="5">
        <f t="shared" si="5"/>
        <v>152000703.04606998</v>
      </c>
      <c r="K31" s="5">
        <f t="shared" si="8"/>
        <v>355636.63340999931</v>
      </c>
      <c r="L31" s="5">
        <f t="shared" si="8"/>
        <v>186296.11389000714</v>
      </c>
      <c r="M31" s="5">
        <f t="shared" si="8"/>
        <v>12932305.704960018</v>
      </c>
      <c r="N31" s="5">
        <f t="shared" si="6"/>
        <v>13474238.452260025</v>
      </c>
      <c r="O31" s="22">
        <f t="shared" si="7"/>
        <v>99.438226578412909</v>
      </c>
      <c r="P31" s="22">
        <f t="shared" si="7"/>
        <v>99.73514954302297</v>
      </c>
      <c r="Q31" s="22">
        <f t="shared" si="7"/>
        <v>59.369124789668916</v>
      </c>
      <c r="R31" s="22">
        <f t="shared" si="7"/>
        <v>91.857233288463775</v>
      </c>
    </row>
    <row r="32" spans="2:18" x14ac:dyDescent="0.25">
      <c r="B32" s="2" t="s">
        <v>31</v>
      </c>
      <c r="C32" s="5">
        <v>125018126.066</v>
      </c>
      <c r="D32" s="5">
        <v>255551173.06427997</v>
      </c>
      <c r="E32" s="5">
        <v>125433421.74137002</v>
      </c>
      <c r="F32" s="5">
        <f t="shared" si="4"/>
        <v>506002720.87164998</v>
      </c>
      <c r="G32" s="5">
        <v>124934778.47475</v>
      </c>
      <c r="H32" s="5">
        <v>254991277.05788004</v>
      </c>
      <c r="I32" s="5">
        <v>70274219.833799958</v>
      </c>
      <c r="J32" s="5">
        <f t="shared" si="5"/>
        <v>450200275.36642998</v>
      </c>
      <c r="K32" s="5">
        <f t="shared" si="8"/>
        <v>83347.591250002384</v>
      </c>
      <c r="L32" s="5">
        <f t="shared" si="8"/>
        <v>559896.00639992952</v>
      </c>
      <c r="M32" s="5">
        <f t="shared" si="8"/>
        <v>55159201.907570064</v>
      </c>
      <c r="N32" s="5">
        <f t="shared" si="6"/>
        <v>55802445.505219996</v>
      </c>
      <c r="O32" s="22">
        <f t="shared" si="7"/>
        <v>99.933331594487342</v>
      </c>
      <c r="P32" s="22">
        <f t="shared" si="7"/>
        <v>99.780906501157361</v>
      </c>
      <c r="Q32" s="22">
        <f t="shared" si="7"/>
        <v>56.025115840894223</v>
      </c>
      <c r="R32" s="22">
        <f t="shared" si="7"/>
        <v>88.971908014823782</v>
      </c>
    </row>
    <row r="33" spans="2:18" x14ac:dyDescent="0.25">
      <c r="B33" s="2" t="s">
        <v>32</v>
      </c>
      <c r="C33" s="5">
        <v>7566257.0429999996</v>
      </c>
      <c r="D33" s="5">
        <v>8488012.8834199999</v>
      </c>
      <c r="E33" s="5">
        <v>1912663.436999999</v>
      </c>
      <c r="F33" s="5">
        <f t="shared" si="4"/>
        <v>17966933.363419998</v>
      </c>
      <c r="G33" s="5">
        <v>7553352.7269100007</v>
      </c>
      <c r="H33" s="5">
        <v>6747652.1640899982</v>
      </c>
      <c r="I33" s="5">
        <v>885855.11078999937</v>
      </c>
      <c r="J33" s="5">
        <f t="shared" si="5"/>
        <v>15186860.001789998</v>
      </c>
      <c r="K33" s="5">
        <f t="shared" si="8"/>
        <v>12904.316089998931</v>
      </c>
      <c r="L33" s="5">
        <f t="shared" si="8"/>
        <v>1740360.7193300016</v>
      </c>
      <c r="M33" s="5">
        <f t="shared" si="8"/>
        <v>1026808.3262099996</v>
      </c>
      <c r="N33" s="5">
        <f t="shared" si="6"/>
        <v>2780073.3616300002</v>
      </c>
      <c r="O33" s="22">
        <f t="shared" si="7"/>
        <v>99.829449144845825</v>
      </c>
      <c r="P33" s="22">
        <f t="shared" si="7"/>
        <v>79.496252618448267</v>
      </c>
      <c r="Q33" s="22">
        <f t="shared" si="7"/>
        <v>46.315263503936571</v>
      </c>
      <c r="R33" s="22">
        <f t="shared" si="7"/>
        <v>84.526723033936747</v>
      </c>
    </row>
    <row r="34" spans="2:18" x14ac:dyDescent="0.25">
      <c r="B34" s="2" t="s">
        <v>33</v>
      </c>
      <c r="C34" s="5">
        <v>42055258.883000001</v>
      </c>
      <c r="D34" s="5">
        <v>53780670.687999994</v>
      </c>
      <c r="E34" s="5">
        <v>25395133.065139994</v>
      </c>
      <c r="F34" s="5">
        <f t="shared" si="4"/>
        <v>121231062.63613999</v>
      </c>
      <c r="G34" s="5">
        <v>29146085.103359997</v>
      </c>
      <c r="H34" s="5">
        <v>47960823.203490004</v>
      </c>
      <c r="I34" s="5">
        <v>9011569.5508099943</v>
      </c>
      <c r="J34" s="5">
        <f t="shared" si="5"/>
        <v>86118477.857659996</v>
      </c>
      <c r="K34" s="5">
        <f t="shared" si="8"/>
        <v>12909173.779640004</v>
      </c>
      <c r="L34" s="5">
        <f t="shared" si="8"/>
        <v>5819847.4845099896</v>
      </c>
      <c r="M34" s="5">
        <f t="shared" si="8"/>
        <v>16383563.51433</v>
      </c>
      <c r="N34" s="5">
        <f t="shared" si="6"/>
        <v>35112584.778479993</v>
      </c>
      <c r="O34" s="22">
        <f t="shared" si="7"/>
        <v>69.304257963185961</v>
      </c>
      <c r="P34" s="22">
        <f t="shared" si="7"/>
        <v>89.178551680262757</v>
      </c>
      <c r="Q34" s="22">
        <f t="shared" si="7"/>
        <v>35.485419697131711</v>
      </c>
      <c r="R34" s="22">
        <f t="shared" si="7"/>
        <v>71.036643567279398</v>
      </c>
    </row>
    <row r="35" spans="2:18" x14ac:dyDescent="0.25">
      <c r="B35" s="2" t="s">
        <v>34</v>
      </c>
      <c r="C35" s="5">
        <v>662055.92500000005</v>
      </c>
      <c r="D35" s="5">
        <v>695569.25450999988</v>
      </c>
      <c r="E35" s="5">
        <v>434435.02737000003</v>
      </c>
      <c r="F35" s="5">
        <f t="shared" si="4"/>
        <v>1792060.20688</v>
      </c>
      <c r="G35" s="5">
        <v>571285.91399000003</v>
      </c>
      <c r="H35" s="5">
        <v>670170.64182000002</v>
      </c>
      <c r="I35" s="5">
        <v>173854.05843999982</v>
      </c>
      <c r="J35" s="5">
        <f t="shared" si="5"/>
        <v>1415310.6142499999</v>
      </c>
      <c r="K35" s="5">
        <f t="shared" si="8"/>
        <v>90770.011010000017</v>
      </c>
      <c r="L35" s="5">
        <f t="shared" si="8"/>
        <v>25398.612689999864</v>
      </c>
      <c r="M35" s="5">
        <f t="shared" si="8"/>
        <v>260580.96893000021</v>
      </c>
      <c r="N35" s="5">
        <f t="shared" si="6"/>
        <v>376749.59263000009</v>
      </c>
      <c r="O35" s="22">
        <f t="shared" si="7"/>
        <v>86.289676206734342</v>
      </c>
      <c r="P35" s="22">
        <f t="shared" si="7"/>
        <v>96.34851418096504</v>
      </c>
      <c r="Q35" s="22">
        <f t="shared" si="7"/>
        <v>40.018425653309862</v>
      </c>
      <c r="R35" s="22">
        <f t="shared" si="7"/>
        <v>78.976733528058972</v>
      </c>
    </row>
    <row r="36" spans="2:18" x14ac:dyDescent="0.25">
      <c r="B36" s="2" t="s">
        <v>35</v>
      </c>
      <c r="C36" s="5">
        <v>1429315.953</v>
      </c>
      <c r="D36" s="5">
        <v>2028435.5847399996</v>
      </c>
      <c r="E36" s="5">
        <v>537662.59000000032</v>
      </c>
      <c r="F36" s="5">
        <f t="shared" si="4"/>
        <v>3995414.1277399999</v>
      </c>
      <c r="G36" s="5">
        <v>1427369.2827999999</v>
      </c>
      <c r="H36" s="5">
        <v>2006966.5816800001</v>
      </c>
      <c r="I36" s="5">
        <v>394059.87933000037</v>
      </c>
      <c r="J36" s="5">
        <f t="shared" si="5"/>
        <v>3828395.7438100004</v>
      </c>
      <c r="K36" s="5">
        <f t="shared" si="8"/>
        <v>1946.6702000000514</v>
      </c>
      <c r="L36" s="5">
        <f t="shared" si="8"/>
        <v>21469.003059999552</v>
      </c>
      <c r="M36" s="5">
        <f t="shared" si="8"/>
        <v>143602.71066999994</v>
      </c>
      <c r="N36" s="5">
        <f t="shared" si="6"/>
        <v>167018.38392999955</v>
      </c>
      <c r="O36" s="22">
        <f t="shared" si="7"/>
        <v>99.863804066839506</v>
      </c>
      <c r="P36" s="22">
        <f t="shared" si="7"/>
        <v>98.941597987063929</v>
      </c>
      <c r="Q36" s="22">
        <f t="shared" si="7"/>
        <v>73.291295816210706</v>
      </c>
      <c r="R36" s="22">
        <f t="shared" si="7"/>
        <v>95.819747876186412</v>
      </c>
    </row>
    <row r="37" spans="2:18" x14ac:dyDescent="0.25">
      <c r="B37" s="2" t="s">
        <v>295</v>
      </c>
      <c r="C37" s="5">
        <v>14295639.823999999</v>
      </c>
      <c r="D37" s="5">
        <v>30478821.758000001</v>
      </c>
      <c r="E37" s="5">
        <v>6757593.3999999985</v>
      </c>
      <c r="F37" s="5">
        <f t="shared" si="4"/>
        <v>51532054.982000001</v>
      </c>
      <c r="G37" s="5">
        <v>14293105.138840001</v>
      </c>
      <c r="H37" s="5">
        <v>29182077.316860002</v>
      </c>
      <c r="I37" s="5">
        <v>3427611.3609400019</v>
      </c>
      <c r="J37" s="5">
        <f t="shared" si="5"/>
        <v>46902793.816640005</v>
      </c>
      <c r="K37" s="5">
        <f t="shared" si="8"/>
        <v>2534.6851599980146</v>
      </c>
      <c r="L37" s="5">
        <f t="shared" si="8"/>
        <v>1296744.4411399998</v>
      </c>
      <c r="M37" s="5">
        <f t="shared" si="8"/>
        <v>3329982.0390599966</v>
      </c>
      <c r="N37" s="5">
        <f t="shared" si="6"/>
        <v>4629261.1653599944</v>
      </c>
      <c r="O37" s="22">
        <f t="shared" si="7"/>
        <v>99.982269522797139</v>
      </c>
      <c r="P37" s="22">
        <f t="shared" si="7"/>
        <v>95.745424638012338</v>
      </c>
      <c r="Q37" s="22">
        <f t="shared" si="7"/>
        <v>50.722367536052147</v>
      </c>
      <c r="R37" s="22">
        <f t="shared" si="7"/>
        <v>91.016734793562989</v>
      </c>
    </row>
    <row r="38" spans="2:18" x14ac:dyDescent="0.25">
      <c r="B38" s="12" t="s">
        <v>36</v>
      </c>
      <c r="C38" s="5">
        <v>2460764.2949999999</v>
      </c>
      <c r="D38" s="5">
        <v>3455179.2190000005</v>
      </c>
      <c r="E38" s="5">
        <v>2490087.4059999995</v>
      </c>
      <c r="F38" s="5">
        <f t="shared" si="4"/>
        <v>8406030.9199999999</v>
      </c>
      <c r="G38" s="5">
        <v>2445933.2832300002</v>
      </c>
      <c r="H38" s="5">
        <v>3298283.8830699995</v>
      </c>
      <c r="I38" s="5">
        <v>993652.01253000088</v>
      </c>
      <c r="J38" s="5">
        <f t="shared" si="5"/>
        <v>6737869.1788300006</v>
      </c>
      <c r="K38" s="5">
        <f t="shared" si="8"/>
        <v>14831.01176999975</v>
      </c>
      <c r="L38" s="5">
        <f t="shared" si="8"/>
        <v>156895.33593000099</v>
      </c>
      <c r="M38" s="5">
        <f t="shared" si="8"/>
        <v>1496435.3934699986</v>
      </c>
      <c r="N38" s="5">
        <f t="shared" si="6"/>
        <v>1668161.7411699994</v>
      </c>
      <c r="O38" s="22">
        <f t="shared" si="7"/>
        <v>99.397300594773156</v>
      </c>
      <c r="P38" s="22">
        <f t="shared" si="7"/>
        <v>95.459125967555167</v>
      </c>
      <c r="Q38" s="22">
        <f t="shared" si="7"/>
        <v>39.904302561257204</v>
      </c>
      <c r="R38" s="22">
        <f t="shared" si="7"/>
        <v>80.15517957231117</v>
      </c>
    </row>
    <row r="39" spans="2:18" x14ac:dyDescent="0.25">
      <c r="B39" s="2" t="s">
        <v>318</v>
      </c>
      <c r="C39" s="5">
        <v>227728</v>
      </c>
      <c r="D39" s="5">
        <v>303155.10400000005</v>
      </c>
      <c r="E39" s="5">
        <v>122686.68999999994</v>
      </c>
      <c r="F39" s="5">
        <f t="shared" si="4"/>
        <v>653569.79399999999</v>
      </c>
      <c r="G39" s="5">
        <v>227720.99015</v>
      </c>
      <c r="H39" s="5">
        <v>292029.44343999994</v>
      </c>
      <c r="I39" s="5">
        <v>66190.40862000006</v>
      </c>
      <c r="J39" s="5">
        <f t="shared" si="5"/>
        <v>585940.84220999992</v>
      </c>
      <c r="K39" s="5">
        <f t="shared" si="8"/>
        <v>7.0098500000021886</v>
      </c>
      <c r="L39" s="5">
        <f t="shared" si="8"/>
        <v>11125.660560000106</v>
      </c>
      <c r="M39" s="5">
        <f t="shared" si="8"/>
        <v>56496.281379999884</v>
      </c>
      <c r="N39" s="5">
        <f t="shared" si="6"/>
        <v>67628.951789999992</v>
      </c>
      <c r="O39" s="22">
        <f t="shared" si="7"/>
        <v>99.996921832185777</v>
      </c>
      <c r="P39" s="22">
        <f t="shared" si="7"/>
        <v>96.330043461844511</v>
      </c>
      <c r="Q39" s="22">
        <f t="shared" si="7"/>
        <v>53.950765661703073</v>
      </c>
      <c r="R39" s="22">
        <f t="shared" si="7"/>
        <v>89.65237493977574</v>
      </c>
    </row>
    <row r="40" spans="2:18" x14ac:dyDescent="0.25">
      <c r="B40" s="2" t="s">
        <v>37</v>
      </c>
      <c r="C40" s="5">
        <v>5852311.6920699999</v>
      </c>
      <c r="D40" s="5">
        <v>13244641.36902</v>
      </c>
      <c r="E40" s="5">
        <v>3777151.4822900034</v>
      </c>
      <c r="F40" s="5">
        <f t="shared" si="4"/>
        <v>22874104.543380003</v>
      </c>
      <c r="G40" s="5">
        <v>5802715.7749700006</v>
      </c>
      <c r="H40" s="5">
        <v>12201406.538069995</v>
      </c>
      <c r="I40" s="5">
        <v>1792664.3446000069</v>
      </c>
      <c r="J40" s="5">
        <f t="shared" si="5"/>
        <v>19796786.657640003</v>
      </c>
      <c r="K40" s="5">
        <f t="shared" si="8"/>
        <v>49595.917099999264</v>
      </c>
      <c r="L40" s="5">
        <f t="shared" si="8"/>
        <v>1043234.830950005</v>
      </c>
      <c r="M40" s="5">
        <f t="shared" si="8"/>
        <v>1984487.1376899965</v>
      </c>
      <c r="N40" s="5">
        <f t="shared" si="6"/>
        <v>3077317.8857400008</v>
      </c>
      <c r="O40" s="22">
        <f t="shared" si="7"/>
        <v>99.152541427907835</v>
      </c>
      <c r="P40" s="22">
        <f t="shared" si="7"/>
        <v>92.123344061318306</v>
      </c>
      <c r="Q40" s="22">
        <f t="shared" si="7"/>
        <v>47.460747947369967</v>
      </c>
      <c r="R40" s="22">
        <f t="shared" si="7"/>
        <v>86.546717577932</v>
      </c>
    </row>
    <row r="41" spans="2:18" x14ac:dyDescent="0.25">
      <c r="B41" s="2" t="s">
        <v>38</v>
      </c>
      <c r="C41" s="5">
        <v>613</v>
      </c>
      <c r="D41" s="5">
        <v>908.2639999999999</v>
      </c>
      <c r="E41" s="5">
        <v>307.85599999999999</v>
      </c>
      <c r="F41" s="5">
        <f t="shared" si="4"/>
        <v>1829.12</v>
      </c>
      <c r="G41" s="5">
        <v>612.62197999999989</v>
      </c>
      <c r="H41" s="5">
        <v>907.27021000000013</v>
      </c>
      <c r="I41" s="5">
        <v>244.16308999999978</v>
      </c>
      <c r="J41" s="5">
        <f t="shared" si="5"/>
        <v>1764.0552799999998</v>
      </c>
      <c r="K41" s="5">
        <f t="shared" si="8"/>
        <v>0.37802000000010594</v>
      </c>
      <c r="L41" s="5">
        <f t="shared" si="8"/>
        <v>0.99378999999976259</v>
      </c>
      <c r="M41" s="5">
        <f t="shared" si="8"/>
        <v>63.692910000000211</v>
      </c>
      <c r="N41" s="5">
        <f t="shared" si="6"/>
        <v>65.064720000000079</v>
      </c>
      <c r="O41" s="22">
        <f t="shared" si="7"/>
        <v>99.938332789559524</v>
      </c>
      <c r="P41" s="22">
        <f t="shared" si="7"/>
        <v>99.890583574819686</v>
      </c>
      <c r="Q41" s="22">
        <f t="shared" si="7"/>
        <v>79.310810898601886</v>
      </c>
      <c r="R41" s="22">
        <f t="shared" si="7"/>
        <v>96.442840272918119</v>
      </c>
    </row>
    <row r="42" spans="2:18" x14ac:dyDescent="0.25">
      <c r="B42" s="2" t="s">
        <v>39</v>
      </c>
      <c r="C42" s="5">
        <v>10496914.289000001</v>
      </c>
      <c r="D42" s="5">
        <v>14347859.969999999</v>
      </c>
      <c r="E42" s="5">
        <v>4823045.1720000021</v>
      </c>
      <c r="F42" s="5">
        <f t="shared" si="4"/>
        <v>29667819.431000002</v>
      </c>
      <c r="G42" s="5">
        <v>10496100.13851</v>
      </c>
      <c r="H42" s="5">
        <v>14345392.598540001</v>
      </c>
      <c r="I42" s="5">
        <v>2138827.5173400007</v>
      </c>
      <c r="J42" s="5">
        <f t="shared" si="5"/>
        <v>26980320.254390001</v>
      </c>
      <c r="K42" s="5">
        <f t="shared" si="8"/>
        <v>814.150490000844</v>
      </c>
      <c r="L42" s="5">
        <f t="shared" si="8"/>
        <v>2467.3714599981904</v>
      </c>
      <c r="M42" s="5">
        <f t="shared" si="8"/>
        <v>2684217.6546600014</v>
      </c>
      <c r="N42" s="5">
        <f t="shared" si="6"/>
        <v>2687499.1766100004</v>
      </c>
      <c r="O42" s="22">
        <f t="shared" si="7"/>
        <v>99.992243906470165</v>
      </c>
      <c r="P42" s="22">
        <f t="shared" si="7"/>
        <v>99.982803209223135</v>
      </c>
      <c r="Q42" s="22">
        <f t="shared" si="7"/>
        <v>44.345998037855402</v>
      </c>
      <c r="R42" s="22">
        <f t="shared" si="7"/>
        <v>90.941366004803768</v>
      </c>
    </row>
    <row r="43" spans="2:18" x14ac:dyDescent="0.25">
      <c r="B43" s="2" t="s">
        <v>40</v>
      </c>
      <c r="C43" s="5">
        <v>387672.80800000002</v>
      </c>
      <c r="D43" s="5">
        <v>628610.03600000008</v>
      </c>
      <c r="E43" s="5">
        <v>172354.18699999992</v>
      </c>
      <c r="F43" s="5">
        <f t="shared" si="4"/>
        <v>1188637.031</v>
      </c>
      <c r="G43" s="5">
        <v>387649.29199000006</v>
      </c>
      <c r="H43" s="5">
        <v>628403.85395999986</v>
      </c>
      <c r="I43" s="5">
        <v>94067.485120000201</v>
      </c>
      <c r="J43" s="5">
        <f t="shared" si="5"/>
        <v>1110120.6310700001</v>
      </c>
      <c r="K43" s="5">
        <f t="shared" si="8"/>
        <v>23.516009999962989</v>
      </c>
      <c r="L43" s="5">
        <f t="shared" si="8"/>
        <v>206.18204000021797</v>
      </c>
      <c r="M43" s="5">
        <f t="shared" si="8"/>
        <v>78286.701879999717</v>
      </c>
      <c r="N43" s="5">
        <f t="shared" si="6"/>
        <v>78516.399929999898</v>
      </c>
      <c r="O43" s="22">
        <f t="shared" si="7"/>
        <v>99.993934057402356</v>
      </c>
      <c r="P43" s="22">
        <f t="shared" si="7"/>
        <v>99.967200326403912</v>
      </c>
      <c r="Q43" s="22">
        <f t="shared" si="7"/>
        <v>54.57800982809907</v>
      </c>
      <c r="R43" s="22">
        <f t="shared" si="7"/>
        <v>93.394417481344661</v>
      </c>
    </row>
    <row r="44" spans="2:18" x14ac:dyDescent="0.25">
      <c r="B44" s="2" t="s">
        <v>41</v>
      </c>
      <c r="C44" s="5">
        <v>2901676.9980000001</v>
      </c>
      <c r="D44" s="5">
        <v>3797168.07</v>
      </c>
      <c r="E44" s="5">
        <v>1155931.9310000017</v>
      </c>
      <c r="F44" s="5">
        <f t="shared" si="4"/>
        <v>7854776.9990000017</v>
      </c>
      <c r="G44" s="5">
        <v>2899353.3819899997</v>
      </c>
      <c r="H44" s="5">
        <v>3788033.0093</v>
      </c>
      <c r="I44" s="5">
        <v>1145111.9808999998</v>
      </c>
      <c r="J44" s="5">
        <f t="shared" si="5"/>
        <v>7832498.3721899996</v>
      </c>
      <c r="K44" s="5">
        <f t="shared" si="8"/>
        <v>2323.6160100004636</v>
      </c>
      <c r="L44" s="5">
        <f t="shared" si="8"/>
        <v>9135.0606999997981</v>
      </c>
      <c r="M44" s="5">
        <f t="shared" si="8"/>
        <v>10819.950100001879</v>
      </c>
      <c r="N44" s="5">
        <f t="shared" si="6"/>
        <v>22278.626810002141</v>
      </c>
      <c r="O44" s="22">
        <f t="shared" si="7"/>
        <v>99.91992161734052</v>
      </c>
      <c r="P44" s="22">
        <f t="shared" si="7"/>
        <v>99.759424378073419</v>
      </c>
      <c r="Q44" s="22">
        <f t="shared" si="7"/>
        <v>99.063963040570954</v>
      </c>
      <c r="R44" s="22">
        <f t="shared" si="7"/>
        <v>99.716368436521634</v>
      </c>
    </row>
    <row r="45" spans="2:18" x14ac:dyDescent="0.25">
      <c r="B45" s="2" t="s">
        <v>42</v>
      </c>
      <c r="C45" s="5">
        <v>1360467.209</v>
      </c>
      <c r="D45" s="5">
        <v>1640429.9999999998</v>
      </c>
      <c r="E45" s="5">
        <v>723188</v>
      </c>
      <c r="F45" s="5">
        <f t="shared" si="4"/>
        <v>3724085.2089999998</v>
      </c>
      <c r="G45" s="5">
        <v>1360467.2015799999</v>
      </c>
      <c r="H45" s="5">
        <v>1640429.9822400005</v>
      </c>
      <c r="I45" s="5">
        <v>617622.60183999967</v>
      </c>
      <c r="J45" s="5">
        <f t="shared" si="5"/>
        <v>3618519.7856600001</v>
      </c>
      <c r="K45" s="5">
        <f t="shared" si="8"/>
        <v>7.4200001545250416E-3</v>
      </c>
      <c r="L45" s="5">
        <f t="shared" si="8"/>
        <v>1.7759999260306358E-2</v>
      </c>
      <c r="M45" s="5">
        <f t="shared" si="8"/>
        <v>105565.39816000033</v>
      </c>
      <c r="N45" s="5">
        <f t="shared" si="6"/>
        <v>105565.42333999975</v>
      </c>
      <c r="O45" s="22">
        <f t="shared" si="7"/>
        <v>99.99999945459912</v>
      </c>
      <c r="P45" s="22">
        <f t="shared" si="7"/>
        <v>99.999998917357075</v>
      </c>
      <c r="Q45" s="22">
        <f t="shared" si="7"/>
        <v>85.402772424321142</v>
      </c>
      <c r="R45" s="22">
        <f t="shared" si="7"/>
        <v>97.165332761858409</v>
      </c>
    </row>
    <row r="46" spans="2:18" x14ac:dyDescent="0.25">
      <c r="B46" s="2" t="s">
        <v>43</v>
      </c>
      <c r="C46" s="5">
        <v>999875</v>
      </c>
      <c r="D46" s="5">
        <v>1236333.4449999998</v>
      </c>
      <c r="E46" s="5">
        <v>455141</v>
      </c>
      <c r="F46" s="5">
        <f t="shared" si="4"/>
        <v>2691349.4449999998</v>
      </c>
      <c r="G46" s="5">
        <v>999875.00000000012</v>
      </c>
      <c r="H46" s="5">
        <v>1236262.5433400003</v>
      </c>
      <c r="I46" s="5">
        <v>120845.68602999998</v>
      </c>
      <c r="J46" s="5">
        <f t="shared" si="5"/>
        <v>2356983.2293700003</v>
      </c>
      <c r="K46" s="5">
        <f t="shared" si="8"/>
        <v>0</v>
      </c>
      <c r="L46" s="5">
        <f t="shared" si="8"/>
        <v>70.901659999508411</v>
      </c>
      <c r="M46" s="5">
        <f t="shared" si="8"/>
        <v>334295.31397000002</v>
      </c>
      <c r="N46" s="5">
        <f t="shared" si="6"/>
        <v>334366.21562999953</v>
      </c>
      <c r="O46" s="22">
        <f t="shared" si="7"/>
        <v>100.00000000000003</v>
      </c>
      <c r="P46" s="22">
        <f t="shared" si="7"/>
        <v>99.994265166870136</v>
      </c>
      <c r="Q46" s="22">
        <f t="shared" si="7"/>
        <v>26.551263461213114</v>
      </c>
      <c r="R46" s="22">
        <f t="shared" si="7"/>
        <v>87.576261557146111</v>
      </c>
    </row>
    <row r="47" spans="2:18" x14ac:dyDescent="0.25">
      <c r="B47" s="2" t="s">
        <v>44</v>
      </c>
      <c r="C47" s="5">
        <v>193079.054</v>
      </c>
      <c r="D47" s="5">
        <v>342966.11499999999</v>
      </c>
      <c r="E47" s="5">
        <v>87007.758000000031</v>
      </c>
      <c r="F47" s="5">
        <f t="shared" si="4"/>
        <v>623052.92700000003</v>
      </c>
      <c r="G47" s="5">
        <v>193075.66829000003</v>
      </c>
      <c r="H47" s="5">
        <v>342897.35399999993</v>
      </c>
      <c r="I47" s="5">
        <v>56070.595230000094</v>
      </c>
      <c r="J47" s="5">
        <f t="shared" si="5"/>
        <v>592043.61752000009</v>
      </c>
      <c r="K47" s="5">
        <f t="shared" si="8"/>
        <v>3.3857099999731872</v>
      </c>
      <c r="L47" s="5">
        <f t="shared" si="8"/>
        <v>68.761000000056811</v>
      </c>
      <c r="M47" s="5">
        <f t="shared" si="8"/>
        <v>30937.162769999937</v>
      </c>
      <c r="N47" s="5">
        <f t="shared" si="6"/>
        <v>31009.309479999967</v>
      </c>
      <c r="O47" s="22">
        <f t="shared" si="7"/>
        <v>99.998246464373096</v>
      </c>
      <c r="P47" s="22">
        <f t="shared" si="7"/>
        <v>99.97995108058997</v>
      </c>
      <c r="Q47" s="22">
        <f t="shared" si="7"/>
        <v>64.443213477584464</v>
      </c>
      <c r="R47" s="22">
        <f t="shared" si="7"/>
        <v>95.023005568835089</v>
      </c>
    </row>
    <row r="48" spans="2:18" x14ac:dyDescent="0.25">
      <c r="C48" s="5"/>
      <c r="D48" s="5"/>
      <c r="E48" s="5"/>
      <c r="F48" s="5"/>
      <c r="G48" s="5"/>
      <c r="H48" s="5"/>
      <c r="I48" s="5"/>
      <c r="J48" s="5"/>
      <c r="K48" s="5"/>
      <c r="L48" s="5"/>
      <c r="M48" s="5"/>
      <c r="N48" s="5"/>
      <c r="O48" s="22"/>
      <c r="P48" s="22"/>
      <c r="Q48" s="22"/>
      <c r="R48" s="22"/>
    </row>
    <row r="49" spans="1:18" ht="15" x14ac:dyDescent="0.4">
      <c r="A49" s="2" t="s">
        <v>45</v>
      </c>
      <c r="C49" s="10">
        <f>SUM(C51:C53)</f>
        <v>253369365.93300003</v>
      </c>
      <c r="D49" s="10">
        <f>SUM(D51:D53)</f>
        <v>311240545.83799994</v>
      </c>
      <c r="E49" s="10">
        <f>SUM(E51:E53)</f>
        <v>94681918.468999997</v>
      </c>
      <c r="F49" s="10">
        <f t="shared" ref="F49:N49" si="9">SUM(F51:F53)</f>
        <v>659291830.23999989</v>
      </c>
      <c r="G49" s="10">
        <f>SUM(G51:G53)</f>
        <v>253367709.89325005</v>
      </c>
      <c r="H49" s="10">
        <f>SUM(H51:H53)</f>
        <v>310330540.25570983</v>
      </c>
      <c r="I49" s="10">
        <f>SUM(I51:I53)</f>
        <v>93820841.88210012</v>
      </c>
      <c r="J49" s="10">
        <f>SUM(J51:J53)</f>
        <v>657519092.03105998</v>
      </c>
      <c r="K49" s="10">
        <f t="shared" si="9"/>
        <v>1656.0397499874234</v>
      </c>
      <c r="L49" s="10">
        <f t="shared" si="9"/>
        <v>910005.58229009807</v>
      </c>
      <c r="M49" s="10">
        <f t="shared" si="9"/>
        <v>861076.58689987659</v>
      </c>
      <c r="N49" s="10">
        <f t="shared" si="9"/>
        <v>1772738.2089399621</v>
      </c>
      <c r="O49" s="22">
        <f>+G49/C49*100</f>
        <v>99.999346393063774</v>
      </c>
      <c r="P49" s="22">
        <f>+H49/D49*100</f>
        <v>99.707619847587665</v>
      </c>
      <c r="Q49" s="22">
        <f>+I49/E49*100</f>
        <v>99.090558576734153</v>
      </c>
      <c r="R49" s="22">
        <f>+J49/F49*100</f>
        <v>99.731114792019397</v>
      </c>
    </row>
    <row r="50" spans="1:18" x14ac:dyDescent="0.25">
      <c r="C50" s="5"/>
      <c r="D50" s="5"/>
      <c r="E50" s="5"/>
      <c r="F50" s="5"/>
      <c r="G50" s="5"/>
      <c r="H50" s="5"/>
      <c r="I50" s="5"/>
      <c r="J50" s="5"/>
      <c r="K50" s="5"/>
      <c r="L50" s="5"/>
      <c r="M50" s="5"/>
      <c r="N50" s="5"/>
      <c r="O50" s="22"/>
      <c r="P50" s="22"/>
      <c r="Q50" s="22"/>
      <c r="R50" s="22"/>
    </row>
    <row r="51" spans="1:18" x14ac:dyDescent="0.25">
      <c r="B51" s="2" t="s">
        <v>46</v>
      </c>
      <c r="C51" s="5">
        <v>21800110.546999998</v>
      </c>
      <c r="D51" s="5">
        <v>77263094.467000008</v>
      </c>
      <c r="E51" s="5">
        <v>16964312.776000008</v>
      </c>
      <c r="F51" s="5">
        <f>SUM(C51:E51)</f>
        <v>116027517.79000001</v>
      </c>
      <c r="G51" s="5">
        <v>21799710.4296</v>
      </c>
      <c r="H51" s="5">
        <v>77179724.482940003</v>
      </c>
      <c r="I51" s="5">
        <v>16442480.552479997</v>
      </c>
      <c r="J51" s="5">
        <f>SUM(G51:I51)</f>
        <v>115421915.46502</v>
      </c>
      <c r="K51" s="5">
        <f>+C51-G51</f>
        <v>400.1173999980092</v>
      </c>
      <c r="L51" s="5">
        <f>+D51-H51</f>
        <v>83369.984060004354</v>
      </c>
      <c r="M51" s="5">
        <f>+E51-I51</f>
        <v>521832.22352001071</v>
      </c>
      <c r="N51" s="5">
        <f>SUM(K51:M51)</f>
        <v>605602.32498001307</v>
      </c>
      <c r="O51" s="22">
        <f>+G51/C51*100</f>
        <v>99.998164608389786</v>
      </c>
      <c r="P51" s="22">
        <f>+H51/D51*100</f>
        <v>99.892095981095324</v>
      </c>
      <c r="Q51" s="22">
        <f>+I51/E51*100</f>
        <v>96.923941273599581</v>
      </c>
      <c r="R51" s="22">
        <f>+J51/F51*100</f>
        <v>99.478052847708</v>
      </c>
    </row>
    <row r="52" spans="1:18" ht="15.6" x14ac:dyDescent="0.25">
      <c r="B52" s="2" t="s">
        <v>60</v>
      </c>
      <c r="C52" s="5"/>
      <c r="D52" s="5"/>
      <c r="E52" s="5"/>
      <c r="F52" s="5"/>
      <c r="G52" s="5"/>
      <c r="H52" s="5"/>
      <c r="I52" s="5"/>
      <c r="J52" s="5"/>
      <c r="K52" s="5"/>
      <c r="L52" s="5"/>
      <c r="M52" s="5"/>
      <c r="N52" s="5"/>
      <c r="O52" s="22"/>
      <c r="P52" s="22"/>
      <c r="Q52" s="22"/>
      <c r="R52" s="22"/>
    </row>
    <row r="53" spans="1:18" ht="15.6" x14ac:dyDescent="0.25">
      <c r="B53" s="2" t="s">
        <v>61</v>
      </c>
      <c r="C53" s="5">
        <v>231569255.38600004</v>
      </c>
      <c r="D53" s="5">
        <v>233977451.37099993</v>
      </c>
      <c r="E53" s="5">
        <v>77717605.692999989</v>
      </c>
      <c r="F53" s="5">
        <f>SUM(C53:E53)</f>
        <v>543264312.44999993</v>
      </c>
      <c r="G53" s="5">
        <v>231567999.46365005</v>
      </c>
      <c r="H53" s="5">
        <v>233150815.77276984</v>
      </c>
      <c r="I53" s="5">
        <v>77378361.329620123</v>
      </c>
      <c r="J53" s="5">
        <f>SUM(G53:I53)</f>
        <v>542097176.56604004</v>
      </c>
      <c r="K53" s="5">
        <f t="shared" ref="K53:M54" si="10">+C53-G53</f>
        <v>1255.9223499894142</v>
      </c>
      <c r="L53" s="5">
        <f t="shared" si="10"/>
        <v>826635.59823009372</v>
      </c>
      <c r="M53" s="5">
        <f t="shared" si="10"/>
        <v>339244.36337986588</v>
      </c>
      <c r="N53" s="5">
        <f>SUM(K53:M53)</f>
        <v>1167135.883959949</v>
      </c>
      <c r="O53" s="22">
        <f t="shared" ref="O53:R54" si="11">+G53/C53*100</f>
        <v>99.999457647195911</v>
      </c>
      <c r="P53" s="22">
        <f t="shared" si="11"/>
        <v>99.646702879535439</v>
      </c>
      <c r="Q53" s="22">
        <f t="shared" si="11"/>
        <v>99.563490974336048</v>
      </c>
      <c r="R53" s="22">
        <f t="shared" si="11"/>
        <v>99.785162423296981</v>
      </c>
    </row>
    <row r="54" spans="1:18" ht="27" customHeight="1" x14ac:dyDescent="0.25">
      <c r="B54" s="13" t="s">
        <v>47</v>
      </c>
      <c r="C54" s="5">
        <v>668485.36</v>
      </c>
      <c r="D54" s="5">
        <v>1392469.3199999998</v>
      </c>
      <c r="E54" s="5">
        <v>627213.31200000015</v>
      </c>
      <c r="F54" s="5">
        <f>SUM(C54:E54)</f>
        <v>2688167.9919999996</v>
      </c>
      <c r="G54" s="5">
        <v>668485.32711999991</v>
      </c>
      <c r="H54" s="5">
        <v>1391224.9679</v>
      </c>
      <c r="I54" s="5">
        <v>584774.27734000003</v>
      </c>
      <c r="J54" s="5">
        <f>SUM(G54:I54)</f>
        <v>2644484.5723600001</v>
      </c>
      <c r="K54" s="5">
        <f t="shared" si="10"/>
        <v>3.288000007160008E-2</v>
      </c>
      <c r="L54" s="5">
        <f t="shared" si="10"/>
        <v>1244.3520999997854</v>
      </c>
      <c r="M54" s="5">
        <f t="shared" si="10"/>
        <v>42439.034660000121</v>
      </c>
      <c r="N54" s="5">
        <f>SUM(K54:M54)</f>
        <v>43683.419639999978</v>
      </c>
      <c r="O54" s="22">
        <f t="shared" si="11"/>
        <v>99.999995081418078</v>
      </c>
      <c r="P54" s="22">
        <f t="shared" si="11"/>
        <v>99.910637018559243</v>
      </c>
      <c r="Q54" s="22">
        <f t="shared" si="11"/>
        <v>93.233715890902502</v>
      </c>
      <c r="R54" s="22">
        <f t="shared" si="11"/>
        <v>98.374974340517355</v>
      </c>
    </row>
    <row r="55" spans="1:18" x14ac:dyDescent="0.25">
      <c r="C55" s="5"/>
      <c r="D55" s="5"/>
      <c r="E55" s="5"/>
      <c r="F55" s="5"/>
      <c r="G55" s="5"/>
      <c r="H55" s="5"/>
      <c r="I55" s="5"/>
      <c r="J55" s="5"/>
      <c r="K55" s="5"/>
      <c r="L55" s="5"/>
      <c r="M55" s="5"/>
      <c r="N55" s="5"/>
      <c r="O55" s="23"/>
      <c r="P55" s="23"/>
      <c r="Q55" s="23"/>
      <c r="R55" s="23"/>
    </row>
    <row r="56" spans="1:18" x14ac:dyDescent="0.25">
      <c r="C56" s="5"/>
      <c r="D56" s="5"/>
      <c r="E56" s="5"/>
      <c r="F56" s="5"/>
      <c r="G56" s="5"/>
      <c r="H56" s="5"/>
      <c r="I56" s="5"/>
      <c r="J56" s="5"/>
      <c r="K56" s="5"/>
      <c r="L56" s="5"/>
      <c r="M56" s="5"/>
      <c r="N56" s="5"/>
    </row>
    <row r="57" spans="1:18" x14ac:dyDescent="0.25">
      <c r="A57" s="14"/>
      <c r="B57" s="14"/>
      <c r="C57" s="15"/>
      <c r="D57" s="15"/>
      <c r="E57" s="15"/>
      <c r="F57" s="15"/>
      <c r="G57" s="15"/>
      <c r="H57" s="15"/>
      <c r="I57" s="15"/>
      <c r="J57" s="15"/>
      <c r="K57" s="15"/>
      <c r="L57" s="15"/>
      <c r="M57" s="15"/>
      <c r="N57" s="15"/>
      <c r="O57" s="16"/>
      <c r="P57" s="16"/>
      <c r="Q57" s="16"/>
      <c r="R57" s="16"/>
    </row>
    <row r="58" spans="1:18" x14ac:dyDescent="0.25">
      <c r="A58" s="17"/>
      <c r="B58" s="17"/>
      <c r="C58" s="18"/>
      <c r="D58" s="18"/>
      <c r="E58" s="18"/>
      <c r="F58" s="18"/>
      <c r="G58" s="18"/>
      <c r="H58" s="18"/>
      <c r="I58" s="18"/>
      <c r="J58" s="18"/>
      <c r="K58" s="18"/>
      <c r="L58" s="18"/>
      <c r="M58" s="18"/>
      <c r="N58" s="18"/>
      <c r="O58" s="19"/>
      <c r="P58" s="19"/>
      <c r="Q58" s="19"/>
      <c r="R58" s="19"/>
    </row>
    <row r="59" spans="1:18" ht="15.6" customHeight="1" x14ac:dyDescent="0.25">
      <c r="A59" s="45" t="s">
        <v>48</v>
      </c>
      <c r="B59" s="20" t="s">
        <v>337</v>
      </c>
      <c r="C59" s="20"/>
      <c r="D59" s="20"/>
      <c r="E59" s="20"/>
      <c r="F59" s="20"/>
      <c r="G59" s="18"/>
      <c r="H59" s="18"/>
      <c r="I59" s="18"/>
      <c r="J59" s="18"/>
      <c r="K59" s="18"/>
      <c r="L59" s="19"/>
      <c r="M59" s="19"/>
      <c r="N59" s="19"/>
    </row>
    <row r="60" spans="1:18" ht="15.6" customHeight="1" x14ac:dyDescent="0.25">
      <c r="A60" s="45" t="s">
        <v>49</v>
      </c>
      <c r="B60" s="20" t="s">
        <v>50</v>
      </c>
      <c r="C60" s="20"/>
      <c r="D60" s="20"/>
      <c r="E60" s="20"/>
      <c r="F60" s="20"/>
      <c r="G60" s="18"/>
      <c r="H60" s="18"/>
      <c r="I60" s="18"/>
      <c r="J60" s="18"/>
      <c r="K60" s="18"/>
      <c r="L60" s="19"/>
      <c r="M60" s="19"/>
      <c r="N60" s="19"/>
    </row>
    <row r="61" spans="1:18" ht="15.6" customHeight="1" x14ac:dyDescent="0.25">
      <c r="A61" s="46" t="s">
        <v>51</v>
      </c>
      <c r="B61" s="17" t="s">
        <v>52</v>
      </c>
      <c r="C61" s="18"/>
      <c r="D61" s="18"/>
      <c r="E61" s="18"/>
      <c r="F61" s="18"/>
      <c r="G61" s="18"/>
      <c r="H61" s="18"/>
      <c r="I61" s="18"/>
      <c r="J61" s="18"/>
      <c r="K61" s="18"/>
      <c r="L61" s="19"/>
      <c r="M61" s="19"/>
      <c r="N61" s="19"/>
    </row>
    <row r="62" spans="1:18" ht="15.6" customHeight="1" x14ac:dyDescent="0.25">
      <c r="A62" s="46" t="s">
        <v>53</v>
      </c>
      <c r="B62" s="17" t="s">
        <v>54</v>
      </c>
      <c r="C62" s="18"/>
      <c r="D62" s="18"/>
      <c r="E62" s="18"/>
      <c r="F62" s="18"/>
      <c r="G62" s="18"/>
      <c r="H62" s="18"/>
      <c r="I62" s="18"/>
      <c r="J62" s="18"/>
      <c r="K62" s="18"/>
      <c r="L62" s="19"/>
      <c r="M62" s="19"/>
      <c r="N62" s="19"/>
    </row>
    <row r="63" spans="1:18" ht="15.6" customHeight="1" x14ac:dyDescent="0.25">
      <c r="A63" s="46" t="s">
        <v>55</v>
      </c>
      <c r="B63" s="17" t="s">
        <v>56</v>
      </c>
      <c r="C63" s="18"/>
      <c r="D63" s="18"/>
      <c r="E63" s="18"/>
      <c r="F63" s="18"/>
      <c r="G63" s="18"/>
      <c r="H63" s="18"/>
      <c r="I63" s="18"/>
      <c r="J63" s="18"/>
      <c r="K63" s="18"/>
      <c r="L63" s="19"/>
      <c r="M63" s="19"/>
      <c r="N63" s="19"/>
    </row>
    <row r="64" spans="1:18" ht="15.6" customHeight="1" x14ac:dyDescent="0.25">
      <c r="A64" s="46" t="s">
        <v>57</v>
      </c>
      <c r="B64" s="17" t="s">
        <v>59</v>
      </c>
      <c r="C64" s="18"/>
      <c r="D64" s="18"/>
      <c r="E64" s="18"/>
      <c r="F64" s="18"/>
      <c r="G64" s="18"/>
      <c r="H64" s="18"/>
      <c r="I64" s="18"/>
      <c r="J64" s="18"/>
      <c r="K64" s="18"/>
      <c r="L64" s="19"/>
      <c r="M64" s="19"/>
      <c r="N64" s="19"/>
    </row>
    <row r="65" spans="1:14" ht="15.6" customHeight="1" x14ac:dyDescent="0.25">
      <c r="A65" s="46" t="s">
        <v>58</v>
      </c>
      <c r="B65" s="17" t="s">
        <v>64</v>
      </c>
      <c r="C65" s="5"/>
      <c r="D65" s="5"/>
      <c r="E65" s="5"/>
      <c r="F65" s="5"/>
      <c r="G65" s="18"/>
      <c r="H65" s="18"/>
      <c r="I65" s="18"/>
      <c r="J65" s="18"/>
      <c r="K65" s="18"/>
      <c r="L65" s="19"/>
      <c r="M65" s="19"/>
      <c r="N65" s="19"/>
    </row>
    <row r="66" spans="1:14" x14ac:dyDescent="0.25">
      <c r="C66" s="5"/>
      <c r="D66" s="5"/>
      <c r="E66" s="5"/>
      <c r="F66" s="5"/>
      <c r="G66" s="5"/>
      <c r="H66" s="5"/>
      <c r="I66" s="5"/>
      <c r="J66" s="5"/>
      <c r="K66" s="5"/>
      <c r="L66" s="5"/>
      <c r="M66" s="5"/>
      <c r="N66" s="5"/>
    </row>
    <row r="67" spans="1:14" x14ac:dyDescent="0.25">
      <c r="C67" s="5">
        <v>0</v>
      </c>
      <c r="D67" s="5">
        <v>0</v>
      </c>
      <c r="E67" s="5">
        <v>0</v>
      </c>
      <c r="F67" s="5">
        <v>0</v>
      </c>
      <c r="G67" s="5">
        <v>0</v>
      </c>
      <c r="H67" s="5">
        <v>0</v>
      </c>
      <c r="I67" s="5">
        <v>0</v>
      </c>
      <c r="J67" s="5">
        <v>0</v>
      </c>
      <c r="K67" s="5"/>
      <c r="L67" s="5"/>
      <c r="M67" s="5"/>
      <c r="N67" s="5"/>
    </row>
    <row r="68" spans="1:14" x14ac:dyDescent="0.25">
      <c r="C68" s="5"/>
      <c r="D68" s="5"/>
      <c r="E68" s="5"/>
      <c r="F68" s="5"/>
      <c r="G68" s="5"/>
      <c r="H68" s="5"/>
      <c r="I68" s="5"/>
      <c r="J68" s="5"/>
      <c r="K68" s="5"/>
      <c r="L68" s="5"/>
      <c r="M68" s="5"/>
      <c r="N68" s="5"/>
    </row>
    <row r="69" spans="1:14" x14ac:dyDescent="0.25">
      <c r="B69" s="2" t="s">
        <v>296</v>
      </c>
      <c r="C69" s="5"/>
      <c r="D69" s="5"/>
      <c r="E69" s="5"/>
      <c r="F69" s="5"/>
      <c r="G69" s="5"/>
      <c r="H69" s="5"/>
      <c r="I69" s="5"/>
      <c r="J69" s="5"/>
      <c r="K69" s="5"/>
      <c r="L69" s="5"/>
      <c r="M69" s="5"/>
      <c r="N69" s="5"/>
    </row>
    <row r="70" spans="1:14" x14ac:dyDescent="0.25">
      <c r="C70" s="5"/>
      <c r="D70" s="5"/>
      <c r="E70" s="5"/>
      <c r="F70" s="5"/>
      <c r="G70" s="5"/>
      <c r="H70" s="5"/>
      <c r="I70" s="5"/>
      <c r="J70" s="5"/>
      <c r="K70" s="5"/>
      <c r="L70" s="5"/>
      <c r="M70" s="5"/>
      <c r="N70" s="5"/>
    </row>
    <row r="71" spans="1:14" x14ac:dyDescent="0.25">
      <c r="C71" s="5"/>
      <c r="D71" s="5"/>
      <c r="E71" s="5"/>
      <c r="F71" s="5"/>
      <c r="G71" s="5"/>
      <c r="H71" s="5"/>
      <c r="I71" s="5"/>
      <c r="J71" s="5"/>
      <c r="K71" s="5"/>
      <c r="L71" s="5"/>
      <c r="M71" s="5"/>
      <c r="N71" s="5"/>
    </row>
    <row r="72" spans="1:14" x14ac:dyDescent="0.25">
      <c r="C72" s="5"/>
      <c r="D72" s="5"/>
      <c r="E72" s="5"/>
      <c r="F72" s="5"/>
      <c r="G72" s="5"/>
      <c r="H72" s="5"/>
      <c r="I72" s="5"/>
      <c r="J72" s="5"/>
      <c r="K72" s="5"/>
      <c r="L72" s="5"/>
      <c r="M72" s="5"/>
      <c r="N72" s="5"/>
    </row>
    <row r="73" spans="1:14" x14ac:dyDescent="0.25">
      <c r="C73" s="5"/>
      <c r="D73" s="5"/>
      <c r="E73" s="5"/>
      <c r="F73" s="5"/>
      <c r="G73" s="5"/>
      <c r="H73" s="5"/>
      <c r="I73" s="5"/>
      <c r="J73" s="5"/>
      <c r="K73" s="5"/>
      <c r="L73" s="5"/>
      <c r="M73" s="5"/>
      <c r="N73" s="5"/>
    </row>
    <row r="74" spans="1:14" x14ac:dyDescent="0.25">
      <c r="C74" s="5"/>
      <c r="D74" s="5"/>
      <c r="E74" s="5"/>
      <c r="F74" s="5"/>
      <c r="G74" s="5"/>
      <c r="H74" s="5"/>
      <c r="I74" s="5"/>
      <c r="J74" s="5"/>
      <c r="K74" s="5"/>
      <c r="L74" s="5"/>
      <c r="M74" s="5"/>
      <c r="N74" s="5"/>
    </row>
    <row r="75" spans="1:14" x14ac:dyDescent="0.25">
      <c r="C75" s="5"/>
      <c r="D75" s="5"/>
      <c r="E75" s="5"/>
      <c r="F75" s="5"/>
      <c r="G75" s="5"/>
      <c r="H75" s="5"/>
      <c r="I75" s="5"/>
      <c r="J75" s="5"/>
      <c r="K75" s="5"/>
      <c r="L75" s="5"/>
      <c r="M75" s="5"/>
      <c r="N75" s="5"/>
    </row>
    <row r="76" spans="1:14" x14ac:dyDescent="0.25">
      <c r="C76" s="5"/>
      <c r="D76" s="5"/>
      <c r="E76" s="5"/>
      <c r="F76" s="5"/>
      <c r="G76" s="5"/>
      <c r="H76" s="5"/>
      <c r="I76" s="5"/>
      <c r="J76" s="5"/>
      <c r="K76" s="5"/>
      <c r="L76" s="5"/>
      <c r="M76" s="5"/>
      <c r="N76" s="5"/>
    </row>
  </sheetData>
  <mergeCells count="5">
    <mergeCell ref="A5:B6"/>
    <mergeCell ref="C5:F5"/>
    <mergeCell ref="G5:J5"/>
    <mergeCell ref="K5:N5"/>
    <mergeCell ref="O5:R5"/>
  </mergeCells>
  <pageMargins left="0.4" right="0.2" top="0.57999999999999996" bottom="0.48" header="0.3" footer="0.17"/>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B132-18CB-48F1-8710-3C70BD5A6D91}">
  <dimension ref="A1:I331"/>
  <sheetViews>
    <sheetView tabSelected="1" view="pageBreakPreview" zoomScaleNormal="100" zoomScaleSheetLayoutView="100" workbookViewId="0">
      <pane ySplit="7" topLeftCell="A135" activePane="bottomLeft" state="frozen"/>
      <selection pane="bottomLeft" activeCell="J128" sqref="J128"/>
    </sheetView>
  </sheetViews>
  <sheetFormatPr defaultColWidth="9.109375" defaultRowHeight="10.199999999999999" x14ac:dyDescent="0.2"/>
  <cols>
    <col min="1" max="1" width="25" style="60" customWidth="1"/>
    <col min="2" max="3" width="13.6640625" style="60" customWidth="1"/>
    <col min="4" max="4" width="12.44140625" style="60" customWidth="1"/>
    <col min="5" max="5" width="13.33203125" style="87" customWidth="1"/>
    <col min="6" max="6" width="12.6640625" style="88" customWidth="1"/>
    <col min="7" max="7" width="12.6640625" style="89" customWidth="1"/>
    <col min="8" max="8" width="8.33203125" style="88" customWidth="1"/>
    <col min="9" max="16384" width="9.109375" style="88"/>
  </cols>
  <sheetData>
    <row r="1" spans="1:9" s="49" customFormat="1" ht="9" customHeight="1" x14ac:dyDescent="0.25">
      <c r="A1" s="48"/>
      <c r="F1" s="24"/>
      <c r="G1" s="24"/>
    </row>
    <row r="2" spans="1:9" s="52" customFormat="1" ht="15" x14ac:dyDescent="0.4">
      <c r="A2" s="50" t="s">
        <v>320</v>
      </c>
      <c r="B2" s="51"/>
      <c r="C2" s="51"/>
      <c r="D2" s="51"/>
      <c r="E2" s="51"/>
      <c r="F2" s="51"/>
      <c r="G2" s="51"/>
    </row>
    <row r="3" spans="1:9" s="52" customFormat="1" x14ac:dyDescent="0.2">
      <c r="A3" s="53" t="s">
        <v>65</v>
      </c>
      <c r="B3" s="51"/>
      <c r="C3" s="51"/>
      <c r="D3" s="51"/>
      <c r="E3" s="51"/>
      <c r="F3" s="54"/>
      <c r="G3" s="54"/>
    </row>
    <row r="4" spans="1:9" s="52" customFormat="1" x14ac:dyDescent="0.2">
      <c r="A4" s="55" t="s">
        <v>66</v>
      </c>
      <c r="B4" s="56"/>
      <c r="C4" s="56"/>
      <c r="D4" s="56"/>
      <c r="E4" s="56"/>
      <c r="F4" s="56"/>
      <c r="G4" s="56"/>
    </row>
    <row r="5" spans="1:9" s="57" customFormat="1" ht="6" customHeight="1" x14ac:dyDescent="0.25">
      <c r="A5" s="104" t="s">
        <v>67</v>
      </c>
      <c r="B5" s="47"/>
      <c r="C5" s="99" t="s">
        <v>297</v>
      </c>
      <c r="D5" s="99"/>
      <c r="E5" s="100"/>
      <c r="F5" s="47"/>
      <c r="G5" s="93"/>
      <c r="H5" s="93"/>
    </row>
    <row r="6" spans="1:9" s="57" customFormat="1" ht="12" customHeight="1" x14ac:dyDescent="0.25">
      <c r="A6" s="105"/>
      <c r="B6" s="107" t="s">
        <v>68</v>
      </c>
      <c r="C6" s="101"/>
      <c r="D6" s="101"/>
      <c r="E6" s="102"/>
      <c r="F6" s="109" t="s">
        <v>321</v>
      </c>
      <c r="G6" s="111" t="s">
        <v>69</v>
      </c>
      <c r="H6" s="113" t="s">
        <v>322</v>
      </c>
    </row>
    <row r="7" spans="1:9" s="57" customFormat="1" ht="42.75" customHeight="1" x14ac:dyDescent="0.25">
      <c r="A7" s="106"/>
      <c r="B7" s="108"/>
      <c r="C7" s="58" t="s">
        <v>70</v>
      </c>
      <c r="D7" s="58" t="s">
        <v>71</v>
      </c>
      <c r="E7" s="58" t="s">
        <v>12</v>
      </c>
      <c r="F7" s="110"/>
      <c r="G7" s="112"/>
      <c r="H7" s="114"/>
    </row>
    <row r="8" spans="1:9" s="60" customFormat="1" x14ac:dyDescent="0.2">
      <c r="A8" s="59"/>
      <c r="B8" s="25"/>
      <c r="C8" s="25"/>
      <c r="D8" s="25"/>
      <c r="E8" s="25"/>
      <c r="F8" s="25"/>
      <c r="G8" s="25"/>
      <c r="H8" s="25"/>
    </row>
    <row r="9" spans="1:9" s="60" customFormat="1" ht="13.8" x14ac:dyDescent="0.25">
      <c r="A9" s="61" t="s">
        <v>72</v>
      </c>
      <c r="B9" s="25"/>
      <c r="C9" s="25"/>
      <c r="D9" s="25"/>
      <c r="E9" s="25"/>
      <c r="F9" s="25"/>
      <c r="G9" s="25"/>
      <c r="H9" s="25"/>
    </row>
    <row r="10" spans="1:9" s="60" customFormat="1" ht="11.25" customHeight="1" x14ac:dyDescent="0.2">
      <c r="A10" s="62" t="s">
        <v>73</v>
      </c>
      <c r="B10" s="26">
        <f t="shared" ref="B10:G10" si="0">SUM(B11:B15)</f>
        <v>22106630</v>
      </c>
      <c r="C10" s="26">
        <f t="shared" si="0"/>
        <v>17718928.106559999</v>
      </c>
      <c r="D10" s="26">
        <f t="shared" si="0"/>
        <v>773908.82610999991</v>
      </c>
      <c r="E10" s="90">
        <f t="shared" si="0"/>
        <v>18492836.932670005</v>
      </c>
      <c r="F10" s="90">
        <f t="shared" si="0"/>
        <v>3613793.0673299986</v>
      </c>
      <c r="G10" s="90">
        <f t="shared" si="0"/>
        <v>4387701.8934399989</v>
      </c>
      <c r="H10" s="27">
        <f t="shared" ref="H10:H41" si="1">IFERROR(E10/B10*100,"")</f>
        <v>83.652899300662312</v>
      </c>
      <c r="I10" s="63"/>
    </row>
    <row r="11" spans="1:9" s="60" customFormat="1" ht="11.25" customHeight="1" x14ac:dyDescent="0.2">
      <c r="A11" s="64" t="s">
        <v>74</v>
      </c>
      <c r="B11" s="28">
        <v>5817451.9999999981</v>
      </c>
      <c r="C11" s="28">
        <v>3449781.2480500005</v>
      </c>
      <c r="D11" s="28">
        <v>116143.79278999995</v>
      </c>
      <c r="E11" s="28">
        <f>C11+D11</f>
        <v>3565925.0408400004</v>
      </c>
      <c r="F11" s="28">
        <f>B11-E11</f>
        <v>2251526.9591599978</v>
      </c>
      <c r="G11" s="28">
        <f>B11-C11</f>
        <v>2367670.7519499976</v>
      </c>
      <c r="H11" s="27">
        <f t="shared" si="1"/>
        <v>61.297025585084356</v>
      </c>
    </row>
    <row r="12" spans="1:9" s="60" customFormat="1" ht="11.25" customHeight="1" x14ac:dyDescent="0.2">
      <c r="A12" s="65" t="s">
        <v>75</v>
      </c>
      <c r="B12" s="28">
        <v>180299</v>
      </c>
      <c r="C12" s="28">
        <v>117778.2577</v>
      </c>
      <c r="D12" s="28">
        <v>3988.9098199999999</v>
      </c>
      <c r="E12" s="28">
        <f t="shared" ref="E12:E21" si="2">C12+D12</f>
        <v>121767.16752</v>
      </c>
      <c r="F12" s="28">
        <f>B12-E12</f>
        <v>58531.832479999997</v>
      </c>
      <c r="G12" s="28">
        <f>B12-C12</f>
        <v>62520.742299999998</v>
      </c>
      <c r="H12" s="27">
        <f t="shared" si="1"/>
        <v>67.536241199341092</v>
      </c>
    </row>
    <row r="13" spans="1:9" s="60" customFormat="1" ht="11.25" customHeight="1" x14ac:dyDescent="0.2">
      <c r="A13" s="64" t="s">
        <v>76</v>
      </c>
      <c r="B13" s="28">
        <v>576878</v>
      </c>
      <c r="C13" s="28">
        <v>512415.72536000004</v>
      </c>
      <c r="D13" s="28">
        <v>23795.461199999998</v>
      </c>
      <c r="E13" s="28">
        <f t="shared" si="2"/>
        <v>536211.18656000006</v>
      </c>
      <c r="F13" s="28">
        <f>B13-E13</f>
        <v>40666.81343999994</v>
      </c>
      <c r="G13" s="28">
        <f>B13-C13</f>
        <v>64462.27463999996</v>
      </c>
      <c r="H13" s="27">
        <f t="shared" si="1"/>
        <v>92.950534872191355</v>
      </c>
    </row>
    <row r="14" spans="1:9" s="60" customFormat="1" ht="11.25" customHeight="1" x14ac:dyDescent="0.2">
      <c r="A14" s="64" t="s">
        <v>77</v>
      </c>
      <c r="B14" s="28">
        <v>15407624.000000002</v>
      </c>
      <c r="C14" s="28">
        <v>13516035.93863</v>
      </c>
      <c r="D14" s="28">
        <v>629647.24815999996</v>
      </c>
      <c r="E14" s="28">
        <f t="shared" si="2"/>
        <v>14145683.186790001</v>
      </c>
      <c r="F14" s="28">
        <f>B14-E14</f>
        <v>1261940.8132100012</v>
      </c>
      <c r="G14" s="28">
        <f>B14-C14</f>
        <v>1891588.0613700021</v>
      </c>
      <c r="H14" s="27">
        <f t="shared" si="1"/>
        <v>91.809633898062401</v>
      </c>
    </row>
    <row r="15" spans="1:9" s="60" customFormat="1" ht="11.25" customHeight="1" x14ac:dyDescent="0.2">
      <c r="A15" s="64" t="s">
        <v>78</v>
      </c>
      <c r="B15" s="28">
        <v>124377</v>
      </c>
      <c r="C15" s="28">
        <v>122916.93681999999</v>
      </c>
      <c r="D15" s="28">
        <v>333.41414000000003</v>
      </c>
      <c r="E15" s="28">
        <f t="shared" si="2"/>
        <v>123250.35095999998</v>
      </c>
      <c r="F15" s="28">
        <f>B15-E15</f>
        <v>1126.6490400000184</v>
      </c>
      <c r="G15" s="28">
        <f>B15-C15</f>
        <v>1460.0631800000119</v>
      </c>
      <c r="H15" s="27">
        <f t="shared" si="1"/>
        <v>99.094166091801526</v>
      </c>
    </row>
    <row r="16" spans="1:9" s="60" customFormat="1" ht="11.25" customHeight="1" x14ac:dyDescent="0.2">
      <c r="B16" s="30"/>
      <c r="C16" s="30"/>
      <c r="D16" s="30"/>
      <c r="E16" s="30"/>
      <c r="F16" s="30"/>
      <c r="G16" s="30"/>
      <c r="H16" s="27" t="str">
        <f t="shared" si="1"/>
        <v/>
      </c>
    </row>
    <row r="17" spans="1:8" s="60" customFormat="1" ht="11.25" customHeight="1" x14ac:dyDescent="0.2">
      <c r="A17" s="62" t="s">
        <v>79</v>
      </c>
      <c r="B17" s="28">
        <v>5228877.9860000005</v>
      </c>
      <c r="C17" s="28">
        <v>4549443.9602399999</v>
      </c>
      <c r="D17" s="28">
        <v>98457.917269999991</v>
      </c>
      <c r="E17" s="28">
        <f t="shared" si="2"/>
        <v>4647901.87751</v>
      </c>
      <c r="F17" s="28">
        <f>B17-E17</f>
        <v>580976.10849000048</v>
      </c>
      <c r="G17" s="28">
        <f>B17-C17</f>
        <v>679434.02576000057</v>
      </c>
      <c r="H17" s="27">
        <f t="shared" si="1"/>
        <v>88.889086529738719</v>
      </c>
    </row>
    <row r="18" spans="1:8" s="60" customFormat="1" ht="11.25" customHeight="1" x14ac:dyDescent="0.2">
      <c r="A18" s="64"/>
      <c r="B18" s="31"/>
      <c r="C18" s="30"/>
      <c r="D18" s="31"/>
      <c r="E18" s="30"/>
      <c r="F18" s="30"/>
      <c r="G18" s="30"/>
      <c r="H18" s="27" t="str">
        <f t="shared" si="1"/>
        <v/>
      </c>
    </row>
    <row r="19" spans="1:8" s="60" customFormat="1" ht="11.25" customHeight="1" x14ac:dyDescent="0.2">
      <c r="A19" s="62" t="s">
        <v>80</v>
      </c>
      <c r="B19" s="28">
        <v>1312294.94</v>
      </c>
      <c r="C19" s="28">
        <v>1084882.5064900001</v>
      </c>
      <c r="D19" s="28">
        <v>3457.2650699999999</v>
      </c>
      <c r="E19" s="28">
        <f t="shared" si="2"/>
        <v>1088339.77156</v>
      </c>
      <c r="F19" s="28">
        <f>B19-E19</f>
        <v>223955.16843999992</v>
      </c>
      <c r="G19" s="28">
        <f>B19-C19</f>
        <v>227412.43350999989</v>
      </c>
      <c r="H19" s="27">
        <f t="shared" si="1"/>
        <v>82.934082757341116</v>
      </c>
    </row>
    <row r="20" spans="1:8" s="60" customFormat="1" ht="11.25" customHeight="1" x14ac:dyDescent="0.2">
      <c r="A20" s="64"/>
      <c r="B20" s="31"/>
      <c r="C20" s="30"/>
      <c r="D20" s="31"/>
      <c r="E20" s="30"/>
      <c r="F20" s="30"/>
      <c r="G20" s="30"/>
      <c r="H20" s="27" t="str">
        <f t="shared" si="1"/>
        <v/>
      </c>
    </row>
    <row r="21" spans="1:8" s="60" customFormat="1" ht="11.25" customHeight="1" x14ac:dyDescent="0.2">
      <c r="A21" s="62" t="s">
        <v>81</v>
      </c>
      <c r="B21" s="28">
        <v>6010158.75746</v>
      </c>
      <c r="C21" s="28">
        <v>4927850.2216499997</v>
      </c>
      <c r="D21" s="28">
        <v>92764.495739999998</v>
      </c>
      <c r="E21" s="28">
        <f t="shared" si="2"/>
        <v>5020614.7173899999</v>
      </c>
      <c r="F21" s="28">
        <f>B21-E21</f>
        <v>989544.0400700001</v>
      </c>
      <c r="G21" s="28">
        <f>B21-C21</f>
        <v>1082308.5358100003</v>
      </c>
      <c r="H21" s="27">
        <f t="shared" si="1"/>
        <v>83.535475850088872</v>
      </c>
    </row>
    <row r="22" spans="1:8" s="60" customFormat="1" ht="11.25" customHeight="1" x14ac:dyDescent="0.2">
      <c r="A22" s="64"/>
      <c r="B22" s="30"/>
      <c r="C22" s="30"/>
      <c r="D22" s="30"/>
      <c r="E22" s="30"/>
      <c r="F22" s="30"/>
      <c r="G22" s="30"/>
      <c r="H22" s="27" t="str">
        <f t="shared" si="1"/>
        <v/>
      </c>
    </row>
    <row r="23" spans="1:8" s="60" customFormat="1" ht="11.25" customHeight="1" x14ac:dyDescent="0.2">
      <c r="A23" s="62" t="s">
        <v>82</v>
      </c>
      <c r="B23" s="26">
        <f>SUM(B24:B33)</f>
        <v>52323729.073090002</v>
      </c>
      <c r="C23" s="26">
        <f>SUM(C24:C33)</f>
        <v>33606010.530359998</v>
      </c>
      <c r="D23" s="26">
        <f>SUM(D24:D33)</f>
        <v>1867869.8187899999</v>
      </c>
      <c r="E23" s="90">
        <f t="shared" ref="E23:G23" si="3">SUM(E24:E33)</f>
        <v>35473880.349150002</v>
      </c>
      <c r="F23" s="90">
        <f t="shared" si="3"/>
        <v>16849848.72394</v>
      </c>
      <c r="G23" s="90">
        <f t="shared" si="3"/>
        <v>18717718.54273</v>
      </c>
      <c r="H23" s="27">
        <f t="shared" si="1"/>
        <v>67.796926896393856</v>
      </c>
    </row>
    <row r="24" spans="1:8" s="60" customFormat="1" ht="11.25" customHeight="1" x14ac:dyDescent="0.2">
      <c r="A24" s="64" t="s">
        <v>83</v>
      </c>
      <c r="B24" s="28">
        <v>33033468.293570004</v>
      </c>
      <c r="C24" s="28">
        <v>26768304.810610004</v>
      </c>
      <c r="D24" s="28">
        <v>1142982.7280299999</v>
      </c>
      <c r="E24" s="28">
        <f t="shared" ref="E24:E33" si="4">C24+D24</f>
        <v>27911287.538640004</v>
      </c>
      <c r="F24" s="28">
        <f t="shared" ref="F24:F33" si="5">B24-E24</f>
        <v>5122180.7549300008</v>
      </c>
      <c r="G24" s="28">
        <f t="shared" ref="G24:G33" si="6">B24-C24</f>
        <v>6265163.4829600006</v>
      </c>
      <c r="H24" s="27">
        <f t="shared" si="1"/>
        <v>84.493966212058211</v>
      </c>
    </row>
    <row r="25" spans="1:8" s="60" customFormat="1" ht="11.25" customHeight="1" x14ac:dyDescent="0.2">
      <c r="A25" s="64" t="s">
        <v>84</v>
      </c>
      <c r="B25" s="28">
        <v>1560362.3770000001</v>
      </c>
      <c r="C25" s="28">
        <v>905973.19091</v>
      </c>
      <c r="D25" s="28">
        <v>625378.85672000004</v>
      </c>
      <c r="E25" s="28">
        <f t="shared" si="4"/>
        <v>1531352.0476299999</v>
      </c>
      <c r="F25" s="28">
        <f t="shared" si="5"/>
        <v>29010.329370000167</v>
      </c>
      <c r="G25" s="28">
        <f t="shared" si="6"/>
        <v>654389.18609000009</v>
      </c>
      <c r="H25" s="27">
        <f t="shared" si="1"/>
        <v>98.140795382046036</v>
      </c>
    </row>
    <row r="26" spans="1:8" s="60" customFormat="1" ht="11.25" customHeight="1" x14ac:dyDescent="0.2">
      <c r="A26" s="64" t="s">
        <v>85</v>
      </c>
      <c r="B26" s="28">
        <v>3740954.3549999986</v>
      </c>
      <c r="C26" s="28">
        <v>3278166.15869</v>
      </c>
      <c r="D26" s="28">
        <v>66894.795500000007</v>
      </c>
      <c r="E26" s="28">
        <f t="shared" si="4"/>
        <v>3345060.95419</v>
      </c>
      <c r="F26" s="28">
        <f t="shared" si="5"/>
        <v>395893.40080999862</v>
      </c>
      <c r="G26" s="28">
        <f t="shared" si="6"/>
        <v>462788.19630999863</v>
      </c>
      <c r="H26" s="27">
        <f t="shared" si="1"/>
        <v>89.417315389564578</v>
      </c>
    </row>
    <row r="27" spans="1:8" s="60" customFormat="1" ht="11.25" customHeight="1" x14ac:dyDescent="0.2">
      <c r="A27" s="64" t="s">
        <v>86</v>
      </c>
      <c r="B27" s="28">
        <v>189095.31500000003</v>
      </c>
      <c r="C27" s="28">
        <v>177030.81680999999</v>
      </c>
      <c r="D27" s="28">
        <v>5.7978000000000005</v>
      </c>
      <c r="E27" s="28">
        <f t="shared" si="4"/>
        <v>177036.61460999999</v>
      </c>
      <c r="F27" s="28">
        <f t="shared" si="5"/>
        <v>12058.700390000042</v>
      </c>
      <c r="G27" s="28">
        <f t="shared" si="6"/>
        <v>12064.498190000042</v>
      </c>
      <c r="H27" s="27">
        <f t="shared" si="1"/>
        <v>93.622951266666746</v>
      </c>
    </row>
    <row r="28" spans="1:8" s="60" customFormat="1" ht="11.25" customHeight="1" x14ac:dyDescent="0.2">
      <c r="A28" s="64" t="s">
        <v>87</v>
      </c>
      <c r="B28" s="28">
        <v>270475.022</v>
      </c>
      <c r="C28" s="28">
        <v>259097.31490999999</v>
      </c>
      <c r="D28" s="28">
        <v>5129.37745</v>
      </c>
      <c r="E28" s="28">
        <f t="shared" si="4"/>
        <v>264226.69235999999</v>
      </c>
      <c r="F28" s="28">
        <f t="shared" si="5"/>
        <v>6248.3296400000108</v>
      </c>
      <c r="G28" s="28">
        <f t="shared" si="6"/>
        <v>11377.707090000011</v>
      </c>
      <c r="H28" s="27">
        <f t="shared" si="1"/>
        <v>97.689868146124041</v>
      </c>
    </row>
    <row r="29" spans="1:8" s="60" customFormat="1" ht="11.25" customHeight="1" x14ac:dyDescent="0.2">
      <c r="A29" s="64" t="s">
        <v>88</v>
      </c>
      <c r="B29" s="28">
        <v>856121.93322000001</v>
      </c>
      <c r="C29" s="28">
        <v>852841.31675999996</v>
      </c>
      <c r="D29" s="28">
        <v>1993.81935</v>
      </c>
      <c r="E29" s="28">
        <f t="shared" si="4"/>
        <v>854835.13610999996</v>
      </c>
      <c r="F29" s="28">
        <f t="shared" si="5"/>
        <v>1286.7971100000432</v>
      </c>
      <c r="G29" s="28">
        <f t="shared" si="6"/>
        <v>3280.6164600000484</v>
      </c>
      <c r="H29" s="27">
        <f t="shared" si="1"/>
        <v>99.849694645112024</v>
      </c>
    </row>
    <row r="30" spans="1:8" s="60" customFormat="1" ht="11.25" customHeight="1" x14ac:dyDescent="0.2">
      <c r="A30" s="64" t="s">
        <v>89</v>
      </c>
      <c r="B30" s="28">
        <v>12062358.2533</v>
      </c>
      <c r="C30" s="28">
        <v>830512.79260000004</v>
      </c>
      <c r="D30" s="28">
        <v>23578.504029999996</v>
      </c>
      <c r="E30" s="28">
        <f t="shared" si="4"/>
        <v>854091.29663</v>
      </c>
      <c r="F30" s="28">
        <f t="shared" si="5"/>
        <v>11208266.956669999</v>
      </c>
      <c r="G30" s="28">
        <f t="shared" si="6"/>
        <v>11231845.4607</v>
      </c>
      <c r="H30" s="27">
        <f t="shared" si="1"/>
        <v>7.08063281403816</v>
      </c>
    </row>
    <row r="31" spans="1:8" s="60" customFormat="1" ht="11.25" customHeight="1" x14ac:dyDescent="0.2">
      <c r="A31" s="64" t="s">
        <v>298</v>
      </c>
      <c r="B31" s="28">
        <v>265838.00000000006</v>
      </c>
      <c r="C31" s="28">
        <v>205836.41172999999</v>
      </c>
      <c r="D31" s="28">
        <v>94.080719999999999</v>
      </c>
      <c r="E31" s="28">
        <f t="shared" si="4"/>
        <v>205930.49244999999</v>
      </c>
      <c r="F31" s="28">
        <f t="shared" si="5"/>
        <v>59907.507550000068</v>
      </c>
      <c r="G31" s="28">
        <f t="shared" si="6"/>
        <v>60001.588270000066</v>
      </c>
      <c r="H31" s="27">
        <f t="shared" si="1"/>
        <v>77.464656087542011</v>
      </c>
    </row>
    <row r="32" spans="1:8" s="60" customFormat="1" ht="11.25" customHeight="1" x14ac:dyDescent="0.2">
      <c r="A32" s="64" t="s">
        <v>90</v>
      </c>
      <c r="B32" s="28">
        <v>133911.85800000001</v>
      </c>
      <c r="C32" s="28">
        <v>133456.96145</v>
      </c>
      <c r="D32" s="28">
        <v>344.54359000000005</v>
      </c>
      <c r="E32" s="28">
        <f t="shared" si="4"/>
        <v>133801.50503999999</v>
      </c>
      <c r="F32" s="28">
        <f t="shared" si="5"/>
        <v>110.35296000001836</v>
      </c>
      <c r="G32" s="28">
        <f t="shared" si="6"/>
        <v>454.89655000000494</v>
      </c>
      <c r="H32" s="27">
        <f t="shared" si="1"/>
        <v>99.917592839313741</v>
      </c>
    </row>
    <row r="33" spans="1:8" s="60" customFormat="1" ht="11.25" customHeight="1" x14ac:dyDescent="0.2">
      <c r="A33" s="64" t="s">
        <v>91</v>
      </c>
      <c r="B33" s="28">
        <v>211143.666</v>
      </c>
      <c r="C33" s="28">
        <v>194790.75588999997</v>
      </c>
      <c r="D33" s="28">
        <v>1467.3156000000001</v>
      </c>
      <c r="E33" s="28">
        <f t="shared" si="4"/>
        <v>196258.07148999997</v>
      </c>
      <c r="F33" s="28">
        <f t="shared" si="5"/>
        <v>14885.594510000024</v>
      </c>
      <c r="G33" s="28">
        <f t="shared" si="6"/>
        <v>16352.910110000026</v>
      </c>
      <c r="H33" s="27">
        <f t="shared" si="1"/>
        <v>92.950016075784134</v>
      </c>
    </row>
    <row r="34" spans="1:8" s="60" customFormat="1" ht="11.25" customHeight="1" x14ac:dyDescent="0.2">
      <c r="A34" s="64"/>
      <c r="B34" s="30"/>
      <c r="C34" s="30"/>
      <c r="D34" s="30"/>
      <c r="E34" s="30"/>
      <c r="F34" s="30"/>
      <c r="G34" s="30"/>
      <c r="H34" s="27" t="str">
        <f t="shared" si="1"/>
        <v/>
      </c>
    </row>
    <row r="35" spans="1:8" s="60" customFormat="1" ht="11.25" customHeight="1" x14ac:dyDescent="0.2">
      <c r="A35" s="62" t="s">
        <v>92</v>
      </c>
      <c r="B35" s="32">
        <f t="shared" ref="B35:G35" si="7">+B36+B37</f>
        <v>1125440.0140000002</v>
      </c>
      <c r="C35" s="32">
        <f t="shared" si="7"/>
        <v>1072087.0036200001</v>
      </c>
      <c r="D35" s="32">
        <f t="shared" si="7"/>
        <v>4164.6181800000004</v>
      </c>
      <c r="E35" s="34">
        <f t="shared" si="7"/>
        <v>1076251.6218000001</v>
      </c>
      <c r="F35" s="34">
        <f t="shared" si="7"/>
        <v>49188.392200000257</v>
      </c>
      <c r="G35" s="34">
        <f t="shared" si="7"/>
        <v>53353.010380000276</v>
      </c>
      <c r="H35" s="27">
        <f t="shared" si="1"/>
        <v>95.629407912628196</v>
      </c>
    </row>
    <row r="36" spans="1:8" s="60" customFormat="1" ht="11.25" customHeight="1" x14ac:dyDescent="0.2">
      <c r="A36" s="64" t="s">
        <v>93</v>
      </c>
      <c r="B36" s="28">
        <v>1081911.5870000003</v>
      </c>
      <c r="C36" s="28">
        <v>1032209.10707</v>
      </c>
      <c r="D36" s="28">
        <v>4163.3094300000002</v>
      </c>
      <c r="E36" s="28">
        <f t="shared" ref="E36:E37" si="8">C36+D36</f>
        <v>1036372.4165000001</v>
      </c>
      <c r="F36" s="28">
        <f>B36-E36</f>
        <v>45539.17050000024</v>
      </c>
      <c r="G36" s="28">
        <f>B36-C36</f>
        <v>49702.479930000263</v>
      </c>
      <c r="H36" s="27">
        <f t="shared" si="1"/>
        <v>95.790860265553263</v>
      </c>
    </row>
    <row r="37" spans="1:8" s="60" customFormat="1" ht="11.25" customHeight="1" x14ac:dyDescent="0.2">
      <c r="A37" s="64" t="s">
        <v>94</v>
      </c>
      <c r="B37" s="28">
        <v>43528.427000000011</v>
      </c>
      <c r="C37" s="28">
        <v>39877.896549999998</v>
      </c>
      <c r="D37" s="28">
        <v>1.3087500000000001</v>
      </c>
      <c r="E37" s="28">
        <f t="shared" si="8"/>
        <v>39879.205299999994</v>
      </c>
      <c r="F37" s="28">
        <f>B37-E37</f>
        <v>3649.2217000000164</v>
      </c>
      <c r="G37" s="28">
        <f>B37-C37</f>
        <v>3650.5304500000129</v>
      </c>
      <c r="H37" s="27">
        <f t="shared" si="1"/>
        <v>91.616463190824661</v>
      </c>
    </row>
    <row r="38" spans="1:8" s="60" customFormat="1" ht="11.25" customHeight="1" x14ac:dyDescent="0.2">
      <c r="A38" s="64"/>
      <c r="B38" s="30"/>
      <c r="C38" s="30"/>
      <c r="D38" s="30"/>
      <c r="E38" s="30"/>
      <c r="F38" s="30"/>
      <c r="G38" s="30"/>
      <c r="H38" s="27" t="str">
        <f t="shared" si="1"/>
        <v/>
      </c>
    </row>
    <row r="39" spans="1:8" s="60" customFormat="1" ht="11.25" customHeight="1" x14ac:dyDescent="0.2">
      <c r="A39" s="62" t="s">
        <v>95</v>
      </c>
      <c r="B39" s="32">
        <f>SUM(B40:B46)</f>
        <v>362291113.47855997</v>
      </c>
      <c r="C39" s="32">
        <f>SUM(C40:C46)</f>
        <v>339887769.23575997</v>
      </c>
      <c r="D39" s="32">
        <f>SUM(D40:D46)</f>
        <v>3119438.0540700001</v>
      </c>
      <c r="E39" s="34">
        <f t="shared" ref="E39:G39" si="9">SUM(E40:E46)</f>
        <v>343007207.28982991</v>
      </c>
      <c r="F39" s="34">
        <f t="shared" si="9"/>
        <v>19283906.188729968</v>
      </c>
      <c r="G39" s="34">
        <f t="shared" si="9"/>
        <v>22403344.242799975</v>
      </c>
      <c r="H39" s="27">
        <f t="shared" si="1"/>
        <v>94.677234557708445</v>
      </c>
    </row>
    <row r="40" spans="1:8" s="60" customFormat="1" ht="11.25" customHeight="1" x14ac:dyDescent="0.2">
      <c r="A40" s="64" t="s">
        <v>96</v>
      </c>
      <c r="B40" s="28">
        <v>361181950.15755993</v>
      </c>
      <c r="C40" s="28">
        <v>339041676.08550996</v>
      </c>
      <c r="D40" s="28">
        <v>3094247.4155600001</v>
      </c>
      <c r="E40" s="28">
        <f t="shared" ref="E40:E46" si="10">C40+D40</f>
        <v>342135923.50106996</v>
      </c>
      <c r="F40" s="28">
        <f t="shared" ref="F40:F46" si="11">B40-E40</f>
        <v>19046026.656489968</v>
      </c>
      <c r="G40" s="28">
        <f t="shared" ref="G40:G46" si="12">B40-C40</f>
        <v>22140274.072049975</v>
      </c>
      <c r="H40" s="27">
        <f t="shared" si="1"/>
        <v>94.726750146794032</v>
      </c>
    </row>
    <row r="41" spans="1:8" s="60" customFormat="1" ht="11.25" customHeight="1" x14ac:dyDescent="0.2">
      <c r="A41" s="66" t="s">
        <v>97</v>
      </c>
      <c r="B41" s="28">
        <v>95077.312999999995</v>
      </c>
      <c r="C41" s="28">
        <v>78030.854459999988</v>
      </c>
      <c r="D41" s="28">
        <v>328.88328999999999</v>
      </c>
      <c r="E41" s="28">
        <f t="shared" si="10"/>
        <v>78359.737749999986</v>
      </c>
      <c r="F41" s="28">
        <f t="shared" si="11"/>
        <v>16717.575250000009</v>
      </c>
      <c r="G41" s="28">
        <f t="shared" si="12"/>
        <v>17046.458540000007</v>
      </c>
      <c r="H41" s="27">
        <f t="shared" si="1"/>
        <v>82.416861896381093</v>
      </c>
    </row>
    <row r="42" spans="1:8" s="60" customFormat="1" ht="11.25" customHeight="1" x14ac:dyDescent="0.2">
      <c r="A42" s="66" t="s">
        <v>98</v>
      </c>
      <c r="B42" s="28">
        <v>21933.62</v>
      </c>
      <c r="C42" s="28">
        <v>21666.381699999998</v>
      </c>
      <c r="D42" s="28">
        <v>8.5</v>
      </c>
      <c r="E42" s="28">
        <f t="shared" si="10"/>
        <v>21674.881699999998</v>
      </c>
      <c r="F42" s="28">
        <f t="shared" si="11"/>
        <v>258.73830000000089</v>
      </c>
      <c r="G42" s="28">
        <f t="shared" si="12"/>
        <v>267.23830000000089</v>
      </c>
      <c r="H42" s="27">
        <f t="shared" ref="H42:H73" si="13">IFERROR(E42/B42*100,"")</f>
        <v>98.82035751508414</v>
      </c>
    </row>
    <row r="43" spans="1:8" s="60" customFormat="1" ht="11.25" customHeight="1" x14ac:dyDescent="0.2">
      <c r="A43" s="64" t="s">
        <v>99</v>
      </c>
      <c r="B43" s="28">
        <v>618567.54700000002</v>
      </c>
      <c r="C43" s="28">
        <v>452231.83408999996</v>
      </c>
      <c r="D43" s="28">
        <v>894.50973999999997</v>
      </c>
      <c r="E43" s="28">
        <f t="shared" si="10"/>
        <v>453126.34382999997</v>
      </c>
      <c r="F43" s="28">
        <f t="shared" si="11"/>
        <v>165441.20317000005</v>
      </c>
      <c r="G43" s="28">
        <f t="shared" si="12"/>
        <v>166335.71291000006</v>
      </c>
      <c r="H43" s="27">
        <f t="shared" si="13"/>
        <v>73.254141124542372</v>
      </c>
    </row>
    <row r="44" spans="1:8" s="60" customFormat="1" ht="11.25" customHeight="1" x14ac:dyDescent="0.2">
      <c r="A44" s="64" t="s">
        <v>100</v>
      </c>
      <c r="B44" s="28">
        <v>53664.841</v>
      </c>
      <c r="C44" s="28">
        <v>53664.840590000007</v>
      </c>
      <c r="D44" s="28">
        <v>0</v>
      </c>
      <c r="E44" s="28">
        <f t="shared" si="10"/>
        <v>53664.840590000007</v>
      </c>
      <c r="F44" s="28">
        <f t="shared" si="11"/>
        <v>4.0999999328050762E-4</v>
      </c>
      <c r="G44" s="28">
        <f t="shared" si="12"/>
        <v>4.0999999328050762E-4</v>
      </c>
      <c r="H44" s="27">
        <f t="shared" si="13"/>
        <v>99.999999235998871</v>
      </c>
    </row>
    <row r="45" spans="1:8" s="60" customFormat="1" ht="11.25" customHeight="1" x14ac:dyDescent="0.2">
      <c r="A45" s="64" t="s">
        <v>101</v>
      </c>
      <c r="B45" s="28">
        <v>207023</v>
      </c>
      <c r="C45" s="28">
        <v>182418.69221000001</v>
      </c>
      <c r="D45" s="28">
        <v>23545.005260000002</v>
      </c>
      <c r="E45" s="28">
        <f t="shared" si="10"/>
        <v>205963.69747000001</v>
      </c>
      <c r="F45" s="28">
        <f t="shared" si="11"/>
        <v>1059.3025299999863</v>
      </c>
      <c r="G45" s="28">
        <f t="shared" si="12"/>
        <v>24604.307789999992</v>
      </c>
      <c r="H45" s="27">
        <f t="shared" si="13"/>
        <v>99.488316501065114</v>
      </c>
    </row>
    <row r="46" spans="1:8" s="60" customFormat="1" ht="11.25" customHeight="1" x14ac:dyDescent="0.2">
      <c r="A46" s="64" t="s">
        <v>309</v>
      </c>
      <c r="B46" s="28">
        <v>112897</v>
      </c>
      <c r="C46" s="28">
        <v>58080.547200000001</v>
      </c>
      <c r="D46" s="28">
        <v>413.74021999999997</v>
      </c>
      <c r="E46" s="28">
        <f t="shared" si="10"/>
        <v>58494.287420000001</v>
      </c>
      <c r="F46" s="28">
        <f t="shared" si="11"/>
        <v>54402.712579999999</v>
      </c>
      <c r="G46" s="28">
        <f t="shared" si="12"/>
        <v>54816.452799999999</v>
      </c>
      <c r="H46" s="27">
        <f t="shared" si="13"/>
        <v>51.812083066866258</v>
      </c>
    </row>
    <row r="47" spans="1:8" s="60" customFormat="1" ht="11.25" customHeight="1" x14ac:dyDescent="0.2">
      <c r="A47" s="64"/>
      <c r="B47" s="29"/>
      <c r="C47" s="29"/>
      <c r="D47" s="29"/>
      <c r="E47" s="29"/>
      <c r="F47" s="29"/>
      <c r="G47" s="29"/>
      <c r="H47" s="27" t="str">
        <f t="shared" si="13"/>
        <v/>
      </c>
    </row>
    <row r="48" spans="1:8" s="60" customFormat="1" ht="11.25" customHeight="1" x14ac:dyDescent="0.2">
      <c r="A48" s="62" t="s">
        <v>102</v>
      </c>
      <c r="B48" s="28">
        <v>57654706.127999984</v>
      </c>
      <c r="C48" s="28">
        <v>53525973.11767</v>
      </c>
      <c r="D48" s="28">
        <v>457524.28521</v>
      </c>
      <c r="E48" s="28">
        <f t="shared" ref="E48" si="14">C48+D48</f>
        <v>53983497.402879998</v>
      </c>
      <c r="F48" s="28">
        <f>B48-E48</f>
        <v>3671208.7251199856</v>
      </c>
      <c r="G48" s="28">
        <f>B48-C48</f>
        <v>4128733.0103299841</v>
      </c>
      <c r="H48" s="27">
        <f t="shared" si="13"/>
        <v>93.632421407249069</v>
      </c>
    </row>
    <row r="49" spans="1:8" s="60" customFormat="1" ht="11.25" customHeight="1" x14ac:dyDescent="0.2">
      <c r="A49" s="67"/>
      <c r="B49" s="30"/>
      <c r="C49" s="30"/>
      <c r="D49" s="30"/>
      <c r="E49" s="30"/>
      <c r="F49" s="30"/>
      <c r="G49" s="30"/>
      <c r="H49" s="27" t="str">
        <f t="shared" si="13"/>
        <v/>
      </c>
    </row>
    <row r="50" spans="1:8" s="60" customFormat="1" ht="11.25" customHeight="1" x14ac:dyDescent="0.2">
      <c r="A50" s="62" t="s">
        <v>103</v>
      </c>
      <c r="B50" s="28">
        <v>967027.272</v>
      </c>
      <c r="C50" s="28">
        <v>902089.74505999999</v>
      </c>
      <c r="D50" s="28">
        <v>6207.0071399999997</v>
      </c>
      <c r="E50" s="28">
        <f t="shared" ref="E50" si="15">C50+D50</f>
        <v>908296.75219999999</v>
      </c>
      <c r="F50" s="28">
        <f>B50-E50</f>
        <v>58730.519800000009</v>
      </c>
      <c r="G50" s="28">
        <f>B50-C50</f>
        <v>64937.526940000011</v>
      </c>
      <c r="H50" s="27">
        <f t="shared" si="13"/>
        <v>93.926694572063724</v>
      </c>
    </row>
    <row r="51" spans="1:8" s="60" customFormat="1" ht="11.25" customHeight="1" x14ac:dyDescent="0.2">
      <c r="A51" s="64"/>
      <c r="B51" s="30"/>
      <c r="C51" s="30"/>
      <c r="D51" s="30"/>
      <c r="E51" s="30"/>
      <c r="F51" s="30"/>
      <c r="G51" s="30"/>
      <c r="H51" s="27" t="str">
        <f t="shared" si="13"/>
        <v/>
      </c>
    </row>
    <row r="52" spans="1:8" s="60" customFormat="1" ht="11.25" customHeight="1" x14ac:dyDescent="0.2">
      <c r="A52" s="62" t="s">
        <v>104</v>
      </c>
      <c r="B52" s="32">
        <f t="shared" ref="B52:C52" si="16">SUM(B53:B58)</f>
        <v>13460734.194980001</v>
      </c>
      <c r="C52" s="32">
        <f t="shared" si="16"/>
        <v>11460964.409000002</v>
      </c>
      <c r="D52" s="32">
        <f t="shared" ref="D52:G52" si="17">SUM(D53:D58)</f>
        <v>970931.19732999988</v>
      </c>
      <c r="E52" s="34">
        <f t="shared" si="17"/>
        <v>12431895.606330002</v>
      </c>
      <c r="F52" s="34">
        <f t="shared" si="17"/>
        <v>1028838.5886499977</v>
      </c>
      <c r="G52" s="34">
        <f t="shared" si="17"/>
        <v>1999769.7859799978</v>
      </c>
      <c r="H52" s="27">
        <f t="shared" si="13"/>
        <v>92.356742405375698</v>
      </c>
    </row>
    <row r="53" spans="1:8" s="60" customFormat="1" ht="11.25" customHeight="1" x14ac:dyDescent="0.2">
      <c r="A53" s="64" t="s">
        <v>83</v>
      </c>
      <c r="B53" s="28">
        <v>10366956.96098</v>
      </c>
      <c r="C53" s="28">
        <v>8641119.2393600028</v>
      </c>
      <c r="D53" s="28">
        <v>918343.46582999988</v>
      </c>
      <c r="E53" s="28">
        <f t="shared" ref="E53:E58" si="18">C53+D53</f>
        <v>9559462.7051900029</v>
      </c>
      <c r="F53" s="28">
        <f t="shared" ref="F53:F58" si="19">B53-E53</f>
        <v>807494.25578999706</v>
      </c>
      <c r="G53" s="28">
        <f t="shared" ref="G53:G58" si="20">B53-C53</f>
        <v>1725837.7216199972</v>
      </c>
      <c r="H53" s="27">
        <f t="shared" si="13"/>
        <v>92.210884458869558</v>
      </c>
    </row>
    <row r="54" spans="1:8" s="60" customFormat="1" ht="11.25" customHeight="1" x14ac:dyDescent="0.2">
      <c r="A54" s="64" t="s">
        <v>105</v>
      </c>
      <c r="B54" s="28">
        <v>1357771.2590000005</v>
      </c>
      <c r="C54" s="28">
        <v>1206527.1788299999</v>
      </c>
      <c r="D54" s="28">
        <v>36028.219100000002</v>
      </c>
      <c r="E54" s="28">
        <f t="shared" si="18"/>
        <v>1242555.39793</v>
      </c>
      <c r="F54" s="28">
        <f t="shared" si="19"/>
        <v>115215.86107000057</v>
      </c>
      <c r="G54" s="28">
        <f t="shared" si="20"/>
        <v>151244.08017000067</v>
      </c>
      <c r="H54" s="27">
        <f t="shared" si="13"/>
        <v>91.514339377395785</v>
      </c>
    </row>
    <row r="55" spans="1:8" s="60" customFormat="1" ht="11.25" customHeight="1" x14ac:dyDescent="0.2">
      <c r="A55" s="64" t="s">
        <v>106</v>
      </c>
      <c r="B55" s="28">
        <v>790695.7370000002</v>
      </c>
      <c r="C55" s="28">
        <v>705470.35759000003</v>
      </c>
      <c r="D55" s="28">
        <v>6228.8977999999997</v>
      </c>
      <c r="E55" s="28">
        <f t="shared" si="18"/>
        <v>711699.25539000006</v>
      </c>
      <c r="F55" s="28">
        <f t="shared" si="19"/>
        <v>78996.481610000134</v>
      </c>
      <c r="G55" s="28">
        <f t="shared" si="20"/>
        <v>85225.379410000169</v>
      </c>
      <c r="H55" s="27">
        <f t="shared" si="13"/>
        <v>90.009244022267936</v>
      </c>
    </row>
    <row r="56" spans="1:8" s="60" customFormat="1" ht="11.25" customHeight="1" x14ac:dyDescent="0.2">
      <c r="A56" s="64" t="s">
        <v>107</v>
      </c>
      <c r="B56" s="28">
        <v>803504.85699999996</v>
      </c>
      <c r="C56" s="28">
        <v>774689.93445000006</v>
      </c>
      <c r="D56" s="28">
        <v>8150.4563200000002</v>
      </c>
      <c r="E56" s="28">
        <f t="shared" si="18"/>
        <v>782840.39077000006</v>
      </c>
      <c r="F56" s="28">
        <f t="shared" si="19"/>
        <v>20664.466229999904</v>
      </c>
      <c r="G56" s="28">
        <f t="shared" si="20"/>
        <v>28814.922549999901</v>
      </c>
      <c r="H56" s="27">
        <f t="shared" si="13"/>
        <v>97.42820892120632</v>
      </c>
    </row>
    <row r="57" spans="1:8" s="60" customFormat="1" ht="11.25" customHeight="1" x14ac:dyDescent="0.2">
      <c r="A57" s="64" t="s">
        <v>108</v>
      </c>
      <c r="B57" s="28">
        <v>69902.601000000024</v>
      </c>
      <c r="C57" s="28">
        <v>69583.554739999992</v>
      </c>
      <c r="D57" s="28">
        <v>171.01618999999999</v>
      </c>
      <c r="E57" s="28">
        <f t="shared" si="18"/>
        <v>69754.570929999987</v>
      </c>
      <c r="F57" s="28">
        <f t="shared" si="19"/>
        <v>148.03007000003709</v>
      </c>
      <c r="G57" s="28">
        <f t="shared" si="20"/>
        <v>319.04626000003191</v>
      </c>
      <c r="H57" s="27">
        <f t="shared" si="13"/>
        <v>99.78823381693617</v>
      </c>
    </row>
    <row r="58" spans="1:8" s="60" customFormat="1" ht="11.25" customHeight="1" x14ac:dyDescent="0.2">
      <c r="A58" s="64" t="s">
        <v>109</v>
      </c>
      <c r="B58" s="28">
        <v>71902.78</v>
      </c>
      <c r="C58" s="28">
        <v>63574.144029999996</v>
      </c>
      <c r="D58" s="28">
        <v>2009.1420900000001</v>
      </c>
      <c r="E58" s="28">
        <f t="shared" si="18"/>
        <v>65583.28611999999</v>
      </c>
      <c r="F58" s="28">
        <f t="shared" si="19"/>
        <v>6319.4938800000091</v>
      </c>
      <c r="G58" s="28">
        <f t="shared" si="20"/>
        <v>8328.635970000003</v>
      </c>
      <c r="H58" s="27">
        <f t="shared" si="13"/>
        <v>91.211057653125508</v>
      </c>
    </row>
    <row r="59" spans="1:8" s="60" customFormat="1" ht="11.25" customHeight="1" x14ac:dyDescent="0.2">
      <c r="A59" s="64"/>
      <c r="B59" s="30"/>
      <c r="C59" s="30"/>
      <c r="D59" s="30"/>
      <c r="E59" s="30"/>
      <c r="F59" s="30"/>
      <c r="G59" s="30"/>
      <c r="H59" s="27" t="str">
        <f t="shared" si="13"/>
        <v/>
      </c>
    </row>
    <row r="60" spans="1:8" s="60" customFormat="1" ht="11.25" customHeight="1" x14ac:dyDescent="0.2">
      <c r="A60" s="62" t="s">
        <v>110</v>
      </c>
      <c r="B60" s="32">
        <f t="shared" ref="B60:C60" si="21">SUM(B61:B70)</f>
        <v>27503871.897449963</v>
      </c>
      <c r="C60" s="32">
        <f t="shared" si="21"/>
        <v>25958476.940029901</v>
      </c>
      <c r="D60" s="32">
        <f t="shared" ref="D60:G60" si="22">SUM(D61:D70)</f>
        <v>195480.61045000076</v>
      </c>
      <c r="E60" s="32">
        <f t="shared" si="22"/>
        <v>26153957.550479904</v>
      </c>
      <c r="F60" s="32">
        <f t="shared" si="22"/>
        <v>1349914.3469700576</v>
      </c>
      <c r="G60" s="32">
        <f t="shared" si="22"/>
        <v>1545394.9574200588</v>
      </c>
      <c r="H60" s="27">
        <f t="shared" si="13"/>
        <v>95.091911597016946</v>
      </c>
    </row>
    <row r="61" spans="1:8" s="60" customFormat="1" ht="11.25" customHeight="1" x14ac:dyDescent="0.2">
      <c r="A61" s="64" t="s">
        <v>111</v>
      </c>
      <c r="B61" s="28">
        <v>696721.36399996083</v>
      </c>
      <c r="C61" s="28">
        <v>459107.41284990055</v>
      </c>
      <c r="D61" s="28">
        <v>90.310780000763629</v>
      </c>
      <c r="E61" s="28">
        <f t="shared" ref="E61:E70" si="23">C61+D61</f>
        <v>459197.7236299013</v>
      </c>
      <c r="F61" s="28">
        <f t="shared" ref="F61:F70" si="24">B61-E61</f>
        <v>237523.64037005953</v>
      </c>
      <c r="G61" s="28">
        <f t="shared" ref="G61:G70" si="25">B61-C61</f>
        <v>237613.95115006028</v>
      </c>
      <c r="H61" s="27">
        <f t="shared" si="13"/>
        <v>65.908374187579398</v>
      </c>
    </row>
    <row r="62" spans="1:8" s="60" customFormat="1" ht="11.25" customHeight="1" x14ac:dyDescent="0.2">
      <c r="A62" s="64" t="s">
        <v>112</v>
      </c>
      <c r="B62" s="28">
        <v>2654475.605</v>
      </c>
      <c r="C62" s="28">
        <v>1925853.64283</v>
      </c>
      <c r="D62" s="28">
        <v>103379.92182999999</v>
      </c>
      <c r="E62" s="28">
        <f t="shared" si="23"/>
        <v>2029233.5646599999</v>
      </c>
      <c r="F62" s="28">
        <f t="shared" si="24"/>
        <v>625242.04034000007</v>
      </c>
      <c r="G62" s="28">
        <f t="shared" si="25"/>
        <v>728621.96216999996</v>
      </c>
      <c r="H62" s="27">
        <f t="shared" si="13"/>
        <v>76.445741706486686</v>
      </c>
    </row>
    <row r="63" spans="1:8" s="60" customFormat="1" ht="11.25" customHeight="1" x14ac:dyDescent="0.2">
      <c r="A63" s="64" t="s">
        <v>113</v>
      </c>
      <c r="B63" s="28">
        <v>7688012.2164499983</v>
      </c>
      <c r="C63" s="28">
        <v>7225202.3964999989</v>
      </c>
      <c r="D63" s="28">
        <v>82509.132530000003</v>
      </c>
      <c r="E63" s="28">
        <f t="shared" si="23"/>
        <v>7307711.5290299989</v>
      </c>
      <c r="F63" s="28">
        <f t="shared" si="24"/>
        <v>380300.68741999939</v>
      </c>
      <c r="G63" s="28">
        <f t="shared" si="25"/>
        <v>462809.81994999945</v>
      </c>
      <c r="H63" s="27">
        <f t="shared" si="13"/>
        <v>95.053328783657861</v>
      </c>
    </row>
    <row r="64" spans="1:8" s="60" customFormat="1" ht="11.25" customHeight="1" x14ac:dyDescent="0.2">
      <c r="A64" s="64" t="s">
        <v>114</v>
      </c>
      <c r="B64" s="28">
        <v>173711.24399999995</v>
      </c>
      <c r="C64" s="28">
        <v>161407.77019000001</v>
      </c>
      <c r="D64" s="28">
        <v>2193.0932699999998</v>
      </c>
      <c r="E64" s="28">
        <f t="shared" si="23"/>
        <v>163600.86346000002</v>
      </c>
      <c r="F64" s="28">
        <f t="shared" si="24"/>
        <v>10110.380539999926</v>
      </c>
      <c r="G64" s="28">
        <f t="shared" si="25"/>
        <v>12303.473809999938</v>
      </c>
      <c r="H64" s="27">
        <f t="shared" si="13"/>
        <v>94.179777712028852</v>
      </c>
    </row>
    <row r="65" spans="1:8" s="60" customFormat="1" ht="11.25" customHeight="1" x14ac:dyDescent="0.2">
      <c r="A65" s="64" t="s">
        <v>115</v>
      </c>
      <c r="B65" s="28">
        <v>16032843.465000002</v>
      </c>
      <c r="C65" s="28">
        <v>15942683.984440003</v>
      </c>
      <c r="D65" s="28">
        <v>6105.3226100000002</v>
      </c>
      <c r="E65" s="28">
        <f t="shared" si="23"/>
        <v>15948789.307050003</v>
      </c>
      <c r="F65" s="28">
        <f t="shared" si="24"/>
        <v>84054.157949998975</v>
      </c>
      <c r="G65" s="28">
        <f t="shared" si="25"/>
        <v>90159.480559999123</v>
      </c>
      <c r="H65" s="27">
        <f t="shared" si="13"/>
        <v>99.475737674770599</v>
      </c>
    </row>
    <row r="66" spans="1:8" s="60" customFormat="1" ht="11.25" customHeight="1" x14ac:dyDescent="0.2">
      <c r="A66" s="64" t="s">
        <v>116</v>
      </c>
      <c r="B66" s="28">
        <v>8810</v>
      </c>
      <c r="C66" s="28">
        <v>8629.279919999999</v>
      </c>
      <c r="D66" s="28">
        <v>48.506509999999999</v>
      </c>
      <c r="E66" s="28">
        <f t="shared" si="23"/>
        <v>8677.7864299999983</v>
      </c>
      <c r="F66" s="28">
        <f t="shared" si="24"/>
        <v>132.21357000000171</v>
      </c>
      <c r="G66" s="28">
        <f t="shared" si="25"/>
        <v>180.72008000000096</v>
      </c>
      <c r="H66" s="27">
        <f t="shared" si="13"/>
        <v>98.499278433598164</v>
      </c>
    </row>
    <row r="67" spans="1:8" s="60" customFormat="1" ht="11.25" customHeight="1" x14ac:dyDescent="0.2">
      <c r="A67" s="64" t="s">
        <v>117</v>
      </c>
      <c r="B67" s="28">
        <v>127013.55900000001</v>
      </c>
      <c r="C67" s="28">
        <v>124334.56351000001</v>
      </c>
      <c r="D67" s="28">
        <v>506.71652</v>
      </c>
      <c r="E67" s="28">
        <f t="shared" si="23"/>
        <v>124841.28003000001</v>
      </c>
      <c r="F67" s="28">
        <f t="shared" si="24"/>
        <v>2172.2789699999994</v>
      </c>
      <c r="G67" s="28">
        <f t="shared" si="25"/>
        <v>2678.9954900000012</v>
      </c>
      <c r="H67" s="27">
        <f t="shared" si="13"/>
        <v>98.289726713350348</v>
      </c>
    </row>
    <row r="68" spans="1:8" s="60" customFormat="1" ht="11.25" customHeight="1" x14ac:dyDescent="0.2">
      <c r="A68" s="64" t="s">
        <v>118</v>
      </c>
      <c r="B68" s="28">
        <v>63571.648000000008</v>
      </c>
      <c r="C68" s="28">
        <v>58924.104469999998</v>
      </c>
      <c r="D68" s="28">
        <v>409.51537999999999</v>
      </c>
      <c r="E68" s="28">
        <f t="shared" si="23"/>
        <v>59333.619849999995</v>
      </c>
      <c r="F68" s="28">
        <f t="shared" si="24"/>
        <v>4238.0281500000128</v>
      </c>
      <c r="G68" s="28">
        <f t="shared" si="25"/>
        <v>4647.5435300000099</v>
      </c>
      <c r="H68" s="27">
        <f t="shared" si="13"/>
        <v>93.333461875960793</v>
      </c>
    </row>
    <row r="69" spans="1:8" s="60" customFormat="1" ht="11.25" customHeight="1" x14ac:dyDescent="0.2">
      <c r="A69" s="66" t="s">
        <v>119</v>
      </c>
      <c r="B69" s="28">
        <v>58712.796000000002</v>
      </c>
      <c r="C69" s="28">
        <v>52333.785320000003</v>
      </c>
      <c r="D69" s="28">
        <v>238.09101999999999</v>
      </c>
      <c r="E69" s="28">
        <f t="shared" si="23"/>
        <v>52571.876340000003</v>
      </c>
      <c r="F69" s="28">
        <f t="shared" si="24"/>
        <v>6140.9196599999996</v>
      </c>
      <c r="G69" s="28">
        <f t="shared" si="25"/>
        <v>6379.0106799999994</v>
      </c>
      <c r="H69" s="27">
        <f t="shared" si="13"/>
        <v>89.540747369619396</v>
      </c>
    </row>
    <row r="70" spans="1:8" s="60" customFormat="1" ht="11.25" hidden="1" customHeight="1" x14ac:dyDescent="0.2">
      <c r="A70" s="64" t="s">
        <v>120</v>
      </c>
      <c r="B70" s="28">
        <v>0</v>
      </c>
      <c r="C70" s="28">
        <v>0</v>
      </c>
      <c r="D70" s="28">
        <v>0</v>
      </c>
      <c r="E70" s="28">
        <f t="shared" si="23"/>
        <v>0</v>
      </c>
      <c r="F70" s="28">
        <f t="shared" si="24"/>
        <v>0</v>
      </c>
      <c r="G70" s="28">
        <f t="shared" si="25"/>
        <v>0</v>
      </c>
      <c r="H70" s="27" t="str">
        <f t="shared" si="13"/>
        <v/>
      </c>
    </row>
    <row r="71" spans="1:8" s="60" customFormat="1" ht="11.25" customHeight="1" x14ac:dyDescent="0.2">
      <c r="A71" s="64"/>
      <c r="B71" s="30"/>
      <c r="C71" s="30"/>
      <c r="D71" s="30"/>
      <c r="E71" s="30"/>
      <c r="F71" s="30"/>
      <c r="G71" s="30"/>
      <c r="H71" s="27" t="str">
        <f t="shared" si="13"/>
        <v/>
      </c>
    </row>
    <row r="72" spans="1:8" s="60" customFormat="1" ht="11.25" customHeight="1" x14ac:dyDescent="0.2">
      <c r="A72" s="62" t="s">
        <v>121</v>
      </c>
      <c r="B72" s="32">
        <f t="shared" ref="B72:G72" si="26">SUM(B73:B77)</f>
        <v>8446692.4570000004</v>
      </c>
      <c r="C72" s="32">
        <f t="shared" si="26"/>
        <v>7931176.6223800015</v>
      </c>
      <c r="D72" s="32">
        <f t="shared" ref="D72" si="27">SUM(D73:D77)</f>
        <v>35623.931909999999</v>
      </c>
      <c r="E72" s="34">
        <f t="shared" si="26"/>
        <v>7966800.5542900013</v>
      </c>
      <c r="F72" s="34">
        <f t="shared" si="26"/>
        <v>479891.90270999871</v>
      </c>
      <c r="G72" s="34">
        <f t="shared" si="26"/>
        <v>515515.83461999905</v>
      </c>
      <c r="H72" s="27">
        <f t="shared" si="13"/>
        <v>94.318582034885139</v>
      </c>
    </row>
    <row r="73" spans="1:8" s="60" customFormat="1" ht="11.25" customHeight="1" x14ac:dyDescent="0.2">
      <c r="A73" s="64" t="s">
        <v>83</v>
      </c>
      <c r="B73" s="28">
        <v>8371943.6169999996</v>
      </c>
      <c r="C73" s="28">
        <v>7860662.2131400006</v>
      </c>
      <c r="D73" s="28">
        <v>35500.29535</v>
      </c>
      <c r="E73" s="28">
        <f t="shared" ref="E73:E77" si="28">C73+D73</f>
        <v>7896162.5084900009</v>
      </c>
      <c r="F73" s="28">
        <f>B73-E73</f>
        <v>475781.10850999877</v>
      </c>
      <c r="G73" s="28">
        <f>B73-C73</f>
        <v>511281.40385999903</v>
      </c>
      <c r="H73" s="27">
        <f t="shared" si="13"/>
        <v>94.316957563547348</v>
      </c>
    </row>
    <row r="74" spans="1:8" s="60" customFormat="1" ht="11.25" customHeight="1" x14ac:dyDescent="0.2">
      <c r="A74" s="64" t="s">
        <v>122</v>
      </c>
      <c r="B74" s="28">
        <v>39943.600000000006</v>
      </c>
      <c r="C74" s="28">
        <v>39943.247840000004</v>
      </c>
      <c r="D74" s="28">
        <v>0.21480000000000002</v>
      </c>
      <c r="E74" s="28">
        <f t="shared" si="28"/>
        <v>39943.462640000005</v>
      </c>
      <c r="F74" s="28">
        <f>B74-E74</f>
        <v>0.13736000000062631</v>
      </c>
      <c r="G74" s="28">
        <f>B74-C74</f>
        <v>0.35216000000218628</v>
      </c>
      <c r="H74" s="27">
        <f t="shared" ref="H74:H92" si="29">IFERROR(E74/B74*100,"")</f>
        <v>99.99965611512232</v>
      </c>
    </row>
    <row r="75" spans="1:8" s="60" customFormat="1" ht="11.25" customHeight="1" x14ac:dyDescent="0.2">
      <c r="A75" s="64" t="s">
        <v>123</v>
      </c>
      <c r="B75" s="28">
        <v>2051.2399999999998</v>
      </c>
      <c r="C75" s="28">
        <v>1692.13408</v>
      </c>
      <c r="D75" s="28">
        <v>63.944069999999996</v>
      </c>
      <c r="E75" s="28">
        <f t="shared" si="28"/>
        <v>1756.0781500000001</v>
      </c>
      <c r="F75" s="28">
        <f>B75-E75</f>
        <v>295.16184999999973</v>
      </c>
      <c r="G75" s="28">
        <f>B75-C75</f>
        <v>359.10591999999974</v>
      </c>
      <c r="H75" s="27">
        <f t="shared" si="29"/>
        <v>85.61056482907901</v>
      </c>
    </row>
    <row r="76" spans="1:8" s="60" customFormat="1" ht="11.25" customHeight="1" x14ac:dyDescent="0.2">
      <c r="A76" s="64" t="s">
        <v>124</v>
      </c>
      <c r="B76" s="28">
        <v>13254.999999999996</v>
      </c>
      <c r="C76" s="28">
        <v>11374.17879</v>
      </c>
      <c r="D76" s="28">
        <v>33.48171</v>
      </c>
      <c r="E76" s="28">
        <f t="shared" si="28"/>
        <v>11407.6605</v>
      </c>
      <c r="F76" s="28">
        <f>B76-E76</f>
        <v>1847.3394999999964</v>
      </c>
      <c r="G76" s="28">
        <f>B76-C76</f>
        <v>1880.8212099999964</v>
      </c>
      <c r="H76" s="27">
        <f t="shared" si="29"/>
        <v>86.06307431158055</v>
      </c>
    </row>
    <row r="77" spans="1:8" s="60" customFormat="1" ht="11.25" customHeight="1" x14ac:dyDescent="0.2">
      <c r="A77" s="64" t="s">
        <v>299</v>
      </c>
      <c r="B77" s="28">
        <v>19498.999999999996</v>
      </c>
      <c r="C77" s="28">
        <v>17504.848530000003</v>
      </c>
      <c r="D77" s="28">
        <v>25.995979999999999</v>
      </c>
      <c r="E77" s="28">
        <f t="shared" si="28"/>
        <v>17530.844510000003</v>
      </c>
      <c r="F77" s="28">
        <f>B77-E77</f>
        <v>1968.1554899999937</v>
      </c>
      <c r="G77" s="28">
        <f>B77-C77</f>
        <v>1994.1514699999934</v>
      </c>
      <c r="H77" s="27">
        <f t="shared" si="29"/>
        <v>89.906377301400099</v>
      </c>
    </row>
    <row r="78" spans="1:8" s="60" customFormat="1" ht="11.25" customHeight="1" x14ac:dyDescent="0.2">
      <c r="A78" s="64"/>
      <c r="B78" s="30"/>
      <c r="C78" s="30"/>
      <c r="D78" s="30"/>
      <c r="E78" s="30"/>
      <c r="F78" s="30"/>
      <c r="G78" s="30"/>
      <c r="H78" s="27" t="str">
        <f t="shared" si="29"/>
        <v/>
      </c>
    </row>
    <row r="79" spans="1:8" s="60" customFormat="1" ht="11.25" customHeight="1" x14ac:dyDescent="0.2">
      <c r="A79" s="62" t="s">
        <v>125</v>
      </c>
      <c r="B79" s="32">
        <f>SUM(B80:B82)</f>
        <v>106007953.89803001</v>
      </c>
      <c r="C79" s="32">
        <f>SUM(C80:C82)</f>
        <v>100848160.89688998</v>
      </c>
      <c r="D79" s="32">
        <f>SUM(D80:D82)</f>
        <v>1454916.4419800001</v>
      </c>
      <c r="E79" s="34">
        <f t="shared" ref="E79:G79" si="30">SUM(E80:E82)</f>
        <v>102303077.33886999</v>
      </c>
      <c r="F79" s="34">
        <f t="shared" si="30"/>
        <v>3704876.5591600318</v>
      </c>
      <c r="G79" s="34">
        <f t="shared" si="30"/>
        <v>5159793.0011400245</v>
      </c>
      <c r="H79" s="27">
        <f t="shared" si="29"/>
        <v>96.50509568109976</v>
      </c>
    </row>
    <row r="80" spans="1:8" s="60" customFormat="1" ht="11.25" customHeight="1" x14ac:dyDescent="0.2">
      <c r="A80" s="64" t="s">
        <v>126</v>
      </c>
      <c r="B80" s="28">
        <v>105760781.90003002</v>
      </c>
      <c r="C80" s="28">
        <v>100642553.09391999</v>
      </c>
      <c r="D80" s="28">
        <v>1448482.1898099999</v>
      </c>
      <c r="E80" s="28">
        <f t="shared" ref="E80:E82" si="31">C80+D80</f>
        <v>102091035.28372999</v>
      </c>
      <c r="F80" s="28">
        <f>B80-E80</f>
        <v>3669746.6163000315</v>
      </c>
      <c r="G80" s="28">
        <f>B80-C80</f>
        <v>5118228.8061100245</v>
      </c>
      <c r="H80" s="27">
        <f t="shared" si="29"/>
        <v>96.530144208115971</v>
      </c>
    </row>
    <row r="81" spans="1:8" s="60" customFormat="1" ht="11.25" customHeight="1" x14ac:dyDescent="0.2">
      <c r="A81" s="64" t="s">
        <v>127</v>
      </c>
      <c r="B81" s="28">
        <v>219913.99800000002</v>
      </c>
      <c r="C81" s="28">
        <v>186321.06402000002</v>
      </c>
      <c r="D81" s="28">
        <v>6082.4266900000002</v>
      </c>
      <c r="E81" s="28">
        <f t="shared" si="31"/>
        <v>192403.49071000001</v>
      </c>
      <c r="F81" s="28">
        <f>B81-E81</f>
        <v>27510.507290000009</v>
      </c>
      <c r="G81" s="28">
        <f>B81-C81</f>
        <v>33592.933980000002</v>
      </c>
      <c r="H81" s="27">
        <f t="shared" si="29"/>
        <v>87.490333703086961</v>
      </c>
    </row>
    <row r="82" spans="1:8" s="60" customFormat="1" ht="11.25" customHeight="1" x14ac:dyDescent="0.2">
      <c r="A82" s="64" t="s">
        <v>310</v>
      </c>
      <c r="B82" s="28">
        <v>27258</v>
      </c>
      <c r="C82" s="28">
        <v>19286.738949999999</v>
      </c>
      <c r="D82" s="28">
        <v>351.82547999999997</v>
      </c>
      <c r="E82" s="28">
        <f t="shared" si="31"/>
        <v>19638.564429999999</v>
      </c>
      <c r="F82" s="28">
        <f>B82-E82</f>
        <v>7619.4355700000015</v>
      </c>
      <c r="G82" s="28">
        <f>B82-C82</f>
        <v>7971.261050000001</v>
      </c>
      <c r="H82" s="27">
        <f t="shared" si="29"/>
        <v>72.04697494313595</v>
      </c>
    </row>
    <row r="83" spans="1:8" s="60" customFormat="1" ht="11.25" customHeight="1" x14ac:dyDescent="0.2">
      <c r="A83" s="64"/>
      <c r="B83" s="30"/>
      <c r="C83" s="30"/>
      <c r="D83" s="30"/>
      <c r="E83" s="30"/>
      <c r="F83" s="30"/>
      <c r="G83" s="30"/>
      <c r="H83" s="27" t="str">
        <f t="shared" si="29"/>
        <v/>
      </c>
    </row>
    <row r="84" spans="1:8" s="60" customFormat="1" ht="11.25" customHeight="1" x14ac:dyDescent="0.2">
      <c r="A84" s="62" t="s">
        <v>128</v>
      </c>
      <c r="B84" s="32">
        <f t="shared" ref="B84:G84" si="32">+B85+B86</f>
        <v>823016.27677999996</v>
      </c>
      <c r="C84" s="32">
        <f t="shared" si="32"/>
        <v>690881.44033999997</v>
      </c>
      <c r="D84" s="32">
        <f t="shared" si="32"/>
        <v>9569.9669800000011</v>
      </c>
      <c r="E84" s="34">
        <f t="shared" si="32"/>
        <v>700451.40732</v>
      </c>
      <c r="F84" s="34">
        <f t="shared" si="32"/>
        <v>122564.86945999996</v>
      </c>
      <c r="G84" s="34">
        <f t="shared" si="32"/>
        <v>132134.83643999993</v>
      </c>
      <c r="H84" s="27">
        <f t="shared" si="29"/>
        <v>85.107843803584615</v>
      </c>
    </row>
    <row r="85" spans="1:8" s="60" customFormat="1" ht="11.25" customHeight="1" x14ac:dyDescent="0.2">
      <c r="A85" s="64" t="s">
        <v>93</v>
      </c>
      <c r="B85" s="28">
        <v>576390.45599999989</v>
      </c>
      <c r="C85" s="28">
        <v>465411.37716000009</v>
      </c>
      <c r="D85" s="28">
        <v>8649.0729700000011</v>
      </c>
      <c r="E85" s="28">
        <f t="shared" ref="E85:E86" si="33">C85+D85</f>
        <v>474060.45013000007</v>
      </c>
      <c r="F85" s="28">
        <f>B85-E85</f>
        <v>102330.00586999982</v>
      </c>
      <c r="G85" s="28">
        <f>B85-C85</f>
        <v>110979.0788399998</v>
      </c>
      <c r="H85" s="27">
        <f t="shared" si="29"/>
        <v>82.246408696607602</v>
      </c>
    </row>
    <row r="86" spans="1:8" s="60" customFormat="1" ht="11.25" customHeight="1" x14ac:dyDescent="0.2">
      <c r="A86" s="64" t="s">
        <v>129</v>
      </c>
      <c r="B86" s="28">
        <v>246625.82078000007</v>
      </c>
      <c r="C86" s="28">
        <v>225470.06317999994</v>
      </c>
      <c r="D86" s="28">
        <v>920.89400999999987</v>
      </c>
      <c r="E86" s="28">
        <f t="shared" si="33"/>
        <v>226390.95718999993</v>
      </c>
      <c r="F86" s="28">
        <f>B86-E86</f>
        <v>20234.863590000139</v>
      </c>
      <c r="G86" s="28">
        <f>B86-C86</f>
        <v>21155.757600000128</v>
      </c>
      <c r="H86" s="27">
        <f t="shared" si="29"/>
        <v>91.795318297977218</v>
      </c>
    </row>
    <row r="87" spans="1:8" s="60" customFormat="1" ht="11.25" customHeight="1" x14ac:dyDescent="0.2">
      <c r="A87" s="64"/>
      <c r="B87" s="30"/>
      <c r="C87" s="30"/>
      <c r="D87" s="30"/>
      <c r="E87" s="30"/>
      <c r="F87" s="30"/>
      <c r="G87" s="30"/>
      <c r="H87" s="27" t="str">
        <f t="shared" si="29"/>
        <v/>
      </c>
    </row>
    <row r="88" spans="1:8" s="60" customFormat="1" ht="11.25" customHeight="1" x14ac:dyDescent="0.2">
      <c r="A88" s="62" t="s">
        <v>130</v>
      </c>
      <c r="B88" s="32">
        <f t="shared" ref="B88:C88" si="34">SUM(B89:B92)</f>
        <v>5173594.3829999994</v>
      </c>
      <c r="C88" s="32">
        <f t="shared" si="34"/>
        <v>2748839.0102300001</v>
      </c>
      <c r="D88" s="32">
        <f t="shared" ref="D88:G88" si="35">SUM(D89:D92)</f>
        <v>98004.425970000011</v>
      </c>
      <c r="E88" s="34">
        <f t="shared" si="35"/>
        <v>2846843.4361999999</v>
      </c>
      <c r="F88" s="34">
        <f t="shared" si="35"/>
        <v>2326750.9468</v>
      </c>
      <c r="G88" s="34">
        <f t="shared" si="35"/>
        <v>2424755.3727699998</v>
      </c>
      <c r="H88" s="27">
        <f t="shared" si="29"/>
        <v>55.026413465162449</v>
      </c>
    </row>
    <row r="89" spans="1:8" s="60" customFormat="1" ht="11.25" customHeight="1" x14ac:dyDescent="0.2">
      <c r="A89" s="64" t="s">
        <v>96</v>
      </c>
      <c r="B89" s="28">
        <v>4474591.8839999996</v>
      </c>
      <c r="C89" s="28">
        <v>2209353.5178299998</v>
      </c>
      <c r="D89" s="28">
        <v>65442.370010000006</v>
      </c>
      <c r="E89" s="28">
        <f t="shared" ref="E89:E92" si="36">C89+D89</f>
        <v>2274795.88784</v>
      </c>
      <c r="F89" s="28">
        <f>B89-E89</f>
        <v>2199795.9961599996</v>
      </c>
      <c r="G89" s="28">
        <f>B89-C89</f>
        <v>2265238.3661699998</v>
      </c>
      <c r="H89" s="27">
        <f t="shared" si="29"/>
        <v>50.838064047228315</v>
      </c>
    </row>
    <row r="90" spans="1:8" s="60" customFormat="1" ht="11.25" customHeight="1" x14ac:dyDescent="0.2">
      <c r="A90" s="64" t="s">
        <v>131</v>
      </c>
      <c r="B90" s="28">
        <v>218862</v>
      </c>
      <c r="C90" s="28">
        <v>128789.37025000001</v>
      </c>
      <c r="D90" s="28">
        <v>13.53702</v>
      </c>
      <c r="E90" s="28">
        <f t="shared" si="36"/>
        <v>128802.90727000001</v>
      </c>
      <c r="F90" s="28">
        <f>B90-E90</f>
        <v>90059.092729999989</v>
      </c>
      <c r="G90" s="28">
        <f>B90-C90</f>
        <v>90072.629749999993</v>
      </c>
      <c r="H90" s="27">
        <f t="shared" si="29"/>
        <v>58.85119722473523</v>
      </c>
    </row>
    <row r="91" spans="1:8" s="60" customFormat="1" ht="11.25" customHeight="1" x14ac:dyDescent="0.2">
      <c r="A91" s="64" t="s">
        <v>132</v>
      </c>
      <c r="B91" s="28">
        <v>142045.05200000003</v>
      </c>
      <c r="C91" s="28">
        <v>138248.98527</v>
      </c>
      <c r="D91" s="28">
        <v>191.52032</v>
      </c>
      <c r="E91" s="28">
        <f t="shared" si="36"/>
        <v>138440.50559000002</v>
      </c>
      <c r="F91" s="28">
        <f>B91-E91</f>
        <v>3604.5464100000099</v>
      </c>
      <c r="G91" s="28">
        <f>B91-C91</f>
        <v>3796.0667300000205</v>
      </c>
      <c r="H91" s="27">
        <f t="shared" si="29"/>
        <v>97.462392135982313</v>
      </c>
    </row>
    <row r="92" spans="1:8" s="60" customFormat="1" ht="11.25" customHeight="1" x14ac:dyDescent="0.2">
      <c r="A92" s="64" t="s">
        <v>133</v>
      </c>
      <c r="B92" s="28">
        <v>338095.44700000016</v>
      </c>
      <c r="C92" s="28">
        <v>272447.13688000001</v>
      </c>
      <c r="D92" s="28">
        <v>32356.998620000002</v>
      </c>
      <c r="E92" s="28">
        <f t="shared" si="36"/>
        <v>304804.13550000003</v>
      </c>
      <c r="F92" s="28">
        <f>B92-E92</f>
        <v>33291.311500000127</v>
      </c>
      <c r="G92" s="28">
        <f>B92-C92</f>
        <v>65648.310120000155</v>
      </c>
      <c r="H92" s="27">
        <f t="shared" si="29"/>
        <v>90.153280147543626</v>
      </c>
    </row>
    <row r="93" spans="1:8" s="60" customFormat="1" ht="11.25" customHeight="1" x14ac:dyDescent="0.25">
      <c r="A93" s="33"/>
      <c r="B93" s="28"/>
      <c r="C93" s="29"/>
      <c r="D93" s="28"/>
      <c r="E93" s="29"/>
      <c r="F93" s="29"/>
      <c r="G93" s="29"/>
      <c r="H93" s="27"/>
    </row>
    <row r="94" spans="1:8" s="60" customFormat="1" ht="11.25" customHeight="1" x14ac:dyDescent="0.2">
      <c r="A94" s="62" t="s">
        <v>134</v>
      </c>
      <c r="B94" s="32">
        <f t="shared" ref="B94:C94" si="37">SUM(B95:B104)</f>
        <v>172831241.45585996</v>
      </c>
      <c r="C94" s="32">
        <f t="shared" si="37"/>
        <v>167121127.90580997</v>
      </c>
      <c r="D94" s="32">
        <f t="shared" ref="D94:G94" si="38">SUM(D95:D104)</f>
        <v>285234.88783999998</v>
      </c>
      <c r="E94" s="34">
        <f t="shared" si="38"/>
        <v>167406362.79364997</v>
      </c>
      <c r="F94" s="34">
        <f t="shared" si="38"/>
        <v>5424878.6622100025</v>
      </c>
      <c r="G94" s="34">
        <f t="shared" si="38"/>
        <v>5710113.5500499997</v>
      </c>
      <c r="H94" s="27">
        <f t="shared" ref="H94:H126" si="39">IFERROR(E94/B94*100,"")</f>
        <v>96.861170112236067</v>
      </c>
    </row>
    <row r="95" spans="1:8" s="60" customFormat="1" ht="11.25" customHeight="1" x14ac:dyDescent="0.2">
      <c r="A95" s="64" t="s">
        <v>111</v>
      </c>
      <c r="B95" s="28">
        <v>4021765.1827099998</v>
      </c>
      <c r="C95" s="28">
        <v>3855056.4511800003</v>
      </c>
      <c r="D95" s="28">
        <v>23048.08639</v>
      </c>
      <c r="E95" s="28">
        <f t="shared" ref="E95:E104" si="40">C95+D95</f>
        <v>3878104.5375700002</v>
      </c>
      <c r="F95" s="28">
        <f t="shared" ref="F95:F104" si="41">B95-E95</f>
        <v>143660.64513999969</v>
      </c>
      <c r="G95" s="28">
        <f t="shared" ref="G95:G104" si="42">B95-C95</f>
        <v>166708.73152999952</v>
      </c>
      <c r="H95" s="27">
        <f t="shared" si="39"/>
        <v>96.427920611635599</v>
      </c>
    </row>
    <row r="96" spans="1:8" s="60" customFormat="1" ht="11.25" customHeight="1" x14ac:dyDescent="0.2">
      <c r="A96" s="64" t="s">
        <v>135</v>
      </c>
      <c r="B96" s="28">
        <v>18854115.904860001</v>
      </c>
      <c r="C96" s="28">
        <v>18645238.299609996</v>
      </c>
      <c r="D96" s="28">
        <v>46107.311759999997</v>
      </c>
      <c r="E96" s="28">
        <f t="shared" si="40"/>
        <v>18691345.611369997</v>
      </c>
      <c r="F96" s="28">
        <f t="shared" si="41"/>
        <v>162770.29349000379</v>
      </c>
      <c r="G96" s="28">
        <f t="shared" si="42"/>
        <v>208877.60525000468</v>
      </c>
      <c r="H96" s="27">
        <f t="shared" si="39"/>
        <v>99.136685621795479</v>
      </c>
    </row>
    <row r="97" spans="1:8" s="60" customFormat="1" ht="11.25" customHeight="1" x14ac:dyDescent="0.2">
      <c r="A97" s="64" t="s">
        <v>136</v>
      </c>
      <c r="B97" s="28">
        <v>12272969.329999998</v>
      </c>
      <c r="C97" s="28">
        <v>12208076.835620001</v>
      </c>
      <c r="D97" s="28">
        <v>40039.57791</v>
      </c>
      <c r="E97" s="28">
        <f t="shared" si="40"/>
        <v>12248116.413530001</v>
      </c>
      <c r="F97" s="28">
        <f t="shared" si="41"/>
        <v>24852.916469996795</v>
      </c>
      <c r="G97" s="28">
        <f t="shared" si="42"/>
        <v>64892.494379997253</v>
      </c>
      <c r="H97" s="27">
        <f t="shared" si="39"/>
        <v>99.797498748658597</v>
      </c>
    </row>
    <row r="98" spans="1:8" s="60" customFormat="1" ht="11.25" customHeight="1" x14ac:dyDescent="0.2">
      <c r="A98" s="64" t="s">
        <v>137</v>
      </c>
      <c r="B98" s="28">
        <v>140249.90100000001</v>
      </c>
      <c r="C98" s="28">
        <v>105536.05845</v>
      </c>
      <c r="D98" s="28">
        <v>6754.4138000000003</v>
      </c>
      <c r="E98" s="28">
        <f t="shared" si="40"/>
        <v>112290.47224999999</v>
      </c>
      <c r="F98" s="28">
        <f t="shared" si="41"/>
        <v>27959.428750000021</v>
      </c>
      <c r="G98" s="28">
        <f t="shared" si="42"/>
        <v>34713.842550000016</v>
      </c>
      <c r="H98" s="27">
        <f t="shared" si="39"/>
        <v>80.06456435930032</v>
      </c>
    </row>
    <row r="99" spans="1:8" s="60" customFormat="1" ht="11.25" customHeight="1" x14ac:dyDescent="0.2">
      <c r="A99" s="64" t="s">
        <v>138</v>
      </c>
      <c r="B99" s="28">
        <v>3009432.9910000004</v>
      </c>
      <c r="C99" s="28">
        <v>2905955.9546799995</v>
      </c>
      <c r="D99" s="28">
        <v>23277.890440000003</v>
      </c>
      <c r="E99" s="28">
        <f t="shared" si="40"/>
        <v>2929233.8451199997</v>
      </c>
      <c r="F99" s="28">
        <f t="shared" si="41"/>
        <v>80199.145880000666</v>
      </c>
      <c r="G99" s="28">
        <f t="shared" si="42"/>
        <v>103477.03632000089</v>
      </c>
      <c r="H99" s="27">
        <f t="shared" si="39"/>
        <v>97.335074543282943</v>
      </c>
    </row>
    <row r="100" spans="1:8" s="60" customFormat="1" ht="11.25" customHeight="1" x14ac:dyDescent="0.2">
      <c r="A100" s="64" t="s">
        <v>139</v>
      </c>
      <c r="B100" s="28">
        <v>133411025.01628998</v>
      </c>
      <c r="C100" s="28">
        <v>128387023.47080998</v>
      </c>
      <c r="D100" s="28">
        <v>139231.79966999995</v>
      </c>
      <c r="E100" s="28">
        <f t="shared" si="40"/>
        <v>128526255.27047998</v>
      </c>
      <c r="F100" s="28">
        <f t="shared" si="41"/>
        <v>4884769.7458100021</v>
      </c>
      <c r="G100" s="28">
        <f t="shared" si="42"/>
        <v>5024001.545479998</v>
      </c>
      <c r="H100" s="27">
        <f t="shared" si="39"/>
        <v>96.338556168642313</v>
      </c>
    </row>
    <row r="101" spans="1:8" s="60" customFormat="1" ht="11.25" customHeight="1" x14ac:dyDescent="0.2">
      <c r="A101" s="64" t="s">
        <v>140</v>
      </c>
      <c r="B101" s="28">
        <v>448999.36599999998</v>
      </c>
      <c r="C101" s="28">
        <v>419082.03100000002</v>
      </c>
      <c r="D101" s="28">
        <v>4563.1169099999997</v>
      </c>
      <c r="E101" s="28">
        <f t="shared" si="40"/>
        <v>423645.14791</v>
      </c>
      <c r="F101" s="28">
        <f t="shared" si="41"/>
        <v>25354.21808999998</v>
      </c>
      <c r="G101" s="28">
        <f t="shared" si="42"/>
        <v>29917.334999999963</v>
      </c>
      <c r="H101" s="27">
        <f t="shared" si="39"/>
        <v>94.353172852809777</v>
      </c>
    </row>
    <row r="102" spans="1:8" s="60" customFormat="1" ht="11.25" customHeight="1" x14ac:dyDescent="0.2">
      <c r="A102" s="64" t="s">
        <v>141</v>
      </c>
      <c r="B102" s="28">
        <v>477377.87599999993</v>
      </c>
      <c r="C102" s="28">
        <v>439001.34572000004</v>
      </c>
      <c r="D102" s="28">
        <v>823.49148000000002</v>
      </c>
      <c r="E102" s="28">
        <f t="shared" si="40"/>
        <v>439824.83720000007</v>
      </c>
      <c r="F102" s="28">
        <f t="shared" si="41"/>
        <v>37553.038799999864</v>
      </c>
      <c r="G102" s="28">
        <f t="shared" si="42"/>
        <v>38376.53027999989</v>
      </c>
      <c r="H102" s="27">
        <f t="shared" si="39"/>
        <v>92.13347733777259</v>
      </c>
    </row>
    <row r="103" spans="1:8" s="60" customFormat="1" ht="11.25" customHeight="1" x14ac:dyDescent="0.2">
      <c r="A103" s="64" t="s">
        <v>142</v>
      </c>
      <c r="B103" s="28">
        <v>87640.963000000018</v>
      </c>
      <c r="C103" s="28">
        <v>79001.776140000002</v>
      </c>
      <c r="D103" s="28">
        <v>133.72152</v>
      </c>
      <c r="E103" s="28">
        <f t="shared" si="40"/>
        <v>79135.497660000008</v>
      </c>
      <c r="F103" s="28">
        <f t="shared" si="41"/>
        <v>8505.4653400000097</v>
      </c>
      <c r="G103" s="28">
        <f t="shared" si="42"/>
        <v>8639.1868600000162</v>
      </c>
      <c r="H103" s="27">
        <f t="shared" si="39"/>
        <v>90.29510282765834</v>
      </c>
    </row>
    <row r="104" spans="1:8" s="60" customFormat="1" ht="11.25" customHeight="1" x14ac:dyDescent="0.2">
      <c r="A104" s="64" t="s">
        <v>143</v>
      </c>
      <c r="B104" s="28">
        <v>107664.925</v>
      </c>
      <c r="C104" s="28">
        <v>77155.6826</v>
      </c>
      <c r="D104" s="28">
        <v>1255.4779599999999</v>
      </c>
      <c r="E104" s="28">
        <f t="shared" si="40"/>
        <v>78411.160560000004</v>
      </c>
      <c r="F104" s="28">
        <f t="shared" si="41"/>
        <v>29253.764439999999</v>
      </c>
      <c r="G104" s="28">
        <f t="shared" si="42"/>
        <v>30509.242400000003</v>
      </c>
      <c r="H104" s="27">
        <f t="shared" si="39"/>
        <v>72.828881420759828</v>
      </c>
    </row>
    <row r="105" spans="1:8" s="60" customFormat="1" ht="11.25" customHeight="1" x14ac:dyDescent="0.2">
      <c r="A105" s="64"/>
      <c r="B105" s="28"/>
      <c r="C105" s="29"/>
      <c r="D105" s="28"/>
      <c r="E105" s="29"/>
      <c r="F105" s="29"/>
      <c r="G105" s="29"/>
      <c r="H105" s="27" t="str">
        <f t="shared" si="39"/>
        <v/>
      </c>
    </row>
    <row r="106" spans="1:8" s="60" customFormat="1" ht="11.25" customHeight="1" x14ac:dyDescent="0.2">
      <c r="A106" s="62" t="s">
        <v>144</v>
      </c>
      <c r="B106" s="34">
        <f>SUM(B107:B117)</f>
        <v>17209603.607000001</v>
      </c>
      <c r="C106" s="34">
        <f>SUM(C107:C117)</f>
        <v>16009339.87559</v>
      </c>
      <c r="D106" s="34">
        <f>SUM(D107:D117)</f>
        <v>279035.69775999995</v>
      </c>
      <c r="E106" s="34">
        <f t="shared" ref="E106:G106" si="43">SUM(E107:E117)</f>
        <v>16288375.573350003</v>
      </c>
      <c r="F106" s="34">
        <f t="shared" si="43"/>
        <v>921228.03364999976</v>
      </c>
      <c r="G106" s="34">
        <f t="shared" si="43"/>
        <v>1200263.7314100002</v>
      </c>
      <c r="H106" s="27">
        <f t="shared" si="39"/>
        <v>94.647011897035867</v>
      </c>
    </row>
    <row r="107" spans="1:8" s="60" customFormat="1" ht="11.25" customHeight="1" x14ac:dyDescent="0.2">
      <c r="A107" s="64" t="s">
        <v>83</v>
      </c>
      <c r="B107" s="28">
        <v>6029657.9409999996</v>
      </c>
      <c r="C107" s="28">
        <v>5394393.0798300002</v>
      </c>
      <c r="D107" s="28">
        <v>123504.25633</v>
      </c>
      <c r="E107" s="28">
        <f t="shared" ref="E107:E117" si="44">C107+D107</f>
        <v>5517897.3361600004</v>
      </c>
      <c r="F107" s="28">
        <f t="shared" ref="F107:F117" si="45">B107-E107</f>
        <v>511760.60483999923</v>
      </c>
      <c r="G107" s="28">
        <f t="shared" ref="G107:G117" si="46">B107-C107</f>
        <v>635264.86116999947</v>
      </c>
      <c r="H107" s="27">
        <f t="shared" si="39"/>
        <v>91.512609672927397</v>
      </c>
    </row>
    <row r="108" spans="1:8" s="60" customFormat="1" ht="11.25" customHeight="1" x14ac:dyDescent="0.2">
      <c r="A108" s="64" t="s">
        <v>145</v>
      </c>
      <c r="B108" s="28">
        <v>2954151.926</v>
      </c>
      <c r="C108" s="28">
        <v>2813496.72652</v>
      </c>
      <c r="D108" s="28">
        <v>35891.679089999998</v>
      </c>
      <c r="E108" s="28">
        <f t="shared" si="44"/>
        <v>2849388.4056100002</v>
      </c>
      <c r="F108" s="28">
        <f t="shared" si="45"/>
        <v>104763.52038999973</v>
      </c>
      <c r="G108" s="28">
        <f t="shared" si="46"/>
        <v>140655.19947999995</v>
      </c>
      <c r="H108" s="27">
        <f t="shared" si="39"/>
        <v>96.45368542260951</v>
      </c>
    </row>
    <row r="109" spans="1:8" s="60" customFormat="1" ht="11.25" customHeight="1" x14ac:dyDescent="0.2">
      <c r="A109" s="64" t="s">
        <v>146</v>
      </c>
      <c r="B109" s="28">
        <v>916998.62299999991</v>
      </c>
      <c r="C109" s="28">
        <v>898916.52746000001</v>
      </c>
      <c r="D109" s="28">
        <v>3302.2081400000002</v>
      </c>
      <c r="E109" s="28">
        <f t="shared" si="44"/>
        <v>902218.73560000001</v>
      </c>
      <c r="F109" s="28">
        <f t="shared" si="45"/>
        <v>14779.88739999989</v>
      </c>
      <c r="G109" s="28">
        <f t="shared" si="46"/>
        <v>18082.095539999893</v>
      </c>
      <c r="H109" s="27">
        <f t="shared" si="39"/>
        <v>98.388232323441571</v>
      </c>
    </row>
    <row r="110" spans="1:8" s="60" customFormat="1" ht="11.25" customHeight="1" x14ac:dyDescent="0.2">
      <c r="A110" s="64" t="s">
        <v>147</v>
      </c>
      <c r="B110" s="28">
        <v>1027315.2690000001</v>
      </c>
      <c r="C110" s="28">
        <v>914820.78237000003</v>
      </c>
      <c r="D110" s="28">
        <v>4490.8688000000002</v>
      </c>
      <c r="E110" s="28">
        <f t="shared" si="44"/>
        <v>919311.65117000008</v>
      </c>
      <c r="F110" s="28">
        <f t="shared" si="45"/>
        <v>108003.61783</v>
      </c>
      <c r="G110" s="28">
        <f t="shared" si="46"/>
        <v>112494.48663000006</v>
      </c>
      <c r="H110" s="27">
        <f t="shared" si="39"/>
        <v>89.486808861009919</v>
      </c>
    </row>
    <row r="111" spans="1:8" s="60" customFormat="1" ht="11.25" customHeight="1" x14ac:dyDescent="0.2">
      <c r="A111" s="64" t="s">
        <v>148</v>
      </c>
      <c r="B111" s="28">
        <v>1533544.9140000001</v>
      </c>
      <c r="C111" s="28">
        <v>1456676.5673</v>
      </c>
      <c r="D111" s="28">
        <v>33823.568429999999</v>
      </c>
      <c r="E111" s="28">
        <f t="shared" si="44"/>
        <v>1490500.13573</v>
      </c>
      <c r="F111" s="28">
        <f t="shared" si="45"/>
        <v>43044.778270000126</v>
      </c>
      <c r="G111" s="28">
        <f t="shared" si="46"/>
        <v>76868.346700000111</v>
      </c>
      <c r="H111" s="27">
        <f t="shared" si="39"/>
        <v>97.193119166120482</v>
      </c>
    </row>
    <row r="112" spans="1:8" s="60" customFormat="1" ht="11.25" customHeight="1" x14ac:dyDescent="0.2">
      <c r="A112" s="64" t="s">
        <v>149</v>
      </c>
      <c r="B112" s="28">
        <v>148045.55900000001</v>
      </c>
      <c r="C112" s="28">
        <v>137762.09708000001</v>
      </c>
      <c r="D112" s="28">
        <v>209.28208999999998</v>
      </c>
      <c r="E112" s="28">
        <f t="shared" si="44"/>
        <v>137971.37917</v>
      </c>
      <c r="F112" s="28">
        <f t="shared" si="45"/>
        <v>10074.179830000008</v>
      </c>
      <c r="G112" s="28">
        <f t="shared" si="46"/>
        <v>10283.461920000002</v>
      </c>
      <c r="H112" s="27">
        <f t="shared" si="39"/>
        <v>93.195216460360015</v>
      </c>
    </row>
    <row r="113" spans="1:8" s="60" customFormat="1" ht="11.25" customHeight="1" x14ac:dyDescent="0.2">
      <c r="A113" s="64" t="s">
        <v>150</v>
      </c>
      <c r="B113" s="28">
        <v>782485.9600000002</v>
      </c>
      <c r="C113" s="28">
        <v>736835.82074999996</v>
      </c>
      <c r="D113" s="28">
        <v>6727.4774500000003</v>
      </c>
      <c r="E113" s="28">
        <f t="shared" si="44"/>
        <v>743563.29819999996</v>
      </c>
      <c r="F113" s="28">
        <f t="shared" si="45"/>
        <v>38922.661800000235</v>
      </c>
      <c r="G113" s="28">
        <f t="shared" si="46"/>
        <v>45650.13925000024</v>
      </c>
      <c r="H113" s="27">
        <f t="shared" si="39"/>
        <v>95.02576866682692</v>
      </c>
    </row>
    <row r="114" spans="1:8" s="60" customFormat="1" ht="11.25" customHeight="1" x14ac:dyDescent="0.2">
      <c r="A114" s="64" t="s">
        <v>151</v>
      </c>
      <c r="B114" s="28">
        <v>572837.39300000085</v>
      </c>
      <c r="C114" s="28">
        <v>526652.29952000035</v>
      </c>
      <c r="D114" s="28">
        <v>8567.8020799999758</v>
      </c>
      <c r="E114" s="28">
        <f t="shared" si="44"/>
        <v>535220.10160000029</v>
      </c>
      <c r="F114" s="28">
        <f t="shared" si="45"/>
        <v>37617.291400000569</v>
      </c>
      <c r="G114" s="28">
        <f t="shared" si="46"/>
        <v>46185.093480000505</v>
      </c>
      <c r="H114" s="27">
        <f t="shared" si="39"/>
        <v>93.433164130051736</v>
      </c>
    </row>
    <row r="115" spans="1:8" s="60" customFormat="1" ht="11.25" customHeight="1" x14ac:dyDescent="0.2">
      <c r="A115" s="64" t="s">
        <v>152</v>
      </c>
      <c r="B115" s="28">
        <v>107550.20600000001</v>
      </c>
      <c r="C115" s="28">
        <v>95742.982220000005</v>
      </c>
      <c r="D115" s="28">
        <v>1530.52333</v>
      </c>
      <c r="E115" s="28">
        <f t="shared" si="44"/>
        <v>97273.505550000002</v>
      </c>
      <c r="F115" s="28">
        <f t="shared" si="45"/>
        <v>10276.700450000004</v>
      </c>
      <c r="G115" s="28">
        <f t="shared" si="46"/>
        <v>11807.22378</v>
      </c>
      <c r="H115" s="27">
        <f t="shared" si="39"/>
        <v>90.444741268092031</v>
      </c>
    </row>
    <row r="116" spans="1:8" s="60" customFormat="1" ht="11.25" customHeight="1" x14ac:dyDescent="0.2">
      <c r="A116" s="64" t="s">
        <v>153</v>
      </c>
      <c r="B116" s="28">
        <v>3091902.4840000002</v>
      </c>
      <c r="C116" s="28">
        <v>2992279.1722600004</v>
      </c>
      <c r="D116" s="28">
        <v>60986.007020000005</v>
      </c>
      <c r="E116" s="28">
        <f t="shared" si="44"/>
        <v>3053265.1792800003</v>
      </c>
      <c r="F116" s="28">
        <f t="shared" si="45"/>
        <v>38637.304719999898</v>
      </c>
      <c r="G116" s="28">
        <f t="shared" si="46"/>
        <v>99623.311739999801</v>
      </c>
      <c r="H116" s="27">
        <f t="shared" si="39"/>
        <v>98.750371173737179</v>
      </c>
    </row>
    <row r="117" spans="1:8" s="60" customFormat="1" ht="11.25" customHeight="1" x14ac:dyDescent="0.2">
      <c r="A117" s="64" t="s">
        <v>311</v>
      </c>
      <c r="B117" s="28">
        <v>45113.331999999995</v>
      </c>
      <c r="C117" s="28">
        <v>41763.82028</v>
      </c>
      <c r="D117" s="28">
        <v>2.0249999999999999</v>
      </c>
      <c r="E117" s="28">
        <f t="shared" si="44"/>
        <v>41765.845280000001</v>
      </c>
      <c r="F117" s="28">
        <f t="shared" si="45"/>
        <v>3347.4867199999935</v>
      </c>
      <c r="G117" s="28">
        <f t="shared" si="46"/>
        <v>3349.511719999995</v>
      </c>
      <c r="H117" s="27">
        <f t="shared" si="39"/>
        <v>92.579828242347531</v>
      </c>
    </row>
    <row r="118" spans="1:8" s="60" customFormat="1" ht="11.25" customHeight="1" x14ac:dyDescent="0.2">
      <c r="A118" s="64"/>
      <c r="B118" s="28"/>
      <c r="C118" s="29"/>
      <c r="D118" s="28"/>
      <c r="E118" s="29"/>
      <c r="F118" s="29"/>
      <c r="G118" s="29"/>
      <c r="H118" s="27" t="str">
        <f t="shared" si="39"/>
        <v/>
      </c>
    </row>
    <row r="119" spans="1:8" s="60" customFormat="1" ht="11.25" customHeight="1" x14ac:dyDescent="0.2">
      <c r="A119" s="62" t="s">
        <v>154</v>
      </c>
      <c r="B119" s="34">
        <f>SUM(B120:B126)</f>
        <v>30200367.798069999</v>
      </c>
      <c r="C119" s="34">
        <f>SUM(C120:C126)</f>
        <v>23096359.312550008</v>
      </c>
      <c r="D119" s="34">
        <f t="shared" ref="D119:G119" si="47">SUM(D120:D126)</f>
        <v>818467.73060000001</v>
      </c>
      <c r="E119" s="34">
        <f t="shared" si="47"/>
        <v>23914827.04315</v>
      </c>
      <c r="F119" s="34">
        <f t="shared" si="47"/>
        <v>6285540.7549199983</v>
      </c>
      <c r="G119" s="34">
        <f t="shared" si="47"/>
        <v>7104008.4855199968</v>
      </c>
      <c r="H119" s="27">
        <f t="shared" si="39"/>
        <v>79.187204616356738</v>
      </c>
    </row>
    <row r="120" spans="1:8" s="60" customFormat="1" ht="11.25" customHeight="1" x14ac:dyDescent="0.2">
      <c r="A120" s="64" t="s">
        <v>83</v>
      </c>
      <c r="B120" s="28">
        <v>17891666.107000005</v>
      </c>
      <c r="C120" s="28">
        <v>12218734.697760003</v>
      </c>
      <c r="D120" s="28">
        <v>735423.49129000003</v>
      </c>
      <c r="E120" s="28">
        <f t="shared" ref="E120:E126" si="48">C120+D120</f>
        <v>12954158.189050002</v>
      </c>
      <c r="F120" s="28">
        <f t="shared" ref="F120:F126" si="49">B120-E120</f>
        <v>4937507.9179500025</v>
      </c>
      <c r="G120" s="28">
        <f t="shared" ref="G120:G126" si="50">B120-C120</f>
        <v>5672931.4092400018</v>
      </c>
      <c r="H120" s="27">
        <f t="shared" si="39"/>
        <v>72.403308398326118</v>
      </c>
    </row>
    <row r="121" spans="1:8" s="60" customFormat="1" ht="11.25" customHeight="1" x14ac:dyDescent="0.2">
      <c r="A121" s="64" t="s">
        <v>155</v>
      </c>
      <c r="B121" s="28">
        <v>30905</v>
      </c>
      <c r="C121" s="28">
        <v>25914.02923</v>
      </c>
      <c r="D121" s="28">
        <v>1022.28917</v>
      </c>
      <c r="E121" s="28">
        <f t="shared" si="48"/>
        <v>26936.3184</v>
      </c>
      <c r="F121" s="28">
        <f t="shared" si="49"/>
        <v>3968.6815999999999</v>
      </c>
      <c r="G121" s="28">
        <f t="shared" si="50"/>
        <v>4990.9707699999999</v>
      </c>
      <c r="H121" s="27">
        <f t="shared" si="39"/>
        <v>87.158448147548938</v>
      </c>
    </row>
    <row r="122" spans="1:8" s="60" customFormat="1" ht="11.25" customHeight="1" x14ac:dyDescent="0.2">
      <c r="A122" s="64" t="s">
        <v>156</v>
      </c>
      <c r="B122" s="28">
        <v>163712.68799999997</v>
      </c>
      <c r="C122" s="28">
        <v>147898.50464999999</v>
      </c>
      <c r="D122" s="28">
        <v>3764.80357</v>
      </c>
      <c r="E122" s="28">
        <f t="shared" si="48"/>
        <v>151663.30821999998</v>
      </c>
      <c r="F122" s="28">
        <f t="shared" si="49"/>
        <v>12049.379779999988</v>
      </c>
      <c r="G122" s="28">
        <f t="shared" si="50"/>
        <v>15814.183349999978</v>
      </c>
      <c r="H122" s="27">
        <f t="shared" si="39"/>
        <v>92.639923070593042</v>
      </c>
    </row>
    <row r="123" spans="1:8" s="60" customFormat="1" ht="11.25" customHeight="1" x14ac:dyDescent="0.2">
      <c r="A123" s="64" t="s">
        <v>157</v>
      </c>
      <c r="B123" s="28">
        <v>1070521.0129999998</v>
      </c>
      <c r="C123" s="28">
        <v>1049031.2707500001</v>
      </c>
      <c r="D123" s="28">
        <v>2320.6409200000003</v>
      </c>
      <c r="E123" s="28">
        <f t="shared" si="48"/>
        <v>1051351.9116700001</v>
      </c>
      <c r="F123" s="28">
        <f t="shared" si="49"/>
        <v>19169.101329999743</v>
      </c>
      <c r="G123" s="28">
        <f t="shared" si="50"/>
        <v>21489.742249999661</v>
      </c>
      <c r="H123" s="27">
        <f t="shared" si="39"/>
        <v>98.209367112161516</v>
      </c>
    </row>
    <row r="124" spans="1:8" s="60" customFormat="1" ht="11.25" customHeight="1" x14ac:dyDescent="0.2">
      <c r="A124" s="64" t="s">
        <v>158</v>
      </c>
      <c r="B124" s="28">
        <v>161685.62247</v>
      </c>
      <c r="C124" s="28">
        <v>151816.73843000003</v>
      </c>
      <c r="D124" s="28">
        <v>1991.1683399999995</v>
      </c>
      <c r="E124" s="28">
        <f t="shared" si="48"/>
        <v>153807.90677000003</v>
      </c>
      <c r="F124" s="28">
        <f t="shared" si="49"/>
        <v>7877.7156999999715</v>
      </c>
      <c r="G124" s="28">
        <f t="shared" si="50"/>
        <v>9868.8840399999754</v>
      </c>
      <c r="H124" s="27">
        <f t="shared" si="39"/>
        <v>95.127757447041006</v>
      </c>
    </row>
    <row r="125" spans="1:8" s="60" customFormat="1" ht="11.25" customHeight="1" x14ac:dyDescent="0.2">
      <c r="A125" s="64" t="s">
        <v>159</v>
      </c>
      <c r="B125" s="28">
        <v>1167127.6129999999</v>
      </c>
      <c r="C125" s="28">
        <v>1027578.38</v>
      </c>
      <c r="D125" s="28">
        <v>51441.703239999995</v>
      </c>
      <c r="E125" s="28">
        <f t="shared" si="48"/>
        <v>1079020.0832400001</v>
      </c>
      <c r="F125" s="28">
        <f t="shared" si="49"/>
        <v>88107.52975999983</v>
      </c>
      <c r="G125" s="28">
        <f t="shared" si="50"/>
        <v>139549.23299999989</v>
      </c>
      <c r="H125" s="27">
        <f t="shared" si="39"/>
        <v>92.450908642840943</v>
      </c>
    </row>
    <row r="126" spans="1:8" s="60" customFormat="1" ht="11.25" customHeight="1" x14ac:dyDescent="0.2">
      <c r="A126" s="70" t="s">
        <v>323</v>
      </c>
      <c r="B126" s="28">
        <v>9714749.7545999959</v>
      </c>
      <c r="C126" s="28">
        <v>8475385.6917300001</v>
      </c>
      <c r="D126" s="28">
        <v>22503.634070000004</v>
      </c>
      <c r="E126" s="28">
        <f t="shared" si="48"/>
        <v>8497889.3257999998</v>
      </c>
      <c r="F126" s="28">
        <f t="shared" si="49"/>
        <v>1216860.4287999962</v>
      </c>
      <c r="G126" s="28">
        <f t="shared" si="50"/>
        <v>1239364.0628699958</v>
      </c>
      <c r="H126" s="27">
        <f t="shared" si="39"/>
        <v>87.474093934084038</v>
      </c>
    </row>
    <row r="127" spans="1:8" s="60" customFormat="1" ht="11.25" customHeight="1" x14ac:dyDescent="0.2">
      <c r="A127" s="64"/>
      <c r="B127" s="28"/>
      <c r="C127" s="28"/>
      <c r="D127" s="28"/>
      <c r="E127" s="28"/>
      <c r="F127" s="28"/>
      <c r="G127" s="28"/>
      <c r="H127" s="27"/>
    </row>
    <row r="128" spans="1:8" s="60" customFormat="1" ht="11.25" customHeight="1" x14ac:dyDescent="0.2">
      <c r="A128" s="62" t="s">
        <v>324</v>
      </c>
      <c r="B128" s="34">
        <f>SUM(B129:B130)</f>
        <v>8555290.1920000017</v>
      </c>
      <c r="C128" s="34">
        <f>SUM(C129:C130)</f>
        <v>3457111.7114300001</v>
      </c>
      <c r="D128" s="34">
        <f>SUM(D129:D130)</f>
        <v>57054.004250000005</v>
      </c>
      <c r="E128" s="34">
        <f t="shared" ref="E128:G128" si="51">SUM(E129:E130)</f>
        <v>3514165.7156799999</v>
      </c>
      <c r="F128" s="34">
        <f t="shared" si="51"/>
        <v>5041124.4763200013</v>
      </c>
      <c r="G128" s="34">
        <f t="shared" si="51"/>
        <v>5098178.4805700006</v>
      </c>
      <c r="H128" s="27">
        <f>IFERROR(E128/B128*100,"")</f>
        <v>41.07593824188541</v>
      </c>
    </row>
    <row r="129" spans="1:8" s="60" customFormat="1" ht="11.25" customHeight="1" x14ac:dyDescent="0.2">
      <c r="A129" s="70" t="s">
        <v>162</v>
      </c>
      <c r="B129" s="28">
        <v>2064628.1920000007</v>
      </c>
      <c r="C129" s="28">
        <v>1673200.34506</v>
      </c>
      <c r="D129" s="28">
        <v>1806.1373500000016</v>
      </c>
      <c r="E129" s="28">
        <f t="shared" ref="E129:E130" si="52">C129+D129</f>
        <v>1675006.4824099999</v>
      </c>
      <c r="F129" s="28">
        <f>B129-E129</f>
        <v>389621.7095900008</v>
      </c>
      <c r="G129" s="28">
        <f>B129-C129</f>
        <v>391427.84694000077</v>
      </c>
      <c r="H129" s="27">
        <f>IFERROR(E129/B129*100,"")</f>
        <v>81.128722784097263</v>
      </c>
    </row>
    <row r="130" spans="1:8" s="60" customFormat="1" ht="11.25" customHeight="1" x14ac:dyDescent="0.2">
      <c r="A130" s="70" t="s">
        <v>325</v>
      </c>
      <c r="B130" s="28">
        <v>6490662</v>
      </c>
      <c r="C130" s="28">
        <v>1783911.3663699999</v>
      </c>
      <c r="D130" s="28">
        <v>55247.866900000001</v>
      </c>
      <c r="E130" s="28">
        <f t="shared" si="52"/>
        <v>1839159.23327</v>
      </c>
      <c r="F130" s="28">
        <f>B130-E130</f>
        <v>4651502.7667300003</v>
      </c>
      <c r="G130" s="28">
        <f>B130-C130</f>
        <v>4706750.6336300001</v>
      </c>
      <c r="H130" s="27">
        <f>IFERROR(E130/B130*100,"")</f>
        <v>28.33546459929665</v>
      </c>
    </row>
    <row r="131" spans="1:8" s="60" customFormat="1" ht="11.25" customHeight="1" x14ac:dyDescent="0.2">
      <c r="A131" s="64"/>
      <c r="B131" s="28"/>
      <c r="C131" s="28"/>
      <c r="D131" s="28"/>
      <c r="E131" s="28"/>
      <c r="F131" s="28"/>
      <c r="G131" s="28"/>
      <c r="H131" s="27"/>
    </row>
    <row r="132" spans="1:8" s="60" customFormat="1" ht="11.25" customHeight="1" x14ac:dyDescent="0.2">
      <c r="A132" s="68" t="s">
        <v>160</v>
      </c>
      <c r="B132" s="34">
        <f t="shared" ref="B132:G132" si="53">+B133+B141</f>
        <v>165474941.49833</v>
      </c>
      <c r="C132" s="34">
        <f t="shared" si="53"/>
        <v>150313489.89494002</v>
      </c>
      <c r="D132" s="34">
        <f t="shared" si="53"/>
        <v>1687213.1511300001</v>
      </c>
      <c r="E132" s="34">
        <f t="shared" si="53"/>
        <v>152000703.04606998</v>
      </c>
      <c r="F132" s="34">
        <f t="shared" si="53"/>
        <v>13474238.452259999</v>
      </c>
      <c r="G132" s="34">
        <f t="shared" si="53"/>
        <v>15161451.603389995</v>
      </c>
      <c r="H132" s="27">
        <f t="shared" ref="H132:H163" si="54">IFERROR(E132/B132*100,"")</f>
        <v>91.857233288463803</v>
      </c>
    </row>
    <row r="133" spans="1:8" s="60" customFormat="1" ht="22.5" customHeight="1" x14ac:dyDescent="0.2">
      <c r="A133" s="69" t="s">
        <v>161</v>
      </c>
      <c r="B133" s="94">
        <f t="shared" ref="B133:C133" si="55">SUM(B134:B138)</f>
        <v>9874371.5070000011</v>
      </c>
      <c r="C133" s="94">
        <f t="shared" si="55"/>
        <v>9278413.1752500013</v>
      </c>
      <c r="D133" s="94">
        <f t="shared" ref="D133:G133" si="56">SUM(D134:D138)</f>
        <v>76516.716109999994</v>
      </c>
      <c r="E133" s="94">
        <f t="shared" si="56"/>
        <v>9354929.8913599998</v>
      </c>
      <c r="F133" s="94">
        <f t="shared" si="56"/>
        <v>519441.61563999974</v>
      </c>
      <c r="G133" s="94">
        <f t="shared" si="56"/>
        <v>595958.3317499999</v>
      </c>
      <c r="H133" s="27">
        <f t="shared" si="54"/>
        <v>94.739496936369406</v>
      </c>
    </row>
    <row r="134" spans="1:8" s="60" customFormat="1" ht="11.25" customHeight="1" x14ac:dyDescent="0.2">
      <c r="A134" s="70" t="s">
        <v>162</v>
      </c>
      <c r="B134" s="28">
        <v>501354.43000000005</v>
      </c>
      <c r="C134" s="28">
        <v>428312.91908999998</v>
      </c>
      <c r="D134" s="28">
        <v>4939.5382900000004</v>
      </c>
      <c r="E134" s="28">
        <f t="shared" ref="E134:E137" si="57">C134+D134</f>
        <v>433252.45737999998</v>
      </c>
      <c r="F134" s="28">
        <f t="shared" ref="F134:F140" si="58">B134-E134</f>
        <v>68101.972620000073</v>
      </c>
      <c r="G134" s="28">
        <f t="shared" ref="G134:G140" si="59">B134-C134</f>
        <v>73041.51091000007</v>
      </c>
      <c r="H134" s="27">
        <f t="shared" si="54"/>
        <v>86.416401542517519</v>
      </c>
    </row>
    <row r="135" spans="1:8" s="60" customFormat="1" ht="11.25" customHeight="1" x14ac:dyDescent="0.2">
      <c r="A135" s="70" t="s">
        <v>163</v>
      </c>
      <c r="B135" s="28">
        <v>945544.59</v>
      </c>
      <c r="C135" s="28">
        <v>676136.02497999999</v>
      </c>
      <c r="D135" s="28">
        <v>32505.580379999999</v>
      </c>
      <c r="E135" s="28">
        <f t="shared" si="57"/>
        <v>708641.60535999993</v>
      </c>
      <c r="F135" s="28">
        <f t="shared" si="58"/>
        <v>236902.98464000004</v>
      </c>
      <c r="G135" s="28">
        <f t="shared" si="59"/>
        <v>269408.56501999998</v>
      </c>
      <c r="H135" s="27">
        <f t="shared" si="54"/>
        <v>74.945339739080936</v>
      </c>
    </row>
    <row r="136" spans="1:8" s="60" customFormat="1" ht="11.25" customHeight="1" x14ac:dyDescent="0.2">
      <c r="A136" s="70" t="s">
        <v>164</v>
      </c>
      <c r="B136" s="28">
        <v>72021.434999999998</v>
      </c>
      <c r="C136" s="28">
        <v>71665.68879</v>
      </c>
      <c r="D136" s="28">
        <v>265.82670000000002</v>
      </c>
      <c r="E136" s="28">
        <f t="shared" si="57"/>
        <v>71931.515490000005</v>
      </c>
      <c r="F136" s="28">
        <f t="shared" si="58"/>
        <v>89.919509999992442</v>
      </c>
      <c r="G136" s="28">
        <f t="shared" si="59"/>
        <v>355.74620999999752</v>
      </c>
      <c r="H136" s="27">
        <f t="shared" si="54"/>
        <v>99.875148960861466</v>
      </c>
    </row>
    <row r="137" spans="1:8" s="60" customFormat="1" ht="11.4" x14ac:dyDescent="0.2">
      <c r="A137" s="70" t="s">
        <v>165</v>
      </c>
      <c r="B137" s="28">
        <v>953060.91199999989</v>
      </c>
      <c r="C137" s="28">
        <v>793970.83950999996</v>
      </c>
      <c r="D137" s="28">
        <v>63.4</v>
      </c>
      <c r="E137" s="28">
        <f t="shared" si="57"/>
        <v>794034.23950999998</v>
      </c>
      <c r="F137" s="28">
        <f t="shared" si="58"/>
        <v>159026.67248999991</v>
      </c>
      <c r="G137" s="28">
        <f t="shared" si="59"/>
        <v>159090.07248999993</v>
      </c>
      <c r="H137" s="27">
        <f t="shared" si="54"/>
        <v>83.31411240481134</v>
      </c>
    </row>
    <row r="138" spans="1:8" s="60" customFormat="1" ht="11.25" customHeight="1" x14ac:dyDescent="0.2">
      <c r="A138" s="69" t="s">
        <v>166</v>
      </c>
      <c r="B138" s="95">
        <f>SUM(B139:B140)</f>
        <v>7402390.1400000006</v>
      </c>
      <c r="C138" s="95">
        <f>SUM(C139:C140)</f>
        <v>7308327.7028800007</v>
      </c>
      <c r="D138" s="95">
        <f>SUM(D139:D140)</f>
        <v>38742.370739999998</v>
      </c>
      <c r="E138" s="34">
        <f t="shared" ref="E138" si="60">SUM(C138:D138)</f>
        <v>7347070.0736200009</v>
      </c>
      <c r="F138" s="34">
        <f t="shared" si="58"/>
        <v>55320.066379999742</v>
      </c>
      <c r="G138" s="34">
        <f t="shared" si="59"/>
        <v>94062.4371199999</v>
      </c>
      <c r="H138" s="27">
        <f t="shared" si="54"/>
        <v>99.25267291599414</v>
      </c>
    </row>
    <row r="139" spans="1:8" s="60" customFormat="1" ht="11.25" customHeight="1" x14ac:dyDescent="0.2">
      <c r="A139" s="71" t="s">
        <v>166</v>
      </c>
      <c r="B139" s="28">
        <v>6110098.4900000002</v>
      </c>
      <c r="C139" s="28">
        <v>6058011.2204900002</v>
      </c>
      <c r="D139" s="28">
        <v>32900.762419999999</v>
      </c>
      <c r="E139" s="28">
        <f t="shared" ref="E139:E140" si="61">C139+D139</f>
        <v>6090911.9829099998</v>
      </c>
      <c r="F139" s="28">
        <f t="shared" si="58"/>
        <v>19186.507090000436</v>
      </c>
      <c r="G139" s="28">
        <f t="shared" si="59"/>
        <v>52087.269510000013</v>
      </c>
      <c r="H139" s="27">
        <f t="shared" si="54"/>
        <v>99.685986942413422</v>
      </c>
    </row>
    <row r="140" spans="1:8" s="60" customFormat="1" ht="11.25" customHeight="1" x14ac:dyDescent="0.2">
      <c r="A140" s="71" t="s">
        <v>167</v>
      </c>
      <c r="B140" s="28">
        <v>1292291.6500000001</v>
      </c>
      <c r="C140" s="28">
        <v>1250316.48239</v>
      </c>
      <c r="D140" s="28">
        <v>5841.6083200000003</v>
      </c>
      <c r="E140" s="28">
        <f t="shared" si="61"/>
        <v>1256158.0907100001</v>
      </c>
      <c r="F140" s="28">
        <f t="shared" si="58"/>
        <v>36133.559290000005</v>
      </c>
      <c r="G140" s="28">
        <f t="shared" si="59"/>
        <v>41975.16761000012</v>
      </c>
      <c r="H140" s="27">
        <f t="shared" si="54"/>
        <v>97.203916059505616</v>
      </c>
    </row>
    <row r="141" spans="1:8" s="60" customFormat="1" ht="11.25" customHeight="1" x14ac:dyDescent="0.2">
      <c r="A141" s="69" t="s">
        <v>168</v>
      </c>
      <c r="B141" s="96">
        <f t="shared" ref="B141:G141" si="62">SUM(B142:B145)</f>
        <v>155600569.99133</v>
      </c>
      <c r="C141" s="96">
        <f t="shared" si="62"/>
        <v>141035076.71969002</v>
      </c>
      <c r="D141" s="96">
        <f t="shared" ref="D141" si="63">SUM(D142:D145)</f>
        <v>1610696.4350200002</v>
      </c>
      <c r="E141" s="95">
        <f t="shared" si="62"/>
        <v>142645773.15470999</v>
      </c>
      <c r="F141" s="95">
        <f t="shared" si="62"/>
        <v>12954796.836619999</v>
      </c>
      <c r="G141" s="95">
        <f t="shared" si="62"/>
        <v>14565493.271639995</v>
      </c>
      <c r="H141" s="27">
        <f t="shared" si="54"/>
        <v>91.674325590618437</v>
      </c>
    </row>
    <row r="142" spans="1:8" s="60" customFormat="1" ht="11.25" customHeight="1" x14ac:dyDescent="0.2">
      <c r="A142" s="71" t="s">
        <v>169</v>
      </c>
      <c r="B142" s="28">
        <v>64198496.957970008</v>
      </c>
      <c r="C142" s="28">
        <v>57400219.571720019</v>
      </c>
      <c r="D142" s="28">
        <v>204351.22514999987</v>
      </c>
      <c r="E142" s="28">
        <f t="shared" ref="E142:E144" si="64">C142+D142</f>
        <v>57604570.796870016</v>
      </c>
      <c r="F142" s="28">
        <f>B142-E142</f>
        <v>6593926.1610999927</v>
      </c>
      <c r="G142" s="28">
        <f>B142-C142</f>
        <v>6798277.3862499893</v>
      </c>
      <c r="H142" s="27">
        <f t="shared" si="54"/>
        <v>89.72884650957333</v>
      </c>
    </row>
    <row r="143" spans="1:8" s="60" customFormat="1" ht="11.25" customHeight="1" x14ac:dyDescent="0.2">
      <c r="A143" s="71" t="s">
        <v>170</v>
      </c>
      <c r="B143" s="28">
        <v>21486468.350099996</v>
      </c>
      <c r="C143" s="28">
        <v>19789135.682390001</v>
      </c>
      <c r="D143" s="28">
        <v>1293431.9462800003</v>
      </c>
      <c r="E143" s="28">
        <f t="shared" si="64"/>
        <v>21082567.62867</v>
      </c>
      <c r="F143" s="28">
        <f>B143-E143</f>
        <v>403900.72142999619</v>
      </c>
      <c r="G143" s="28">
        <f>B143-C143</f>
        <v>1697332.6677099951</v>
      </c>
      <c r="H143" s="27">
        <f t="shared" si="54"/>
        <v>98.120208892178795</v>
      </c>
    </row>
    <row r="144" spans="1:8" s="60" customFormat="1" ht="11.25" customHeight="1" x14ac:dyDescent="0.2">
      <c r="A144" s="71" t="s">
        <v>171</v>
      </c>
      <c r="B144" s="28">
        <v>18467368.624509998</v>
      </c>
      <c r="C144" s="28">
        <v>17603767.003859993</v>
      </c>
      <c r="D144" s="28">
        <v>45480.364860000009</v>
      </c>
      <c r="E144" s="28">
        <f t="shared" si="64"/>
        <v>17649247.368719991</v>
      </c>
      <c r="F144" s="28">
        <f>B144-E144</f>
        <v>818121.25579000637</v>
      </c>
      <c r="G144" s="28">
        <f>B144-C144</f>
        <v>863601.6206500046</v>
      </c>
      <c r="H144" s="27">
        <f t="shared" si="54"/>
        <v>95.569908889433279</v>
      </c>
    </row>
    <row r="145" spans="1:8" s="60" customFormat="1" ht="22.5" customHeight="1" x14ac:dyDescent="0.2">
      <c r="A145" s="72" t="s">
        <v>172</v>
      </c>
      <c r="B145" s="32">
        <f t="shared" ref="B145:G145" si="65">SUM(B146)</f>
        <v>51448236.058750004</v>
      </c>
      <c r="C145" s="32">
        <f t="shared" si="65"/>
        <v>46241954.461719997</v>
      </c>
      <c r="D145" s="32">
        <f t="shared" si="65"/>
        <v>67432.898729999986</v>
      </c>
      <c r="E145" s="34">
        <f t="shared" si="65"/>
        <v>46309387.36045</v>
      </c>
      <c r="F145" s="34">
        <f t="shared" si="65"/>
        <v>5138848.698300004</v>
      </c>
      <c r="G145" s="34">
        <f t="shared" si="65"/>
        <v>5206281.5970300063</v>
      </c>
      <c r="H145" s="27">
        <f t="shared" si="54"/>
        <v>90.011613435236484</v>
      </c>
    </row>
    <row r="146" spans="1:8" s="60" customFormat="1" ht="11.25" customHeight="1" x14ac:dyDescent="0.2">
      <c r="A146" s="71" t="s">
        <v>173</v>
      </c>
      <c r="B146" s="28">
        <v>51448236.058750004</v>
      </c>
      <c r="C146" s="28">
        <v>46241954.461719997</v>
      </c>
      <c r="D146" s="28">
        <v>67432.898729999986</v>
      </c>
      <c r="E146" s="28">
        <f t="shared" ref="E146" si="66">C146+D146</f>
        <v>46309387.36045</v>
      </c>
      <c r="F146" s="28">
        <f>B146-E146</f>
        <v>5138848.698300004</v>
      </c>
      <c r="G146" s="28">
        <f>B146-C146</f>
        <v>5206281.5970300063</v>
      </c>
      <c r="H146" s="27">
        <f t="shared" si="54"/>
        <v>90.011613435236484</v>
      </c>
    </row>
    <row r="147" spans="1:8" s="60" customFormat="1" ht="11.25" customHeight="1" x14ac:dyDescent="0.2">
      <c r="A147" s="67"/>
      <c r="B147" s="31"/>
      <c r="C147" s="30"/>
      <c r="D147" s="31"/>
      <c r="E147" s="30"/>
      <c r="F147" s="30"/>
      <c r="G147" s="30"/>
      <c r="H147" s="27" t="str">
        <f t="shared" si="54"/>
        <v/>
      </c>
    </row>
    <row r="148" spans="1:8" s="60" customFormat="1" ht="11.25" customHeight="1" x14ac:dyDescent="0.2">
      <c r="A148" s="62" t="s">
        <v>174</v>
      </c>
      <c r="B148" s="28">
        <v>506002720.87164992</v>
      </c>
      <c r="C148" s="28">
        <v>417181153.57089001</v>
      </c>
      <c r="D148" s="28">
        <v>33019121.795539998</v>
      </c>
      <c r="E148" s="28">
        <f t="shared" ref="E148" si="67">C148+D148</f>
        <v>450200275.36642998</v>
      </c>
      <c r="F148" s="28">
        <f>B148-E148</f>
        <v>55802445.505219936</v>
      </c>
      <c r="G148" s="28">
        <f>B148-C148</f>
        <v>88821567.300759912</v>
      </c>
      <c r="H148" s="27">
        <f t="shared" si="54"/>
        <v>88.971908014823796</v>
      </c>
    </row>
    <row r="149" spans="1:8" s="60" customFormat="1" ht="11.25" customHeight="1" x14ac:dyDescent="0.2">
      <c r="A149" s="67"/>
      <c r="B149" s="28"/>
      <c r="C149" s="29"/>
      <c r="D149" s="28"/>
      <c r="E149" s="29"/>
      <c r="F149" s="29"/>
      <c r="G149" s="29"/>
      <c r="H149" s="27" t="str">
        <f t="shared" si="54"/>
        <v/>
      </c>
    </row>
    <row r="150" spans="1:8" s="60" customFormat="1" ht="11.25" customHeight="1" x14ac:dyDescent="0.2">
      <c r="A150" s="62" t="s">
        <v>175</v>
      </c>
      <c r="B150" s="34">
        <f t="shared" ref="B150:C150" si="68">SUM(B151:B169)</f>
        <v>17966933.363420006</v>
      </c>
      <c r="C150" s="34">
        <f t="shared" si="68"/>
        <v>14969402.654709997</v>
      </c>
      <c r="D150" s="34">
        <f t="shared" ref="D150:G150" si="69">SUM(D151:D169)</f>
        <v>217457.34707999995</v>
      </c>
      <c r="E150" s="34">
        <f t="shared" si="69"/>
        <v>15186860.001790002</v>
      </c>
      <c r="F150" s="34">
        <f t="shared" si="69"/>
        <v>2780073.3616300086</v>
      </c>
      <c r="G150" s="34">
        <f t="shared" si="69"/>
        <v>2997530.7087100078</v>
      </c>
      <c r="H150" s="27">
        <f t="shared" si="54"/>
        <v>84.526723033936733</v>
      </c>
    </row>
    <row r="151" spans="1:8" s="60" customFormat="1" ht="11.25" customHeight="1" x14ac:dyDescent="0.2">
      <c r="A151" s="73" t="s">
        <v>176</v>
      </c>
      <c r="B151" s="28">
        <v>4254447.2450000076</v>
      </c>
      <c r="C151" s="28">
        <v>3316592.8082699995</v>
      </c>
      <c r="D151" s="28">
        <v>105915.47453000001</v>
      </c>
      <c r="E151" s="28">
        <f t="shared" ref="E151:E169" si="70">C151+D151</f>
        <v>3422508.2827999992</v>
      </c>
      <c r="F151" s="28">
        <f t="shared" ref="F151:F169" si="71">B151-E151</f>
        <v>831938.96220000833</v>
      </c>
      <c r="G151" s="28">
        <f t="shared" ref="G151:G169" si="72">B151-C151</f>
        <v>937854.43673000811</v>
      </c>
      <c r="H151" s="27">
        <f t="shared" si="54"/>
        <v>80.445427706789985</v>
      </c>
    </row>
    <row r="152" spans="1:8" s="60" customFormat="1" ht="11.25" customHeight="1" x14ac:dyDescent="0.2">
      <c r="A152" s="73" t="s">
        <v>177</v>
      </c>
      <c r="B152" s="28">
        <v>254693.95800000001</v>
      </c>
      <c r="C152" s="28">
        <v>236364.19706000001</v>
      </c>
      <c r="D152" s="28">
        <v>0</v>
      </c>
      <c r="E152" s="28">
        <f t="shared" si="70"/>
        <v>236364.19706000001</v>
      </c>
      <c r="F152" s="28">
        <f t="shared" si="71"/>
        <v>18329.760940000007</v>
      </c>
      <c r="G152" s="28">
        <f t="shared" si="72"/>
        <v>18329.760940000007</v>
      </c>
      <c r="H152" s="27">
        <f t="shared" si="54"/>
        <v>92.803221134912036</v>
      </c>
    </row>
    <row r="153" spans="1:8" s="60" customFormat="1" ht="11.25" customHeight="1" x14ac:dyDescent="0.2">
      <c r="A153" s="64" t="s">
        <v>178</v>
      </c>
      <c r="B153" s="28">
        <v>455718.42199999996</v>
      </c>
      <c r="C153" s="28">
        <v>428647.69233999995</v>
      </c>
      <c r="D153" s="28">
        <v>2324.2031699999998</v>
      </c>
      <c r="E153" s="28">
        <f t="shared" si="70"/>
        <v>430971.89550999994</v>
      </c>
      <c r="F153" s="28">
        <f t="shared" si="71"/>
        <v>24746.526490000018</v>
      </c>
      <c r="G153" s="28">
        <f t="shared" si="72"/>
        <v>27070.729660000012</v>
      </c>
      <c r="H153" s="27">
        <f t="shared" si="54"/>
        <v>94.569777016826407</v>
      </c>
    </row>
    <row r="154" spans="1:8" s="60" customFormat="1" ht="11.25" customHeight="1" x14ac:dyDescent="0.2">
      <c r="A154" s="64" t="s">
        <v>179</v>
      </c>
      <c r="B154" s="28">
        <v>126156.29399999999</v>
      </c>
      <c r="C154" s="28">
        <v>119040.08076000001</v>
      </c>
      <c r="D154" s="28">
        <v>2046.4494299999999</v>
      </c>
      <c r="E154" s="28">
        <f t="shared" si="70"/>
        <v>121086.53019</v>
      </c>
      <c r="F154" s="28">
        <f t="shared" si="71"/>
        <v>5069.7638099999895</v>
      </c>
      <c r="G154" s="28">
        <f t="shared" si="72"/>
        <v>7116.2132399999828</v>
      </c>
      <c r="H154" s="27">
        <f t="shared" si="54"/>
        <v>95.981362761020875</v>
      </c>
    </row>
    <row r="155" spans="1:8" s="60" customFormat="1" ht="11.25" customHeight="1" x14ac:dyDescent="0.2">
      <c r="A155" s="64" t="s">
        <v>180</v>
      </c>
      <c r="B155" s="28">
        <v>236610</v>
      </c>
      <c r="C155" s="28">
        <v>214689.59972</v>
      </c>
      <c r="D155" s="28">
        <v>6958.4727400000002</v>
      </c>
      <c r="E155" s="28">
        <f t="shared" si="70"/>
        <v>221648.07246</v>
      </c>
      <c r="F155" s="28">
        <f t="shared" si="71"/>
        <v>14961.927540000004</v>
      </c>
      <c r="G155" s="28">
        <f t="shared" si="72"/>
        <v>21920.400280000002</v>
      </c>
      <c r="H155" s="27">
        <f t="shared" si="54"/>
        <v>93.676544719158102</v>
      </c>
    </row>
    <row r="156" spans="1:8" s="60" customFormat="1" ht="11.25" customHeight="1" x14ac:dyDescent="0.2">
      <c r="A156" s="64" t="s">
        <v>181</v>
      </c>
      <c r="B156" s="28">
        <v>149977.99300000002</v>
      </c>
      <c r="C156" s="28">
        <v>138599.45133000001</v>
      </c>
      <c r="D156" s="28">
        <v>53.200589999999998</v>
      </c>
      <c r="E156" s="28">
        <f t="shared" si="70"/>
        <v>138652.65192</v>
      </c>
      <c r="F156" s="28">
        <f t="shared" si="71"/>
        <v>11325.341080000013</v>
      </c>
      <c r="G156" s="28">
        <f t="shared" si="72"/>
        <v>11378.541670000006</v>
      </c>
      <c r="H156" s="27">
        <f t="shared" si="54"/>
        <v>92.448664731765007</v>
      </c>
    </row>
    <row r="157" spans="1:8" s="60" customFormat="1" ht="11.25" customHeight="1" x14ac:dyDescent="0.2">
      <c r="A157" s="64" t="s">
        <v>182</v>
      </c>
      <c r="B157" s="28">
        <v>77095.12</v>
      </c>
      <c r="C157" s="28">
        <v>42780.142700000004</v>
      </c>
      <c r="D157" s="28">
        <v>1155.3893400000002</v>
      </c>
      <c r="E157" s="28">
        <f t="shared" si="70"/>
        <v>43935.532040000006</v>
      </c>
      <c r="F157" s="28">
        <f t="shared" si="71"/>
        <v>33159.58795999999</v>
      </c>
      <c r="G157" s="28">
        <f t="shared" si="72"/>
        <v>34314.977299999991</v>
      </c>
      <c r="H157" s="27">
        <f t="shared" si="54"/>
        <v>56.988732931474793</v>
      </c>
    </row>
    <row r="158" spans="1:8" s="60" customFormat="1" ht="11.25" customHeight="1" x14ac:dyDescent="0.2">
      <c r="A158" s="73" t="s">
        <v>183</v>
      </c>
      <c r="B158" s="28">
        <v>95948.176000000007</v>
      </c>
      <c r="C158" s="28">
        <v>90071.573659999995</v>
      </c>
      <c r="D158" s="28">
        <v>467.50294000000002</v>
      </c>
      <c r="E158" s="28">
        <f t="shared" si="70"/>
        <v>90539.0766</v>
      </c>
      <c r="F158" s="28">
        <f t="shared" si="71"/>
        <v>5409.0994000000064</v>
      </c>
      <c r="G158" s="28">
        <f t="shared" si="72"/>
        <v>5876.6023400000122</v>
      </c>
      <c r="H158" s="27">
        <f t="shared" si="54"/>
        <v>94.362478136113808</v>
      </c>
    </row>
    <row r="159" spans="1:8" s="60" customFormat="1" ht="11.25" customHeight="1" x14ac:dyDescent="0.2">
      <c r="A159" s="64" t="s">
        <v>184</v>
      </c>
      <c r="B159" s="28">
        <v>798549.03799999994</v>
      </c>
      <c r="C159" s="28">
        <v>789270.83957000007</v>
      </c>
      <c r="D159" s="28">
        <v>9277.0213399999993</v>
      </c>
      <c r="E159" s="28">
        <f t="shared" si="70"/>
        <v>798547.86091000005</v>
      </c>
      <c r="F159" s="28">
        <f t="shared" si="71"/>
        <v>1.1770899998955429</v>
      </c>
      <c r="G159" s="28">
        <f t="shared" si="72"/>
        <v>9278.198429999873</v>
      </c>
      <c r="H159" s="27">
        <f t="shared" si="54"/>
        <v>99.999852596403741</v>
      </c>
    </row>
    <row r="160" spans="1:8" s="60" customFormat="1" ht="11.25" customHeight="1" x14ac:dyDescent="0.2">
      <c r="A160" s="64" t="s">
        <v>185</v>
      </c>
      <c r="B160" s="28">
        <v>1072482.74</v>
      </c>
      <c r="C160" s="28">
        <v>913242.19123999996</v>
      </c>
      <c r="D160" s="28">
        <v>25323.151539999999</v>
      </c>
      <c r="E160" s="28">
        <f t="shared" si="70"/>
        <v>938565.34277999995</v>
      </c>
      <c r="F160" s="28">
        <f t="shared" si="71"/>
        <v>133917.39722000004</v>
      </c>
      <c r="G160" s="28">
        <f t="shared" si="72"/>
        <v>159240.54876000003</v>
      </c>
      <c r="H160" s="27">
        <f t="shared" si="54"/>
        <v>87.513328445733308</v>
      </c>
    </row>
    <row r="161" spans="1:8" s="60" customFormat="1" ht="11.25" customHeight="1" x14ac:dyDescent="0.2">
      <c r="A161" s="64" t="s">
        <v>186</v>
      </c>
      <c r="B161" s="28">
        <v>548005.54100000008</v>
      </c>
      <c r="C161" s="28">
        <v>427720.37352999998</v>
      </c>
      <c r="D161" s="28">
        <v>12418.774380000001</v>
      </c>
      <c r="E161" s="28">
        <f t="shared" si="70"/>
        <v>440139.14791</v>
      </c>
      <c r="F161" s="28">
        <f t="shared" si="71"/>
        <v>107866.39309000009</v>
      </c>
      <c r="G161" s="28">
        <f t="shared" si="72"/>
        <v>120285.1674700001</v>
      </c>
      <c r="H161" s="27">
        <f t="shared" si="54"/>
        <v>80.316550651446775</v>
      </c>
    </row>
    <row r="162" spans="1:8" s="60" customFormat="1" ht="11.25" customHeight="1" x14ac:dyDescent="0.2">
      <c r="A162" s="64" t="s">
        <v>300</v>
      </c>
      <c r="B162" s="28">
        <v>585569.98300000001</v>
      </c>
      <c r="C162" s="28">
        <v>531917.57422000007</v>
      </c>
      <c r="D162" s="28">
        <v>1153.1206499999998</v>
      </c>
      <c r="E162" s="28">
        <f t="shared" si="70"/>
        <v>533070.69487000012</v>
      </c>
      <c r="F162" s="28">
        <f t="shared" si="71"/>
        <v>52499.288129999884</v>
      </c>
      <c r="G162" s="28">
        <f t="shared" si="72"/>
        <v>53652.40877999994</v>
      </c>
      <c r="H162" s="27">
        <f t="shared" si="54"/>
        <v>91.034498069550139</v>
      </c>
    </row>
    <row r="163" spans="1:8" s="60" customFormat="1" ht="11.25" customHeight="1" x14ac:dyDescent="0.2">
      <c r="A163" s="64" t="s">
        <v>187</v>
      </c>
      <c r="B163" s="28">
        <v>285945.14042000007</v>
      </c>
      <c r="C163" s="28">
        <v>272467.49151999998</v>
      </c>
      <c r="D163" s="28">
        <v>727.66904</v>
      </c>
      <c r="E163" s="28">
        <f t="shared" si="70"/>
        <v>273195.16055999999</v>
      </c>
      <c r="F163" s="28">
        <f t="shared" si="71"/>
        <v>12749.979860000079</v>
      </c>
      <c r="G163" s="28">
        <f t="shared" si="72"/>
        <v>13477.648900000087</v>
      </c>
      <c r="H163" s="27">
        <f t="shared" si="54"/>
        <v>95.541109794251895</v>
      </c>
    </row>
    <row r="164" spans="1:8" s="60" customFormat="1" ht="11.25" customHeight="1" x14ac:dyDescent="0.2">
      <c r="A164" s="64" t="s">
        <v>188</v>
      </c>
      <c r="B164" s="28">
        <v>226882.62</v>
      </c>
      <c r="C164" s="28">
        <v>220042.73449999999</v>
      </c>
      <c r="D164" s="28">
        <v>790.11604</v>
      </c>
      <c r="E164" s="28">
        <f t="shared" si="70"/>
        <v>220832.85053999998</v>
      </c>
      <c r="F164" s="28">
        <f t="shared" si="71"/>
        <v>6049.7694600000104</v>
      </c>
      <c r="G164" s="28">
        <f t="shared" si="72"/>
        <v>6839.885500000004</v>
      </c>
      <c r="H164" s="27">
        <f t="shared" ref="H164:H195" si="73">IFERROR(E164/B164*100,"")</f>
        <v>97.333524507077712</v>
      </c>
    </row>
    <row r="165" spans="1:8" s="60" customFormat="1" ht="11.25" customHeight="1" x14ac:dyDescent="0.2">
      <c r="A165" s="64" t="s">
        <v>189</v>
      </c>
      <c r="B165" s="28">
        <v>1688974.3160000003</v>
      </c>
      <c r="C165" s="28">
        <v>1519040.3409000002</v>
      </c>
      <c r="D165" s="28">
        <v>22309.121550000003</v>
      </c>
      <c r="E165" s="28">
        <f t="shared" si="70"/>
        <v>1541349.4624500002</v>
      </c>
      <c r="F165" s="28">
        <f t="shared" si="71"/>
        <v>147624.85355000012</v>
      </c>
      <c r="G165" s="28">
        <f t="shared" si="72"/>
        <v>169933.97510000016</v>
      </c>
      <c r="H165" s="27">
        <f t="shared" si="73"/>
        <v>91.259496834764178</v>
      </c>
    </row>
    <row r="166" spans="1:8" s="60" customFormat="1" ht="11.25" customHeight="1" x14ac:dyDescent="0.2">
      <c r="A166" s="64" t="s">
        <v>190</v>
      </c>
      <c r="B166" s="28">
        <v>82103.554000000004</v>
      </c>
      <c r="C166" s="28">
        <v>77409.182329999996</v>
      </c>
      <c r="D166" s="28">
        <v>764.95168000000001</v>
      </c>
      <c r="E166" s="28">
        <f t="shared" si="70"/>
        <v>78174.134009999994</v>
      </c>
      <c r="F166" s="28">
        <f t="shared" si="71"/>
        <v>3929.4199900000094</v>
      </c>
      <c r="G166" s="28">
        <f t="shared" si="72"/>
        <v>4694.3716700000077</v>
      </c>
      <c r="H166" s="27">
        <f t="shared" si="73"/>
        <v>95.214068333753247</v>
      </c>
    </row>
    <row r="167" spans="1:8" s="60" customFormat="1" ht="11.25" customHeight="1" x14ac:dyDescent="0.2">
      <c r="A167" s="64" t="s">
        <v>191</v>
      </c>
      <c r="B167" s="28">
        <v>6847030</v>
      </c>
      <c r="C167" s="28">
        <v>5475883.7322500004</v>
      </c>
      <c r="D167" s="28">
        <v>18508.767960000001</v>
      </c>
      <c r="E167" s="28">
        <f t="shared" si="70"/>
        <v>5494392.5002100002</v>
      </c>
      <c r="F167" s="28">
        <f t="shared" si="71"/>
        <v>1352637.4997899998</v>
      </c>
      <c r="G167" s="28">
        <f t="shared" si="72"/>
        <v>1371146.2677499996</v>
      </c>
      <c r="H167" s="27">
        <f t="shared" si="73"/>
        <v>80.244901807206929</v>
      </c>
    </row>
    <row r="168" spans="1:8" s="60" customFormat="1" ht="11.25" customHeight="1" x14ac:dyDescent="0.2">
      <c r="A168" s="64" t="s">
        <v>192</v>
      </c>
      <c r="B168" s="28">
        <v>63655.131000000008</v>
      </c>
      <c r="C168" s="28">
        <v>59086.735049999996</v>
      </c>
      <c r="D168" s="28">
        <v>4565.0904199999995</v>
      </c>
      <c r="E168" s="28">
        <f t="shared" si="70"/>
        <v>63651.825469999996</v>
      </c>
      <c r="F168" s="28">
        <f t="shared" si="71"/>
        <v>3.305530000012368</v>
      </c>
      <c r="G168" s="28">
        <f t="shared" si="72"/>
        <v>4568.3959500000128</v>
      </c>
      <c r="H168" s="27">
        <f t="shared" si="73"/>
        <v>99.99480712717407</v>
      </c>
    </row>
    <row r="169" spans="1:8" s="60" customFormat="1" ht="11.25" customHeight="1" x14ac:dyDescent="0.2">
      <c r="A169" s="64" t="s">
        <v>193</v>
      </c>
      <c r="B169" s="28">
        <v>117088.092</v>
      </c>
      <c r="C169" s="28">
        <v>96535.91376000001</v>
      </c>
      <c r="D169" s="28">
        <v>2698.8697400000001</v>
      </c>
      <c r="E169" s="28">
        <f t="shared" si="70"/>
        <v>99234.783500000005</v>
      </c>
      <c r="F169" s="28">
        <f t="shared" si="71"/>
        <v>17853.308499999999</v>
      </c>
      <c r="G169" s="28">
        <f t="shared" si="72"/>
        <v>20552.178239999994</v>
      </c>
      <c r="H169" s="27">
        <f t="shared" si="73"/>
        <v>84.752242354414648</v>
      </c>
    </row>
    <row r="170" spans="1:8" s="60" customFormat="1" ht="11.25" customHeight="1" x14ac:dyDescent="0.2">
      <c r="A170" s="67"/>
      <c r="B170" s="28"/>
      <c r="C170" s="29"/>
      <c r="D170" s="28"/>
      <c r="E170" s="29"/>
      <c r="F170" s="29"/>
      <c r="G170" s="29"/>
      <c r="H170" s="27" t="str">
        <f t="shared" si="73"/>
        <v/>
      </c>
    </row>
    <row r="171" spans="1:8" s="60" customFormat="1" ht="11.25" customHeight="1" x14ac:dyDescent="0.2">
      <c r="A171" s="62" t="s">
        <v>194</v>
      </c>
      <c r="B171" s="34">
        <f t="shared" ref="B171:C171" si="74">SUM(B172:B179)</f>
        <v>121231062.63613999</v>
      </c>
      <c r="C171" s="34">
        <f t="shared" si="74"/>
        <v>84376552.960000008</v>
      </c>
      <c r="D171" s="34">
        <f t="shared" ref="D171:G171" si="75">SUM(D172:D179)</f>
        <v>1741924.89766</v>
      </c>
      <c r="E171" s="34">
        <f t="shared" si="75"/>
        <v>86118477.857659996</v>
      </c>
      <c r="F171" s="34">
        <f t="shared" si="75"/>
        <v>35112584.778480008</v>
      </c>
      <c r="G171" s="34">
        <f t="shared" si="75"/>
        <v>36854509.676139988</v>
      </c>
      <c r="H171" s="27">
        <f t="shared" si="73"/>
        <v>71.036643567279398</v>
      </c>
    </row>
    <row r="172" spans="1:8" s="60" customFormat="1" ht="11.25" customHeight="1" x14ac:dyDescent="0.2">
      <c r="A172" s="64" t="s">
        <v>83</v>
      </c>
      <c r="B172" s="28">
        <v>119556922.33</v>
      </c>
      <c r="C172" s="28">
        <v>83031581.140520006</v>
      </c>
      <c r="D172" s="28">
        <v>1725040.5693099999</v>
      </c>
      <c r="E172" s="28">
        <f t="shared" ref="E172:E179" si="76">C172+D172</f>
        <v>84756621.709830001</v>
      </c>
      <c r="F172" s="28">
        <f t="shared" ref="F172:F179" si="77">B172-E172</f>
        <v>34800300.620169997</v>
      </c>
      <c r="G172" s="28">
        <f t="shared" ref="G172:G179" si="78">B172-C172</f>
        <v>36525341.189479992</v>
      </c>
      <c r="H172" s="27">
        <f t="shared" si="73"/>
        <v>70.892274623702249</v>
      </c>
    </row>
    <row r="173" spans="1:8" s="60" customFormat="1" ht="11.25" customHeight="1" x14ac:dyDescent="0.2">
      <c r="A173" s="64" t="s">
        <v>195</v>
      </c>
      <c r="B173" s="28">
        <v>97843.877000000008</v>
      </c>
      <c r="C173" s="28">
        <v>77750.916750000004</v>
      </c>
      <c r="D173" s="28">
        <v>478.90459000000004</v>
      </c>
      <c r="E173" s="28">
        <f t="shared" si="76"/>
        <v>78229.82134000001</v>
      </c>
      <c r="F173" s="28">
        <f t="shared" si="77"/>
        <v>19614.055659999998</v>
      </c>
      <c r="G173" s="28">
        <f t="shared" si="78"/>
        <v>20092.960250000004</v>
      </c>
      <c r="H173" s="27">
        <f t="shared" si="73"/>
        <v>79.953721927842253</v>
      </c>
    </row>
    <row r="174" spans="1:8" s="60" customFormat="1" ht="11.25" customHeight="1" x14ac:dyDescent="0.2">
      <c r="A174" s="64" t="s">
        <v>326</v>
      </c>
      <c r="B174" s="28">
        <v>210400.97899999999</v>
      </c>
      <c r="C174" s="28">
        <v>138424.30419</v>
      </c>
      <c r="D174" s="28">
        <v>421.61297999999999</v>
      </c>
      <c r="E174" s="28">
        <f t="shared" si="76"/>
        <v>138845.91717</v>
      </c>
      <c r="F174" s="28">
        <f t="shared" si="77"/>
        <v>71555.061829999991</v>
      </c>
      <c r="G174" s="28">
        <f t="shared" si="78"/>
        <v>71976.674809999997</v>
      </c>
      <c r="H174" s="27">
        <f t="shared" si="73"/>
        <v>65.99109843970831</v>
      </c>
    </row>
    <row r="175" spans="1:8" s="60" customFormat="1" ht="11.25" customHeight="1" x14ac:dyDescent="0.2">
      <c r="A175" s="64" t="s">
        <v>196</v>
      </c>
      <c r="B175" s="28">
        <v>37324</v>
      </c>
      <c r="C175" s="28">
        <v>32099.219649999999</v>
      </c>
      <c r="D175" s="28">
        <v>702.49396000000002</v>
      </c>
      <c r="E175" s="28">
        <f t="shared" si="76"/>
        <v>32801.713609999999</v>
      </c>
      <c r="F175" s="28">
        <f t="shared" si="77"/>
        <v>4522.2863900000011</v>
      </c>
      <c r="G175" s="28">
        <f t="shared" si="78"/>
        <v>5224.7803500000009</v>
      </c>
      <c r="H175" s="27">
        <f t="shared" si="73"/>
        <v>87.883703809881041</v>
      </c>
    </row>
    <row r="176" spans="1:8" s="60" customFormat="1" ht="11.25" customHeight="1" x14ac:dyDescent="0.2">
      <c r="A176" s="64" t="s">
        <v>197</v>
      </c>
      <c r="B176" s="28">
        <v>149799.72704000003</v>
      </c>
      <c r="C176" s="28">
        <v>106962.55967</v>
      </c>
      <c r="D176" s="28">
        <v>627.26571000000001</v>
      </c>
      <c r="E176" s="28">
        <f t="shared" si="76"/>
        <v>107589.82538000001</v>
      </c>
      <c r="F176" s="28">
        <f t="shared" si="77"/>
        <v>42209.901660000018</v>
      </c>
      <c r="G176" s="28">
        <f t="shared" si="78"/>
        <v>42837.167370000025</v>
      </c>
      <c r="H176" s="27">
        <f t="shared" si="73"/>
        <v>71.822444209975771</v>
      </c>
    </row>
    <row r="177" spans="1:8" s="60" customFormat="1" ht="11.25" customHeight="1" x14ac:dyDescent="0.2">
      <c r="A177" s="64" t="s">
        <v>198</v>
      </c>
      <c r="B177" s="28">
        <v>161338</v>
      </c>
      <c r="C177" s="28">
        <v>113237.43859999999</v>
      </c>
      <c r="D177" s="28">
        <v>1062.33725</v>
      </c>
      <c r="E177" s="28">
        <f t="shared" si="76"/>
        <v>114299.77584999999</v>
      </c>
      <c r="F177" s="28">
        <f t="shared" si="77"/>
        <v>47038.224150000009</v>
      </c>
      <c r="G177" s="28">
        <f t="shared" si="78"/>
        <v>48100.561400000006</v>
      </c>
      <c r="H177" s="27">
        <f t="shared" si="73"/>
        <v>70.844919268864118</v>
      </c>
    </row>
    <row r="178" spans="1:8" s="60" customFormat="1" ht="11.25" customHeight="1" x14ac:dyDescent="0.2">
      <c r="A178" s="64" t="s">
        <v>199</v>
      </c>
      <c r="B178" s="28">
        <v>908327.33610000007</v>
      </c>
      <c r="C178" s="28">
        <v>768860.53475999983</v>
      </c>
      <c r="D178" s="28">
        <v>12155.472790000002</v>
      </c>
      <c r="E178" s="28">
        <f t="shared" si="76"/>
        <v>781016.00754999986</v>
      </c>
      <c r="F178" s="28">
        <f t="shared" si="77"/>
        <v>127311.32855000021</v>
      </c>
      <c r="G178" s="28">
        <f t="shared" si="78"/>
        <v>139466.80134000024</v>
      </c>
      <c r="H178" s="27">
        <f t="shared" si="73"/>
        <v>85.983981380916603</v>
      </c>
    </row>
    <row r="179" spans="1:8" s="60" customFormat="1" ht="11.25" customHeight="1" x14ac:dyDescent="0.2">
      <c r="A179" s="64" t="s">
        <v>200</v>
      </c>
      <c r="B179" s="28">
        <v>109106.38699999999</v>
      </c>
      <c r="C179" s="28">
        <v>107636.84586</v>
      </c>
      <c r="D179" s="28">
        <v>1436.24107</v>
      </c>
      <c r="E179" s="28">
        <f t="shared" si="76"/>
        <v>109073.08693</v>
      </c>
      <c r="F179" s="28">
        <f t="shared" si="77"/>
        <v>33.300069999982952</v>
      </c>
      <c r="G179" s="28">
        <f t="shared" si="78"/>
        <v>1469.5411399999866</v>
      </c>
      <c r="H179" s="27">
        <f t="shared" si="73"/>
        <v>99.96947926614051</v>
      </c>
    </row>
    <row r="180" spans="1:8" s="60" customFormat="1" ht="11.25" customHeight="1" x14ac:dyDescent="0.2">
      <c r="A180" s="67"/>
      <c r="B180" s="31"/>
      <c r="C180" s="30"/>
      <c r="D180" s="31"/>
      <c r="E180" s="30"/>
      <c r="F180" s="30"/>
      <c r="G180" s="30"/>
      <c r="H180" s="27" t="str">
        <f t="shared" si="73"/>
        <v/>
      </c>
    </row>
    <row r="181" spans="1:8" s="60" customFormat="1" ht="11.25" customHeight="1" x14ac:dyDescent="0.2">
      <c r="A181" s="62" t="s">
        <v>201</v>
      </c>
      <c r="B181" s="34">
        <f>SUM(B182:B185)</f>
        <v>1792060.2068800002</v>
      </c>
      <c r="C181" s="34">
        <f>SUM(C182:C185)</f>
        <v>1384533.43362</v>
      </c>
      <c r="D181" s="34">
        <f t="shared" ref="D181:G181" si="79">SUM(D182:D185)</f>
        <v>30777.180629999995</v>
      </c>
      <c r="E181" s="34">
        <f t="shared" si="79"/>
        <v>1415310.6142500001</v>
      </c>
      <c r="F181" s="34">
        <f t="shared" si="79"/>
        <v>376749.59263000014</v>
      </c>
      <c r="G181" s="34">
        <f t="shared" si="79"/>
        <v>407526.77326000022</v>
      </c>
      <c r="H181" s="27">
        <f t="shared" si="73"/>
        <v>78.976733528058972</v>
      </c>
    </row>
    <row r="182" spans="1:8" s="60" customFormat="1" ht="11.25" customHeight="1" x14ac:dyDescent="0.2">
      <c r="A182" s="64" t="s">
        <v>176</v>
      </c>
      <c r="B182" s="28">
        <v>1597275.7330000002</v>
      </c>
      <c r="C182" s="28">
        <v>1237462.5951700001</v>
      </c>
      <c r="D182" s="28">
        <v>28283.461079999997</v>
      </c>
      <c r="E182" s="28">
        <f t="shared" ref="E182:E185" si="80">C182+D182</f>
        <v>1265746.0562500001</v>
      </c>
      <c r="F182" s="28">
        <f>B182-E182</f>
        <v>331529.6767500001</v>
      </c>
      <c r="G182" s="28">
        <f>B182-C182</f>
        <v>359813.13783000014</v>
      </c>
      <c r="H182" s="27">
        <f t="shared" si="73"/>
        <v>79.244054742676042</v>
      </c>
    </row>
    <row r="183" spans="1:8" s="60" customFormat="1" ht="11.4" customHeight="1" x14ac:dyDescent="0.2">
      <c r="A183" s="64" t="s">
        <v>202</v>
      </c>
      <c r="B183" s="28">
        <v>61052.733999999997</v>
      </c>
      <c r="C183" s="28">
        <v>36860.490740000001</v>
      </c>
      <c r="D183" s="28">
        <v>671.52104000000008</v>
      </c>
      <c r="E183" s="28">
        <f t="shared" si="80"/>
        <v>37532.011780000001</v>
      </c>
      <c r="F183" s="28">
        <f>B183-E183</f>
        <v>23520.722219999996</v>
      </c>
      <c r="G183" s="28">
        <f>B183-C183</f>
        <v>24192.243259999996</v>
      </c>
      <c r="H183" s="27">
        <f t="shared" si="73"/>
        <v>61.474743751852301</v>
      </c>
    </row>
    <row r="184" spans="1:8" s="60" customFormat="1" ht="11.25" customHeight="1" x14ac:dyDescent="0.2">
      <c r="A184" s="64" t="s">
        <v>203</v>
      </c>
      <c r="B184" s="28">
        <v>121332.08900000001</v>
      </c>
      <c r="C184" s="28">
        <v>108253.61338</v>
      </c>
      <c r="D184" s="28">
        <v>1822.1985099999999</v>
      </c>
      <c r="E184" s="28">
        <f t="shared" si="80"/>
        <v>110075.81189</v>
      </c>
      <c r="F184" s="28">
        <f>B184-E184</f>
        <v>11256.27711000001</v>
      </c>
      <c r="G184" s="28">
        <f>B184-C184</f>
        <v>13078.475620000012</v>
      </c>
      <c r="H184" s="27">
        <f t="shared" si="73"/>
        <v>90.722753392962673</v>
      </c>
    </row>
    <row r="185" spans="1:8" s="60" customFormat="1" ht="11.25" customHeight="1" x14ac:dyDescent="0.2">
      <c r="A185" s="70" t="s">
        <v>327</v>
      </c>
      <c r="B185" s="28">
        <v>12399.650880000001</v>
      </c>
      <c r="C185" s="28">
        <v>1956.73433</v>
      </c>
      <c r="D185" s="28">
        <v>0</v>
      </c>
      <c r="E185" s="28">
        <f t="shared" si="80"/>
        <v>1956.73433</v>
      </c>
      <c r="F185" s="28">
        <f>B185-E185</f>
        <v>10442.916550000002</v>
      </c>
      <c r="G185" s="28">
        <f>B185-C185</f>
        <v>10442.916550000002</v>
      </c>
      <c r="H185" s="27">
        <f t="shared" si="73"/>
        <v>15.780559863633837</v>
      </c>
    </row>
    <row r="186" spans="1:8" s="60" customFormat="1" ht="11.25" customHeight="1" x14ac:dyDescent="0.2">
      <c r="A186" s="67" t="s">
        <v>204</v>
      </c>
      <c r="B186" s="30"/>
      <c r="C186" s="30"/>
      <c r="D186" s="30"/>
      <c r="E186" s="30"/>
      <c r="F186" s="30"/>
      <c r="G186" s="30"/>
      <c r="H186" s="27" t="str">
        <f t="shared" si="73"/>
        <v/>
      </c>
    </row>
    <row r="187" spans="1:8" s="60" customFormat="1" ht="11.25" customHeight="1" x14ac:dyDescent="0.2">
      <c r="A187" s="62" t="s">
        <v>205</v>
      </c>
      <c r="B187" s="32">
        <f t="shared" ref="B187:G187" si="81">SUM(B188:B193)</f>
        <v>3995414.1277399994</v>
      </c>
      <c r="C187" s="32">
        <f t="shared" si="81"/>
        <v>3789038.4759399993</v>
      </c>
      <c r="D187" s="32">
        <f t="shared" si="81"/>
        <v>39357.267869999996</v>
      </c>
      <c r="E187" s="34">
        <f t="shared" si="81"/>
        <v>3828395.7438099999</v>
      </c>
      <c r="F187" s="34">
        <f t="shared" si="81"/>
        <v>167018.38392999989</v>
      </c>
      <c r="G187" s="34">
        <f t="shared" si="81"/>
        <v>206375.65179999993</v>
      </c>
      <c r="H187" s="27">
        <f t="shared" si="73"/>
        <v>95.819747876186412</v>
      </c>
    </row>
    <row r="188" spans="1:8" s="60" customFormat="1" ht="11.25" customHeight="1" x14ac:dyDescent="0.2">
      <c r="A188" s="64" t="s">
        <v>176</v>
      </c>
      <c r="B188" s="28">
        <v>3161143.3547399999</v>
      </c>
      <c r="C188" s="28">
        <v>2992588.9005999998</v>
      </c>
      <c r="D188" s="28">
        <v>33264.426740000003</v>
      </c>
      <c r="E188" s="28">
        <f t="shared" ref="E188:E193" si="82">C188+D188</f>
        <v>3025853.3273399998</v>
      </c>
      <c r="F188" s="28">
        <f t="shared" ref="F188:F193" si="83">B188-E188</f>
        <v>135290.02740000002</v>
      </c>
      <c r="G188" s="28">
        <f t="shared" ref="G188:G193" si="84">B188-C188</f>
        <v>168554.45414000005</v>
      </c>
      <c r="H188" s="27">
        <f t="shared" si="73"/>
        <v>95.720218534311698</v>
      </c>
    </row>
    <row r="189" spans="1:8" s="60" customFormat="1" ht="11.25" customHeight="1" x14ac:dyDescent="0.2">
      <c r="A189" s="64" t="s">
        <v>206</v>
      </c>
      <c r="B189" s="28">
        <v>208350.74399999995</v>
      </c>
      <c r="C189" s="28">
        <v>204533.76788999999</v>
      </c>
      <c r="D189" s="28">
        <v>405.23684000000003</v>
      </c>
      <c r="E189" s="28">
        <f t="shared" si="82"/>
        <v>204939.00472999999</v>
      </c>
      <c r="F189" s="28">
        <f t="shared" si="83"/>
        <v>3411.7392699999618</v>
      </c>
      <c r="G189" s="28">
        <f t="shared" si="84"/>
        <v>3816.9761099999596</v>
      </c>
      <c r="H189" s="27">
        <f t="shared" si="73"/>
        <v>98.362501998073043</v>
      </c>
    </row>
    <row r="190" spans="1:8" s="60" customFormat="1" ht="11.25" customHeight="1" x14ac:dyDescent="0.2">
      <c r="A190" s="64" t="s">
        <v>207</v>
      </c>
      <c r="B190" s="28">
        <v>40192.283000000003</v>
      </c>
      <c r="C190" s="28">
        <v>37746.950420000001</v>
      </c>
      <c r="D190" s="28">
        <v>434.02499999999998</v>
      </c>
      <c r="E190" s="28">
        <f t="shared" si="82"/>
        <v>38180.975420000002</v>
      </c>
      <c r="F190" s="28">
        <f t="shared" si="83"/>
        <v>2011.3075800000006</v>
      </c>
      <c r="G190" s="28">
        <f t="shared" si="84"/>
        <v>2445.3325800000021</v>
      </c>
      <c r="H190" s="27">
        <f t="shared" si="73"/>
        <v>94.995786678751244</v>
      </c>
    </row>
    <row r="191" spans="1:8" s="60" customFormat="1" ht="11.25" customHeight="1" x14ac:dyDescent="0.2">
      <c r="A191" s="64" t="s">
        <v>208</v>
      </c>
      <c r="B191" s="28">
        <v>71342.421000000002</v>
      </c>
      <c r="C191" s="28">
        <v>70271.672390000007</v>
      </c>
      <c r="D191" s="28">
        <v>660.68573000000004</v>
      </c>
      <c r="E191" s="28">
        <f t="shared" si="82"/>
        <v>70932.358120000004</v>
      </c>
      <c r="F191" s="28">
        <f t="shared" si="83"/>
        <v>410.06287999999768</v>
      </c>
      <c r="G191" s="28">
        <f t="shared" si="84"/>
        <v>1070.7486099999951</v>
      </c>
      <c r="H191" s="27">
        <f t="shared" si="73"/>
        <v>99.425218720850538</v>
      </c>
    </row>
    <row r="192" spans="1:8" s="60" customFormat="1" ht="11.25" customHeight="1" x14ac:dyDescent="0.2">
      <c r="A192" s="64" t="s">
        <v>209</v>
      </c>
      <c r="B192" s="28">
        <v>74885.866999999998</v>
      </c>
      <c r="C192" s="28">
        <v>72453.835299999992</v>
      </c>
      <c r="D192" s="28">
        <v>601.38161000000002</v>
      </c>
      <c r="E192" s="28">
        <f t="shared" si="82"/>
        <v>73055.216909999988</v>
      </c>
      <c r="F192" s="28">
        <f t="shared" si="83"/>
        <v>1830.6500900000101</v>
      </c>
      <c r="G192" s="28">
        <f t="shared" si="84"/>
        <v>2432.0317000000068</v>
      </c>
      <c r="H192" s="27">
        <f t="shared" si="73"/>
        <v>97.555413106187288</v>
      </c>
    </row>
    <row r="193" spans="1:8" s="60" customFormat="1" ht="11.4" x14ac:dyDescent="0.2">
      <c r="A193" s="64" t="s">
        <v>210</v>
      </c>
      <c r="B193" s="28">
        <v>439499.45799999987</v>
      </c>
      <c r="C193" s="28">
        <v>411443.34933999996</v>
      </c>
      <c r="D193" s="28">
        <v>3991.5119500000001</v>
      </c>
      <c r="E193" s="28">
        <f t="shared" si="82"/>
        <v>415434.86128999997</v>
      </c>
      <c r="F193" s="28">
        <f t="shared" si="83"/>
        <v>24064.596709999896</v>
      </c>
      <c r="G193" s="28">
        <f t="shared" si="84"/>
        <v>28056.108659999911</v>
      </c>
      <c r="H193" s="27">
        <f t="shared" si="73"/>
        <v>94.524544621850268</v>
      </c>
    </row>
    <row r="194" spans="1:8" s="60" customFormat="1" ht="11.4" x14ac:dyDescent="0.2">
      <c r="A194" s="67"/>
      <c r="B194" s="30"/>
      <c r="C194" s="30"/>
      <c r="D194" s="30"/>
      <c r="E194" s="30"/>
      <c r="F194" s="30"/>
      <c r="G194" s="30"/>
      <c r="H194" s="27" t="str">
        <f t="shared" si="73"/>
        <v/>
      </c>
    </row>
    <row r="195" spans="1:8" s="60" customFormat="1" ht="11.25" customHeight="1" x14ac:dyDescent="0.2">
      <c r="A195" s="62" t="s">
        <v>211</v>
      </c>
      <c r="B195" s="35">
        <f t="shared" ref="B195:C195" si="85">SUM(B196:B202)</f>
        <v>51532054.981999993</v>
      </c>
      <c r="C195" s="35">
        <f t="shared" si="85"/>
        <v>41238834.122919999</v>
      </c>
      <c r="D195" s="35">
        <f t="shared" ref="D195:G195" si="86">SUM(D196:D202)</f>
        <v>5663959.6937199989</v>
      </c>
      <c r="E195" s="91">
        <f t="shared" si="86"/>
        <v>46902793.816640005</v>
      </c>
      <c r="F195" s="91">
        <f t="shared" si="86"/>
        <v>4629261.1653599907</v>
      </c>
      <c r="G195" s="91">
        <f t="shared" si="86"/>
        <v>10293220.859079994</v>
      </c>
      <c r="H195" s="27">
        <f t="shared" si="73"/>
        <v>91.016734793563003</v>
      </c>
    </row>
    <row r="196" spans="1:8" s="60" customFormat="1" ht="11.25" customHeight="1" x14ac:dyDescent="0.2">
      <c r="A196" s="64" t="s">
        <v>176</v>
      </c>
      <c r="B196" s="28">
        <v>37797226.411689997</v>
      </c>
      <c r="C196" s="28">
        <v>28094330.7652</v>
      </c>
      <c r="D196" s="28">
        <v>5623234.01896</v>
      </c>
      <c r="E196" s="28">
        <f t="shared" ref="E196:E202" si="87">C196+D196</f>
        <v>33717564.784160003</v>
      </c>
      <c r="F196" s="28">
        <f t="shared" ref="F196:F202" si="88">B196-E196</f>
        <v>4079661.6275299937</v>
      </c>
      <c r="G196" s="28">
        <f t="shared" ref="G196:G202" si="89">B196-C196</f>
        <v>9702895.6464899965</v>
      </c>
      <c r="H196" s="27">
        <f t="shared" ref="H196:H227" si="90">IFERROR(E196/B196*100,"")</f>
        <v>89.2064523912574</v>
      </c>
    </row>
    <row r="197" spans="1:8" s="60" customFormat="1" ht="11.25" customHeight="1" x14ac:dyDescent="0.2">
      <c r="A197" s="64" t="s">
        <v>212</v>
      </c>
      <c r="B197" s="28">
        <v>137792.82700000002</v>
      </c>
      <c r="C197" s="28">
        <v>123242.82723000001</v>
      </c>
      <c r="D197" s="28">
        <v>4923.1958700000005</v>
      </c>
      <c r="E197" s="28">
        <f t="shared" si="87"/>
        <v>128166.02310000001</v>
      </c>
      <c r="F197" s="28">
        <f t="shared" si="88"/>
        <v>9626.8039000000135</v>
      </c>
      <c r="G197" s="28">
        <f t="shared" si="89"/>
        <v>14549.999770000009</v>
      </c>
      <c r="H197" s="27">
        <f t="shared" si="90"/>
        <v>93.013566736677802</v>
      </c>
    </row>
    <row r="198" spans="1:8" s="60" customFormat="1" ht="11.25" customHeight="1" x14ac:dyDescent="0.2">
      <c r="A198" s="64" t="s">
        <v>213</v>
      </c>
      <c r="B198" s="28">
        <v>537994.67930999992</v>
      </c>
      <c r="C198" s="28">
        <v>533091.52124000003</v>
      </c>
      <c r="D198" s="28">
        <v>2202.8354399999998</v>
      </c>
      <c r="E198" s="28">
        <f t="shared" si="87"/>
        <v>535294.35668000008</v>
      </c>
      <c r="F198" s="28">
        <f t="shared" si="88"/>
        <v>2700.322629999835</v>
      </c>
      <c r="G198" s="28">
        <f t="shared" si="89"/>
        <v>4903.1580699998885</v>
      </c>
      <c r="H198" s="27">
        <f t="shared" si="90"/>
        <v>99.498076331635261</v>
      </c>
    </row>
    <row r="199" spans="1:8" s="60" customFormat="1" ht="11.25" customHeight="1" x14ac:dyDescent="0.2">
      <c r="A199" s="64" t="s">
        <v>214</v>
      </c>
      <c r="B199" s="28">
        <v>19906</v>
      </c>
      <c r="C199" s="28">
        <v>18975.192320000002</v>
      </c>
      <c r="D199" s="28">
        <v>148.69956999999999</v>
      </c>
      <c r="E199" s="28">
        <f t="shared" si="87"/>
        <v>19123.891890000003</v>
      </c>
      <c r="F199" s="28">
        <f t="shared" si="88"/>
        <v>782.1081099999974</v>
      </c>
      <c r="G199" s="28">
        <f t="shared" si="89"/>
        <v>930.80767999999807</v>
      </c>
      <c r="H199" s="27">
        <f t="shared" si="90"/>
        <v>96.070993117652975</v>
      </c>
    </row>
    <row r="200" spans="1:8" s="60" customFormat="1" ht="11.25" customHeight="1" x14ac:dyDescent="0.2">
      <c r="A200" s="64" t="s">
        <v>215</v>
      </c>
      <c r="B200" s="28">
        <v>619030.62899999996</v>
      </c>
      <c r="C200" s="28">
        <v>591280.95514999994</v>
      </c>
      <c r="D200" s="28">
        <v>3145.3657800000001</v>
      </c>
      <c r="E200" s="28">
        <f t="shared" si="87"/>
        <v>594426.32092999993</v>
      </c>
      <c r="F200" s="28">
        <f t="shared" si="88"/>
        <v>24604.308070000028</v>
      </c>
      <c r="G200" s="28">
        <f t="shared" si="89"/>
        <v>27749.673850000021</v>
      </c>
      <c r="H200" s="27">
        <f t="shared" si="90"/>
        <v>96.025348841018328</v>
      </c>
    </row>
    <row r="201" spans="1:8" s="60" customFormat="1" ht="11.25" customHeight="1" x14ac:dyDescent="0.2">
      <c r="A201" s="64" t="s">
        <v>216</v>
      </c>
      <c r="B201" s="28">
        <v>12400801.429</v>
      </c>
      <c r="C201" s="28">
        <v>11860933.006330002</v>
      </c>
      <c r="D201" s="28">
        <v>30153.322090000001</v>
      </c>
      <c r="E201" s="28">
        <f t="shared" si="87"/>
        <v>11891086.328420002</v>
      </c>
      <c r="F201" s="28">
        <f t="shared" si="88"/>
        <v>509715.10057999752</v>
      </c>
      <c r="G201" s="28">
        <f t="shared" si="89"/>
        <v>539868.42266999744</v>
      </c>
      <c r="H201" s="27">
        <f t="shared" si="90"/>
        <v>95.889660007070205</v>
      </c>
    </row>
    <row r="202" spans="1:8" s="60" customFormat="1" ht="11.25" customHeight="1" x14ac:dyDescent="0.2">
      <c r="A202" s="64" t="s">
        <v>217</v>
      </c>
      <c r="B202" s="28">
        <v>19303.006000000001</v>
      </c>
      <c r="C202" s="28">
        <v>16979.855449999999</v>
      </c>
      <c r="D202" s="28">
        <v>152.25601</v>
      </c>
      <c r="E202" s="28">
        <f t="shared" si="87"/>
        <v>17132.11146</v>
      </c>
      <c r="F202" s="28">
        <f t="shared" si="88"/>
        <v>2170.8945400000011</v>
      </c>
      <c r="G202" s="28">
        <f t="shared" si="89"/>
        <v>2323.1505500000021</v>
      </c>
      <c r="H202" s="27">
        <f t="shared" si="90"/>
        <v>88.753593404053234</v>
      </c>
    </row>
    <row r="203" spans="1:8" s="60" customFormat="1" ht="11.25" customHeight="1" x14ac:dyDescent="0.2">
      <c r="A203" s="67"/>
      <c r="B203" s="30"/>
      <c r="C203" s="30"/>
      <c r="D203" s="30"/>
      <c r="E203" s="30"/>
      <c r="F203" s="30"/>
      <c r="G203" s="30"/>
      <c r="H203" s="27" t="str">
        <f t="shared" si="90"/>
        <v/>
      </c>
    </row>
    <row r="204" spans="1:8" s="60" customFormat="1" ht="11.25" customHeight="1" x14ac:dyDescent="0.2">
      <c r="A204" s="62" t="s">
        <v>218</v>
      </c>
      <c r="B204" s="36">
        <f>SUM(B205:B211)</f>
        <v>8406030.9199999999</v>
      </c>
      <c r="C204" s="36">
        <f>SUM(C205:C211)</f>
        <v>6678226.0423500007</v>
      </c>
      <c r="D204" s="36">
        <f>SUM(D205:D211)</f>
        <v>59643.136480000008</v>
      </c>
      <c r="E204" s="36">
        <f t="shared" ref="E204:G204" si="91">SUM(E205:E211)</f>
        <v>6737869.1788300015</v>
      </c>
      <c r="F204" s="36">
        <f t="shared" si="91"/>
        <v>1668161.7411699991</v>
      </c>
      <c r="G204" s="36">
        <f t="shared" si="91"/>
        <v>1727804.8776499992</v>
      </c>
      <c r="H204" s="27">
        <f t="shared" si="90"/>
        <v>80.15517957231117</v>
      </c>
    </row>
    <row r="205" spans="1:8" s="60" customFormat="1" ht="11.25" customHeight="1" x14ac:dyDescent="0.2">
      <c r="A205" s="64" t="s">
        <v>176</v>
      </c>
      <c r="B205" s="28">
        <v>1218137.652999999</v>
      </c>
      <c r="C205" s="28">
        <v>986564.07482000208</v>
      </c>
      <c r="D205" s="28">
        <v>15580.113640000007</v>
      </c>
      <c r="E205" s="28">
        <f t="shared" ref="E205:E211" si="92">C205+D205</f>
        <v>1002144.1884600021</v>
      </c>
      <c r="F205" s="28">
        <f t="shared" ref="F205:F211" si="93">B205-E205</f>
        <v>215993.46453999693</v>
      </c>
      <c r="G205" s="28">
        <f t="shared" ref="G205:G211" si="94">B205-C205</f>
        <v>231573.57817999693</v>
      </c>
      <c r="H205" s="27">
        <f t="shared" si="90"/>
        <v>82.268550355696362</v>
      </c>
    </row>
    <row r="206" spans="1:8" s="60" customFormat="1" ht="11.25" customHeight="1" x14ac:dyDescent="0.2">
      <c r="A206" s="64" t="s">
        <v>219</v>
      </c>
      <c r="B206" s="28">
        <v>18252</v>
      </c>
      <c r="C206" s="28">
        <v>15702.098119999999</v>
      </c>
      <c r="D206" s="28">
        <v>2450.8890899999997</v>
      </c>
      <c r="E206" s="28">
        <f t="shared" si="92"/>
        <v>18152.987209999999</v>
      </c>
      <c r="F206" s="28">
        <f t="shared" si="93"/>
        <v>99.012790000000678</v>
      </c>
      <c r="G206" s="28">
        <f t="shared" si="94"/>
        <v>2549.9018800000013</v>
      </c>
      <c r="H206" s="27">
        <f t="shared" si="90"/>
        <v>99.457523613850526</v>
      </c>
    </row>
    <row r="207" spans="1:8" s="60" customFormat="1" ht="11.25" customHeight="1" x14ac:dyDescent="0.2">
      <c r="A207" s="64" t="s">
        <v>220</v>
      </c>
      <c r="B207" s="28">
        <v>117194.37600000002</v>
      </c>
      <c r="C207" s="28">
        <v>117190.99223999999</v>
      </c>
      <c r="D207" s="28">
        <v>0</v>
      </c>
      <c r="E207" s="28">
        <f t="shared" si="92"/>
        <v>117190.99223999999</v>
      </c>
      <c r="F207" s="28">
        <f t="shared" si="93"/>
        <v>3.3837600000260863</v>
      </c>
      <c r="G207" s="28">
        <f t="shared" si="94"/>
        <v>3.3837600000260863</v>
      </c>
      <c r="H207" s="27">
        <f t="shared" si="90"/>
        <v>99.997112694213214</v>
      </c>
    </row>
    <row r="208" spans="1:8" s="60" customFormat="1" ht="11.25" customHeight="1" x14ac:dyDescent="0.2">
      <c r="A208" s="64" t="s">
        <v>221</v>
      </c>
      <c r="B208" s="28">
        <v>42056.332000000002</v>
      </c>
      <c r="C208" s="28">
        <v>40189.918210000003</v>
      </c>
      <c r="D208" s="28">
        <v>388.07772999999997</v>
      </c>
      <c r="E208" s="28">
        <f t="shared" si="92"/>
        <v>40577.995940000001</v>
      </c>
      <c r="F208" s="28">
        <f t="shared" si="93"/>
        <v>1478.3360600000015</v>
      </c>
      <c r="G208" s="28">
        <f t="shared" si="94"/>
        <v>1866.4137899999987</v>
      </c>
      <c r="H208" s="27">
        <f t="shared" si="90"/>
        <v>96.484866868560957</v>
      </c>
    </row>
    <row r="209" spans="1:8" s="60" customFormat="1" ht="11.25" customHeight="1" x14ac:dyDescent="0.2">
      <c r="A209" s="64" t="s">
        <v>222</v>
      </c>
      <c r="B209" s="28">
        <v>51415.637999999999</v>
      </c>
      <c r="C209" s="28">
        <v>50291.14748</v>
      </c>
      <c r="D209" s="28">
        <v>413.83247999999998</v>
      </c>
      <c r="E209" s="28">
        <f t="shared" si="92"/>
        <v>50704.979959999997</v>
      </c>
      <c r="F209" s="28">
        <f t="shared" si="93"/>
        <v>710.65804000000207</v>
      </c>
      <c r="G209" s="28">
        <f t="shared" si="94"/>
        <v>1124.4905199999994</v>
      </c>
      <c r="H209" s="27">
        <f t="shared" si="90"/>
        <v>98.617817326316157</v>
      </c>
    </row>
    <row r="210" spans="1:8" s="60" customFormat="1" ht="11.25" customHeight="1" x14ac:dyDescent="0.2">
      <c r="A210" s="64" t="s">
        <v>223</v>
      </c>
      <c r="B210" s="28">
        <v>6649626.1630000016</v>
      </c>
      <c r="C210" s="28">
        <v>5195320.4897399992</v>
      </c>
      <c r="D210" s="28">
        <v>35238.002410000001</v>
      </c>
      <c r="E210" s="28">
        <f t="shared" si="92"/>
        <v>5230558.4921499994</v>
      </c>
      <c r="F210" s="28">
        <f t="shared" si="93"/>
        <v>1419067.6708500022</v>
      </c>
      <c r="G210" s="28">
        <f t="shared" si="94"/>
        <v>1454305.6732600024</v>
      </c>
      <c r="H210" s="27">
        <f t="shared" si="90"/>
        <v>78.659436845547646</v>
      </c>
    </row>
    <row r="211" spans="1:8" s="60" customFormat="1" ht="11.25" customHeight="1" x14ac:dyDescent="0.2">
      <c r="A211" s="64" t="s">
        <v>224</v>
      </c>
      <c r="B211" s="28">
        <v>309348.75799999991</v>
      </c>
      <c r="C211" s="28">
        <v>272967.32173999993</v>
      </c>
      <c r="D211" s="28">
        <v>5572.2211300000008</v>
      </c>
      <c r="E211" s="28">
        <f t="shared" si="92"/>
        <v>278539.54286999995</v>
      </c>
      <c r="F211" s="28">
        <f t="shared" si="93"/>
        <v>30809.215129999968</v>
      </c>
      <c r="G211" s="28">
        <f t="shared" si="94"/>
        <v>36381.436259999988</v>
      </c>
      <c r="H211" s="27">
        <f t="shared" si="90"/>
        <v>90.040621035885977</v>
      </c>
    </row>
    <row r="212" spans="1:8" s="60" customFormat="1" ht="11.25" customHeight="1" x14ac:dyDescent="0.2">
      <c r="A212" s="67"/>
      <c r="B212" s="30"/>
      <c r="C212" s="30"/>
      <c r="D212" s="30"/>
      <c r="E212" s="30"/>
      <c r="F212" s="30"/>
      <c r="G212" s="30"/>
      <c r="H212" s="27" t="str">
        <f t="shared" si="90"/>
        <v/>
      </c>
    </row>
    <row r="213" spans="1:8" s="60" customFormat="1" ht="11.25" customHeight="1" x14ac:dyDescent="0.2">
      <c r="A213" s="62" t="s">
        <v>312</v>
      </c>
      <c r="B213" s="35">
        <f>SUM(B214:B217)</f>
        <v>653569.79399999988</v>
      </c>
      <c r="C213" s="35">
        <f>SUM(C214:C217)</f>
        <v>581423.00297000003</v>
      </c>
      <c r="D213" s="35">
        <f>SUM(D214:D217)</f>
        <v>4517.8392400000002</v>
      </c>
      <c r="E213" s="35">
        <f t="shared" ref="E213:G213" si="95">SUM(E214:E217)</f>
        <v>585940.84221000003</v>
      </c>
      <c r="F213" s="35">
        <f t="shared" si="95"/>
        <v>67628.951789999992</v>
      </c>
      <c r="G213" s="35">
        <f t="shared" si="95"/>
        <v>72146.791029999978</v>
      </c>
      <c r="H213" s="27">
        <f t="shared" si="90"/>
        <v>89.652374939775768</v>
      </c>
    </row>
    <row r="214" spans="1:8" s="60" customFormat="1" ht="11.25" customHeight="1" x14ac:dyDescent="0.2">
      <c r="A214" s="64" t="s">
        <v>313</v>
      </c>
      <c r="B214" s="28">
        <v>294718.59299999999</v>
      </c>
      <c r="C214" s="28">
        <v>237536.48004000002</v>
      </c>
      <c r="D214" s="28">
        <v>3601.3498199999999</v>
      </c>
      <c r="E214" s="28">
        <f t="shared" ref="E214:E217" si="96">C214+D214</f>
        <v>241137.82986000003</v>
      </c>
      <c r="F214" s="28">
        <f>B214-E214</f>
        <v>53580.763139999966</v>
      </c>
      <c r="G214" s="28">
        <f>B214-C214</f>
        <v>57182.112959999969</v>
      </c>
      <c r="H214" s="27">
        <f t="shared" si="90"/>
        <v>81.819686842763957</v>
      </c>
    </row>
    <row r="215" spans="1:8" s="60" customFormat="1" ht="11.25" customHeight="1" x14ac:dyDescent="0.2">
      <c r="A215" s="64" t="s">
        <v>225</v>
      </c>
      <c r="B215" s="28">
        <v>276539.91800000001</v>
      </c>
      <c r="C215" s="28">
        <v>262077.16777999999</v>
      </c>
      <c r="D215" s="28">
        <v>737.08905000000004</v>
      </c>
      <c r="E215" s="28">
        <f t="shared" si="96"/>
        <v>262814.25682999997</v>
      </c>
      <c r="F215" s="28">
        <f>B215-E215</f>
        <v>13725.661170000036</v>
      </c>
      <c r="G215" s="28">
        <f>B215-C215</f>
        <v>14462.750220000016</v>
      </c>
      <c r="H215" s="27">
        <f t="shared" si="90"/>
        <v>95.036643798382826</v>
      </c>
    </row>
    <row r="216" spans="1:8" s="60" customFormat="1" ht="11.25" customHeight="1" x14ac:dyDescent="0.2">
      <c r="A216" s="64" t="s">
        <v>226</v>
      </c>
      <c r="B216" s="28">
        <v>4526.1559999999999</v>
      </c>
      <c r="C216" s="28">
        <v>4478.5209299999997</v>
      </c>
      <c r="D216" s="28">
        <v>17.378450000000001</v>
      </c>
      <c r="E216" s="28">
        <f t="shared" si="96"/>
        <v>4495.8993799999998</v>
      </c>
      <c r="F216" s="28">
        <f>B216-E216</f>
        <v>30.256620000000112</v>
      </c>
      <c r="G216" s="28">
        <f>B216-C216</f>
        <v>47.635070000000269</v>
      </c>
      <c r="H216" s="27">
        <f t="shared" si="90"/>
        <v>99.331516191664633</v>
      </c>
    </row>
    <row r="217" spans="1:8" s="60" customFormat="1" ht="11.25" customHeight="1" x14ac:dyDescent="0.2">
      <c r="A217" s="64" t="s">
        <v>227</v>
      </c>
      <c r="B217" s="28">
        <v>77785.126999999993</v>
      </c>
      <c r="C217" s="28">
        <v>77330.834220000004</v>
      </c>
      <c r="D217" s="28">
        <v>162.02192000000002</v>
      </c>
      <c r="E217" s="28">
        <f t="shared" si="96"/>
        <v>77492.856140000004</v>
      </c>
      <c r="F217" s="28">
        <f>B217-E217</f>
        <v>292.27085999998963</v>
      </c>
      <c r="G217" s="28">
        <f>B217-C217</f>
        <v>454.29277999998885</v>
      </c>
      <c r="H217" s="27">
        <f t="shared" si="90"/>
        <v>99.624258683796981</v>
      </c>
    </row>
    <row r="218" spans="1:8" s="60" customFormat="1" ht="11.25" customHeight="1" x14ac:dyDescent="0.2">
      <c r="A218" s="67"/>
      <c r="B218" s="28"/>
      <c r="C218" s="29"/>
      <c r="D218" s="28"/>
      <c r="E218" s="29"/>
      <c r="F218" s="29"/>
      <c r="G218" s="29"/>
      <c r="H218" s="27" t="str">
        <f t="shared" si="90"/>
        <v/>
      </c>
    </row>
    <row r="219" spans="1:8" s="60" customFormat="1" ht="11.25" customHeight="1" x14ac:dyDescent="0.2">
      <c r="A219" s="62" t="s">
        <v>229</v>
      </c>
      <c r="B219" s="36">
        <f>SUM(B220:B232)+SUM(B237:B251)</f>
        <v>22874104.543379992</v>
      </c>
      <c r="C219" s="36">
        <f>SUM(C220:C232)+SUM(C237:C251)</f>
        <v>19120958.794459999</v>
      </c>
      <c r="D219" s="36">
        <f t="shared" ref="D219:G219" si="97">SUM(D220:D232)+SUM(D237:D251)</f>
        <v>675827.86317999975</v>
      </c>
      <c r="E219" s="36">
        <f t="shared" si="97"/>
        <v>19796786.657640003</v>
      </c>
      <c r="F219" s="36">
        <f t="shared" si="97"/>
        <v>3077317.8857399956</v>
      </c>
      <c r="G219" s="36">
        <f t="shared" si="97"/>
        <v>3753145.748919995</v>
      </c>
      <c r="H219" s="27">
        <f t="shared" si="90"/>
        <v>86.546717577932043</v>
      </c>
    </row>
    <row r="220" spans="1:8" s="60" customFormat="1" ht="11.25" customHeight="1" x14ac:dyDescent="0.2">
      <c r="A220" s="64" t="s">
        <v>230</v>
      </c>
      <c r="B220" s="28">
        <v>120977</v>
      </c>
      <c r="C220" s="28">
        <v>94022.011440000002</v>
      </c>
      <c r="D220" s="28">
        <v>0</v>
      </c>
      <c r="E220" s="28">
        <f t="shared" ref="E220:E231" si="98">C220+D220</f>
        <v>94022.011440000002</v>
      </c>
      <c r="F220" s="28">
        <f t="shared" ref="F220:F231" si="99">B220-E220</f>
        <v>26954.988559999998</v>
      </c>
      <c r="G220" s="28">
        <f t="shared" ref="G220:G231" si="100">B220-C220</f>
        <v>26954.988559999998</v>
      </c>
      <c r="H220" s="27">
        <f t="shared" si="90"/>
        <v>77.718914702794748</v>
      </c>
    </row>
    <row r="221" spans="1:8" s="60" customFormat="1" ht="11.25" customHeight="1" x14ac:dyDescent="0.2">
      <c r="A221" s="64" t="s">
        <v>231</v>
      </c>
      <c r="B221" s="28">
        <v>73598.341</v>
      </c>
      <c r="C221" s="28">
        <v>72204.827870000008</v>
      </c>
      <c r="D221" s="28">
        <v>125.40731</v>
      </c>
      <c r="E221" s="28">
        <f t="shared" si="98"/>
        <v>72330.235180000003</v>
      </c>
      <c r="F221" s="28">
        <f t="shared" si="99"/>
        <v>1268.105819999997</v>
      </c>
      <c r="G221" s="28">
        <f t="shared" si="100"/>
        <v>1393.5131299999921</v>
      </c>
      <c r="H221" s="27">
        <f t="shared" si="90"/>
        <v>98.276991297942445</v>
      </c>
    </row>
    <row r="222" spans="1:8" s="60" customFormat="1" ht="11.25" customHeight="1" x14ac:dyDescent="0.2">
      <c r="A222" s="64" t="s">
        <v>232</v>
      </c>
      <c r="B222" s="28">
        <v>101486.20399999998</v>
      </c>
      <c r="C222" s="28">
        <v>80420.206340000004</v>
      </c>
      <c r="D222" s="28">
        <v>3287.81567</v>
      </c>
      <c r="E222" s="28">
        <f t="shared" si="98"/>
        <v>83708.022010000001</v>
      </c>
      <c r="F222" s="28">
        <f t="shared" si="99"/>
        <v>17778.181989999983</v>
      </c>
      <c r="G222" s="28">
        <f t="shared" si="100"/>
        <v>21065.997659999979</v>
      </c>
      <c r="H222" s="27">
        <f t="shared" si="90"/>
        <v>82.482168719208389</v>
      </c>
    </row>
    <row r="223" spans="1:8" s="60" customFormat="1" ht="11.25" customHeight="1" x14ac:dyDescent="0.2">
      <c r="A223" s="64" t="s">
        <v>233</v>
      </c>
      <c r="B223" s="28">
        <v>10953344.117129995</v>
      </c>
      <c r="C223" s="28">
        <v>9661968.2278899997</v>
      </c>
      <c r="D223" s="28">
        <v>439488.94830999983</v>
      </c>
      <c r="E223" s="28">
        <f t="shared" si="98"/>
        <v>10101457.176199999</v>
      </c>
      <c r="F223" s="28">
        <f t="shared" si="99"/>
        <v>851886.94092999585</v>
      </c>
      <c r="G223" s="28">
        <f t="shared" si="100"/>
        <v>1291375.8892399948</v>
      </c>
      <c r="H223" s="27">
        <f t="shared" si="90"/>
        <v>92.222585798270273</v>
      </c>
    </row>
    <row r="224" spans="1:8" s="60" customFormat="1" ht="11.25" customHeight="1" x14ac:dyDescent="0.2">
      <c r="A224" s="64" t="s">
        <v>234</v>
      </c>
      <c r="B224" s="28">
        <v>40973.542000000001</v>
      </c>
      <c r="C224" s="28">
        <v>40389.56828</v>
      </c>
      <c r="D224" s="28">
        <v>0</v>
      </c>
      <c r="E224" s="28">
        <f t="shared" si="98"/>
        <v>40389.56828</v>
      </c>
      <c r="F224" s="28">
        <f t="shared" si="99"/>
        <v>583.97372000000178</v>
      </c>
      <c r="G224" s="28">
        <f t="shared" si="100"/>
        <v>583.97372000000178</v>
      </c>
      <c r="H224" s="27">
        <f t="shared" si="90"/>
        <v>98.574754118157514</v>
      </c>
    </row>
    <row r="225" spans="1:8" s="60" customFormat="1" ht="11.25" customHeight="1" x14ac:dyDescent="0.2">
      <c r="A225" s="64" t="s">
        <v>235</v>
      </c>
      <c r="B225" s="28">
        <v>245867.03099999999</v>
      </c>
      <c r="C225" s="28">
        <v>201756.3965</v>
      </c>
      <c r="D225" s="28">
        <v>25260.960729999999</v>
      </c>
      <c r="E225" s="28">
        <f t="shared" si="98"/>
        <v>227017.35722999999</v>
      </c>
      <c r="F225" s="28">
        <f t="shared" si="99"/>
        <v>18849.673769999994</v>
      </c>
      <c r="G225" s="28">
        <f t="shared" si="100"/>
        <v>44110.634499999986</v>
      </c>
      <c r="H225" s="27">
        <f t="shared" si="90"/>
        <v>92.333386996485928</v>
      </c>
    </row>
    <row r="226" spans="1:8" s="60" customFormat="1" ht="11.25" customHeight="1" x14ac:dyDescent="0.2">
      <c r="A226" s="64" t="s">
        <v>236</v>
      </c>
      <c r="B226" s="28">
        <v>524872.23800000013</v>
      </c>
      <c r="C226" s="28">
        <v>366739.28570000001</v>
      </c>
      <c r="D226" s="28">
        <v>2034.3512000000001</v>
      </c>
      <c r="E226" s="28">
        <f t="shared" si="98"/>
        <v>368773.63689999998</v>
      </c>
      <c r="F226" s="28">
        <f t="shared" si="99"/>
        <v>156098.60110000015</v>
      </c>
      <c r="G226" s="28">
        <f t="shared" si="100"/>
        <v>158132.95230000012</v>
      </c>
      <c r="H226" s="27">
        <f t="shared" si="90"/>
        <v>70.259695636636039</v>
      </c>
    </row>
    <row r="227" spans="1:8" s="60" customFormat="1" ht="11.25" customHeight="1" x14ac:dyDescent="0.2">
      <c r="A227" s="64" t="s">
        <v>237</v>
      </c>
      <c r="B227" s="28">
        <v>206552.22499999998</v>
      </c>
      <c r="C227" s="28">
        <v>110156.55237999999</v>
      </c>
      <c r="D227" s="28">
        <v>5285.6863499999999</v>
      </c>
      <c r="E227" s="28">
        <f t="shared" si="98"/>
        <v>115442.23873</v>
      </c>
      <c r="F227" s="28">
        <f t="shared" si="99"/>
        <v>91109.986269999979</v>
      </c>
      <c r="G227" s="28">
        <f t="shared" si="100"/>
        <v>96395.672619999983</v>
      </c>
      <c r="H227" s="27">
        <f t="shared" si="90"/>
        <v>55.890096913746632</v>
      </c>
    </row>
    <row r="228" spans="1:8" s="60" customFormat="1" ht="11.25" customHeight="1" x14ac:dyDescent="0.2">
      <c r="A228" s="64" t="s">
        <v>238</v>
      </c>
      <c r="B228" s="28">
        <v>79903.551999999996</v>
      </c>
      <c r="C228" s="28">
        <v>64163.120179999998</v>
      </c>
      <c r="D228" s="28">
        <v>2331.8719599999999</v>
      </c>
      <c r="E228" s="28">
        <f t="shared" si="98"/>
        <v>66494.992140000002</v>
      </c>
      <c r="F228" s="28">
        <f t="shared" si="99"/>
        <v>13408.559859999994</v>
      </c>
      <c r="G228" s="28">
        <f t="shared" si="100"/>
        <v>15740.431819999998</v>
      </c>
      <c r="H228" s="27">
        <f t="shared" ref="H228:H259" si="101">IFERROR(E228/B228*100,"")</f>
        <v>83.219069084688499</v>
      </c>
    </row>
    <row r="229" spans="1:8" s="60" customFormat="1" ht="11.25" customHeight="1" x14ac:dyDescent="0.2">
      <c r="A229" s="64" t="s">
        <v>239</v>
      </c>
      <c r="B229" s="28">
        <v>147363.36699999997</v>
      </c>
      <c r="C229" s="28">
        <v>105914.71809000001</v>
      </c>
      <c r="D229" s="28">
        <v>1883.2306100000001</v>
      </c>
      <c r="E229" s="28">
        <f t="shared" si="98"/>
        <v>107797.94870000001</v>
      </c>
      <c r="F229" s="28">
        <f t="shared" si="99"/>
        <v>39565.418299999961</v>
      </c>
      <c r="G229" s="28">
        <f t="shared" si="100"/>
        <v>41448.64890999996</v>
      </c>
      <c r="H229" s="27">
        <f t="shared" si="101"/>
        <v>73.151116790104311</v>
      </c>
    </row>
    <row r="230" spans="1:8" s="60" customFormat="1" ht="11.25" customHeight="1" x14ac:dyDescent="0.2">
      <c r="A230" s="64" t="s">
        <v>240</v>
      </c>
      <c r="B230" s="28">
        <v>143196.65000000002</v>
      </c>
      <c r="C230" s="28">
        <v>130871.44624999999</v>
      </c>
      <c r="D230" s="28">
        <v>1079.43361</v>
      </c>
      <c r="E230" s="28">
        <f t="shared" si="98"/>
        <v>131950.87985999999</v>
      </c>
      <c r="F230" s="28">
        <f t="shared" si="99"/>
        <v>11245.770140000037</v>
      </c>
      <c r="G230" s="28">
        <f t="shared" si="100"/>
        <v>12325.20375000003</v>
      </c>
      <c r="H230" s="27">
        <f t="shared" si="101"/>
        <v>92.146624840734731</v>
      </c>
    </row>
    <row r="231" spans="1:8" s="60" customFormat="1" ht="11.25" customHeight="1" x14ac:dyDescent="0.2">
      <c r="A231" s="64" t="s">
        <v>241</v>
      </c>
      <c r="B231" s="28">
        <v>105760.71799999999</v>
      </c>
      <c r="C231" s="28">
        <v>65753.106490000006</v>
      </c>
      <c r="D231" s="28">
        <v>510.00803999999999</v>
      </c>
      <c r="E231" s="28">
        <f t="shared" si="98"/>
        <v>66263.114530000006</v>
      </c>
      <c r="F231" s="28">
        <f t="shared" si="99"/>
        <v>39497.603469999987</v>
      </c>
      <c r="G231" s="28">
        <f t="shared" si="100"/>
        <v>40007.611509999988</v>
      </c>
      <c r="H231" s="27">
        <f t="shared" si="101"/>
        <v>62.653805480027103</v>
      </c>
    </row>
    <row r="232" spans="1:8" s="60" customFormat="1" ht="11.25" customHeight="1" x14ac:dyDescent="0.2">
      <c r="A232" s="64" t="s">
        <v>242</v>
      </c>
      <c r="B232" s="34">
        <f t="shared" ref="B232:C232" si="102">SUM(B233:B236)</f>
        <v>896747.14399999997</v>
      </c>
      <c r="C232" s="34">
        <f t="shared" si="102"/>
        <v>746699.02751000004</v>
      </c>
      <c r="D232" s="34">
        <f t="shared" ref="D232:G232" si="103">SUM(D233:D236)</f>
        <v>8439.6017200000006</v>
      </c>
      <c r="E232" s="34">
        <f t="shared" si="103"/>
        <v>755138.62922999996</v>
      </c>
      <c r="F232" s="34">
        <f t="shared" si="103"/>
        <v>141608.51476999989</v>
      </c>
      <c r="G232" s="34">
        <f t="shared" si="103"/>
        <v>150048.11648999993</v>
      </c>
      <c r="H232" s="27">
        <f t="shared" si="101"/>
        <v>84.208646136485484</v>
      </c>
    </row>
    <row r="233" spans="1:8" s="60" customFormat="1" ht="11.25" customHeight="1" x14ac:dyDescent="0.2">
      <c r="A233" s="64" t="s">
        <v>243</v>
      </c>
      <c r="B233" s="28">
        <v>414441.59899999993</v>
      </c>
      <c r="C233" s="28">
        <v>361316.37598000001</v>
      </c>
      <c r="D233" s="28">
        <v>1634.7044799999999</v>
      </c>
      <c r="E233" s="28">
        <f t="shared" ref="E233:E251" si="104">C233+D233</f>
        <v>362951.08046000003</v>
      </c>
      <c r="F233" s="28">
        <f t="shared" ref="F233:F251" si="105">B233-E233</f>
        <v>51490.518539999903</v>
      </c>
      <c r="G233" s="28">
        <f t="shared" ref="G233:G251" si="106">B233-C233</f>
        <v>53125.223019999918</v>
      </c>
      <c r="H233" s="27">
        <f t="shared" si="101"/>
        <v>87.575928993556488</v>
      </c>
    </row>
    <row r="234" spans="1:8" s="60" customFormat="1" ht="11.25" customHeight="1" x14ac:dyDescent="0.2">
      <c r="A234" s="64" t="s">
        <v>314</v>
      </c>
      <c r="B234" s="28">
        <v>206455.079</v>
      </c>
      <c r="C234" s="28">
        <v>170367.24544999999</v>
      </c>
      <c r="D234" s="28">
        <v>2403.6952799999999</v>
      </c>
      <c r="E234" s="28">
        <f t="shared" si="104"/>
        <v>172770.94072999997</v>
      </c>
      <c r="F234" s="28">
        <f t="shared" si="105"/>
        <v>33684.138270000025</v>
      </c>
      <c r="G234" s="28">
        <f t="shared" si="106"/>
        <v>36087.83355000001</v>
      </c>
      <c r="H234" s="27">
        <f t="shared" si="101"/>
        <v>83.684519444542204</v>
      </c>
    </row>
    <row r="235" spans="1:8" s="60" customFormat="1" ht="11.25" customHeight="1" x14ac:dyDescent="0.2">
      <c r="A235" s="64" t="s">
        <v>244</v>
      </c>
      <c r="B235" s="28">
        <v>146216</v>
      </c>
      <c r="C235" s="28">
        <v>117540.18545</v>
      </c>
      <c r="D235" s="28">
        <v>4401.2019600000003</v>
      </c>
      <c r="E235" s="28">
        <f t="shared" si="104"/>
        <v>121941.38741000001</v>
      </c>
      <c r="F235" s="28">
        <f t="shared" si="105"/>
        <v>24274.61258999999</v>
      </c>
      <c r="G235" s="28">
        <f t="shared" si="106"/>
        <v>28675.814549999996</v>
      </c>
      <c r="H235" s="27">
        <f t="shared" si="101"/>
        <v>83.398114713848017</v>
      </c>
    </row>
    <row r="236" spans="1:8" s="60" customFormat="1" ht="11.25" customHeight="1" x14ac:dyDescent="0.2">
      <c r="A236" s="64" t="s">
        <v>315</v>
      </c>
      <c r="B236" s="28">
        <v>129634.46599999999</v>
      </c>
      <c r="C236" s="28">
        <v>97475.220629999996</v>
      </c>
      <c r="D236" s="28">
        <v>0</v>
      </c>
      <c r="E236" s="28">
        <f t="shared" si="104"/>
        <v>97475.220629999996</v>
      </c>
      <c r="F236" s="28">
        <f t="shared" si="105"/>
        <v>32159.24536999999</v>
      </c>
      <c r="G236" s="28">
        <f t="shared" si="106"/>
        <v>32159.24536999999</v>
      </c>
      <c r="H236" s="27">
        <f t="shared" si="101"/>
        <v>75.192364837604231</v>
      </c>
    </row>
    <row r="237" spans="1:8" s="60" customFormat="1" ht="11.25" customHeight="1" x14ac:dyDescent="0.2">
      <c r="A237" s="64" t="s">
        <v>301</v>
      </c>
      <c r="B237" s="28">
        <v>92653.999999999985</v>
      </c>
      <c r="C237" s="28">
        <v>66825.487850000005</v>
      </c>
      <c r="D237" s="28">
        <v>922.69564000000003</v>
      </c>
      <c r="E237" s="28">
        <f t="shared" si="104"/>
        <v>67748.18349000001</v>
      </c>
      <c r="F237" s="28">
        <f t="shared" si="105"/>
        <v>24905.816509999975</v>
      </c>
      <c r="G237" s="28">
        <f t="shared" si="106"/>
        <v>25828.51214999998</v>
      </c>
      <c r="H237" s="27">
        <f t="shared" si="101"/>
        <v>73.119545286765842</v>
      </c>
    </row>
    <row r="238" spans="1:8" s="60" customFormat="1" ht="11.25" customHeight="1" x14ac:dyDescent="0.2">
      <c r="A238" s="64" t="s">
        <v>245</v>
      </c>
      <c r="B238" s="28">
        <v>970304.43800000008</v>
      </c>
      <c r="C238" s="28">
        <v>966300.92682000005</v>
      </c>
      <c r="D238" s="28">
        <v>3878.8069</v>
      </c>
      <c r="E238" s="28">
        <f t="shared" si="104"/>
        <v>970179.73372000002</v>
      </c>
      <c r="F238" s="28">
        <f t="shared" si="105"/>
        <v>124.70428000006359</v>
      </c>
      <c r="G238" s="28">
        <f t="shared" si="106"/>
        <v>4003.5111800000304</v>
      </c>
      <c r="H238" s="27">
        <f t="shared" si="101"/>
        <v>99.987147922330735</v>
      </c>
    </row>
    <row r="239" spans="1:8" s="60" customFormat="1" ht="11.25" customHeight="1" x14ac:dyDescent="0.2">
      <c r="A239" s="64" t="s">
        <v>246</v>
      </c>
      <c r="B239" s="28">
        <v>247040.99999999997</v>
      </c>
      <c r="C239" s="28">
        <v>198778.97794000001</v>
      </c>
      <c r="D239" s="28">
        <v>6551.4776300000003</v>
      </c>
      <c r="E239" s="28">
        <f t="shared" si="104"/>
        <v>205330.45557000002</v>
      </c>
      <c r="F239" s="28">
        <f t="shared" si="105"/>
        <v>41710.544429999951</v>
      </c>
      <c r="G239" s="28">
        <f t="shared" si="106"/>
        <v>48262.022059999959</v>
      </c>
      <c r="H239" s="27">
        <f t="shared" si="101"/>
        <v>83.115942523710657</v>
      </c>
    </row>
    <row r="240" spans="1:8" s="60" customFormat="1" ht="11.25" customHeight="1" x14ac:dyDescent="0.2">
      <c r="A240" s="64" t="s">
        <v>316</v>
      </c>
      <c r="B240" s="28">
        <v>1605424.0000000002</v>
      </c>
      <c r="C240" s="28">
        <v>1247778.3556300001</v>
      </c>
      <c r="D240" s="28">
        <v>108660.58662999999</v>
      </c>
      <c r="E240" s="28">
        <f t="shared" si="104"/>
        <v>1356438.9422600002</v>
      </c>
      <c r="F240" s="28">
        <f t="shared" si="105"/>
        <v>248985.05774000008</v>
      </c>
      <c r="G240" s="28">
        <f t="shared" si="106"/>
        <v>357645.64437000011</v>
      </c>
      <c r="H240" s="27">
        <f t="shared" si="101"/>
        <v>84.491009369487429</v>
      </c>
    </row>
    <row r="241" spans="1:8" s="60" customFormat="1" ht="11.25" customHeight="1" x14ac:dyDescent="0.2">
      <c r="A241" s="64" t="s">
        <v>317</v>
      </c>
      <c r="B241" s="28">
        <v>32844.894</v>
      </c>
      <c r="C241" s="28">
        <v>28014.102179999998</v>
      </c>
      <c r="D241" s="28">
        <v>16.938759999999998</v>
      </c>
      <c r="E241" s="28">
        <f t="shared" si="104"/>
        <v>28031.040939999999</v>
      </c>
      <c r="F241" s="28">
        <f t="shared" si="105"/>
        <v>4813.8530600000013</v>
      </c>
      <c r="G241" s="28">
        <f t="shared" si="106"/>
        <v>4830.7918200000022</v>
      </c>
      <c r="H241" s="27">
        <f t="shared" si="101"/>
        <v>85.343679111888733</v>
      </c>
    </row>
    <row r="242" spans="1:8" s="60" customFormat="1" ht="11.25" customHeight="1" x14ac:dyDescent="0.2">
      <c r="A242" s="74" t="s">
        <v>88</v>
      </c>
      <c r="B242" s="28">
        <v>342008.924</v>
      </c>
      <c r="C242" s="28">
        <v>257487.04236000002</v>
      </c>
      <c r="D242" s="28">
        <v>3971.67211</v>
      </c>
      <c r="E242" s="28">
        <f t="shared" si="104"/>
        <v>261458.71447000004</v>
      </c>
      <c r="F242" s="28">
        <f t="shared" si="105"/>
        <v>80550.209529999964</v>
      </c>
      <c r="G242" s="28">
        <f t="shared" si="106"/>
        <v>84521.881639999978</v>
      </c>
      <c r="H242" s="27">
        <f t="shared" si="101"/>
        <v>76.447921712709473</v>
      </c>
    </row>
    <row r="243" spans="1:8" s="60" customFormat="1" ht="11.25" customHeight="1" x14ac:dyDescent="0.2">
      <c r="A243" s="74" t="s">
        <v>247</v>
      </c>
      <c r="B243" s="28">
        <v>1960906.8389999999</v>
      </c>
      <c r="C243" s="28">
        <v>1824640.2501600001</v>
      </c>
      <c r="D243" s="28">
        <v>571.74526000000003</v>
      </c>
      <c r="E243" s="28">
        <f t="shared" si="104"/>
        <v>1825211.9954200001</v>
      </c>
      <c r="F243" s="28">
        <f t="shared" si="105"/>
        <v>135694.84357999987</v>
      </c>
      <c r="G243" s="28">
        <f t="shared" si="106"/>
        <v>136266.58883999987</v>
      </c>
      <c r="H243" s="27">
        <f t="shared" si="101"/>
        <v>93.079995393906628</v>
      </c>
    </row>
    <row r="244" spans="1:8" s="60" customFormat="1" ht="11.25" customHeight="1" x14ac:dyDescent="0.2">
      <c r="A244" s="74" t="s">
        <v>248</v>
      </c>
      <c r="B244" s="28">
        <v>124416</v>
      </c>
      <c r="C244" s="28">
        <v>110348.06346999999</v>
      </c>
      <c r="D244" s="28">
        <v>7528.8088600000001</v>
      </c>
      <c r="E244" s="28">
        <f t="shared" si="104"/>
        <v>117876.87233</v>
      </c>
      <c r="F244" s="28">
        <f t="shared" si="105"/>
        <v>6539.1276700000017</v>
      </c>
      <c r="G244" s="28">
        <f t="shared" si="106"/>
        <v>14067.936530000006</v>
      </c>
      <c r="H244" s="27">
        <f t="shared" si="101"/>
        <v>94.744142497749479</v>
      </c>
    </row>
    <row r="245" spans="1:8" s="60" customFormat="1" ht="11.25" customHeight="1" x14ac:dyDescent="0.2">
      <c r="A245" s="74" t="s">
        <v>302</v>
      </c>
      <c r="B245" s="28">
        <v>432350.82299999997</v>
      </c>
      <c r="C245" s="28">
        <v>135006.42900999999</v>
      </c>
      <c r="D245" s="28">
        <v>843.32993999999997</v>
      </c>
      <c r="E245" s="28">
        <f t="shared" si="104"/>
        <v>135849.75894999999</v>
      </c>
      <c r="F245" s="28">
        <f t="shared" si="105"/>
        <v>296501.06404999999</v>
      </c>
      <c r="G245" s="28">
        <f t="shared" si="106"/>
        <v>297344.39399000001</v>
      </c>
      <c r="H245" s="27">
        <f t="shared" si="101"/>
        <v>31.421186620477414</v>
      </c>
    </row>
    <row r="246" spans="1:8" s="60" customFormat="1" ht="11.25" customHeight="1" x14ac:dyDescent="0.2">
      <c r="A246" s="74" t="s">
        <v>249</v>
      </c>
      <c r="B246" s="28">
        <v>1867725.2640000002</v>
      </c>
      <c r="C246" s="28">
        <v>1429756.51798</v>
      </c>
      <c r="D246" s="28">
        <v>18231.203659999999</v>
      </c>
      <c r="E246" s="28">
        <f t="shared" si="104"/>
        <v>1447987.7216400001</v>
      </c>
      <c r="F246" s="28">
        <f t="shared" si="105"/>
        <v>419737.54236000008</v>
      </c>
      <c r="G246" s="28">
        <f t="shared" si="106"/>
        <v>437968.7460200002</v>
      </c>
      <c r="H246" s="27">
        <f t="shared" si="101"/>
        <v>77.526804908069181</v>
      </c>
    </row>
    <row r="247" spans="1:8" s="60" customFormat="1" ht="11.25" customHeight="1" x14ac:dyDescent="0.2">
      <c r="A247" s="74" t="s">
        <v>250</v>
      </c>
      <c r="B247" s="28">
        <v>70133.82799999998</v>
      </c>
      <c r="C247" s="28">
        <v>68655.420140000002</v>
      </c>
      <c r="D247" s="28">
        <v>208.12105</v>
      </c>
      <c r="E247" s="28">
        <f t="shared" si="104"/>
        <v>68863.541190000004</v>
      </c>
      <c r="F247" s="28">
        <f t="shared" si="105"/>
        <v>1270.286809999976</v>
      </c>
      <c r="G247" s="28">
        <f t="shared" si="106"/>
        <v>1478.4078599999775</v>
      </c>
      <c r="H247" s="27">
        <f t="shared" si="101"/>
        <v>98.18876732352328</v>
      </c>
    </row>
    <row r="248" spans="1:8" s="60" customFormat="1" ht="11.25" customHeight="1" x14ac:dyDescent="0.2">
      <c r="A248" s="74" t="s">
        <v>251</v>
      </c>
      <c r="B248" s="28">
        <v>973207.4929999999</v>
      </c>
      <c r="C248" s="28">
        <v>574123.29850999999</v>
      </c>
      <c r="D248" s="28">
        <v>31980.05285</v>
      </c>
      <c r="E248" s="28">
        <f t="shared" si="104"/>
        <v>606103.35135999997</v>
      </c>
      <c r="F248" s="28">
        <f t="shared" si="105"/>
        <v>367104.14163999993</v>
      </c>
      <c r="G248" s="28">
        <f t="shared" si="106"/>
        <v>399084.19448999991</v>
      </c>
      <c r="H248" s="27">
        <f t="shared" si="101"/>
        <v>62.278944184002505</v>
      </c>
    </row>
    <row r="249" spans="1:8" s="60" customFormat="1" ht="11.25" customHeight="1" x14ac:dyDescent="0.2">
      <c r="A249" s="64" t="s">
        <v>252</v>
      </c>
      <c r="B249" s="28">
        <v>167221.48824999999</v>
      </c>
      <c r="C249" s="28">
        <v>152062.76827</v>
      </c>
      <c r="D249" s="28">
        <v>416.55</v>
      </c>
      <c r="E249" s="28">
        <f t="shared" si="104"/>
        <v>152479.31826999999</v>
      </c>
      <c r="F249" s="28">
        <f t="shared" si="105"/>
        <v>14742.169980000006</v>
      </c>
      <c r="G249" s="28">
        <f t="shared" si="106"/>
        <v>15158.719979999994</v>
      </c>
      <c r="H249" s="27">
        <f t="shared" si="101"/>
        <v>91.184045702332156</v>
      </c>
    </row>
    <row r="250" spans="1:8" s="60" customFormat="1" ht="11.25" customHeight="1" x14ac:dyDescent="0.2">
      <c r="A250" s="64" t="s">
        <v>228</v>
      </c>
      <c r="B250" s="28">
        <v>287382.96899999998</v>
      </c>
      <c r="C250" s="28">
        <v>277608.19314999995</v>
      </c>
      <c r="D250" s="28">
        <v>2318.5583799999999</v>
      </c>
      <c r="E250" s="28">
        <f t="shared" si="104"/>
        <v>279926.75152999995</v>
      </c>
      <c r="F250" s="28">
        <f t="shared" si="105"/>
        <v>7456.2174700000323</v>
      </c>
      <c r="G250" s="28">
        <f t="shared" si="106"/>
        <v>9774.7758500000346</v>
      </c>
      <c r="H250" s="27">
        <f t="shared" si="101"/>
        <v>97.40547691606595</v>
      </c>
    </row>
    <row r="251" spans="1:8" s="60" customFormat="1" ht="11.25" customHeight="1" x14ac:dyDescent="0.2">
      <c r="A251" s="64" t="s">
        <v>328</v>
      </c>
      <c r="B251" s="28">
        <v>59840.453999999998</v>
      </c>
      <c r="C251" s="28">
        <v>42514.466070000002</v>
      </c>
      <c r="D251" s="28">
        <v>0</v>
      </c>
      <c r="E251" s="28">
        <f t="shared" si="104"/>
        <v>42514.466070000002</v>
      </c>
      <c r="F251" s="28">
        <f t="shared" si="105"/>
        <v>17325.987929999996</v>
      </c>
      <c r="G251" s="28">
        <f t="shared" si="106"/>
        <v>17325.987929999996</v>
      </c>
      <c r="H251" s="27">
        <f t="shared" si="101"/>
        <v>71.046362833410328</v>
      </c>
    </row>
    <row r="252" spans="1:8" s="60" customFormat="1" ht="11.25" customHeight="1" x14ac:dyDescent="0.2">
      <c r="A252" s="67"/>
      <c r="B252" s="28"/>
      <c r="C252" s="29"/>
      <c r="D252" s="28"/>
      <c r="E252" s="29"/>
      <c r="F252" s="29"/>
      <c r="G252" s="29"/>
      <c r="H252" s="27" t="str">
        <f t="shared" si="101"/>
        <v/>
      </c>
    </row>
    <row r="253" spans="1:8" s="60" customFormat="1" ht="11.25" customHeight="1" x14ac:dyDescent="0.2">
      <c r="A253" s="62" t="s">
        <v>253</v>
      </c>
      <c r="B253" s="28">
        <v>1829.1200000000001</v>
      </c>
      <c r="C253" s="28">
        <v>1689.7736399999999</v>
      </c>
      <c r="D253" s="28">
        <v>74.281639999999996</v>
      </c>
      <c r="E253" s="28">
        <f t="shared" ref="E253" si="107">C253+D253</f>
        <v>1764.0552799999998</v>
      </c>
      <c r="F253" s="28">
        <f>B253-E253</f>
        <v>65.064720000000307</v>
      </c>
      <c r="G253" s="28">
        <f>B253-C253</f>
        <v>139.34636000000023</v>
      </c>
      <c r="H253" s="27">
        <f t="shared" si="101"/>
        <v>96.442840272918104</v>
      </c>
    </row>
    <row r="254" spans="1:8" s="60" customFormat="1" ht="11.25" customHeight="1" x14ac:dyDescent="0.2">
      <c r="A254" s="67"/>
      <c r="B254" s="31"/>
      <c r="C254" s="30"/>
      <c r="D254" s="31"/>
      <c r="E254" s="30"/>
      <c r="F254" s="30"/>
      <c r="G254" s="30"/>
      <c r="H254" s="27" t="str">
        <f t="shared" si="101"/>
        <v/>
      </c>
    </row>
    <row r="255" spans="1:8" s="60" customFormat="1" ht="11.25" customHeight="1" x14ac:dyDescent="0.2">
      <c r="A255" s="62" t="s">
        <v>254</v>
      </c>
      <c r="B255" s="34">
        <f t="shared" ref="B255:C255" si="108">SUM(B256:B260)</f>
        <v>29667819.430999994</v>
      </c>
      <c r="C255" s="34">
        <f t="shared" si="108"/>
        <v>26804762.998149995</v>
      </c>
      <c r="D255" s="34">
        <f t="shared" ref="D255:G255" si="109">SUM(D256:D260)</f>
        <v>175557.25623999999</v>
      </c>
      <c r="E255" s="34">
        <f t="shared" si="109"/>
        <v>26980320.254389998</v>
      </c>
      <c r="F255" s="34">
        <f t="shared" si="109"/>
        <v>2687499.1766099972</v>
      </c>
      <c r="G255" s="34">
        <f t="shared" si="109"/>
        <v>2863056.4328499981</v>
      </c>
      <c r="H255" s="27">
        <f t="shared" si="101"/>
        <v>90.941366004803768</v>
      </c>
    </row>
    <row r="256" spans="1:8" s="60" customFormat="1" ht="11.25" customHeight="1" x14ac:dyDescent="0.2">
      <c r="A256" s="74" t="s">
        <v>255</v>
      </c>
      <c r="B256" s="28">
        <v>25345327.279999994</v>
      </c>
      <c r="C256" s="28">
        <v>23126744.461049996</v>
      </c>
      <c r="D256" s="28">
        <v>166277.44665999999</v>
      </c>
      <c r="E256" s="28">
        <f t="shared" ref="E256:E260" si="110">C256+D256</f>
        <v>23293021.907709997</v>
      </c>
      <c r="F256" s="28">
        <f>B256-E256</f>
        <v>2052305.3722899966</v>
      </c>
      <c r="G256" s="28">
        <f>B256-C256</f>
        <v>2218582.8189499974</v>
      </c>
      <c r="H256" s="27">
        <f t="shared" si="101"/>
        <v>91.902628245367055</v>
      </c>
    </row>
    <row r="257" spans="1:9" s="60" customFormat="1" ht="11.25" customHeight="1" x14ac:dyDescent="0.2">
      <c r="A257" s="74" t="s">
        <v>256</v>
      </c>
      <c r="B257" s="28">
        <v>86198</v>
      </c>
      <c r="C257" s="28">
        <v>80245.470310000004</v>
      </c>
      <c r="D257" s="28">
        <v>65.962890000000002</v>
      </c>
      <c r="E257" s="28">
        <f t="shared" si="110"/>
        <v>80311.433199999999</v>
      </c>
      <c r="F257" s="28">
        <f>B257-E257</f>
        <v>5886.5668000000005</v>
      </c>
      <c r="G257" s="28">
        <f>B257-C257</f>
        <v>5952.5296899999958</v>
      </c>
      <c r="H257" s="27">
        <f t="shared" si="101"/>
        <v>93.170877746583443</v>
      </c>
    </row>
    <row r="258" spans="1:9" s="60" customFormat="1" ht="11.25" customHeight="1" x14ac:dyDescent="0.2">
      <c r="A258" s="74" t="s">
        <v>257</v>
      </c>
      <c r="B258" s="28">
        <v>1334744</v>
      </c>
      <c r="C258" s="28">
        <v>1167920.4141500001</v>
      </c>
      <c r="D258" s="28">
        <v>1100.96675</v>
      </c>
      <c r="E258" s="28">
        <f t="shared" si="110"/>
        <v>1169021.3809</v>
      </c>
      <c r="F258" s="28">
        <f>B258-E258</f>
        <v>165722.61910000001</v>
      </c>
      <c r="G258" s="28">
        <f>B258-C258</f>
        <v>166823.58584999992</v>
      </c>
      <c r="H258" s="27">
        <f t="shared" si="101"/>
        <v>87.583939759234724</v>
      </c>
    </row>
    <row r="259" spans="1:9" s="60" customFormat="1" ht="11.25" customHeight="1" x14ac:dyDescent="0.2">
      <c r="A259" s="74" t="s">
        <v>258</v>
      </c>
      <c r="B259" s="28">
        <v>2317806.5070000002</v>
      </c>
      <c r="C259" s="28">
        <v>1931983.5072399999</v>
      </c>
      <c r="D259" s="28">
        <v>5573.0785800000003</v>
      </c>
      <c r="E259" s="28">
        <f t="shared" si="110"/>
        <v>1937556.5858199999</v>
      </c>
      <c r="F259" s="28">
        <f>B259-E259</f>
        <v>380249.9211800003</v>
      </c>
      <c r="G259" s="28">
        <f>B259-C259</f>
        <v>385822.99976000027</v>
      </c>
      <c r="H259" s="27">
        <f t="shared" si="101"/>
        <v>83.594406175338236</v>
      </c>
    </row>
    <row r="260" spans="1:9" s="60" customFormat="1" ht="11.25" customHeight="1" x14ac:dyDescent="0.2">
      <c r="A260" s="74" t="s">
        <v>259</v>
      </c>
      <c r="B260" s="28">
        <v>583743.64399999997</v>
      </c>
      <c r="C260" s="28">
        <v>497869.14539999998</v>
      </c>
      <c r="D260" s="28">
        <v>2539.8013599999999</v>
      </c>
      <c r="E260" s="28">
        <f t="shared" si="110"/>
        <v>500408.94675999996</v>
      </c>
      <c r="F260" s="28">
        <f>B260-E260</f>
        <v>83334.697240000009</v>
      </c>
      <c r="G260" s="28">
        <f>B260-C260</f>
        <v>85874.498599999992</v>
      </c>
      <c r="H260" s="27">
        <f t="shared" ref="H260:H274" si="111">IFERROR(E260/B260*100,"")</f>
        <v>85.724093427559438</v>
      </c>
    </row>
    <row r="261" spans="1:9" s="60" customFormat="1" ht="11.25" customHeight="1" x14ac:dyDescent="0.2">
      <c r="A261" s="67"/>
      <c r="B261" s="28"/>
      <c r="C261" s="29"/>
      <c r="D261" s="28"/>
      <c r="E261" s="29"/>
      <c r="F261" s="29"/>
      <c r="G261" s="29"/>
      <c r="H261" s="27" t="str">
        <f t="shared" si="111"/>
        <v/>
      </c>
    </row>
    <row r="262" spans="1:9" s="60" customFormat="1" ht="11.25" customHeight="1" x14ac:dyDescent="0.2">
      <c r="A262" s="62" t="s">
        <v>260</v>
      </c>
      <c r="B262" s="32">
        <f t="shared" ref="B262:G262" si="112">+B263+B264</f>
        <v>1188637.031</v>
      </c>
      <c r="C262" s="32">
        <f t="shared" si="112"/>
        <v>1102223.9074500003</v>
      </c>
      <c r="D262" s="32">
        <f t="shared" si="112"/>
        <v>7896.7236200000007</v>
      </c>
      <c r="E262" s="34">
        <f t="shared" si="112"/>
        <v>1110120.6310700004</v>
      </c>
      <c r="F262" s="34">
        <f t="shared" si="112"/>
        <v>78516.399929999781</v>
      </c>
      <c r="G262" s="34">
        <f t="shared" si="112"/>
        <v>86413.123549999815</v>
      </c>
      <c r="H262" s="27">
        <f t="shared" si="111"/>
        <v>93.394417481344689</v>
      </c>
    </row>
    <row r="263" spans="1:9" s="60" customFormat="1" ht="11.25" customHeight="1" x14ac:dyDescent="0.2">
      <c r="A263" s="74" t="s">
        <v>261</v>
      </c>
      <c r="B263" s="28">
        <v>1141493.844</v>
      </c>
      <c r="C263" s="28">
        <v>1057225.4153900002</v>
      </c>
      <c r="D263" s="28">
        <v>7484.9324000000006</v>
      </c>
      <c r="E263" s="28">
        <f t="shared" ref="E263:E264" si="113">C263+D263</f>
        <v>1064710.3477900003</v>
      </c>
      <c r="F263" s="28">
        <f>B263-E263</f>
        <v>76783.496209999779</v>
      </c>
      <c r="G263" s="28">
        <f>B263-C263</f>
        <v>84268.428609999828</v>
      </c>
      <c r="H263" s="27">
        <f t="shared" si="111"/>
        <v>93.273420035193837</v>
      </c>
    </row>
    <row r="264" spans="1:9" s="60" customFormat="1" ht="11.25" customHeight="1" x14ac:dyDescent="0.2">
      <c r="A264" s="74" t="s">
        <v>262</v>
      </c>
      <c r="B264" s="28">
        <v>47143.186999999998</v>
      </c>
      <c r="C264" s="28">
        <v>44998.492060000004</v>
      </c>
      <c r="D264" s="28">
        <v>411.79121999999995</v>
      </c>
      <c r="E264" s="28">
        <f t="shared" si="113"/>
        <v>45410.283280000003</v>
      </c>
      <c r="F264" s="28">
        <f>B264-E264</f>
        <v>1732.9037199999948</v>
      </c>
      <c r="G264" s="28">
        <f>B264-C264</f>
        <v>2144.6949399999939</v>
      </c>
      <c r="H264" s="27">
        <f t="shared" si="111"/>
        <v>96.324169343918143</v>
      </c>
    </row>
    <row r="265" spans="1:9" s="60" customFormat="1" ht="11.4" x14ac:dyDescent="0.2">
      <c r="A265" s="67"/>
      <c r="B265" s="30"/>
      <c r="C265" s="30"/>
      <c r="D265" s="30"/>
      <c r="E265" s="30"/>
      <c r="F265" s="30"/>
      <c r="G265" s="30"/>
      <c r="H265" s="27" t="str">
        <f t="shared" si="111"/>
        <v/>
      </c>
    </row>
    <row r="266" spans="1:9" s="60" customFormat="1" ht="11.25" customHeight="1" x14ac:dyDescent="0.2">
      <c r="A266" s="75" t="s">
        <v>263</v>
      </c>
      <c r="B266" s="28">
        <v>7854776.9990000017</v>
      </c>
      <c r="C266" s="28">
        <v>7677528.3513400005</v>
      </c>
      <c r="D266" s="28">
        <v>154970.02085</v>
      </c>
      <c r="E266" s="28">
        <f t="shared" ref="E266" si="114">C266+D266</f>
        <v>7832498.3721900005</v>
      </c>
      <c r="F266" s="28">
        <f>B266-E266</f>
        <v>22278.626810001209</v>
      </c>
      <c r="G266" s="28">
        <f>B266-C266</f>
        <v>177248.64766000118</v>
      </c>
      <c r="H266" s="27">
        <f t="shared" si="111"/>
        <v>99.716368436521648</v>
      </c>
    </row>
    <row r="267" spans="1:9" s="60" customFormat="1" ht="11.25" customHeight="1" x14ac:dyDescent="0.2">
      <c r="A267" s="67"/>
      <c r="B267" s="30"/>
      <c r="C267" s="30"/>
      <c r="D267" s="30"/>
      <c r="E267" s="30"/>
      <c r="F267" s="30"/>
      <c r="G267" s="30"/>
      <c r="H267" s="27" t="str">
        <f t="shared" si="111"/>
        <v/>
      </c>
    </row>
    <row r="268" spans="1:9" s="60" customFormat="1" ht="11.25" customHeight="1" x14ac:dyDescent="0.2">
      <c r="A268" s="62" t="s">
        <v>264</v>
      </c>
      <c r="B268" s="28">
        <v>3724085.2090000003</v>
      </c>
      <c r="C268" s="28">
        <v>3476480.46759</v>
      </c>
      <c r="D268" s="28">
        <v>142039.31806999998</v>
      </c>
      <c r="E268" s="28">
        <f t="shared" ref="E268" si="115">C268+D268</f>
        <v>3618519.7856600001</v>
      </c>
      <c r="F268" s="28">
        <f>B268-E268</f>
        <v>105565.42334000021</v>
      </c>
      <c r="G268" s="28">
        <f>B268-C268</f>
        <v>247604.74141000025</v>
      </c>
      <c r="H268" s="27">
        <f t="shared" si="111"/>
        <v>97.165332761858409</v>
      </c>
    </row>
    <row r="269" spans="1:9" s="60" customFormat="1" ht="11.25" customHeight="1" x14ac:dyDescent="0.2">
      <c r="A269" s="67"/>
      <c r="B269" s="30"/>
      <c r="C269" s="30"/>
      <c r="D269" s="30"/>
      <c r="E269" s="30"/>
      <c r="F269" s="30"/>
      <c r="G269" s="30"/>
      <c r="H269" s="27" t="str">
        <f t="shared" si="111"/>
        <v/>
      </c>
    </row>
    <row r="270" spans="1:9" s="60" customFormat="1" ht="11.25" customHeight="1" x14ac:dyDescent="0.2">
      <c r="A270" s="62" t="s">
        <v>265</v>
      </c>
      <c r="B270" s="28">
        <v>2691349.4449999998</v>
      </c>
      <c r="C270" s="28">
        <v>2352275.1883700001</v>
      </c>
      <c r="D270" s="28">
        <v>4708.0410000000002</v>
      </c>
      <c r="E270" s="28">
        <f t="shared" ref="E270" si="116">C270+D270</f>
        <v>2356983.2293700003</v>
      </c>
      <c r="F270" s="28">
        <f>B270-E270</f>
        <v>334366.21562999953</v>
      </c>
      <c r="G270" s="28">
        <f>B270-C270</f>
        <v>339074.25662999973</v>
      </c>
      <c r="H270" s="27">
        <f t="shared" si="111"/>
        <v>87.576261557146111</v>
      </c>
    </row>
    <row r="271" spans="1:9" s="60" customFormat="1" ht="11.25" customHeight="1" x14ac:dyDescent="0.2">
      <c r="A271" s="76"/>
      <c r="B271" s="28"/>
      <c r="C271" s="28"/>
      <c r="D271" s="28"/>
      <c r="E271" s="28"/>
      <c r="F271" s="28"/>
      <c r="G271" s="28"/>
      <c r="H271" s="27" t="str">
        <f t="shared" si="111"/>
        <v/>
      </c>
      <c r="I271" s="63"/>
    </row>
    <row r="272" spans="1:9" s="60" customFormat="1" ht="11.25" customHeight="1" x14ac:dyDescent="0.2">
      <c r="A272" s="68" t="s">
        <v>266</v>
      </c>
      <c r="B272" s="34">
        <f t="shared" ref="B272:G272" si="117">+B273+B274</f>
        <v>623052.92700000003</v>
      </c>
      <c r="C272" s="34">
        <f t="shared" si="117"/>
        <v>588200.63618999999</v>
      </c>
      <c r="D272" s="34">
        <f t="shared" si="117"/>
        <v>3842.9813300000005</v>
      </c>
      <c r="E272" s="34">
        <f t="shared" si="117"/>
        <v>592043.61752000009</v>
      </c>
      <c r="F272" s="34">
        <f t="shared" si="117"/>
        <v>31009.309479999938</v>
      </c>
      <c r="G272" s="34">
        <f t="shared" si="117"/>
        <v>34852.290809999984</v>
      </c>
      <c r="H272" s="27">
        <f t="shared" si="111"/>
        <v>95.023005568835089</v>
      </c>
    </row>
    <row r="273" spans="1:8" s="60" customFormat="1" ht="11.25" customHeight="1" x14ac:dyDescent="0.2">
      <c r="A273" s="73" t="s">
        <v>267</v>
      </c>
      <c r="B273" s="28">
        <v>599923.95900000003</v>
      </c>
      <c r="C273" s="28">
        <v>565800.25840000005</v>
      </c>
      <c r="D273" s="28">
        <v>3278.8974500000004</v>
      </c>
      <c r="E273" s="28">
        <f t="shared" ref="E273:E274" si="118">C273+D273</f>
        <v>569079.1558500001</v>
      </c>
      <c r="F273" s="28">
        <f>B273-E273</f>
        <v>30844.803149999934</v>
      </c>
      <c r="G273" s="28">
        <f>B273-C273</f>
        <v>34123.700599999982</v>
      </c>
      <c r="H273" s="27">
        <f t="shared" si="111"/>
        <v>94.858547873064708</v>
      </c>
    </row>
    <row r="274" spans="1:8" s="60" customFormat="1" ht="11.25" customHeight="1" x14ac:dyDescent="0.2">
      <c r="A274" s="73" t="s">
        <v>268</v>
      </c>
      <c r="B274" s="28">
        <v>23128.968000000001</v>
      </c>
      <c r="C274" s="28">
        <v>22400.377789999999</v>
      </c>
      <c r="D274" s="28">
        <v>564.08388000000002</v>
      </c>
      <c r="E274" s="28">
        <f t="shared" si="118"/>
        <v>22964.461669999997</v>
      </c>
      <c r="F274" s="28">
        <f>B274-E274</f>
        <v>164.5063300000038</v>
      </c>
      <c r="G274" s="28">
        <f>B274-C274</f>
        <v>728.59021000000212</v>
      </c>
      <c r="H274" s="27">
        <f t="shared" si="111"/>
        <v>99.288743319632744</v>
      </c>
    </row>
    <row r="275" spans="1:8" s="60" customFormat="1" ht="12" customHeight="1" x14ac:dyDescent="0.2">
      <c r="A275" s="77"/>
      <c r="B275" s="28"/>
      <c r="C275" s="28"/>
      <c r="D275" s="28"/>
      <c r="E275" s="28"/>
      <c r="F275" s="28"/>
      <c r="G275" s="28"/>
      <c r="H275" s="27"/>
    </row>
    <row r="276" spans="1:8" s="60" customFormat="1" ht="11.25" customHeight="1" x14ac:dyDescent="0.2">
      <c r="A276" s="78" t="s">
        <v>269</v>
      </c>
      <c r="B276" s="37">
        <f>B10+B17+B19+B21+B23+B35+B39+B48+B50+B52+B60+B72+B79+B84+B88+B94+B106+B119+B132+B148+B150+B171+B181+B187+B195+B204+B213+B219+B253+B255+B262+B266+B268+B270+B272+B128</f>
        <v>1844912786.9148195</v>
      </c>
      <c r="C276" s="37">
        <f>C10+C17+C19+C21+C23+C35+C39+C48+C50+C52+C60+C72+C79+C84+C88+C94+C106+C119+C132+C148+C150+C171+C181+C187+C195+C204+C213+C219+C253+C255+C262+C266+C268+C270+C272+C128</f>
        <v>1598234246.8271902</v>
      </c>
      <c r="D276" s="37">
        <f t="shared" ref="D276:G276" si="119">D10+D17+D19+D21+D23+D35+D39+D48+D50+D52+D60+D72+D79+D84+D88+D94+D106+D119+D132+D148+D150+D171+D181+D187+D195+D204+D213+D219+D253+D255+D262+D266+D268+D270+D272+D128</f>
        <v>54256999.977930002</v>
      </c>
      <c r="E276" s="37">
        <f t="shared" si="119"/>
        <v>1652491246.8051195</v>
      </c>
      <c r="F276" s="37">
        <f t="shared" si="119"/>
        <v>192421540.10969999</v>
      </c>
      <c r="G276" s="37">
        <f t="shared" si="119"/>
        <v>246678540.08762985</v>
      </c>
      <c r="H276" s="27">
        <f t="shared" ref="H276:H285" si="120">IFERROR(E276/B276*100,"")</f>
        <v>89.570155214139987</v>
      </c>
    </row>
    <row r="277" spans="1:8" s="60" customFormat="1" ht="11.25" customHeight="1" x14ac:dyDescent="0.2">
      <c r="A277" s="79"/>
      <c r="B277" s="29"/>
      <c r="C277" s="29"/>
      <c r="D277" s="29"/>
      <c r="E277" s="29"/>
      <c r="F277" s="29"/>
      <c r="G277" s="29"/>
      <c r="H277" s="27" t="str">
        <f t="shared" si="120"/>
        <v/>
      </c>
    </row>
    <row r="278" spans="1:8" s="60" customFormat="1" ht="11.25" customHeight="1" x14ac:dyDescent="0.2">
      <c r="A278" s="61" t="s">
        <v>270</v>
      </c>
      <c r="B278" s="29"/>
      <c r="C278" s="29"/>
      <c r="D278" s="29"/>
      <c r="E278" s="29"/>
      <c r="F278" s="29"/>
      <c r="G278" s="29"/>
      <c r="H278" s="27" t="str">
        <f t="shared" si="120"/>
        <v/>
      </c>
    </row>
    <row r="279" spans="1:8" s="60" customFormat="1" ht="11.25" customHeight="1" x14ac:dyDescent="0.2">
      <c r="A279" s="64" t="s">
        <v>271</v>
      </c>
      <c r="B279" s="28">
        <v>116027517.78999999</v>
      </c>
      <c r="C279" s="28">
        <v>102481339.22793999</v>
      </c>
      <c r="D279" s="28">
        <v>12940576.23708</v>
      </c>
      <c r="E279" s="28">
        <f t="shared" ref="E279" si="121">C279+D279</f>
        <v>115421915.46502</v>
      </c>
      <c r="F279" s="28">
        <f>B279-E279</f>
        <v>605602.32497999072</v>
      </c>
      <c r="G279" s="28">
        <f>B279-C279</f>
        <v>13546178.562059999</v>
      </c>
      <c r="H279" s="27">
        <f t="shared" si="120"/>
        <v>99.478052847708014</v>
      </c>
    </row>
    <row r="280" spans="1:8" s="60" customFormat="1" ht="11.4" x14ac:dyDescent="0.2">
      <c r="A280" s="80"/>
      <c r="B280" s="29"/>
      <c r="C280" s="29"/>
      <c r="D280" s="29"/>
      <c r="E280" s="29"/>
      <c r="F280" s="29"/>
      <c r="G280" s="29"/>
      <c r="H280" s="27" t="str">
        <f t="shared" si="120"/>
        <v/>
      </c>
    </row>
    <row r="281" spans="1:8" s="60" customFormat="1" ht="11.25" customHeight="1" x14ac:dyDescent="0.2">
      <c r="A281" s="64" t="s">
        <v>272</v>
      </c>
      <c r="B281" s="29">
        <f t="shared" ref="B281:G281" si="122">SUM(B282:B283)</f>
        <v>543264312.45000005</v>
      </c>
      <c r="C281" s="29">
        <f t="shared" si="122"/>
        <v>542040406.78651011</v>
      </c>
      <c r="D281" s="29">
        <f t="shared" ref="D281" si="123">SUM(D282:D283)</f>
        <v>56769.77953</v>
      </c>
      <c r="E281" s="29">
        <f t="shared" si="122"/>
        <v>542097176.56604016</v>
      </c>
      <c r="F281" s="29">
        <f t="shared" si="122"/>
        <v>1167135.8839599444</v>
      </c>
      <c r="G281" s="29">
        <f t="shared" si="122"/>
        <v>1223905.6634899681</v>
      </c>
      <c r="H281" s="27">
        <f t="shared" si="120"/>
        <v>99.785162423296981</v>
      </c>
    </row>
    <row r="282" spans="1:8" s="60" customFormat="1" ht="11.25" customHeight="1" x14ac:dyDescent="0.2">
      <c r="A282" s="64" t="s">
        <v>273</v>
      </c>
      <c r="B282" s="28">
        <v>540576144.45800006</v>
      </c>
      <c r="C282" s="28">
        <v>539401683.2014401</v>
      </c>
      <c r="D282" s="28">
        <v>51008.792240000002</v>
      </c>
      <c r="E282" s="28">
        <f t="shared" ref="E282:E283" si="124">C282+D282</f>
        <v>539452691.99368012</v>
      </c>
      <c r="F282" s="28">
        <f>B282-E282</f>
        <v>1123452.4643199444</v>
      </c>
      <c r="G282" s="28">
        <f>B282-C282</f>
        <v>1174461.256559968</v>
      </c>
      <c r="H282" s="27">
        <f t="shared" si="120"/>
        <v>99.792174982962607</v>
      </c>
    </row>
    <row r="283" spans="1:8" s="60" customFormat="1" ht="11.25" customHeight="1" x14ac:dyDescent="0.2">
      <c r="A283" s="81" t="s">
        <v>329</v>
      </c>
      <c r="B283" s="28">
        <v>2688167.9920000001</v>
      </c>
      <c r="C283" s="28">
        <v>2638723.58507</v>
      </c>
      <c r="D283" s="28">
        <v>5760.98729</v>
      </c>
      <c r="E283" s="28">
        <f t="shared" si="124"/>
        <v>2644484.5723600001</v>
      </c>
      <c r="F283" s="28">
        <f>B283-E283</f>
        <v>43683.419639999978</v>
      </c>
      <c r="G283" s="28">
        <f>B283-C283</f>
        <v>49444.406930000056</v>
      </c>
      <c r="H283" s="27">
        <f t="shared" si="120"/>
        <v>98.374974340517326</v>
      </c>
    </row>
    <row r="284" spans="1:8" s="60" customFormat="1" ht="11.25" customHeight="1" x14ac:dyDescent="0.2">
      <c r="A284" s="81"/>
      <c r="B284" s="29"/>
      <c r="C284" s="29"/>
      <c r="D284" s="29"/>
      <c r="E284" s="29"/>
      <c r="F284" s="29"/>
      <c r="G284" s="29"/>
      <c r="H284" s="27" t="str">
        <f t="shared" si="120"/>
        <v/>
      </c>
    </row>
    <row r="285" spans="1:8" s="60" customFormat="1" ht="11.25" customHeight="1" x14ac:dyDescent="0.2">
      <c r="A285" s="61" t="s">
        <v>274</v>
      </c>
      <c r="B285" s="38">
        <f t="shared" ref="B285:G285" si="125">B279+B281</f>
        <v>659291830.24000001</v>
      </c>
      <c r="C285" s="38">
        <f t="shared" si="125"/>
        <v>644521746.01445007</v>
      </c>
      <c r="D285" s="38">
        <f t="shared" si="125"/>
        <v>12997346.01661</v>
      </c>
      <c r="E285" s="38">
        <f t="shared" si="125"/>
        <v>657519092.03106022</v>
      </c>
      <c r="F285" s="38">
        <f t="shared" si="125"/>
        <v>1772738.2089399351</v>
      </c>
      <c r="G285" s="38">
        <f t="shared" si="125"/>
        <v>14770084.225549966</v>
      </c>
      <c r="H285" s="27">
        <f t="shared" si="120"/>
        <v>99.731114792019426</v>
      </c>
    </row>
    <row r="286" spans="1:8" s="60" customFormat="1" ht="11.25" customHeight="1" x14ac:dyDescent="0.2">
      <c r="A286" s="64"/>
      <c r="B286" s="29"/>
      <c r="C286" s="29"/>
      <c r="D286" s="29"/>
      <c r="E286" s="29"/>
      <c r="F286" s="29"/>
      <c r="G286" s="29"/>
      <c r="H286" s="27"/>
    </row>
    <row r="287" spans="1:8" s="86" customFormat="1" ht="12.6" thickBot="1" x14ac:dyDescent="0.25">
      <c r="A287" s="82" t="s">
        <v>275</v>
      </c>
      <c r="B287" s="83">
        <f t="shared" ref="B287:G287" si="126">+B285+B276</f>
        <v>2504204617.1548195</v>
      </c>
      <c r="C287" s="83">
        <f t="shared" si="126"/>
        <v>2242755992.8416405</v>
      </c>
      <c r="D287" s="83">
        <f t="shared" si="126"/>
        <v>67254345.994540006</v>
      </c>
      <c r="E287" s="84">
        <f t="shared" si="126"/>
        <v>2310010338.8361797</v>
      </c>
      <c r="F287" s="83">
        <f t="shared" si="126"/>
        <v>194194278.31863993</v>
      </c>
      <c r="G287" s="85">
        <f t="shared" si="126"/>
        <v>261448624.31317982</v>
      </c>
      <c r="H287" s="27">
        <f>IFERROR(E287/B287*100,"")</f>
        <v>92.245271133663351</v>
      </c>
    </row>
    <row r="288" spans="1:8" s="60" customFormat="1" ht="12" customHeight="1" thickTop="1" x14ac:dyDescent="0.2">
      <c r="A288" s="64"/>
      <c r="B288" s="29"/>
      <c r="C288" s="30"/>
      <c r="D288" s="29"/>
      <c r="E288" s="30"/>
      <c r="F288" s="30"/>
      <c r="G288" s="30"/>
      <c r="H288" s="27"/>
    </row>
    <row r="289" spans="1:9" ht="24" customHeight="1" x14ac:dyDescent="0.2">
      <c r="A289" s="103" t="s">
        <v>331</v>
      </c>
      <c r="B289" s="103"/>
      <c r="C289" s="103"/>
      <c r="D289" s="103"/>
      <c r="E289" s="103"/>
      <c r="F289" s="103"/>
      <c r="G289" s="103"/>
      <c r="H289" s="103"/>
    </row>
    <row r="290" spans="1:9" ht="11.4" x14ac:dyDescent="0.2">
      <c r="A290" s="60" t="s">
        <v>303</v>
      </c>
    </row>
    <row r="291" spans="1:9" ht="24" customHeight="1" x14ac:dyDescent="0.2">
      <c r="A291" s="103" t="s">
        <v>332</v>
      </c>
      <c r="B291" s="103"/>
      <c r="C291" s="103"/>
      <c r="D291" s="103"/>
      <c r="E291" s="103"/>
      <c r="F291" s="103"/>
      <c r="G291" s="103"/>
      <c r="H291" s="103"/>
    </row>
    <row r="292" spans="1:9" ht="11.4" x14ac:dyDescent="0.2">
      <c r="A292" s="60" t="s">
        <v>304</v>
      </c>
    </row>
    <row r="293" spans="1:9" ht="11.4" x14ac:dyDescent="0.2">
      <c r="A293" s="60" t="s">
        <v>330</v>
      </c>
    </row>
    <row r="294" spans="1:9" ht="11.4" x14ac:dyDescent="0.2">
      <c r="A294" s="60" t="s">
        <v>305</v>
      </c>
    </row>
    <row r="295" spans="1:9" ht="11.4" x14ac:dyDescent="0.2">
      <c r="A295" s="60" t="s">
        <v>306</v>
      </c>
    </row>
    <row r="296" spans="1:9" x14ac:dyDescent="0.2">
      <c r="E296" s="60"/>
      <c r="F296" s="60"/>
      <c r="G296" s="87"/>
      <c r="I296" s="89"/>
    </row>
    <row r="297" spans="1:9" x14ac:dyDescent="0.2">
      <c r="E297" s="60"/>
      <c r="F297" s="60"/>
      <c r="G297" s="87"/>
      <c r="I297" s="89"/>
    </row>
    <row r="298" spans="1:9" x14ac:dyDescent="0.2">
      <c r="E298" s="60"/>
      <c r="F298" s="60"/>
      <c r="G298" s="87"/>
      <c r="I298" s="89"/>
    </row>
    <row r="299" spans="1:9" x14ac:dyDescent="0.2">
      <c r="E299" s="60"/>
      <c r="F299" s="60"/>
      <c r="G299" s="87"/>
      <c r="I299" s="89"/>
    </row>
    <row r="300" spans="1:9" x14ac:dyDescent="0.2">
      <c r="E300" s="60"/>
      <c r="F300" s="60"/>
      <c r="G300" s="87"/>
      <c r="I300" s="89"/>
    </row>
    <row r="301" spans="1:9" x14ac:dyDescent="0.2">
      <c r="E301" s="60"/>
      <c r="F301" s="60"/>
      <c r="G301" s="87"/>
      <c r="I301" s="89"/>
    </row>
    <row r="302" spans="1:9" x14ac:dyDescent="0.2">
      <c r="E302" s="60"/>
      <c r="F302" s="60"/>
      <c r="G302" s="87"/>
      <c r="I302" s="89"/>
    </row>
    <row r="303" spans="1:9" x14ac:dyDescent="0.2">
      <c r="E303" s="60"/>
      <c r="F303" s="60"/>
      <c r="G303" s="87"/>
      <c r="I303" s="89"/>
    </row>
    <row r="304" spans="1:9" x14ac:dyDescent="0.2">
      <c r="E304" s="60"/>
      <c r="F304" s="60"/>
      <c r="G304" s="87"/>
      <c r="I304" s="89"/>
    </row>
    <row r="305" spans="5:9" x14ac:dyDescent="0.2">
      <c r="E305" s="60"/>
      <c r="F305" s="60"/>
      <c r="G305" s="87"/>
      <c r="I305" s="89"/>
    </row>
    <row r="306" spans="5:9" x14ac:dyDescent="0.2">
      <c r="E306" s="60"/>
      <c r="F306" s="60"/>
      <c r="G306" s="87"/>
      <c r="I306" s="89"/>
    </row>
    <row r="307" spans="5:9" x14ac:dyDescent="0.2">
      <c r="E307" s="60"/>
      <c r="F307" s="60"/>
      <c r="G307" s="87"/>
      <c r="I307" s="89"/>
    </row>
    <row r="308" spans="5:9" x14ac:dyDescent="0.2">
      <c r="E308" s="60"/>
      <c r="F308" s="60"/>
      <c r="G308" s="87"/>
      <c r="I308" s="89"/>
    </row>
    <row r="309" spans="5:9" x14ac:dyDescent="0.2">
      <c r="E309" s="60"/>
      <c r="F309" s="60"/>
      <c r="G309" s="87"/>
      <c r="I309" s="89"/>
    </row>
    <row r="310" spans="5:9" x14ac:dyDescent="0.2">
      <c r="E310" s="60"/>
      <c r="F310" s="60"/>
      <c r="G310" s="87"/>
      <c r="I310" s="89"/>
    </row>
    <row r="311" spans="5:9" x14ac:dyDescent="0.2">
      <c r="E311" s="60"/>
      <c r="F311" s="60"/>
      <c r="G311" s="87"/>
      <c r="I311" s="89"/>
    </row>
    <row r="312" spans="5:9" x14ac:dyDescent="0.2">
      <c r="E312" s="60"/>
      <c r="F312" s="60"/>
      <c r="G312" s="87"/>
      <c r="I312" s="89"/>
    </row>
    <row r="313" spans="5:9" x14ac:dyDescent="0.2">
      <c r="E313" s="60"/>
      <c r="F313" s="60"/>
      <c r="G313" s="87"/>
      <c r="I313" s="89"/>
    </row>
    <row r="314" spans="5:9" x14ac:dyDescent="0.2">
      <c r="E314" s="60"/>
      <c r="F314" s="60"/>
      <c r="G314" s="87"/>
      <c r="I314" s="89"/>
    </row>
    <row r="315" spans="5:9" x14ac:dyDescent="0.2">
      <c r="E315" s="60"/>
      <c r="F315" s="60"/>
      <c r="G315" s="87"/>
      <c r="I315" s="89"/>
    </row>
    <row r="316" spans="5:9" x14ac:dyDescent="0.2">
      <c r="E316" s="60"/>
      <c r="F316" s="60"/>
      <c r="G316" s="87"/>
      <c r="I316" s="89"/>
    </row>
    <row r="317" spans="5:9" x14ac:dyDescent="0.2">
      <c r="E317" s="60"/>
      <c r="F317" s="60"/>
      <c r="G317" s="87"/>
      <c r="I317" s="89"/>
    </row>
    <row r="318" spans="5:9" x14ac:dyDescent="0.2">
      <c r="E318" s="60"/>
      <c r="F318" s="60"/>
      <c r="G318" s="87"/>
      <c r="I318" s="89"/>
    </row>
    <row r="319" spans="5:9" x14ac:dyDescent="0.2">
      <c r="E319" s="60"/>
      <c r="F319" s="60"/>
      <c r="G319" s="87"/>
      <c r="I319" s="89"/>
    </row>
    <row r="320" spans="5:9" x14ac:dyDescent="0.2">
      <c r="E320" s="60"/>
      <c r="F320" s="60"/>
      <c r="G320" s="87"/>
      <c r="I320" s="89"/>
    </row>
    <row r="321" spans="5:9" x14ac:dyDescent="0.2">
      <c r="E321" s="60"/>
      <c r="F321" s="60"/>
      <c r="G321" s="87"/>
      <c r="I321" s="89"/>
    </row>
    <row r="322" spans="5:9" x14ac:dyDescent="0.2">
      <c r="E322" s="60"/>
      <c r="F322" s="60"/>
      <c r="G322" s="87"/>
      <c r="I322" s="89"/>
    </row>
    <row r="323" spans="5:9" x14ac:dyDescent="0.2">
      <c r="E323" s="60"/>
      <c r="F323" s="60"/>
      <c r="G323" s="87"/>
      <c r="I323" s="89"/>
    </row>
    <row r="324" spans="5:9" x14ac:dyDescent="0.2">
      <c r="E324" s="60"/>
      <c r="F324" s="60"/>
      <c r="G324" s="87"/>
      <c r="I324" s="89"/>
    </row>
    <row r="325" spans="5:9" x14ac:dyDescent="0.2">
      <c r="E325" s="60"/>
      <c r="F325" s="60"/>
      <c r="G325" s="87"/>
      <c r="I325" s="89"/>
    </row>
    <row r="326" spans="5:9" x14ac:dyDescent="0.2">
      <c r="E326" s="60"/>
      <c r="F326" s="60"/>
      <c r="G326" s="87"/>
      <c r="I326" s="89"/>
    </row>
    <row r="327" spans="5:9" x14ac:dyDescent="0.2">
      <c r="E327" s="60"/>
      <c r="F327" s="60"/>
      <c r="G327" s="87"/>
      <c r="I327" s="89"/>
    </row>
    <row r="328" spans="5:9" x14ac:dyDescent="0.2">
      <c r="E328" s="60"/>
      <c r="F328" s="60"/>
      <c r="G328" s="87"/>
      <c r="I328" s="89"/>
    </row>
    <row r="329" spans="5:9" x14ac:dyDescent="0.2">
      <c r="E329" s="60"/>
      <c r="F329" s="60"/>
      <c r="G329" s="87"/>
      <c r="I329" s="89"/>
    </row>
    <row r="330" spans="5:9" x14ac:dyDescent="0.2">
      <c r="E330" s="60"/>
      <c r="F330" s="60"/>
      <c r="G330" s="87"/>
      <c r="I330" s="89"/>
    </row>
    <row r="331" spans="5:9" x14ac:dyDescent="0.2">
      <c r="E331" s="60"/>
      <c r="F331" s="60"/>
      <c r="G331" s="87"/>
      <c r="I331" s="89"/>
    </row>
  </sheetData>
  <mergeCells count="8">
    <mergeCell ref="C5:E6"/>
    <mergeCell ref="A289:H289"/>
    <mergeCell ref="A291:H291"/>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8" orientation="portrait" r:id="rId1"/>
  <headerFooter alignWithMargins="0">
    <oddFooter>Page &amp;P of &amp;N</oddFooter>
  </headerFooter>
  <rowBreaks count="3" manualBreakCount="3">
    <brk id="82" max="7" man="1"/>
    <brk id="153" max="7" man="1"/>
    <brk id="22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C344-8026-4EDF-A8F4-EAD1A3967172}">
  <sheetPr>
    <pageSetUpPr fitToPage="1"/>
  </sheetPr>
  <dimension ref="A1:R8"/>
  <sheetViews>
    <sheetView view="pageBreakPreview" topLeftCell="A11" zoomScale="85" zoomScaleNormal="70" zoomScaleSheetLayoutView="85" workbookViewId="0">
      <selection activeCell="R43" sqref="R43"/>
    </sheetView>
  </sheetViews>
  <sheetFormatPr defaultRowHeight="13.2" x14ac:dyDescent="0.25"/>
  <cols>
    <col min="1" max="1" width="38.6640625" customWidth="1"/>
    <col min="2" max="2" width="11.109375" bestFit="1" customWidth="1"/>
    <col min="3" max="3" width="11.21875" bestFit="1" customWidth="1"/>
    <col min="4" max="8" width="11.109375" bestFit="1" customWidth="1"/>
    <col min="9" max="9" width="12.21875" bestFit="1" customWidth="1"/>
    <col min="10" max="10" width="11.109375" customWidth="1"/>
    <col min="11" max="11" width="10.33203125" bestFit="1" customWidth="1"/>
    <col min="12" max="12" width="11" customWidth="1"/>
    <col min="13" max="13" width="9.44140625" bestFit="1" customWidth="1"/>
    <col min="14" max="14" width="11.33203125" customWidth="1"/>
    <col min="15" max="17" width="11" customWidth="1"/>
  </cols>
  <sheetData>
    <row r="1" spans="1:18" x14ac:dyDescent="0.25">
      <c r="A1" s="3" t="s">
        <v>319</v>
      </c>
    </row>
    <row r="2" spans="1:18" x14ac:dyDescent="0.25">
      <c r="A2" t="s">
        <v>276</v>
      </c>
    </row>
    <row r="3" spans="1:18" x14ac:dyDescent="0.25">
      <c r="A3" t="s">
        <v>277</v>
      </c>
      <c r="K3" t="s">
        <v>278</v>
      </c>
    </row>
    <row r="4" spans="1:18" x14ac:dyDescent="0.25">
      <c r="B4" s="39" t="s">
        <v>289</v>
      </c>
      <c r="C4" s="39" t="s">
        <v>290</v>
      </c>
      <c r="D4" s="39" t="s">
        <v>291</v>
      </c>
      <c r="E4" s="39" t="s">
        <v>292</v>
      </c>
      <c r="F4" s="39" t="s">
        <v>283</v>
      </c>
      <c r="G4" s="39" t="s">
        <v>284</v>
      </c>
      <c r="H4" s="39" t="s">
        <v>285</v>
      </c>
      <c r="I4" s="39" t="s">
        <v>286</v>
      </c>
      <c r="J4" s="40"/>
      <c r="K4" s="40" t="s">
        <v>279</v>
      </c>
      <c r="L4" s="40" t="s">
        <v>280</v>
      </c>
      <c r="M4" s="40" t="s">
        <v>281</v>
      </c>
      <c r="N4" s="40" t="s">
        <v>282</v>
      </c>
      <c r="O4" s="40" t="s">
        <v>283</v>
      </c>
      <c r="P4" s="40" t="s">
        <v>307</v>
      </c>
      <c r="Q4" s="40" t="s">
        <v>308</v>
      </c>
    </row>
    <row r="5" spans="1:18" x14ac:dyDescent="0.25">
      <c r="A5" t="s">
        <v>287</v>
      </c>
      <c r="B5" s="41">
        <v>284470.76822725002</v>
      </c>
      <c r="C5" s="41">
        <v>242989.87248113001</v>
      </c>
      <c r="D5" s="41">
        <v>329464.05713024997</v>
      </c>
      <c r="E5" s="41">
        <v>454872.61187989003</v>
      </c>
      <c r="F5" s="41">
        <v>400400.24270618003</v>
      </c>
      <c r="G5" s="41">
        <v>346996.67010331003</v>
      </c>
      <c r="H5" s="41">
        <v>445010.39462680998</v>
      </c>
      <c r="I5" s="42">
        <f>SUM(B5:H5)</f>
        <v>2504204.6171548199</v>
      </c>
      <c r="J5" s="42"/>
      <c r="K5" s="42">
        <f>+B5</f>
        <v>284470.76822725002</v>
      </c>
      <c r="L5" s="42">
        <f>+K5+C5</f>
        <v>527460.64070838003</v>
      </c>
      <c r="M5" s="42">
        <f t="shared" ref="M5:Q5" si="0">+L5+D5</f>
        <v>856924.69783863006</v>
      </c>
      <c r="N5" s="42">
        <f t="shared" si="0"/>
        <v>1311797.3097185201</v>
      </c>
      <c r="O5" s="42">
        <f t="shared" si="0"/>
        <v>1712197.5524247002</v>
      </c>
      <c r="P5" s="42">
        <f t="shared" si="0"/>
        <v>2059194.2225280101</v>
      </c>
      <c r="Q5" s="42">
        <f t="shared" si="0"/>
        <v>2504204.6171548199</v>
      </c>
      <c r="R5" s="42" t="b">
        <f>Q5=I5</f>
        <v>1</v>
      </c>
    </row>
    <row r="6" spans="1:18" x14ac:dyDescent="0.25">
      <c r="A6" t="s">
        <v>288</v>
      </c>
      <c r="B6" s="41">
        <v>187478.49709789001</v>
      </c>
      <c r="C6" s="41">
        <v>263611.41573364002</v>
      </c>
      <c r="D6" s="41">
        <v>384516.22339013999</v>
      </c>
      <c r="E6" s="41">
        <v>340166.99544241</v>
      </c>
      <c r="F6" s="41">
        <v>390248.54359314998</v>
      </c>
      <c r="G6" s="41">
        <v>446733.33495521999</v>
      </c>
      <c r="H6" s="41">
        <v>297255.32862372999</v>
      </c>
      <c r="I6" s="42">
        <f>SUM(B6:H6)</f>
        <v>2310010.33883618</v>
      </c>
      <c r="J6" s="42"/>
      <c r="K6" s="42">
        <f>B6</f>
        <v>187478.49709789001</v>
      </c>
      <c r="L6" s="42">
        <f>+K6+C6</f>
        <v>451089.91283153003</v>
      </c>
      <c r="M6" s="42">
        <f t="shared" ref="M6:Q6" si="1">+L6+D6</f>
        <v>835606.13622167008</v>
      </c>
      <c r="N6" s="42">
        <f t="shared" si="1"/>
        <v>1175773.1316640801</v>
      </c>
      <c r="O6" s="42">
        <f t="shared" si="1"/>
        <v>1566021.6752572302</v>
      </c>
      <c r="P6" s="42">
        <f t="shared" si="1"/>
        <v>2012755.0102124503</v>
      </c>
      <c r="Q6" s="42">
        <f t="shared" si="1"/>
        <v>2310010.33883618</v>
      </c>
      <c r="R6" s="42" t="b">
        <f t="shared" ref="R6:R8" si="2">Q6=I6</f>
        <v>1</v>
      </c>
    </row>
    <row r="7" spans="1:18" hidden="1" x14ac:dyDescent="0.25">
      <c r="A7" t="s">
        <v>293</v>
      </c>
      <c r="B7" s="41">
        <f t="shared" ref="B7:I7" si="3">+B6/B5*100</f>
        <v>65.904310051330981</v>
      </c>
      <c r="C7" s="41">
        <f t="shared" si="3"/>
        <v>108.48658548685457</v>
      </c>
      <c r="D7" s="41">
        <f t="shared" si="3"/>
        <v>116.70961219242369</v>
      </c>
      <c r="E7" s="41">
        <f t="shared" si="3"/>
        <v>74.78291428375374</v>
      </c>
      <c r="F7" s="41">
        <f t="shared" si="3"/>
        <v>97.464612147980262</v>
      </c>
      <c r="G7" s="41">
        <f t="shared" ref="G7" si="4">+G6/G5*100</f>
        <v>128.7428305355829</v>
      </c>
      <c r="H7" s="41">
        <f t="shared" si="3"/>
        <v>66.797389951533873</v>
      </c>
      <c r="I7" s="41">
        <f t="shared" si="3"/>
        <v>92.245271133663351</v>
      </c>
      <c r="J7" s="43"/>
      <c r="K7" s="43"/>
      <c r="L7" s="43"/>
      <c r="M7" s="43"/>
      <c r="N7" s="43"/>
      <c r="O7" s="43"/>
      <c r="P7" s="43"/>
      <c r="Q7" s="43"/>
      <c r="R7" s="42" t="b">
        <f t="shared" si="2"/>
        <v>0</v>
      </c>
    </row>
    <row r="8" spans="1:18" x14ac:dyDescent="0.25">
      <c r="A8" t="s">
        <v>294</v>
      </c>
      <c r="B8" s="41">
        <f>+B6/B5*100</f>
        <v>65.904310051330981</v>
      </c>
      <c r="C8" s="41">
        <f>L8</f>
        <v>85.521056552336489</v>
      </c>
      <c r="D8" s="41">
        <f>M8</f>
        <v>97.512201285511964</v>
      </c>
      <c r="E8" s="41">
        <f>N8</f>
        <v>89.630701553761568</v>
      </c>
      <c r="F8" s="41">
        <f>O8</f>
        <v>91.462674563430753</v>
      </c>
      <c r="G8" s="41">
        <f t="shared" ref="G8:H8" si="5">P8</f>
        <v>97.744787169296359</v>
      </c>
      <c r="H8" s="41">
        <f t="shared" si="5"/>
        <v>92.245271133663351</v>
      </c>
      <c r="I8" s="41">
        <f>+I6/I5*100</f>
        <v>92.245271133663351</v>
      </c>
      <c r="J8" s="43"/>
      <c r="K8" s="41">
        <f>+K6/K5*100</f>
        <v>65.904310051330981</v>
      </c>
      <c r="L8" s="41">
        <f t="shared" ref="L8" si="6">+L6/L5*100</f>
        <v>85.521056552336489</v>
      </c>
      <c r="M8" s="41">
        <f t="shared" ref="M8" si="7">+M6/M5*100</f>
        <v>97.512201285511964</v>
      </c>
      <c r="N8" s="41">
        <f t="shared" ref="N8:Q8" si="8">+N6/N5*100</f>
        <v>89.630701553761568</v>
      </c>
      <c r="O8" s="41">
        <f t="shared" si="8"/>
        <v>91.462674563430753</v>
      </c>
      <c r="P8" s="41">
        <f t="shared" si="8"/>
        <v>97.744787169296359</v>
      </c>
      <c r="Q8" s="41">
        <f t="shared" si="8"/>
        <v>92.245271133663351</v>
      </c>
      <c r="R8" s="42" t="b">
        <f t="shared" si="2"/>
        <v>1</v>
      </c>
    </row>
  </sheetData>
  <printOptions horizontalCentered="1"/>
  <pageMargins left="0.35433070866141736" right="0.35433070866141736" top="0.6692913385826772" bottom="0.47244094488188981" header="0.51181102362204722" footer="0.5118110236220472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Dianne M. Cruz</cp:lastModifiedBy>
  <cp:lastPrinted>2023-08-15T02:47:46Z</cp:lastPrinted>
  <dcterms:created xsi:type="dcterms:W3CDTF">2014-06-18T02:22:11Z</dcterms:created>
  <dcterms:modified xsi:type="dcterms:W3CDTF">2023-08-15T02:49:51Z</dcterms:modified>
</cp:coreProperties>
</file>