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mdcruz\Documents\CPD\ACTUAL DISBURSEMENT (BANK)\bank reports\2023\WEBSITE\For website\January 2023\"/>
    </mc:Choice>
  </mc:AlternateContent>
  <xr:revisionPtr revIDLastSave="0" documentId="13_ncr:1_{18AF78EB-5299-4867-BCE7-92917E8AC39F}" xr6:coauthVersionLast="36" xr6:coauthVersionMax="36" xr10:uidLastSave="{00000000-0000-0000-0000-000000000000}"/>
  <bookViews>
    <workbookView xWindow="0" yWindow="0" windowWidth="24000" windowHeight="9732" xr2:uid="{00000000-000D-0000-FFFF-FFFF00000000}"/>
  </bookViews>
  <sheets>
    <sheet name="By Department" sheetId="6" r:id="rId1"/>
    <sheet name="By Agency" sheetId="5" r:id="rId2"/>
  </sheets>
  <definedNames>
    <definedName name="_xlnm._FilterDatabase" localSheetId="1" hidden="1">'By Agency'!$J$7:$J$286</definedName>
    <definedName name="_xlnm.Print_Area" localSheetId="1">'By Agency'!$A$1:$H$293</definedName>
    <definedName name="_xlnm.Print_Area" localSheetId="0">'By Department'!$A$1:$F$65</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Agency'!$134:$134,'By Agency'!$191:$192,'By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Agency'!$A$1:$H$291</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Agency'!$134:$134,'By Agency'!$191:$192,'By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Agency'!$A$1:$H$291</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6" l="1"/>
  <c r="F12" i="6"/>
  <c r="E13" i="6"/>
  <c r="F13" i="6"/>
  <c r="E14" i="6"/>
  <c r="F14" i="6"/>
  <c r="F15" i="6"/>
  <c r="E15" i="6"/>
  <c r="E16" i="6"/>
  <c r="F16" i="6"/>
  <c r="E17" i="6"/>
  <c r="F17" i="6"/>
  <c r="E18" i="6"/>
  <c r="F18" i="6"/>
  <c r="F19" i="6"/>
  <c r="E19" i="6"/>
  <c r="E20" i="6"/>
  <c r="F20" i="6"/>
  <c r="E21" i="6"/>
  <c r="F21" i="6"/>
  <c r="E22" i="6"/>
  <c r="F22" i="6"/>
  <c r="F23" i="6"/>
  <c r="E23" i="6"/>
  <c r="E24" i="6"/>
  <c r="F24" i="6"/>
  <c r="E25" i="6"/>
  <c r="F25" i="6"/>
  <c r="E26" i="6"/>
  <c r="F26" i="6"/>
  <c r="F27" i="6"/>
  <c r="E27" i="6"/>
  <c r="E28" i="6"/>
  <c r="F28" i="6"/>
  <c r="E29" i="6"/>
  <c r="F29" i="6"/>
  <c r="E30" i="6"/>
  <c r="F30" i="6"/>
  <c r="F31" i="6"/>
  <c r="E31" i="6"/>
  <c r="E32" i="6"/>
  <c r="F32" i="6"/>
  <c r="E33" i="6"/>
  <c r="F33" i="6"/>
  <c r="E34" i="6"/>
  <c r="F34" i="6"/>
  <c r="F35" i="6"/>
  <c r="E35" i="6"/>
  <c r="E36" i="6"/>
  <c r="F36" i="6"/>
  <c r="E37" i="6"/>
  <c r="F37" i="6"/>
  <c r="E38" i="6"/>
  <c r="F38" i="6"/>
  <c r="F39" i="6"/>
  <c r="E39" i="6"/>
  <c r="E40" i="6"/>
  <c r="F40" i="6"/>
  <c r="E41" i="6"/>
  <c r="F41" i="6"/>
  <c r="E42" i="6"/>
  <c r="F42" i="6"/>
  <c r="F43" i="6"/>
  <c r="E43" i="6"/>
  <c r="E44" i="6"/>
  <c r="F44" i="6"/>
  <c r="E45" i="6"/>
  <c r="F45" i="6"/>
  <c r="E46" i="6"/>
  <c r="F46" i="6"/>
  <c r="F47" i="6"/>
  <c r="E47" i="6"/>
  <c r="C49" i="6"/>
  <c r="D49" i="6"/>
  <c r="F49" i="6" s="1"/>
  <c r="E51" i="6"/>
  <c r="E49" i="6" s="1"/>
  <c r="F51" i="6"/>
  <c r="F53" i="6"/>
  <c r="E53" i="6"/>
  <c r="E54" i="6"/>
  <c r="F54" i="6"/>
  <c r="E10" i="6" l="1"/>
  <c r="E8" i="6" s="1"/>
  <c r="D10" i="6"/>
  <c r="C10" i="6"/>
  <c r="C8" i="6" s="1"/>
  <c r="D8" i="6" l="1"/>
  <c r="F10" i="6"/>
  <c r="F8" i="6" l="1"/>
  <c r="J286" i="5" l="1"/>
  <c r="J285" i="5"/>
  <c r="J284" i="5"/>
  <c r="J283" i="5"/>
  <c r="H283" i="5"/>
  <c r="J282" i="5"/>
  <c r="J281" i="5"/>
  <c r="D280" i="5"/>
  <c r="D284" i="5" s="1"/>
  <c r="J280" i="5"/>
  <c r="J279" i="5"/>
  <c r="H279" i="5"/>
  <c r="J278" i="5"/>
  <c r="J277" i="5"/>
  <c r="H277" i="5"/>
  <c r="J276" i="5"/>
  <c r="H276" i="5"/>
  <c r="J275" i="5"/>
  <c r="J274" i="5"/>
  <c r="J273" i="5"/>
  <c r="E273" i="5"/>
  <c r="H273" i="5" s="1"/>
  <c r="G273" i="5"/>
  <c r="J272" i="5"/>
  <c r="E272" i="5"/>
  <c r="J271" i="5"/>
  <c r="D271" i="5"/>
  <c r="J270" i="5"/>
  <c r="H270" i="5"/>
  <c r="J269" i="5"/>
  <c r="E269" i="5"/>
  <c r="H269" i="5" s="1"/>
  <c r="G269" i="5"/>
  <c r="J268" i="5"/>
  <c r="H268" i="5"/>
  <c r="J267" i="5"/>
  <c r="G267" i="5"/>
  <c r="E267" i="5"/>
  <c r="J266" i="5"/>
  <c r="H266" i="5"/>
  <c r="J265" i="5"/>
  <c r="E265" i="5"/>
  <c r="H265" i="5" s="1"/>
  <c r="G265" i="5"/>
  <c r="J264" i="5"/>
  <c r="H264" i="5"/>
  <c r="J263" i="5"/>
  <c r="G263" i="5"/>
  <c r="E263" i="5"/>
  <c r="J262" i="5"/>
  <c r="D261" i="5"/>
  <c r="J261" i="5"/>
  <c r="B261" i="5"/>
  <c r="J260" i="5"/>
  <c r="H260" i="5"/>
  <c r="J259" i="5"/>
  <c r="G259" i="5"/>
  <c r="E259" i="5"/>
  <c r="H259" i="5" s="1"/>
  <c r="J258" i="5"/>
  <c r="J257" i="5"/>
  <c r="E257" i="5"/>
  <c r="G257" i="5"/>
  <c r="J256" i="5"/>
  <c r="E256" i="5"/>
  <c r="H256" i="5" s="1"/>
  <c r="G256" i="5"/>
  <c r="J255" i="5"/>
  <c r="G255" i="5"/>
  <c r="J254" i="5"/>
  <c r="D254" i="5"/>
  <c r="J253" i="5"/>
  <c r="H253" i="5"/>
  <c r="J252" i="5"/>
  <c r="E252" i="5"/>
  <c r="H252" i="5" s="1"/>
  <c r="J251" i="5"/>
  <c r="H251" i="5"/>
  <c r="J250" i="5"/>
  <c r="J249" i="5"/>
  <c r="E249" i="5"/>
  <c r="H249" i="5" s="1"/>
  <c r="G249" i="5"/>
  <c r="J248" i="5"/>
  <c r="E248" i="5"/>
  <c r="H248" i="5" s="1"/>
  <c r="J247" i="5"/>
  <c r="G247" i="5"/>
  <c r="E247" i="5"/>
  <c r="H247" i="5" s="1"/>
  <c r="J246" i="5"/>
  <c r="J245" i="5"/>
  <c r="E245" i="5"/>
  <c r="H245" i="5" s="1"/>
  <c r="J244" i="5"/>
  <c r="E244" i="5"/>
  <c r="H244" i="5" s="1"/>
  <c r="J243" i="5"/>
  <c r="E243" i="5"/>
  <c r="H243" i="5" s="1"/>
  <c r="J242" i="5"/>
  <c r="J241" i="5"/>
  <c r="E241" i="5"/>
  <c r="H241" i="5" s="1"/>
  <c r="G241" i="5"/>
  <c r="J240" i="5"/>
  <c r="E240" i="5"/>
  <c r="H240" i="5" s="1"/>
  <c r="G240" i="5"/>
  <c r="J239" i="5"/>
  <c r="J238" i="5"/>
  <c r="E238" i="5"/>
  <c r="J237" i="5"/>
  <c r="E237" i="5"/>
  <c r="H237" i="5" s="1"/>
  <c r="J236" i="5"/>
  <c r="E236" i="5"/>
  <c r="H236" i="5" s="1"/>
  <c r="J235" i="5"/>
  <c r="G235" i="5"/>
  <c r="E235" i="5"/>
  <c r="H235" i="5" s="1"/>
  <c r="J234" i="5"/>
  <c r="D232" i="5"/>
  <c r="D219" i="5" s="1"/>
  <c r="E234" i="5"/>
  <c r="J233" i="5"/>
  <c r="G233" i="5"/>
  <c r="J232" i="5"/>
  <c r="B232" i="5"/>
  <c r="J231" i="5"/>
  <c r="G231" i="5"/>
  <c r="E231" i="5"/>
  <c r="H231" i="5" s="1"/>
  <c r="J230" i="5"/>
  <c r="E230" i="5"/>
  <c r="J229" i="5"/>
  <c r="E229" i="5"/>
  <c r="H229" i="5" s="1"/>
  <c r="G229" i="5"/>
  <c r="J228" i="5"/>
  <c r="E228" i="5"/>
  <c r="H228" i="5" s="1"/>
  <c r="J227" i="5"/>
  <c r="G227" i="5"/>
  <c r="E227" i="5"/>
  <c r="H227" i="5" s="1"/>
  <c r="J226" i="5"/>
  <c r="E226" i="5"/>
  <c r="G226" i="5"/>
  <c r="J225" i="5"/>
  <c r="E225" i="5"/>
  <c r="H225" i="5" s="1"/>
  <c r="G225" i="5"/>
  <c r="J224" i="5"/>
  <c r="E224" i="5"/>
  <c r="H224" i="5" s="1"/>
  <c r="J223" i="5"/>
  <c r="G223" i="5"/>
  <c r="E223" i="5"/>
  <c r="H223" i="5" s="1"/>
  <c r="J222" i="5"/>
  <c r="E222" i="5"/>
  <c r="J221" i="5"/>
  <c r="E221" i="5"/>
  <c r="H221" i="5" s="1"/>
  <c r="J220" i="5"/>
  <c r="E220" i="5"/>
  <c r="G220" i="5"/>
  <c r="J219" i="5"/>
  <c r="J218" i="5"/>
  <c r="H218" i="5"/>
  <c r="J217" i="5"/>
  <c r="E217" i="5"/>
  <c r="H217" i="5" s="1"/>
  <c r="G217" i="5"/>
  <c r="J216" i="5"/>
  <c r="E216" i="5"/>
  <c r="H216" i="5" s="1"/>
  <c r="J215" i="5"/>
  <c r="G215" i="5"/>
  <c r="E215" i="5"/>
  <c r="J214" i="5"/>
  <c r="D213" i="5"/>
  <c r="J213" i="5"/>
  <c r="B213" i="5"/>
  <c r="J212" i="5"/>
  <c r="H212" i="5"/>
  <c r="J211" i="5"/>
  <c r="G211" i="5"/>
  <c r="E211" i="5"/>
  <c r="J210" i="5"/>
  <c r="E210" i="5"/>
  <c r="J209" i="5"/>
  <c r="E209" i="5"/>
  <c r="J208" i="5"/>
  <c r="E208" i="5"/>
  <c r="H208" i="5" s="1"/>
  <c r="G208" i="5"/>
  <c r="J207" i="5"/>
  <c r="E207" i="5"/>
  <c r="J206" i="5"/>
  <c r="D204" i="5"/>
  <c r="E206" i="5"/>
  <c r="G206" i="5"/>
  <c r="J205" i="5"/>
  <c r="G205" i="5"/>
  <c r="J204" i="5"/>
  <c r="B204" i="5"/>
  <c r="J203" i="5"/>
  <c r="H203" i="5"/>
  <c r="J202" i="5"/>
  <c r="E202" i="5"/>
  <c r="J201" i="5"/>
  <c r="E201" i="5"/>
  <c r="J200" i="5"/>
  <c r="E200" i="5"/>
  <c r="H200" i="5" s="1"/>
  <c r="G200" i="5"/>
  <c r="J199" i="5"/>
  <c r="E199" i="5"/>
  <c r="J198" i="5"/>
  <c r="E198" i="5"/>
  <c r="G198" i="5"/>
  <c r="J197" i="5"/>
  <c r="E197" i="5"/>
  <c r="G197" i="5"/>
  <c r="J196" i="5"/>
  <c r="E196" i="5"/>
  <c r="G196" i="5"/>
  <c r="J195" i="5"/>
  <c r="D195" i="5"/>
  <c r="J194" i="5"/>
  <c r="H194" i="5"/>
  <c r="J193" i="5"/>
  <c r="E193" i="5"/>
  <c r="G193" i="5"/>
  <c r="J192" i="5"/>
  <c r="E192" i="5"/>
  <c r="H192" i="5" s="1"/>
  <c r="J191" i="5"/>
  <c r="J190" i="5"/>
  <c r="D187" i="5"/>
  <c r="J189" i="5"/>
  <c r="E189" i="5"/>
  <c r="H189" i="5" s="1"/>
  <c r="J188" i="5"/>
  <c r="E188" i="5"/>
  <c r="J187" i="5"/>
  <c r="J186" i="5"/>
  <c r="H186" i="5"/>
  <c r="J185" i="5"/>
  <c r="E185" i="5"/>
  <c r="G185" i="5"/>
  <c r="J184" i="5"/>
  <c r="E184" i="5"/>
  <c r="H184" i="5" s="1"/>
  <c r="J183" i="5"/>
  <c r="J182" i="5"/>
  <c r="D181" i="5"/>
  <c r="J181" i="5"/>
  <c r="B181" i="5"/>
  <c r="J180" i="5"/>
  <c r="H180" i="5"/>
  <c r="J179" i="5"/>
  <c r="J178" i="5"/>
  <c r="G178" i="5"/>
  <c r="J177" i="5"/>
  <c r="E177" i="5"/>
  <c r="J176" i="5"/>
  <c r="E176" i="5"/>
  <c r="H176" i="5" s="1"/>
  <c r="J175" i="5"/>
  <c r="J174" i="5"/>
  <c r="J173" i="5"/>
  <c r="E173" i="5"/>
  <c r="H173" i="5" s="1"/>
  <c r="J172" i="5"/>
  <c r="E172" i="5"/>
  <c r="J171" i="5"/>
  <c r="D171" i="5"/>
  <c r="J170" i="5"/>
  <c r="H170" i="5"/>
  <c r="J169" i="5"/>
  <c r="E169" i="5"/>
  <c r="J168" i="5"/>
  <c r="J167" i="5"/>
  <c r="G167" i="5"/>
  <c r="J166" i="5"/>
  <c r="J165" i="5"/>
  <c r="E165" i="5"/>
  <c r="H165" i="5" s="1"/>
  <c r="J164" i="5"/>
  <c r="J163" i="5"/>
  <c r="E163" i="5"/>
  <c r="H163" i="5" s="1"/>
  <c r="G163" i="5"/>
  <c r="J162" i="5"/>
  <c r="E162" i="5"/>
  <c r="J161" i="5"/>
  <c r="J160" i="5"/>
  <c r="J159" i="5"/>
  <c r="J158" i="5"/>
  <c r="E158" i="5"/>
  <c r="H158" i="5" s="1"/>
  <c r="J157" i="5"/>
  <c r="E157" i="5"/>
  <c r="H157" i="5" s="1"/>
  <c r="J156" i="5"/>
  <c r="E156" i="5"/>
  <c r="H156" i="5" s="1"/>
  <c r="J155" i="5"/>
  <c r="J154" i="5"/>
  <c r="E154" i="5"/>
  <c r="H154" i="5" s="1"/>
  <c r="B150" i="5"/>
  <c r="J153" i="5"/>
  <c r="E153" i="5"/>
  <c r="H153" i="5" s="1"/>
  <c r="G153" i="5"/>
  <c r="J152" i="5"/>
  <c r="J151" i="5"/>
  <c r="D150" i="5"/>
  <c r="J150" i="5"/>
  <c r="J149" i="5"/>
  <c r="H149" i="5"/>
  <c r="J148" i="5"/>
  <c r="J147" i="5"/>
  <c r="H147" i="5"/>
  <c r="J146" i="5"/>
  <c r="D145" i="5"/>
  <c r="E146" i="5"/>
  <c r="E145" i="5" s="1"/>
  <c r="J145" i="5"/>
  <c r="J144" i="5"/>
  <c r="E144" i="5"/>
  <c r="H144" i="5" s="1"/>
  <c r="J143" i="5"/>
  <c r="J142" i="5"/>
  <c r="E142" i="5"/>
  <c r="J141" i="5"/>
  <c r="J140" i="5"/>
  <c r="E140" i="5"/>
  <c r="H140" i="5" s="1"/>
  <c r="J139" i="5"/>
  <c r="D138" i="5"/>
  <c r="J138" i="5"/>
  <c r="B138" i="5"/>
  <c r="B133" i="5" s="1"/>
  <c r="J137" i="5"/>
  <c r="J136" i="5"/>
  <c r="J135" i="5"/>
  <c r="J134" i="5"/>
  <c r="E134" i="5"/>
  <c r="H134" i="5" s="1"/>
  <c r="G134" i="5"/>
  <c r="J133" i="5"/>
  <c r="J132" i="5"/>
  <c r="J131" i="5"/>
  <c r="J130" i="5"/>
  <c r="G130" i="5"/>
  <c r="E130" i="5"/>
  <c r="J129" i="5"/>
  <c r="G129" i="5"/>
  <c r="G128" i="5" s="1"/>
  <c r="E129" i="5"/>
  <c r="D128" i="5"/>
  <c r="J128" i="5"/>
  <c r="J127" i="5"/>
  <c r="J126" i="5"/>
  <c r="E126" i="5"/>
  <c r="J125" i="5"/>
  <c r="G125" i="5"/>
  <c r="J124" i="5"/>
  <c r="G124" i="5"/>
  <c r="E124" i="5"/>
  <c r="H124" i="5" s="1"/>
  <c r="J123" i="5"/>
  <c r="J122" i="5"/>
  <c r="E122" i="5"/>
  <c r="H122" i="5" s="1"/>
  <c r="G122" i="5"/>
  <c r="J121" i="5"/>
  <c r="G121" i="5"/>
  <c r="E121" i="5"/>
  <c r="J120" i="5"/>
  <c r="G120" i="5"/>
  <c r="E120" i="5"/>
  <c r="D119" i="5"/>
  <c r="J119" i="5"/>
  <c r="J118" i="5"/>
  <c r="H118" i="5"/>
  <c r="J117" i="5"/>
  <c r="E117" i="5"/>
  <c r="G117" i="5"/>
  <c r="J116" i="5"/>
  <c r="E116" i="5"/>
  <c r="H116" i="5" s="1"/>
  <c r="G116" i="5"/>
  <c r="J115" i="5"/>
  <c r="E115" i="5"/>
  <c r="J114" i="5"/>
  <c r="E114" i="5"/>
  <c r="H114" i="5" s="1"/>
  <c r="J113" i="5"/>
  <c r="G113" i="5"/>
  <c r="E113" i="5"/>
  <c r="J112" i="5"/>
  <c r="G112" i="5"/>
  <c r="J111" i="5"/>
  <c r="J110" i="5"/>
  <c r="J109" i="5"/>
  <c r="J108" i="5"/>
  <c r="G108" i="5"/>
  <c r="E108" i="5"/>
  <c r="H108" i="5" s="1"/>
  <c r="D106" i="5"/>
  <c r="J107" i="5"/>
  <c r="G107" i="5"/>
  <c r="E107" i="5"/>
  <c r="H107" i="5" s="1"/>
  <c r="J106" i="5"/>
  <c r="J105" i="5"/>
  <c r="H105" i="5"/>
  <c r="J104" i="5"/>
  <c r="E104" i="5"/>
  <c r="F104" i="5" s="1"/>
  <c r="J103" i="5"/>
  <c r="G103" i="5"/>
  <c r="E103" i="5"/>
  <c r="H103" i="5" s="1"/>
  <c r="J102" i="5"/>
  <c r="E102" i="5"/>
  <c r="H102" i="5" s="1"/>
  <c r="J101" i="5"/>
  <c r="J100" i="5"/>
  <c r="G100" i="5"/>
  <c r="J99" i="5"/>
  <c r="J98" i="5"/>
  <c r="E98" i="5"/>
  <c r="H98" i="5" s="1"/>
  <c r="J97" i="5"/>
  <c r="J96" i="5"/>
  <c r="D94" i="5"/>
  <c r="E96" i="5"/>
  <c r="H96" i="5" s="1"/>
  <c r="G96" i="5"/>
  <c r="J95" i="5"/>
  <c r="J94" i="5"/>
  <c r="J93" i="5"/>
  <c r="J92" i="5"/>
  <c r="E92" i="5"/>
  <c r="H92" i="5" s="1"/>
  <c r="G92" i="5"/>
  <c r="J91" i="5"/>
  <c r="E91" i="5"/>
  <c r="H91" i="5" s="1"/>
  <c r="J90" i="5"/>
  <c r="E90" i="5"/>
  <c r="H90" i="5" s="1"/>
  <c r="G90" i="5"/>
  <c r="J89" i="5"/>
  <c r="J88" i="5"/>
  <c r="D88" i="5"/>
  <c r="J87" i="5"/>
  <c r="H87" i="5"/>
  <c r="J86" i="5"/>
  <c r="E86" i="5"/>
  <c r="H86" i="5" s="1"/>
  <c r="G86" i="5"/>
  <c r="J85" i="5"/>
  <c r="J84" i="5"/>
  <c r="D84" i="5"/>
  <c r="J83" i="5"/>
  <c r="H83" i="5"/>
  <c r="J82" i="5"/>
  <c r="E82" i="5"/>
  <c r="H82" i="5" s="1"/>
  <c r="J81" i="5"/>
  <c r="J80" i="5"/>
  <c r="D79" i="5"/>
  <c r="B79" i="5"/>
  <c r="J79" i="5"/>
  <c r="J78" i="5"/>
  <c r="H78" i="5"/>
  <c r="J77" i="5"/>
  <c r="G77" i="5"/>
  <c r="J76" i="5"/>
  <c r="G76" i="5"/>
  <c r="J75" i="5"/>
  <c r="E75" i="5"/>
  <c r="H75" i="5" s="1"/>
  <c r="J74" i="5"/>
  <c r="E74" i="5"/>
  <c r="H74" i="5" s="1"/>
  <c r="G74" i="5"/>
  <c r="J73" i="5"/>
  <c r="J72" i="5"/>
  <c r="D72" i="5"/>
  <c r="B72" i="5"/>
  <c r="J71" i="5"/>
  <c r="H71" i="5"/>
  <c r="J70" i="5"/>
  <c r="E70" i="5"/>
  <c r="H70" i="5" s="1"/>
  <c r="G70" i="5"/>
  <c r="J69" i="5"/>
  <c r="E69" i="5"/>
  <c r="J68" i="5"/>
  <c r="G68" i="5"/>
  <c r="J67" i="5"/>
  <c r="J66" i="5"/>
  <c r="J65" i="5"/>
  <c r="E65" i="5"/>
  <c r="H65" i="5" s="1"/>
  <c r="J64" i="5"/>
  <c r="J63" i="5"/>
  <c r="E63" i="5"/>
  <c r="H63" i="5" s="1"/>
  <c r="J62" i="5"/>
  <c r="J61" i="5"/>
  <c r="E61" i="5"/>
  <c r="J60" i="5"/>
  <c r="J59" i="5"/>
  <c r="H59" i="5"/>
  <c r="J58" i="5"/>
  <c r="J57" i="5"/>
  <c r="E57" i="5"/>
  <c r="H57" i="5" s="1"/>
  <c r="J56" i="5"/>
  <c r="J55" i="5"/>
  <c r="E55" i="5"/>
  <c r="H55" i="5" s="1"/>
  <c r="J54" i="5"/>
  <c r="J53" i="5"/>
  <c r="E53" i="5"/>
  <c r="J52" i="5"/>
  <c r="J51" i="5"/>
  <c r="H51" i="5"/>
  <c r="J50" i="5"/>
  <c r="J49" i="5"/>
  <c r="H49" i="5"/>
  <c r="J48" i="5"/>
  <c r="J47" i="5"/>
  <c r="H47" i="5"/>
  <c r="J46" i="5"/>
  <c r="J45" i="5"/>
  <c r="E45" i="5"/>
  <c r="H45" i="5" s="1"/>
  <c r="J44" i="5"/>
  <c r="J43" i="5"/>
  <c r="D39" i="5"/>
  <c r="G43" i="5"/>
  <c r="J42" i="5"/>
  <c r="J41" i="5"/>
  <c r="E41" i="5"/>
  <c r="H41" i="5" s="1"/>
  <c r="J40" i="5"/>
  <c r="J39" i="5"/>
  <c r="J38" i="5"/>
  <c r="H38" i="5"/>
  <c r="J37" i="5"/>
  <c r="E37" i="5"/>
  <c r="H37" i="5" s="1"/>
  <c r="J36" i="5"/>
  <c r="J35" i="5"/>
  <c r="D35" i="5"/>
  <c r="J34" i="5"/>
  <c r="H34" i="5"/>
  <c r="J33" i="5"/>
  <c r="E33" i="5"/>
  <c r="H33" i="5" s="1"/>
  <c r="J32" i="5"/>
  <c r="J31" i="5"/>
  <c r="E31" i="5"/>
  <c r="H31" i="5" s="1"/>
  <c r="G31" i="5"/>
  <c r="J30" i="5"/>
  <c r="E30" i="5"/>
  <c r="H30" i="5" s="1"/>
  <c r="J29" i="5"/>
  <c r="E29" i="5"/>
  <c r="H29" i="5" s="1"/>
  <c r="J28" i="5"/>
  <c r="J27" i="5"/>
  <c r="G27" i="5"/>
  <c r="J26" i="5"/>
  <c r="E26" i="5"/>
  <c r="H26" i="5" s="1"/>
  <c r="J25" i="5"/>
  <c r="E25" i="5"/>
  <c r="H25" i="5" s="1"/>
  <c r="B23" i="5"/>
  <c r="J24" i="5"/>
  <c r="J23" i="5"/>
  <c r="J22" i="5"/>
  <c r="H22" i="5"/>
  <c r="J21" i="5"/>
  <c r="E21" i="5"/>
  <c r="H21" i="5" s="1"/>
  <c r="J20" i="5"/>
  <c r="H20" i="5"/>
  <c r="J19" i="5"/>
  <c r="E19" i="5"/>
  <c r="J18" i="5"/>
  <c r="H18" i="5"/>
  <c r="J17" i="5"/>
  <c r="E17" i="5"/>
  <c r="H17" i="5"/>
  <c r="J16" i="5"/>
  <c r="H16" i="5"/>
  <c r="J15" i="5"/>
  <c r="E15" i="5"/>
  <c r="H15" i="5" s="1"/>
  <c r="J14" i="5"/>
  <c r="E14" i="5"/>
  <c r="H14" i="5" s="1"/>
  <c r="G14" i="5"/>
  <c r="J13" i="5"/>
  <c r="E13" i="5"/>
  <c r="H13" i="5" s="1"/>
  <c r="J12" i="5"/>
  <c r="J11" i="5"/>
  <c r="D10" i="5"/>
  <c r="J10" i="5"/>
  <c r="F189" i="5" l="1"/>
  <c r="F227" i="5"/>
  <c r="F259" i="5"/>
  <c r="F91" i="5"/>
  <c r="J7" i="5"/>
  <c r="F107" i="5"/>
  <c r="F14" i="5"/>
  <c r="F108" i="5"/>
  <c r="F134" i="5"/>
  <c r="F235" i="5"/>
  <c r="F173" i="5"/>
  <c r="F26" i="5"/>
  <c r="F103" i="5"/>
  <c r="G32" i="5"/>
  <c r="E32" i="5"/>
  <c r="E95" i="5"/>
  <c r="G95" i="5"/>
  <c r="G13" i="5"/>
  <c r="F13" i="5"/>
  <c r="E27" i="5"/>
  <c r="H27" i="5" s="1"/>
  <c r="G30" i="5"/>
  <c r="F33" i="5"/>
  <c r="G33" i="5"/>
  <c r="E43" i="5"/>
  <c r="H43" i="5" s="1"/>
  <c r="F57" i="5"/>
  <c r="G57" i="5"/>
  <c r="F65" i="5"/>
  <c r="G65" i="5"/>
  <c r="D23" i="5"/>
  <c r="G26" i="5"/>
  <c r="F29" i="5"/>
  <c r="G29" i="5"/>
  <c r="B35" i="5"/>
  <c r="G37" i="5"/>
  <c r="F37" i="5"/>
  <c r="G45" i="5"/>
  <c r="F45" i="5"/>
  <c r="G50" i="5"/>
  <c r="E50" i="5"/>
  <c r="G53" i="5"/>
  <c r="F53" i="5"/>
  <c r="B52" i="5"/>
  <c r="G58" i="5"/>
  <c r="E58" i="5"/>
  <c r="F61" i="5"/>
  <c r="B60" i="5"/>
  <c r="G61" i="5"/>
  <c r="G66" i="5"/>
  <c r="E66" i="5"/>
  <c r="G109" i="5"/>
  <c r="E109" i="5"/>
  <c r="G56" i="5"/>
  <c r="E56" i="5"/>
  <c r="F41" i="5"/>
  <c r="B39" i="5"/>
  <c r="G41" i="5"/>
  <c r="G46" i="5"/>
  <c r="E46" i="5"/>
  <c r="G48" i="5"/>
  <c r="E48" i="5"/>
  <c r="G54" i="5"/>
  <c r="E54" i="5"/>
  <c r="G62" i="5"/>
  <c r="E62" i="5"/>
  <c r="H69" i="5"/>
  <c r="F69" i="5"/>
  <c r="F75" i="5"/>
  <c r="G97" i="5"/>
  <c r="E97" i="5"/>
  <c r="E111" i="5"/>
  <c r="G111" i="5"/>
  <c r="G15" i="5"/>
  <c r="F15" i="5"/>
  <c r="G19" i="5"/>
  <c r="F19" i="5"/>
  <c r="H19" i="5"/>
  <c r="G25" i="5"/>
  <c r="F25" i="5"/>
  <c r="G42" i="5"/>
  <c r="E42" i="5"/>
  <c r="G64" i="5"/>
  <c r="E80" i="5"/>
  <c r="F80" i="5" s="1"/>
  <c r="G82" i="5"/>
  <c r="E99" i="5"/>
  <c r="G99" i="5"/>
  <c r="B10" i="5"/>
  <c r="E12" i="5"/>
  <c r="G12" i="5"/>
  <c r="F30" i="5"/>
  <c r="E64" i="5"/>
  <c r="G17" i="5"/>
  <c r="F17" i="5"/>
  <c r="F21" i="5"/>
  <c r="G21" i="5"/>
  <c r="G28" i="5"/>
  <c r="E28" i="5"/>
  <c r="G44" i="5"/>
  <c r="E44" i="5"/>
  <c r="H53" i="5"/>
  <c r="G55" i="5"/>
  <c r="H61" i="5"/>
  <c r="G63" i="5"/>
  <c r="G101" i="5"/>
  <c r="E101" i="5"/>
  <c r="G11" i="5"/>
  <c r="E68" i="5"/>
  <c r="H68" i="5" s="1"/>
  <c r="E76" i="5"/>
  <c r="H76" i="5" s="1"/>
  <c r="B84" i="5"/>
  <c r="B88" i="5"/>
  <c r="B94" i="5"/>
  <c r="G98" i="5"/>
  <c r="F98" i="5"/>
  <c r="G110" i="5"/>
  <c r="D133" i="5"/>
  <c r="E137" i="5"/>
  <c r="H137" i="5" s="1"/>
  <c r="H146" i="5"/>
  <c r="G157" i="5"/>
  <c r="E161" i="5"/>
  <c r="H161" i="5" s="1"/>
  <c r="F202" i="5"/>
  <c r="H202" i="5"/>
  <c r="H115" i="5"/>
  <c r="F115" i="5"/>
  <c r="F117" i="5"/>
  <c r="H117" i="5"/>
  <c r="E77" i="5"/>
  <c r="F120" i="5"/>
  <c r="F129" i="5"/>
  <c r="G136" i="5"/>
  <c r="E139" i="5"/>
  <c r="E138" i="5"/>
  <c r="H138" i="5" s="1"/>
  <c r="G139" i="5"/>
  <c r="D141" i="5"/>
  <c r="G160" i="5"/>
  <c r="H169" i="5"/>
  <c r="F169" i="5"/>
  <c r="H188" i="5"/>
  <c r="E239" i="5"/>
  <c r="H239" i="5" s="1"/>
  <c r="G239" i="5"/>
  <c r="G102" i="5"/>
  <c r="F102" i="5"/>
  <c r="E195" i="5"/>
  <c r="H196" i="5"/>
  <c r="F27" i="5"/>
  <c r="F31" i="5"/>
  <c r="D52" i="5"/>
  <c r="F55" i="5"/>
  <c r="D60" i="5"/>
  <c r="F63" i="5"/>
  <c r="F92" i="5"/>
  <c r="B106" i="5"/>
  <c r="E110" i="5"/>
  <c r="H110" i="5" s="1"/>
  <c r="G115" i="5"/>
  <c r="E125" i="5"/>
  <c r="H142" i="5"/>
  <c r="G144" i="5"/>
  <c r="G146" i="5"/>
  <c r="G145" i="5" s="1"/>
  <c r="F146" i="5"/>
  <c r="F145" i="5" s="1"/>
  <c r="B145" i="5"/>
  <c r="B141" i="5" s="1"/>
  <c r="B132" i="5" s="1"/>
  <c r="G156" i="5"/>
  <c r="F165" i="5"/>
  <c r="G80" i="5"/>
  <c r="E100" i="5"/>
  <c r="H100" i="5" s="1"/>
  <c r="E112" i="5"/>
  <c r="H112" i="5" s="1"/>
  <c r="F113" i="5"/>
  <c r="H113" i="5"/>
  <c r="E136" i="5"/>
  <c r="H136" i="5" s="1"/>
  <c r="G148" i="5"/>
  <c r="G152" i="5"/>
  <c r="E160" i="5"/>
  <c r="H160" i="5" s="1"/>
  <c r="E168" i="5"/>
  <c r="G67" i="5"/>
  <c r="F70" i="5"/>
  <c r="F74" i="5"/>
  <c r="G75" i="5"/>
  <c r="F116" i="5"/>
  <c r="G138" i="5"/>
  <c r="G158" i="5"/>
  <c r="F158" i="5"/>
  <c r="E159" i="5"/>
  <c r="G159" i="5"/>
  <c r="H162" i="5"/>
  <c r="F162" i="5"/>
  <c r="H172" i="5"/>
  <c r="F222" i="5"/>
  <c r="H222" i="5"/>
  <c r="E67" i="5"/>
  <c r="H67" i="5" s="1"/>
  <c r="G69" i="5"/>
  <c r="F82" i="5"/>
  <c r="F86" i="5"/>
  <c r="F90" i="5"/>
  <c r="G91" i="5"/>
  <c r="G104" i="5"/>
  <c r="H120" i="5"/>
  <c r="F121" i="5"/>
  <c r="H121" i="5"/>
  <c r="G126" i="5"/>
  <c r="H129" i="5"/>
  <c r="E128" i="5"/>
  <c r="F130" i="5"/>
  <c r="H130" i="5"/>
  <c r="G142" i="5"/>
  <c r="F142" i="5"/>
  <c r="E148" i="5"/>
  <c r="H148" i="5" s="1"/>
  <c r="E152" i="5"/>
  <c r="H152" i="5" s="1"/>
  <c r="G154" i="5"/>
  <c r="F154" i="5"/>
  <c r="E155" i="5"/>
  <c r="G155" i="5"/>
  <c r="G177" i="5"/>
  <c r="H177" i="5"/>
  <c r="F177" i="5"/>
  <c r="F96" i="5"/>
  <c r="H104" i="5"/>
  <c r="G114" i="5"/>
  <c r="F124" i="5"/>
  <c r="G137" i="5"/>
  <c r="G140" i="5"/>
  <c r="E151" i="5"/>
  <c r="G151" i="5"/>
  <c r="F210" i="5"/>
  <c r="H210" i="5"/>
  <c r="G246" i="5"/>
  <c r="E246" i="5"/>
  <c r="F114" i="5"/>
  <c r="F122" i="5"/>
  <c r="F126" i="5"/>
  <c r="G176" i="5"/>
  <c r="F176" i="5"/>
  <c r="E178" i="5"/>
  <c r="F198" i="5"/>
  <c r="H198" i="5"/>
  <c r="G199" i="5"/>
  <c r="G201" i="5"/>
  <c r="F206" i="5"/>
  <c r="H206" i="5"/>
  <c r="G207" i="5"/>
  <c r="G209" i="5"/>
  <c r="G221" i="5"/>
  <c r="G228" i="5"/>
  <c r="G238" i="5"/>
  <c r="G242" i="5"/>
  <c r="E242" i="5"/>
  <c r="G243" i="5"/>
  <c r="G245" i="5"/>
  <c r="H263" i="5"/>
  <c r="F263" i="5"/>
  <c r="H267" i="5"/>
  <c r="F267" i="5"/>
  <c r="F140" i="5"/>
  <c r="F144" i="5"/>
  <c r="F156" i="5"/>
  <c r="F163" i="5"/>
  <c r="G216" i="5"/>
  <c r="G224" i="5"/>
  <c r="F231" i="5"/>
  <c r="G234" i="5"/>
  <c r="F238" i="5"/>
  <c r="H238" i="5"/>
  <c r="G248" i="5"/>
  <c r="E255" i="5"/>
  <c r="G272" i="5"/>
  <c r="G271" i="5" s="1"/>
  <c r="G173" i="5"/>
  <c r="G174" i="5"/>
  <c r="F185" i="5"/>
  <c r="G189" i="5"/>
  <c r="G190" i="5"/>
  <c r="E191" i="5"/>
  <c r="F193" i="5"/>
  <c r="F234" i="5"/>
  <c r="H234" i="5"/>
  <c r="G237" i="5"/>
  <c r="G244" i="5"/>
  <c r="G258" i="5"/>
  <c r="G254" i="5" s="1"/>
  <c r="E258" i="5"/>
  <c r="F153" i="5"/>
  <c r="F157" i="5"/>
  <c r="G172" i="5"/>
  <c r="F172" i="5"/>
  <c r="B171" i="5"/>
  <c r="E174" i="5"/>
  <c r="H174" i="5" s="1"/>
  <c r="H185" i="5"/>
  <c r="G188" i="5"/>
  <c r="F188" i="5"/>
  <c r="B187" i="5"/>
  <c r="E190" i="5"/>
  <c r="H193" i="5"/>
  <c r="H201" i="5"/>
  <c r="F201" i="5"/>
  <c r="H209" i="5"/>
  <c r="F209" i="5"/>
  <c r="F223" i="5"/>
  <c r="F247" i="5"/>
  <c r="B119" i="5"/>
  <c r="B128" i="5"/>
  <c r="E135" i="5"/>
  <c r="G168" i="5"/>
  <c r="G169" i="5"/>
  <c r="G191" i="5"/>
  <c r="H197" i="5"/>
  <c r="F197" i="5"/>
  <c r="E205" i="5"/>
  <c r="G230" i="5"/>
  <c r="G236" i="5"/>
  <c r="F243" i="5"/>
  <c r="G252" i="5"/>
  <c r="G164" i="5"/>
  <c r="G165" i="5"/>
  <c r="H211" i="5"/>
  <c r="F211" i="5"/>
  <c r="H215" i="5"/>
  <c r="F215" i="5"/>
  <c r="F230" i="5"/>
  <c r="H230" i="5"/>
  <c r="E271" i="5"/>
  <c r="H272" i="5"/>
  <c r="G282" i="5"/>
  <c r="E282" i="5"/>
  <c r="H282" i="5" s="1"/>
  <c r="G162" i="5"/>
  <c r="E164" i="5"/>
  <c r="H164" i="5" s="1"/>
  <c r="E166" i="5"/>
  <c r="H166" i="5" s="1"/>
  <c r="E167" i="5"/>
  <c r="G184" i="5"/>
  <c r="F184" i="5"/>
  <c r="G192" i="5"/>
  <c r="F192" i="5"/>
  <c r="H199" i="5"/>
  <c r="F199" i="5"/>
  <c r="G202" i="5"/>
  <c r="H207" i="5"/>
  <c r="F207" i="5"/>
  <c r="G210" i="5"/>
  <c r="G214" i="5"/>
  <c r="H220" i="5"/>
  <c r="G222" i="5"/>
  <c r="F226" i="5"/>
  <c r="H226" i="5"/>
  <c r="E233" i="5"/>
  <c r="F233" i="5" s="1"/>
  <c r="G250" i="5"/>
  <c r="E250" i="5"/>
  <c r="H257" i="5"/>
  <c r="F257" i="5"/>
  <c r="B254" i="5"/>
  <c r="B195" i="5"/>
  <c r="F196" i="5"/>
  <c r="F200" i="5"/>
  <c r="F208" i="5"/>
  <c r="F216" i="5"/>
  <c r="B219" i="5"/>
  <c r="F220" i="5"/>
  <c r="F224" i="5"/>
  <c r="F228" i="5"/>
  <c r="F236" i="5"/>
  <c r="F240" i="5"/>
  <c r="F244" i="5"/>
  <c r="F248" i="5"/>
  <c r="F252" i="5"/>
  <c r="F256" i="5"/>
  <c r="B271" i="5"/>
  <c r="F272" i="5"/>
  <c r="B280" i="5"/>
  <c r="B284" i="5" s="1"/>
  <c r="F217" i="5"/>
  <c r="F221" i="5"/>
  <c r="F225" i="5"/>
  <c r="F229" i="5"/>
  <c r="F237" i="5"/>
  <c r="F241" i="5"/>
  <c r="F245" i="5"/>
  <c r="F249" i="5"/>
  <c r="F265" i="5"/>
  <c r="F269" i="5"/>
  <c r="F273" i="5"/>
  <c r="F160" i="5" l="1"/>
  <c r="E133" i="5"/>
  <c r="H133" i="5" s="1"/>
  <c r="F239" i="5"/>
  <c r="F137" i="5"/>
  <c r="F76" i="5"/>
  <c r="G232" i="5"/>
  <c r="F110" i="5"/>
  <c r="F128" i="5"/>
  <c r="F43" i="5"/>
  <c r="H145" i="5"/>
  <c r="F136" i="5"/>
  <c r="H195" i="5"/>
  <c r="F152" i="5"/>
  <c r="F148" i="5"/>
  <c r="G204" i="5"/>
  <c r="G106" i="5"/>
  <c r="G195" i="5"/>
  <c r="F138" i="5"/>
  <c r="F68" i="5"/>
  <c r="E52" i="5"/>
  <c r="H52" i="5" s="1"/>
  <c r="E60" i="5"/>
  <c r="H60" i="5" s="1"/>
  <c r="G219" i="5"/>
  <c r="G10" i="5"/>
  <c r="F67" i="5"/>
  <c r="G213" i="5"/>
  <c r="E73" i="5"/>
  <c r="H139" i="5"/>
  <c r="F139" i="5"/>
  <c r="F174" i="5"/>
  <c r="E143" i="5"/>
  <c r="G143" i="5"/>
  <c r="G141" i="5" s="1"/>
  <c r="F161" i="5"/>
  <c r="G161" i="5"/>
  <c r="G73" i="5"/>
  <c r="G72" i="5" s="1"/>
  <c r="F100" i="5"/>
  <c r="G85" i="5"/>
  <c r="G84" i="5" s="1"/>
  <c r="E85" i="5"/>
  <c r="B275" i="5"/>
  <c r="B286" i="5" s="1"/>
  <c r="H80" i="5"/>
  <c r="H58" i="5"/>
  <c r="F58" i="5"/>
  <c r="F271" i="5"/>
  <c r="F195" i="5"/>
  <c r="H135" i="5"/>
  <c r="F135" i="5"/>
  <c r="H178" i="5"/>
  <c r="F178" i="5"/>
  <c r="F125" i="5"/>
  <c r="H125" i="5"/>
  <c r="H28" i="5"/>
  <c r="F28" i="5"/>
  <c r="H46" i="5"/>
  <c r="F46" i="5"/>
  <c r="F109" i="5"/>
  <c r="H109" i="5"/>
  <c r="F232" i="5"/>
  <c r="G278" i="5"/>
  <c r="E278" i="5"/>
  <c r="H167" i="5"/>
  <c r="F167" i="5"/>
  <c r="H271" i="5"/>
  <c r="G187" i="5"/>
  <c r="H128" i="5"/>
  <c r="E106" i="5"/>
  <c r="H106" i="5" s="1"/>
  <c r="G135" i="5"/>
  <c r="G133" i="5" s="1"/>
  <c r="E123" i="5"/>
  <c r="G123" i="5"/>
  <c r="G119" i="5" s="1"/>
  <c r="H77" i="5"/>
  <c r="F77" i="5"/>
  <c r="G81" i="5"/>
  <c r="G79" i="5" s="1"/>
  <c r="E81" i="5"/>
  <c r="H64" i="5"/>
  <c r="F64" i="5"/>
  <c r="H42" i="5"/>
  <c r="F42" i="5"/>
  <c r="C280" i="5"/>
  <c r="C284" i="5" s="1"/>
  <c r="G281" i="5"/>
  <c r="G280" i="5" s="1"/>
  <c r="E281" i="5"/>
  <c r="E183" i="5"/>
  <c r="G183" i="5"/>
  <c r="E150" i="5"/>
  <c r="H150" i="5" s="1"/>
  <c r="H151" i="5"/>
  <c r="F151" i="5"/>
  <c r="H159" i="5"/>
  <c r="F159" i="5"/>
  <c r="D132" i="5"/>
  <c r="D275" i="5" s="1"/>
  <c r="D286" i="5" s="1"/>
  <c r="H62" i="5"/>
  <c r="F62" i="5"/>
  <c r="H66" i="5"/>
  <c r="F66" i="5"/>
  <c r="G40" i="5"/>
  <c r="G39" i="5" s="1"/>
  <c r="E40" i="5"/>
  <c r="G94" i="5"/>
  <c r="H205" i="5"/>
  <c r="F205" i="5"/>
  <c r="F204" i="5" s="1"/>
  <c r="E204" i="5"/>
  <c r="H204" i="5" s="1"/>
  <c r="F250" i="5"/>
  <c r="H250" i="5"/>
  <c r="G166" i="5"/>
  <c r="F282" i="5"/>
  <c r="E182" i="5"/>
  <c r="G262" i="5"/>
  <c r="G261" i="5" s="1"/>
  <c r="E262" i="5"/>
  <c r="G182" i="5"/>
  <c r="E254" i="5"/>
  <c r="H254" i="5" s="1"/>
  <c r="H255" i="5"/>
  <c r="F255" i="5"/>
  <c r="F242" i="5"/>
  <c r="H242" i="5"/>
  <c r="F246" i="5"/>
  <c r="H246" i="5"/>
  <c r="F164" i="5"/>
  <c r="G52" i="5"/>
  <c r="G24" i="5"/>
  <c r="G23" i="5" s="1"/>
  <c r="E24" i="5"/>
  <c r="H95" i="5"/>
  <c r="F95" i="5"/>
  <c r="E94" i="5"/>
  <c r="H94" i="5" s="1"/>
  <c r="H233" i="5"/>
  <c r="E232" i="5"/>
  <c r="E175" i="5"/>
  <c r="G175" i="5"/>
  <c r="H168" i="5"/>
  <c r="F168" i="5"/>
  <c r="F166" i="5"/>
  <c r="F112" i="5"/>
  <c r="G89" i="5"/>
  <c r="G88" i="5" s="1"/>
  <c r="E89" i="5"/>
  <c r="F44" i="5"/>
  <c r="H44" i="5"/>
  <c r="H99" i="5"/>
  <c r="F99" i="5"/>
  <c r="H111" i="5"/>
  <c r="F111" i="5"/>
  <c r="H54" i="5"/>
  <c r="F54" i="5"/>
  <c r="G60" i="5"/>
  <c r="H50" i="5"/>
  <c r="F50" i="5"/>
  <c r="F258" i="5"/>
  <c r="H258" i="5"/>
  <c r="H155" i="5"/>
  <c r="F155" i="5"/>
  <c r="E11" i="5"/>
  <c r="H97" i="5"/>
  <c r="F97" i="5"/>
  <c r="H56" i="5"/>
  <c r="F56" i="5"/>
  <c r="H32" i="5"/>
  <c r="F32" i="5"/>
  <c r="H191" i="5"/>
  <c r="F191" i="5"/>
  <c r="E179" i="5"/>
  <c r="G179" i="5"/>
  <c r="H190" i="5"/>
  <c r="F190" i="5"/>
  <c r="E214" i="5"/>
  <c r="E187" i="5"/>
  <c r="H187" i="5" s="1"/>
  <c r="H101" i="5"/>
  <c r="F101" i="5"/>
  <c r="G36" i="5"/>
  <c r="G35" i="5" s="1"/>
  <c r="E36" i="5"/>
  <c r="H12" i="5"/>
  <c r="F12" i="5"/>
  <c r="F48" i="5"/>
  <c r="H48" i="5"/>
  <c r="F133" i="5" l="1"/>
  <c r="G150" i="5"/>
  <c r="F187" i="5"/>
  <c r="F52" i="5"/>
  <c r="F106" i="5"/>
  <c r="F219" i="5"/>
  <c r="F254" i="5"/>
  <c r="F60" i="5"/>
  <c r="G171" i="5"/>
  <c r="E10" i="5"/>
  <c r="H11" i="5"/>
  <c r="F11" i="5"/>
  <c r="F10" i="5" s="1"/>
  <c r="H143" i="5"/>
  <c r="F143" i="5"/>
  <c r="F141" i="5" s="1"/>
  <c r="F132" i="5" s="1"/>
  <c r="E141" i="5"/>
  <c r="E181" i="5"/>
  <c r="H181" i="5" s="1"/>
  <c r="H182" i="5"/>
  <c r="F182" i="5"/>
  <c r="G132" i="5"/>
  <c r="H183" i="5"/>
  <c r="F183" i="5"/>
  <c r="H81" i="5"/>
  <c r="F81" i="5"/>
  <c r="F79" i="5" s="1"/>
  <c r="H232" i="5"/>
  <c r="E219" i="5"/>
  <c r="H219" i="5" s="1"/>
  <c r="H281" i="5"/>
  <c r="E280" i="5"/>
  <c r="H280" i="5" s="1"/>
  <c r="F281" i="5"/>
  <c r="F280" i="5" s="1"/>
  <c r="H278" i="5"/>
  <c r="F278" i="5"/>
  <c r="F214" i="5"/>
  <c r="F213" i="5" s="1"/>
  <c r="E213" i="5"/>
  <c r="H213" i="5" s="1"/>
  <c r="H214" i="5"/>
  <c r="H123" i="5"/>
  <c r="F123" i="5"/>
  <c r="F119" i="5" s="1"/>
  <c r="E119" i="5"/>
  <c r="H119" i="5" s="1"/>
  <c r="E84" i="5"/>
  <c r="H84" i="5" s="1"/>
  <c r="H85" i="5"/>
  <c r="F85" i="5"/>
  <c r="F84" i="5" s="1"/>
  <c r="E88" i="5"/>
  <c r="H88" i="5" s="1"/>
  <c r="H89" i="5"/>
  <c r="F89" i="5"/>
  <c r="F88" i="5" s="1"/>
  <c r="H175" i="5"/>
  <c r="F175" i="5"/>
  <c r="E72" i="5"/>
  <c r="H72" i="5" s="1"/>
  <c r="H73" i="5"/>
  <c r="F73" i="5"/>
  <c r="F72" i="5" s="1"/>
  <c r="F36" i="5"/>
  <c r="F35" i="5" s="1"/>
  <c r="E35" i="5"/>
  <c r="H35" i="5" s="1"/>
  <c r="H36" i="5"/>
  <c r="C275" i="5"/>
  <c r="C286" i="5" s="1"/>
  <c r="E23" i="5"/>
  <c r="H23" i="5" s="1"/>
  <c r="H24" i="5"/>
  <c r="F24" i="5"/>
  <c r="F23" i="5" s="1"/>
  <c r="G181" i="5"/>
  <c r="F40" i="5"/>
  <c r="F39" i="5" s="1"/>
  <c r="E39" i="5"/>
  <c r="H39" i="5" s="1"/>
  <c r="H40" i="5"/>
  <c r="G284" i="5"/>
  <c r="E79" i="5"/>
  <c r="H79" i="5" s="1"/>
  <c r="E171" i="5"/>
  <c r="H171" i="5" s="1"/>
  <c r="H179" i="5"/>
  <c r="F179" i="5"/>
  <c r="F171" i="5" s="1"/>
  <c r="F94" i="5"/>
  <c r="F262" i="5"/>
  <c r="F261" i="5" s="1"/>
  <c r="E261" i="5"/>
  <c r="H261" i="5" s="1"/>
  <c r="H262" i="5"/>
  <c r="F150" i="5"/>
  <c r="F181" i="5" l="1"/>
  <c r="F275" i="5" s="1"/>
  <c r="F286" i="5" s="1"/>
  <c r="F284" i="5"/>
  <c r="E284" i="5"/>
  <c r="H284" i="5" s="1"/>
  <c r="G275" i="5"/>
  <c r="G286" i="5" s="1"/>
  <c r="H10" i="5"/>
  <c r="H141" i="5"/>
  <c r="E132" i="5"/>
  <c r="H132" i="5" s="1"/>
  <c r="E275" i="5" l="1"/>
  <c r="H275" i="5" s="1"/>
  <c r="E286" i="5" l="1"/>
  <c r="H286" i="5" s="1"/>
</calcChain>
</file>

<file path=xl/sharedStrings.xml><?xml version="1.0" encoding="utf-8"?>
<sst xmlns="http://schemas.openxmlformats.org/spreadsheetml/2006/main" count="323" uniqueCount="306">
  <si>
    <t>TOTAL</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</si>
  <si>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</si>
  <si>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</si>
  <si>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</si>
  <si>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</si>
  <si>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t xml:space="preserve">UNUSED NCAs </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</si>
  <si>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</si>
  <si>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</si>
  <si>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</si>
  <si>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</si>
  <si>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</si>
  <si>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</si>
  <si>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</si>
  <si>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</si>
  <si>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</si>
  <si>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</si>
  <si>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</si>
  <si>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</si>
  <si>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</si>
  <si>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</si>
  <si>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</si>
  <si>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</si>
  <si>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</si>
  <si>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</si>
  <si>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</si>
  <si>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</si>
  <si>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</si>
  <si>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</si>
  <si>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</si>
  <si>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 xml:space="preserve">Department of Transportation </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</si>
  <si>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</si>
  <si>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</si>
  <si>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</si>
  <si>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</si>
  <si>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</si>
  <si>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</si>
  <si>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</si>
  <si>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</si>
  <si>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</si>
  <si>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</si>
  <si>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</si>
  <si>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</si>
  <si>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</si>
  <si>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</si>
  <si>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</si>
  <si>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</si>
  <si>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</si>
  <si>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</si>
  <si>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</si>
  <si>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</si>
  <si>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</si>
  <si>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</si>
  <si>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</si>
  <si>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r>
      <t xml:space="preserve">NCAs UTILIZED </t>
    </r>
    <r>
      <rPr>
        <vertAlign val="superscript"/>
        <sz val="10"/>
        <rFont val="Arial"/>
        <family val="2"/>
      </rPr>
      <t>/4</t>
    </r>
  </si>
  <si>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</si>
  <si>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</si>
  <si>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o.w.     Metropolitan Manila Development</t>
  </si>
  <si>
    <t xml:space="preserve">            Authority (Fund 101)</t>
  </si>
  <si>
    <t>ALGU: inclusive of IRA, special shares for LGUs, MMDA, BARMM and other transfers to LGUs</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</si>
  <si>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</si>
  <si>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</si>
  <si>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</si>
  <si>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</si>
  <si>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</si>
  <si>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CASH DISBURSEMENT </t>
    </r>
    <r>
      <rPr>
        <b/>
        <vertAlign val="superscript"/>
        <sz val="8"/>
        <rFont val="Arial"/>
        <family val="2"/>
      </rPr>
      <t>/3</t>
    </r>
  </si>
  <si>
    <r>
      <t xml:space="preserve">OUTSTANDING CHECKS </t>
    </r>
    <r>
      <rPr>
        <b/>
        <vertAlign val="superscript"/>
        <sz val="8"/>
        <rFont val="Arial"/>
        <family val="2"/>
      </rPr>
      <t>/4</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</si>
  <si>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</si>
  <si>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</si>
  <si>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</si>
  <si>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</si>
  <si>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</si>
  <si>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</si>
  <si>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</si>
  <si>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</si>
  <si>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</si>
  <si>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</si>
  <si>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</si>
  <si>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</si>
  <si>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</si>
  <si>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</si>
  <si>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</si>
  <si>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</si>
  <si>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</si>
  <si>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</si>
  <si>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</si>
  <si>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</si>
  <si>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</si>
  <si>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</si>
  <si>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</si>
  <si>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</si>
  <si>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</si>
  <si>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</si>
  <si>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</si>
  <si>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</si>
  <si>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</si>
  <si>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</si>
  <si>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</si>
  <si>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</si>
  <si>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</si>
  <si>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</si>
  <si>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</si>
  <si>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</si>
  <si>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</si>
  <si>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</si>
  <si>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</si>
  <si>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</si>
  <si>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</si>
  <si>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</si>
  <si>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</si>
  <si>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</si>
  <si>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</si>
  <si>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</si>
  <si>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</si>
  <si>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</si>
  <si>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</si>
  <si>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</si>
  <si>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</si>
  <si>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</si>
  <si>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</si>
  <si>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</si>
  <si>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</si>
  <si>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</si>
  <si>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</si>
  <si>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</si>
  <si>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</si>
  <si>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</si>
  <si>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</si>
  <si>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</si>
  <si>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</si>
  <si>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</si>
  <si>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</si>
  <si>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</si>
  <si>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</si>
  <si>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</si>
  <si>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</si>
  <si>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</si>
  <si>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</si>
  <si>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</si>
  <si>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</si>
  <si>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</si>
  <si>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</si>
  <si>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</si>
  <si>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</si>
  <si>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</si>
  <si>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</si>
  <si>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</si>
  <si>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</si>
  <si>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</si>
  <si>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</si>
  <si>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</si>
  <si>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</si>
  <si>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</si>
  <si>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</si>
  <si>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</si>
  <si>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</si>
  <si>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</si>
  <si>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</si>
  <si>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</si>
  <si>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</si>
  <si>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</si>
  <si>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</si>
  <si>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</si>
  <si>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</si>
  <si>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</si>
  <si>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</si>
  <si>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</si>
  <si>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</si>
  <si>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</si>
  <si>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</si>
  <si>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</si>
  <si>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</si>
  <si>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</si>
  <si>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</si>
  <si>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</si>
  <si>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</si>
  <si>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</si>
  <si>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</si>
  <si>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</si>
  <si>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</si>
  <si>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</si>
  <si>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</si>
  <si>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</si>
  <si>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</si>
  <si>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</si>
  <si>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</si>
  <si>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</si>
  <si>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</si>
  <si>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</si>
  <si>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</si>
  <si>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</si>
  <si>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</si>
  <si>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</si>
  <si>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</si>
  <si>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</si>
  <si>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</si>
  <si>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</si>
  <si>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</si>
  <si>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</si>
  <si>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</si>
  <si>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</si>
  <si>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</si>
  <si>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</si>
  <si>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</si>
  <si>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</si>
  <si>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</si>
  <si>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</si>
  <si>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</si>
  <si>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</si>
  <si>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</si>
  <si>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</si>
  <si>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</si>
  <si>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</si>
  <si>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</si>
  <si>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</si>
  <si>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</si>
  <si>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</si>
  <si>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</si>
  <si>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</si>
  <si>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</si>
  <si>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</si>
  <si>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</si>
  <si>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</si>
  <si>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</si>
  <si>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</si>
  <si>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</si>
  <si>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</si>
  <si>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</si>
  <si>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</si>
  <si>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</si>
  <si>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</si>
  <si>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</si>
  <si>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</si>
  <si>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</si>
  <si>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</si>
  <si>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</si>
  <si>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</si>
  <si>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</si>
  <si>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</si>
  <si>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</si>
  <si>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</si>
  <si>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</si>
  <si>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</si>
  <si>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</si>
  <si>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</si>
  <si>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</si>
  <si>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</si>
  <si>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</si>
  <si>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</si>
  <si>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</si>
  <si>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</si>
  <si>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</si>
  <si>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</si>
  <si>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</si>
  <si>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</si>
  <si>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</si>
  <si>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</si>
  <si>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</si>
  <si>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</si>
  <si>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</si>
  <si>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</si>
  <si>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</si>
  <si>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</si>
  <si>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</si>
  <si>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</si>
  <si>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</si>
  <si>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</si>
  <si>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</si>
  <si>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</si>
  <si>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</si>
  <si>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</si>
  <si>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</si>
  <si>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</si>
  <si>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</si>
  <si>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</si>
  <si>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</si>
  <si>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</si>
  <si>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</si>
  <si>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</si>
  <si>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</si>
  <si>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</si>
  <si>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t>STATUS OF NCA UTILIZATION (Net Trust and Working Fund), as of January 31, 2023</t>
  </si>
  <si>
    <t>TESDA</t>
  </si>
  <si>
    <t>DMW</t>
  </si>
  <si>
    <t>OWWA</t>
  </si>
  <si>
    <t>PCSSD</t>
  </si>
  <si>
    <t>OPS</t>
  </si>
  <si>
    <t xml:space="preserve">    OPS-Proper</t>
  </si>
  <si>
    <t xml:space="preserve">     NHCP</t>
  </si>
  <si>
    <t xml:space="preserve">     NAP</t>
  </si>
  <si>
    <t xml:space="preserve">   OPAPRU</t>
  </si>
  <si>
    <t xml:space="preserve">   OMB</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</si>
  <si>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</si>
  <si>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</si>
  <si>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Source: Report of MDS-Government Servicing Banks as of January 31, 2023</t>
  </si>
  <si>
    <t>Office of the Press Secretary</t>
  </si>
  <si>
    <t>Department of Social Welfare and Development</t>
  </si>
  <si>
    <t>Department of Migrant Workers</t>
  </si>
  <si>
    <t>Department of Human Settlement and Urban Development</t>
  </si>
  <si>
    <t>AS OF JANUARY 31, 2023</t>
  </si>
  <si>
    <t xml:space="preserve">   NACC</t>
  </si>
  <si>
    <t>% of NCA UTLIZATION</t>
  </si>
  <si>
    <r>
      <t xml:space="preserve">% of NCA UTILIZATION </t>
    </r>
    <r>
      <rPr>
        <vertAlign val="superscript"/>
        <sz val="10"/>
        <rFont val="Arial"/>
        <family val="2"/>
      </rPr>
      <t>/5</t>
    </r>
  </si>
  <si>
    <r>
      <t xml:space="preserve">BANK BALANCE </t>
    </r>
    <r>
      <rPr>
        <b/>
        <vertAlign val="superscript"/>
        <sz val="8"/>
        <rFont val="Arial"/>
        <family val="2"/>
      </rPr>
      <t>/5</t>
    </r>
  </si>
  <si>
    <r>
      <t>DEPARTMENTS</t>
    </r>
    <r>
      <rPr>
        <b/>
        <sz val="9"/>
        <rFont val="Arial"/>
        <family val="2"/>
      </rPr>
      <t xml:space="preserve"> </t>
    </r>
    <r>
      <rPr>
        <vertAlign val="superscript"/>
        <sz val="9"/>
        <rFont val="Arial"/>
        <family val="2"/>
      </rPr>
      <t>/6</t>
    </r>
  </si>
  <si>
    <r>
      <rPr>
        <vertAlign val="superscript"/>
        <sz val="8"/>
        <rFont val="Arial"/>
        <family val="2"/>
      </rPr>
      <t>/6</t>
    </r>
    <r>
      <rPr>
        <sz val="8"/>
        <rFont val="Arial"/>
        <family val="2"/>
      </rPr>
      <t xml:space="preserve"> Amounts presented for Departments/Agencies include transfers from SPFs.</t>
    </r>
  </si>
  <si>
    <r>
      <rPr>
        <vertAlign val="superscript"/>
        <sz val="8"/>
        <rFont val="Arial"/>
        <family val="2"/>
      </rPr>
      <t>/5</t>
    </r>
    <r>
      <rPr>
        <sz val="8"/>
        <rFont val="Arial"/>
        <family val="2"/>
      </rPr>
      <t xml:space="preserve"> Bank Balance refers to the difference between the NCAs credited by the banks to the agency's MDS sub-accounts and the cash disbursement.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</si>
</sst>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_);_(* \(#,##0.00\);_(* &quot;-&quot;??_);_(@_)"/>
    <numFmt numFmtId="166" formatCode="_(* #,##0_);_(* \(#,##0\);_(* &quot;-&quot;??_);_(@_)"/>
  </numFmts>
  <fonts count="23"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right/>
      <top style="thin">
        <color indexed="64"/>
      </top>
      <bottom style="thin">
        <color indexed="64"/>
      </bottom>
      <diagonal/>
    </border>
    <border>
      <left/>
      <right/>
      <top/>
      <bottom style="double">
        <color indexed="64"/>
      </bottom>
      <diagonal/>
    </border>
  </borders>
  <cellStyleXfs count="4">
    <xf numFmtId="0" fontId="0"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116">
    <xf numFmtId="0" fontId="0" fillId="0" borderId="0" xfId="0"/>
    <xf numFmtId="0" fontId="1" fillId="0" borderId="0" xfId="0" applyNumberFormat="1" applyFont="1"/>
    <xf numFmtId="0" fontId="1" fillId="0" borderId="0" xfId="0" applyFont="1"/>
    <xf numFmtId="0" fontId="1" fillId="0" borderId="0" xfId="0" applyNumberFormat="1" applyFont="1" applyAlignment="1">
      <alignment horizontal="center"/>
    </xf>
    <xf numFmtId="164" fontId="1" fillId="0" borderId="0" xfId="0" applyNumberFormat="1" applyFont="1"/>
    <xf numFmtId="0" fontId="3" fillId="0" borderId="0" xfId="0" applyNumberFormat="1" applyFont="1"/>
    <xf numFmtId="164" fontId="3" fillId="0" borderId="0" xfId="0" applyNumberFormat="1" applyFont="1"/>
    <xf numFmtId="0" fontId="3" fillId="0" borderId="0" xfId="0" applyFont="1"/>
    <xf numFmtId="164" fontId="6" fillId="0" borderId="0" xfId="0" applyNumberFormat="1" applyFont="1"/>
    <xf numFmtId="0" fontId="1" fillId="0" borderId="0" xfId="0" applyNumberFormat="1" applyFont="1" applyFill="1"/>
    <xf numFmtId="0" fontId="1" fillId="0" borderId="2" xfId="0" applyNumberFormat="1" applyFont="1" applyBorder="1"/>
    <xf numFmtId="164" fontId="1" fillId="0" borderId="2" xfId="0" applyNumberFormat="1" applyFont="1" applyBorder="1"/>
    <xf numFmtId="0" fontId="1" fillId="0" borderId="0" xfId="0" applyNumberFormat="1" applyFont="1" applyBorder="1"/>
    <xf numFmtId="164" fontId="1" fillId="0" borderId="0" xfId="0" applyNumberFormat="1" applyFont="1" applyBorder="1"/>
    <xf numFmtId="0" fontId="2" fillId="0" borderId="0" xfId="0" applyNumberFormat="1" applyFont="1" applyBorder="1" applyAlignment="1">
      <alignment vertical="center"/>
    </xf>
    <xf numFmtId="0" fontId="2" fillId="0" borderId="0" xfId="0" applyNumberFormat="1" applyFont="1" applyBorder="1"/>
    <xf numFmtId="166" fontId="1" fillId="0" borderId="0" xfId="1" applyNumberFormat="1" applyFont="1"/>
    <xf numFmtId="0" fontId="1" fillId="0" borderId="0" xfId="0" applyFont="1" applyAlignment="1">
      <alignment horizontal="center" wrapText="1"/>
    </xf>
    <xf numFmtId="166" fontId="4" fillId="0" borderId="0" xfId="1" applyNumberFormat="1" applyFont="1"/>
    <xf numFmtId="166" fontId="5" fillId="0" borderId="0" xfId="1" applyNumberFormat="1" applyFont="1"/>
    <xf numFmtId="0" fontId="1" fillId="0" borderId="0" xfId="1" applyNumberFormat="1" applyFont="1"/>
    <xf numFmtId="166" fontId="1" fillId="0" borderId="2" xfId="1" applyNumberFormat="1" applyFont="1" applyBorder="1"/>
    <xf numFmtId="166" fontId="1" fillId="0" borderId="0" xfId="1" applyNumberFormat="1" applyFont="1" applyBorder="1"/>
    <xf numFmtId="0" fontId="7" fillId="2" borderId="0" xfId="0" applyFont="1" applyFill="1" applyAlignment="1"/>
    <xf numFmtId="0" fontId="8" fillId="2" borderId="0" xfId="0" applyFont="1" applyFill="1"/>
    <xf numFmtId="166" fontId="8" fillId="2" borderId="0" xfId="1" applyNumberFormat="1" applyFont="1" applyFill="1" applyBorder="1"/>
    <xf numFmtId="164" fontId="8" fillId="2" borderId="0" xfId="0" applyNumberFormat="1" applyFont="1" applyFill="1" applyBorder="1" applyAlignment="1">
      <alignment horizontal="left"/>
    </xf>
    <xf numFmtId="0" fontId="8" fillId="2" borderId="0" xfId="0" applyFont="1" applyFill="1" applyBorder="1"/>
    <xf numFmtId="0" fontId="10" fillId="2" borderId="0" xfId="0" applyFont="1" applyFill="1" applyBorder="1" applyAlignment="1">
      <alignment horizontal="left"/>
    </xf>
    <xf numFmtId="164" fontId="8" fillId="2" borderId="0" xfId="0" applyNumberFormat="1" applyFont="1" applyFill="1"/>
    <xf numFmtId="0" fontId="10" fillId="2" borderId="0" xfId="0" applyFont="1" applyFill="1" applyBorder="1"/>
    <xf numFmtId="164" fontId="8" fillId="2" borderId="0" xfId="0" applyNumberFormat="1" applyFont="1" applyFill="1" applyBorder="1"/>
    <xf numFmtId="166" fontId="10" fillId="3" borderId="1" xfId="1" applyNumberFormat="1" applyFont="1" applyFill="1" applyBorder="1" applyAlignment="1">
      <alignment horizontal="center" vertical="center"/>
    </xf>
    <xf numFmtId="0" fontId="8" fillId="0" borderId="0" xfId="0" applyFont="1" applyFill="1" applyAlignment="1">
      <alignment horizontal="center" vertical="center"/>
    </xf>
    <xf numFmtId="0" fontId="10" fillId="3" borderId="4" xfId="0" applyFont="1" applyFill="1" applyBorder="1" applyAlignment="1">
      <alignment horizontal="center" vertical="center" wrapText="1"/>
    </xf>
    <xf numFmtId="0" fontId="10" fillId="0" borderId="0" xfId="0" applyFont="1" applyAlignment="1">
      <alignment horizontal="center"/>
    </xf>
    <xf numFmtId="166" fontId="8" fillId="0" borderId="0" xfId="1" applyNumberFormat="1" applyFont="1" applyBorder="1"/>
    <xf numFmtId="0" fontId="8" fillId="0" borderId="0" xfId="0" applyFont="1"/>
    <xf numFmtId="0" fontId="10" fillId="0" borderId="0" xfId="0" applyFont="1" applyAlignment="1">
      <alignment horizontal="left"/>
    </xf>
    <xf numFmtId="0" fontId="16" fillId="0" borderId="0" xfId="0" applyFont="1" applyAlignment="1">
      <alignment horizontal="left" indent="1"/>
    </xf>
    <xf numFmtId="166" fontId="17" fillId="0" borderId="2" xfId="1" applyNumberFormat="1" applyFont="1" applyBorder="1" applyAlignment="1">
      <alignment horizontal="right"/>
    </xf>
    <xf numFmtId="166" fontId="18" fillId="0" borderId="0" xfId="1" applyNumberFormat="1" applyFont="1" applyBorder="1" applyAlignment="1"/>
    <xf numFmtId="166" fontId="8" fillId="0" borderId="0" xfId="0" applyNumberFormat="1" applyFont="1"/>
    <xf numFmtId="0" fontId="8" fillId="0" borderId="0" xfId="0" applyFont="1" applyAlignment="1">
      <alignment horizontal="left" indent="1"/>
    </xf>
    <xf numFmtId="166" fontId="17" fillId="0" borderId="0" xfId="1" applyNumberFormat="1" applyFont="1" applyFill="1"/>
    <xf numFmtId="0" fontId="8" fillId="0" borderId="0" xfId="0" applyFont="1" applyAlignment="1" applyProtection="1">
      <alignment horizontal="left" indent="1"/>
      <protection locked="0"/>
    </xf>
    <xf numFmtId="166" fontId="17" fillId="0" borderId="0" xfId="1" applyNumberFormat="1" applyFont="1" applyBorder="1"/>
    <xf numFmtId="166" fontId="17" fillId="0" borderId="0" xfId="1" applyNumberFormat="1" applyFont="1" applyFill="1" applyBorder="1"/>
    <xf numFmtId="166" fontId="17" fillId="0" borderId="2" xfId="1" applyNumberFormat="1" applyFont="1" applyBorder="1"/>
    <xf numFmtId="0" fontId="8" fillId="0" borderId="0" xfId="0" quotePrefix="1" applyFont="1" applyAlignment="1">
      <alignment horizontal="left" indent="1"/>
    </xf>
    <xf numFmtId="166" fontId="17" fillId="0" borderId="0" xfId="1" applyNumberFormat="1" applyFont="1"/>
    <xf numFmtId="0" fontId="19" fillId="0" borderId="0" xfId="0" applyFont="1" applyAlignment="1">
      <alignment horizontal="left" indent="1"/>
    </xf>
    <xf numFmtId="0" fontId="1" fillId="0" borderId="0" xfId="2" applyFont="1" applyFill="1" applyAlignment="1">
      <alignment horizontal="left" indent="2"/>
    </xf>
    <xf numFmtId="166" fontId="17" fillId="0" borderId="2" xfId="1" applyNumberFormat="1" applyFont="1" applyFill="1" applyBorder="1"/>
    <xf numFmtId="0" fontId="16" fillId="0" borderId="0" xfId="0" applyFont="1" applyFill="1" applyAlignment="1">
      <alignment horizontal="left" indent="1"/>
    </xf>
    <xf numFmtId="0" fontId="8" fillId="0" borderId="0" xfId="0" applyFont="1" applyAlignment="1">
      <alignment horizontal="left" wrapText="1" indent="2"/>
    </xf>
    <xf numFmtId="0" fontId="8" fillId="0" borderId="0" xfId="0" applyFont="1" applyAlignment="1">
      <alignment horizontal="left" indent="2"/>
    </xf>
    <xf numFmtId="0" fontId="8" fillId="0" borderId="0" xfId="0" applyFont="1" applyAlignment="1">
      <alignment horizontal="left" indent="3"/>
    </xf>
    <xf numFmtId="0" fontId="8" fillId="0" borderId="0" xfId="0" applyFont="1" applyAlignment="1">
      <alignment horizontal="left" wrapText="1" indent="3"/>
    </xf>
    <xf numFmtId="0" fontId="8" fillId="0" borderId="0" xfId="0" applyFont="1" applyFill="1" applyAlignment="1">
      <alignment horizontal="left" indent="1"/>
    </xf>
    <xf numFmtId="166" fontId="17" fillId="0" borderId="2" xfId="1" applyNumberFormat="1" applyFont="1" applyBorder="1" applyAlignment="1"/>
    <xf numFmtId="166" fontId="17" fillId="0" borderId="2" xfId="1" applyNumberFormat="1" applyFont="1" applyFill="1" applyBorder="1" applyAlignment="1">
      <alignment horizontal="right" vertical="top"/>
    </xf>
    <xf numFmtId="0" fontId="20" fillId="0" borderId="0" xfId="0" applyFont="1" applyAlignment="1">
      <alignment horizontal="left" indent="1"/>
    </xf>
    <xf numFmtId="0" fontId="16" fillId="0" borderId="0" xfId="0" applyFont="1" applyAlignment="1">
      <alignment horizontal="left" vertical="top" indent="1"/>
    </xf>
    <xf numFmtId="0" fontId="19" fillId="0" borderId="0" xfId="0" applyFont="1" applyFill="1" applyAlignment="1">
      <alignment horizontal="left" indent="1"/>
    </xf>
    <xf numFmtId="0" fontId="8" fillId="0" borderId="0" xfId="0" applyFont="1" applyFill="1" applyAlignment="1"/>
    <xf numFmtId="0" fontId="10" fillId="0" borderId="0" xfId="0" applyFont="1" applyFill="1" applyAlignment="1">
      <alignment wrapText="1"/>
    </xf>
    <xf numFmtId="166" fontId="17" fillId="0" borderId="11" xfId="1" applyNumberFormat="1" applyFont="1" applyFill="1" applyBorder="1"/>
    <xf numFmtId="0" fontId="8" fillId="0" borderId="0" xfId="0" applyFont="1" applyAlignment="1"/>
    <xf numFmtId="0" fontId="10" fillId="0" borderId="0" xfId="0" applyFont="1" applyAlignment="1">
      <alignment horizontal="left" indent="1"/>
    </xf>
    <xf numFmtId="0" fontId="8" fillId="0" borderId="0" xfId="0" applyFont="1" applyAlignment="1">
      <alignment horizontal="left"/>
    </xf>
    <xf numFmtId="166" fontId="17" fillId="0" borderId="11" xfId="1" applyNumberFormat="1" applyFont="1" applyBorder="1" applyAlignment="1">
      <alignment horizontal="right" vertical="top"/>
    </xf>
    <xf numFmtId="0" fontId="10" fillId="0" borderId="0" xfId="0" applyFont="1" applyAlignment="1">
      <alignment horizontal="left" vertical="center"/>
    </xf>
    <xf numFmtId="166" fontId="7" fillId="0" borderId="12" xfId="0" applyNumberFormat="1" applyFont="1" applyBorder="1" applyAlignment="1">
      <alignment vertical="center"/>
    </xf>
    <xf numFmtId="166" fontId="21" fillId="0" borderId="12" xfId="0" applyNumberFormat="1" applyFont="1" applyBorder="1" applyAlignment="1">
      <alignment vertical="center"/>
    </xf>
    <xf numFmtId="166" fontId="7" fillId="0" borderId="12" xfId="0" applyNumberFormat="1" applyFont="1" applyFill="1" applyBorder="1" applyAlignment="1">
      <alignment vertical="center"/>
    </xf>
    <xf numFmtId="0" fontId="8" fillId="0" borderId="0" xfId="0" applyFont="1" applyAlignment="1">
      <alignment vertical="center"/>
    </xf>
    <xf numFmtId="0" fontId="19" fillId="0" borderId="0" xfId="0" applyFont="1" applyBorder="1"/>
    <xf numFmtId="0" fontId="8" fillId="0" borderId="0" xfId="0" applyFont="1" applyBorder="1"/>
    <xf numFmtId="0" fontId="8" fillId="0" borderId="0" xfId="0" applyFont="1" applyFill="1" applyBorder="1"/>
    <xf numFmtId="166" fontId="10" fillId="3" borderId="6" xfId="1" applyNumberFormat="1" applyFont="1" applyFill="1" applyBorder="1" applyAlignment="1">
      <alignment horizontal="center" vertical="center"/>
    </xf>
    <xf numFmtId="0" fontId="9" fillId="4" borderId="0" xfId="0" applyFont="1" applyFill="1" applyBorder="1" applyAlignment="1">
      <alignment horizontal="left"/>
    </xf>
    <xf numFmtId="166" fontId="8" fillId="0" borderId="0" xfId="0" applyNumberFormat="1" applyFont="1" applyFill="1" applyAlignment="1">
      <alignment horizontal="center" vertical="center"/>
    </xf>
    <xf numFmtId="166" fontId="17" fillId="0" borderId="2" xfId="1" applyNumberFormat="1" applyFont="1" applyFill="1" applyBorder="1" applyAlignment="1">
      <alignment horizontal="right"/>
    </xf>
    <xf numFmtId="165" fontId="17" fillId="0" borderId="11" xfId="1" applyFont="1" applyFill="1" applyBorder="1"/>
    <xf numFmtId="165" fontId="17" fillId="0" borderId="2" xfId="1" applyFont="1" applyFill="1" applyBorder="1"/>
    <xf numFmtId="165" fontId="17" fillId="0" borderId="2" xfId="1" applyFont="1" applyBorder="1"/>
    <xf numFmtId="166" fontId="17" fillId="0" borderId="2" xfId="1" applyNumberFormat="1" applyFont="1" applyFill="1" applyBorder="1" applyAlignment="1"/>
    <xf numFmtId="0" fontId="10" fillId="3" borderId="0" xfId="0" applyFont="1" applyFill="1" applyBorder="1" applyAlignment="1">
      <alignment horizontal="center" vertical="center" wrapText="1"/>
    </xf>
    <xf numFmtId="166" fontId="8" fillId="0" borderId="0" xfId="0" applyNumberFormat="1" applyFont="1" applyBorder="1"/>
    <xf numFmtId="0" fontId="1" fillId="0" borderId="0" xfId="0" applyNumberFormat="1" applyFont="1" applyBorder="1" applyAlignment="1">
      <alignment horizontal="justify" wrapText="1"/>
    </xf>
    <xf numFmtId="0" fontId="1" fillId="0" borderId="0" xfId="0" applyNumberFormat="1" applyFont="1" applyAlignment="1">
      <alignment horizontal="left" wrapText="1"/>
    </xf>
    <xf numFmtId="0"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66" fontId="1" fillId="0" borderId="1" xfId="1" applyNumberFormat="1" applyFont="1" applyBorder="1" applyAlignment="1">
      <alignment horizontal="center" vertical="center" wrapText="1"/>
    </xf>
    <xf numFmtId="166" fontId="1" fillId="0" borderId="3" xfId="1" applyNumberFormat="1" applyFont="1" applyBorder="1" applyAlignment="1">
      <alignment horizontal="center" vertical="center" wrapText="1"/>
    </xf>
    <xf numFmtId="166" fontId="10" fillId="3" borderId="5" xfId="1" applyNumberFormat="1" applyFont="1" applyFill="1" applyBorder="1" applyAlignment="1">
      <alignment horizontal="center" vertical="center"/>
    </xf>
    <xf numFmtId="166" fontId="10" fillId="3" borderId="6" xfId="1" applyNumberFormat="1" applyFont="1" applyFill="1" applyBorder="1" applyAlignment="1">
      <alignment horizontal="center" vertical="center"/>
    </xf>
    <xf numFmtId="166" fontId="10" fillId="3" borderId="2" xfId="1" applyNumberFormat="1" applyFont="1" applyFill="1" applyBorder="1" applyAlignment="1">
      <alignment horizontal="center" vertical="center"/>
    </xf>
    <xf numFmtId="166" fontId="10" fillId="3" borderId="8" xfId="1" applyNumberFormat="1" applyFont="1" applyFill="1" applyBorder="1" applyAlignment="1">
      <alignment horizontal="center" vertical="center"/>
    </xf>
    <xf numFmtId="0" fontId="8" fillId="0" borderId="0" xfId="0" applyFont="1" applyAlignment="1">
      <alignment horizontal="left" vertical="top" wrapText="1"/>
    </xf>
    <xf numFmtId="0" fontId="10"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0" xfId="0" applyFont="1" applyFill="1" applyBorder="1" applyAlignment="1">
      <alignment horizontal="center" vertical="center"/>
    </xf>
    <xf numFmtId="0" fontId="12" fillId="3" borderId="0" xfId="0" applyFont="1" applyFill="1" applyBorder="1" applyAlignment="1">
      <alignment horizontal="center" vertical="center" wrapText="1"/>
    </xf>
    <xf numFmtId="166" fontId="10" fillId="3" borderId="0" xfId="1" applyNumberFormat="1" applyFont="1" applyFill="1" applyBorder="1" applyAlignment="1">
      <alignment horizontal="center" vertical="center"/>
    </xf>
    <xf numFmtId="0" fontId="10" fillId="3" borderId="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0" borderId="3" xfId="0" applyBorder="1" applyAlignment="1">
      <alignment horizontal="center" vertical="center"/>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166" fontId="14" fillId="3" borderId="9" xfId="1" applyNumberFormat="1" applyFont="1" applyFill="1" applyBorder="1" applyAlignment="1">
      <alignment horizontal="center" vertical="center" wrapText="1"/>
    </xf>
    <xf numFmtId="166" fontId="14" fillId="3" borderId="8" xfId="1" applyNumberFormat="1" applyFont="1" applyFill="1" applyBorder="1" applyAlignment="1">
      <alignment horizontal="center" vertical="center" wrapText="1"/>
    </xf>
  </cellXfs>
  <cellStyles count="4">
    <cellStyle name="Comma" xfId="1" builtinId="3"/>
    <cellStyle name="Comma 2" xfId="3" xr:uid="{00000000-0005-0000-0000-000001000000}"/>
    <cellStyle name="Normal" xfId="0" builtinId="0"/>
    <cellStyle name="Normal 3" xfId="2" xr:uid="{00000000-0005-0000-0000-000003000000}"/>
  </cellStyles>
  <dxfs count="2">
    <dxf>
      <font>
        <b/>
        <i val="0"/>
        <color auto="1"/>
      </font>
      <fill>
        <patternFill>
          <bgColor rgb="FFC00000"/>
        </patternFill>
      </fill>
    </dxf>
    <dxf>
      <font>
        <b/>
        <i val="0"/>
        <color auto="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97552-FE9E-4E85-A3FA-39310D93AF47}">
  <sheetPr>
    <pageSetUpPr fitToPage="1"/>
  </sheetPr>
  <dimension ref="A1:F77"/>
  <sheetViews>
    <sheetView tabSelected="1" view="pageBreakPreview" zoomScaleNormal="100" zoomScaleSheetLayoutView="100" workbookViewId="0">
      <pane xSplit="2" ySplit="6" topLeftCell="C49" activePane="bottomRight" state="frozen"/>
      <selection pane="topRight" activeCell="C1" sqref="C1"/>
      <selection pane="bottomLeft" activeCell="A7" sqref="A7"/>
      <selection pane="bottomRight" activeCell="G16" sqref="G16"/>
    </sheetView>
  </sheetViews>
  <sheetFormatPr defaultColWidth="9.109375" defaultRowHeight="13.2" x14ac:dyDescent="0.25"/>
  <cols>
    <col min="1" max="1" width="2.109375" style="1" customWidth="1"/>
    <col min="2" max="2" width="48.21875" style="1" customWidth="1"/>
    <col min="3" max="5" width="15.88671875" style="2" customWidth="1"/>
    <col min="6" max="6" width="13.88671875" style="16" customWidth="1"/>
    <col min="7" max="16384" width="9.109375" style="2"/>
  </cols>
  <sheetData>
    <row r="1" spans="1:6" ht="28.8" customHeight="1" x14ac:dyDescent="0.25">
      <c r="A1" s="91" t="s">
        <v>1</v>
      </c>
      <c r="B1" s="91"/>
      <c r="C1" s="91"/>
      <c r="D1" s="91"/>
      <c r="E1" s="91"/>
      <c r="F1" s="91"/>
    </row>
    <row r="2" spans="1:6" x14ac:dyDescent="0.25">
      <c r="A2" s="1" t="s">
        <v>298</v>
      </c>
    </row>
    <row r="3" spans="1:6" x14ac:dyDescent="0.25">
      <c r="A3" s="1" t="s">
        <v>2</v>
      </c>
    </row>
    <row r="5" spans="1:6" s="17" customFormat="1" ht="29.25" customHeight="1" x14ac:dyDescent="0.25">
      <c r="A5" s="92" t="s">
        <v>3</v>
      </c>
      <c r="B5" s="92"/>
      <c r="C5" s="93" t="s">
        <v>4</v>
      </c>
      <c r="D5" s="93" t="s">
        <v>53</v>
      </c>
      <c r="E5" s="93" t="s">
        <v>5</v>
      </c>
      <c r="F5" s="95" t="s">
        <v>301</v>
      </c>
    </row>
    <row r="6" spans="1:6" s="17" customFormat="1" ht="18" customHeight="1" x14ac:dyDescent="0.25">
      <c r="A6" s="92"/>
      <c r="B6" s="92"/>
      <c r="C6" s="94"/>
      <c r="D6" s="94"/>
      <c r="E6" s="94"/>
      <c r="F6" s="96"/>
    </row>
    <row r="7" spans="1:6" x14ac:dyDescent="0.25">
      <c r="A7" s="3"/>
      <c r="B7" s="3"/>
      <c r="C7" s="4"/>
      <c r="D7" s="4"/>
      <c r="E7" s="4"/>
    </row>
    <row r="8" spans="1:6" s="7" customFormat="1" x14ac:dyDescent="0.25">
      <c r="A8" s="5" t="s">
        <v>0</v>
      </c>
      <c r="B8" s="5"/>
      <c r="C8" s="6">
        <f>+C10+C49</f>
        <v>284470014.22724998</v>
      </c>
      <c r="D8" s="6">
        <f>+D10+D49</f>
        <v>187478497.09788996</v>
      </c>
      <c r="E8" s="6">
        <f>+E10+E49</f>
        <v>96991517.129360005</v>
      </c>
      <c r="F8" s="18">
        <f>+D8/C8*100</f>
        <v>65.904484733537515</v>
      </c>
    </row>
    <row r="9" spans="1:6" x14ac:dyDescent="0.25">
      <c r="C9" s="4"/>
      <c r="D9" s="4"/>
      <c r="E9" s="4"/>
      <c r="F9" s="19"/>
    </row>
    <row r="10" spans="1:6" ht="15" x14ac:dyDescent="0.4">
      <c r="A10" s="1" t="s">
        <v>6</v>
      </c>
      <c r="C10" s="8">
        <f>SUM(C12:C47)</f>
        <v>204801554.80925</v>
      </c>
      <c r="D10" s="8">
        <f>SUM(D12:D47)</f>
        <v>112366937.37094998</v>
      </c>
      <c r="E10" s="8">
        <f>SUM(E12:E47)</f>
        <v>92434617.438299999</v>
      </c>
      <c r="F10" s="19">
        <f>+D10/C10*100</f>
        <v>54.866252102239834</v>
      </c>
    </row>
    <row r="11" spans="1:6" x14ac:dyDescent="0.25">
      <c r="C11" s="4"/>
      <c r="D11" s="4"/>
      <c r="E11" s="4"/>
      <c r="F11" s="19"/>
    </row>
    <row r="12" spans="1:6" x14ac:dyDescent="0.25">
      <c r="B12" s="20" t="s">
        <v>7</v>
      </c>
      <c r="C12" s="4">
        <v>1829304</v>
      </c>
      <c r="D12" s="4">
        <v>1319676.0245600003</v>
      </c>
      <c r="E12" s="4">
        <f t="shared" ref="E12:E47" si="0">+C12-D12</f>
        <v>509627.97543999972</v>
      </c>
      <c r="F12" s="19">
        <f t="shared" ref="F12:F47" si="1">+D12/C12*100</f>
        <v>72.140881152613247</v>
      </c>
    </row>
    <row r="13" spans="1:6" x14ac:dyDescent="0.25">
      <c r="B13" s="20" t="s">
        <v>8</v>
      </c>
      <c r="C13" s="4">
        <v>681176</v>
      </c>
      <c r="D13" s="4">
        <v>681152.90403999994</v>
      </c>
      <c r="E13" s="4">
        <f t="shared" si="0"/>
        <v>23.095960000064224</v>
      </c>
      <c r="F13" s="19">
        <f t="shared" si="1"/>
        <v>99.996609399039301</v>
      </c>
    </row>
    <row r="14" spans="1:6" x14ac:dyDescent="0.25">
      <c r="B14" s="20" t="s">
        <v>9</v>
      </c>
      <c r="C14" s="4">
        <v>245739</v>
      </c>
      <c r="D14" s="4">
        <v>180376.92697999999</v>
      </c>
      <c r="E14" s="4">
        <f t="shared" si="0"/>
        <v>65362.073020000011</v>
      </c>
      <c r="F14" s="19">
        <f t="shared" si="1"/>
        <v>73.401831609960155</v>
      </c>
    </row>
    <row r="15" spans="1:6" x14ac:dyDescent="0.25">
      <c r="B15" s="20" t="s">
        <v>10</v>
      </c>
      <c r="C15" s="4">
        <v>822285</v>
      </c>
      <c r="D15" s="4">
        <v>391091.54584999999</v>
      </c>
      <c r="E15" s="4">
        <f t="shared" si="0"/>
        <v>431193.45415000001</v>
      </c>
      <c r="F15" s="19">
        <f t="shared" si="1"/>
        <v>47.561556619663499</v>
      </c>
    </row>
    <row r="16" spans="1:6" x14ac:dyDescent="0.25">
      <c r="B16" s="20" t="s">
        <v>11</v>
      </c>
      <c r="C16" s="4">
        <v>988040</v>
      </c>
      <c r="D16" s="4">
        <v>723383.19436000008</v>
      </c>
      <c r="E16" s="4">
        <f t="shared" si="0"/>
        <v>264656.80563999992</v>
      </c>
      <c r="F16" s="19">
        <f t="shared" si="1"/>
        <v>73.213958378203316</v>
      </c>
    </row>
    <row r="17" spans="2:6" x14ac:dyDescent="0.25">
      <c r="B17" s="20" t="s">
        <v>12</v>
      </c>
      <c r="C17" s="4">
        <v>178072.17300000001</v>
      </c>
      <c r="D17" s="4">
        <v>169628.27160000007</v>
      </c>
      <c r="E17" s="4">
        <f t="shared" si="0"/>
        <v>8443.9013999999443</v>
      </c>
      <c r="F17" s="19">
        <f t="shared" si="1"/>
        <v>95.258157825703663</v>
      </c>
    </row>
    <row r="18" spans="2:6" x14ac:dyDescent="0.25">
      <c r="B18" s="20" t="s">
        <v>13</v>
      </c>
      <c r="C18" s="4">
        <v>49554368.788999997</v>
      </c>
      <c r="D18" s="4">
        <v>31167207.500810001</v>
      </c>
      <c r="E18" s="4">
        <f t="shared" si="0"/>
        <v>18387161.288189996</v>
      </c>
      <c r="F18" s="19">
        <f t="shared" si="1"/>
        <v>62.894974272638606</v>
      </c>
    </row>
    <row r="19" spans="2:6" x14ac:dyDescent="0.25">
      <c r="B19" s="20" t="s">
        <v>14</v>
      </c>
      <c r="C19" s="4">
        <v>6252312.6050000004</v>
      </c>
      <c r="D19" s="4">
        <v>4507055.1911699995</v>
      </c>
      <c r="E19" s="4">
        <f t="shared" si="0"/>
        <v>1745257.4138300009</v>
      </c>
      <c r="F19" s="19">
        <f t="shared" si="1"/>
        <v>72.086209949990163</v>
      </c>
    </row>
    <row r="20" spans="2:6" x14ac:dyDescent="0.25">
      <c r="B20" s="20" t="s">
        <v>15</v>
      </c>
      <c r="C20" s="4">
        <v>90468</v>
      </c>
      <c r="D20" s="4">
        <v>90456.022240000006</v>
      </c>
      <c r="E20" s="4">
        <f t="shared" si="0"/>
        <v>11.977759999994305</v>
      </c>
      <c r="F20" s="19">
        <f t="shared" si="1"/>
        <v>99.98676022460981</v>
      </c>
    </row>
    <row r="21" spans="2:6" x14ac:dyDescent="0.25">
      <c r="B21" s="20" t="s">
        <v>16</v>
      </c>
      <c r="C21" s="4">
        <v>1284356.206</v>
      </c>
      <c r="D21" s="4">
        <v>1053245.1424700001</v>
      </c>
      <c r="E21" s="4">
        <f t="shared" si="0"/>
        <v>231111.06352999993</v>
      </c>
      <c r="F21" s="19">
        <f t="shared" si="1"/>
        <v>82.005687950870538</v>
      </c>
    </row>
    <row r="22" spans="2:6" x14ac:dyDescent="0.25">
      <c r="B22" s="20" t="s">
        <v>17</v>
      </c>
      <c r="C22" s="4">
        <v>1467808</v>
      </c>
      <c r="D22" s="4">
        <v>1064806.6625499974</v>
      </c>
      <c r="E22" s="4">
        <f t="shared" si="0"/>
        <v>403001.33745000255</v>
      </c>
      <c r="F22" s="19">
        <f t="shared" si="1"/>
        <v>72.544001841521336</v>
      </c>
    </row>
    <row r="23" spans="2:6" x14ac:dyDescent="0.25">
      <c r="B23" s="20" t="s">
        <v>18</v>
      </c>
      <c r="C23" s="4">
        <v>739291</v>
      </c>
      <c r="D23" s="4">
        <v>502514.05265000003</v>
      </c>
      <c r="E23" s="4">
        <f t="shared" si="0"/>
        <v>236776.94734999997</v>
      </c>
      <c r="F23" s="19">
        <f t="shared" si="1"/>
        <v>67.972429347848134</v>
      </c>
    </row>
    <row r="24" spans="2:6" x14ac:dyDescent="0.25">
      <c r="B24" s="20" t="s">
        <v>19</v>
      </c>
      <c r="C24" s="4">
        <v>11317008.870999999</v>
      </c>
      <c r="D24" s="4">
        <v>5495775.0323100006</v>
      </c>
      <c r="E24" s="4">
        <f t="shared" si="0"/>
        <v>5821233.8386899987</v>
      </c>
      <c r="F24" s="19">
        <f t="shared" si="1"/>
        <v>48.562081155498646</v>
      </c>
    </row>
    <row r="25" spans="2:6" x14ac:dyDescent="0.25">
      <c r="B25" s="20" t="s">
        <v>297</v>
      </c>
      <c r="C25" s="4">
        <v>106677.45600000001</v>
      </c>
      <c r="D25" s="4">
        <v>62128.669739999998</v>
      </c>
      <c r="E25" s="4">
        <f t="shared" si="0"/>
        <v>44548.786260000008</v>
      </c>
      <c r="F25" s="19">
        <f t="shared" si="1"/>
        <v>58.239736931859333</v>
      </c>
    </row>
    <row r="26" spans="2:6" x14ac:dyDescent="0.25">
      <c r="B26" s="20" t="s">
        <v>20</v>
      </c>
      <c r="C26" s="4">
        <v>700893</v>
      </c>
      <c r="D26" s="4">
        <v>473825.36862999998</v>
      </c>
      <c r="E26" s="4">
        <f t="shared" si="0"/>
        <v>227067.63137000002</v>
      </c>
      <c r="F26" s="19">
        <f t="shared" si="1"/>
        <v>67.603096140209701</v>
      </c>
    </row>
    <row r="27" spans="2:6" x14ac:dyDescent="0.25">
      <c r="B27" s="20" t="s">
        <v>21</v>
      </c>
      <c r="C27" s="4">
        <v>21307979.465</v>
      </c>
      <c r="D27" s="4">
        <v>15763418.024200002</v>
      </c>
      <c r="E27" s="4">
        <f t="shared" si="0"/>
        <v>5544561.4407999981</v>
      </c>
      <c r="F27" s="19">
        <f t="shared" si="1"/>
        <v>73.978943193992805</v>
      </c>
    </row>
    <row r="28" spans="2:6" x14ac:dyDescent="0.25">
      <c r="B28" s="20" t="s">
        <v>22</v>
      </c>
      <c r="C28" s="4">
        <v>1949796.956</v>
      </c>
      <c r="D28" s="4">
        <v>1549535.2061299998</v>
      </c>
      <c r="E28" s="4">
        <f t="shared" si="0"/>
        <v>400261.74987000017</v>
      </c>
      <c r="F28" s="19">
        <f t="shared" si="1"/>
        <v>79.471618896608831</v>
      </c>
    </row>
    <row r="29" spans="2:6" x14ac:dyDescent="0.25">
      <c r="B29" s="1" t="s">
        <v>23</v>
      </c>
      <c r="C29" s="4">
        <v>2703974.983</v>
      </c>
      <c r="D29" s="4">
        <v>995206.91726000002</v>
      </c>
      <c r="E29" s="4">
        <f t="shared" si="0"/>
        <v>1708768.06574</v>
      </c>
      <c r="F29" s="19">
        <f t="shared" si="1"/>
        <v>36.805330060999317</v>
      </c>
    </row>
    <row r="30" spans="2:6" x14ac:dyDescent="0.25">
      <c r="B30" s="1" t="s">
        <v>296</v>
      </c>
      <c r="C30" s="4">
        <v>1113428</v>
      </c>
      <c r="D30" s="4">
        <v>350208.08747000003</v>
      </c>
      <c r="E30" s="4">
        <f t="shared" si="0"/>
        <v>763219.91252999997</v>
      </c>
      <c r="F30" s="19">
        <f t="shared" si="1"/>
        <v>31.453141781058143</v>
      </c>
    </row>
    <row r="31" spans="2:6" x14ac:dyDescent="0.25">
      <c r="B31" s="1" t="s">
        <v>24</v>
      </c>
      <c r="C31" s="4">
        <v>21735232.878249999</v>
      </c>
      <c r="D31" s="4">
        <v>15194998.1625</v>
      </c>
      <c r="E31" s="4">
        <f t="shared" si="0"/>
        <v>6540234.7157499995</v>
      </c>
      <c r="F31" s="19">
        <f t="shared" si="1"/>
        <v>69.909525458571565</v>
      </c>
    </row>
    <row r="32" spans="2:6" x14ac:dyDescent="0.25">
      <c r="B32" s="1" t="s">
        <v>25</v>
      </c>
      <c r="C32" s="4">
        <v>43844013.715000004</v>
      </c>
      <c r="D32" s="4">
        <v>17045245.919459999</v>
      </c>
      <c r="E32" s="4">
        <f t="shared" si="0"/>
        <v>26798767.795540005</v>
      </c>
      <c r="F32" s="19">
        <f t="shared" si="1"/>
        <v>38.877019860133025</v>
      </c>
    </row>
    <row r="33" spans="2:6" x14ac:dyDescent="0.25">
      <c r="B33" s="1" t="s">
        <v>26</v>
      </c>
      <c r="C33" s="4">
        <v>4586698</v>
      </c>
      <c r="D33" s="4">
        <v>1791002.48355</v>
      </c>
      <c r="E33" s="4">
        <f t="shared" si="0"/>
        <v>2795695.51645</v>
      </c>
      <c r="F33" s="19">
        <f t="shared" si="1"/>
        <v>39.047752512809872</v>
      </c>
    </row>
    <row r="34" spans="2:6" x14ac:dyDescent="0.25">
      <c r="B34" s="1" t="s">
        <v>295</v>
      </c>
      <c r="C34" s="4">
        <v>13922447</v>
      </c>
      <c r="D34" s="4">
        <v>3488400.63906</v>
      </c>
      <c r="E34" s="4">
        <f t="shared" si="0"/>
        <v>10434046.36094</v>
      </c>
      <c r="F34" s="19">
        <f t="shared" si="1"/>
        <v>25.055944828233141</v>
      </c>
    </row>
    <row r="35" spans="2:6" x14ac:dyDescent="0.25">
      <c r="B35" s="1" t="s">
        <v>27</v>
      </c>
      <c r="C35" s="4">
        <v>211044</v>
      </c>
      <c r="D35" s="4">
        <v>120364.71369999999</v>
      </c>
      <c r="E35" s="4">
        <f t="shared" si="0"/>
        <v>90679.286300000007</v>
      </c>
      <c r="F35" s="19">
        <f t="shared" si="1"/>
        <v>57.032994873107022</v>
      </c>
    </row>
    <row r="36" spans="2:6" x14ac:dyDescent="0.25">
      <c r="B36" s="1" t="s">
        <v>28</v>
      </c>
      <c r="C36" s="4">
        <v>470883.71500000003</v>
      </c>
      <c r="D36" s="4">
        <v>366745.76379000006</v>
      </c>
      <c r="E36" s="4">
        <f t="shared" si="0"/>
        <v>104137.95120999997</v>
      </c>
      <c r="F36" s="19">
        <f t="shared" si="1"/>
        <v>77.884571521017676</v>
      </c>
    </row>
    <row r="37" spans="2:6" x14ac:dyDescent="0.25">
      <c r="B37" s="1" t="s">
        <v>29</v>
      </c>
      <c r="C37" s="4">
        <v>9086965.1170000006</v>
      </c>
      <c r="D37" s="4">
        <v>3235350.4590500002</v>
      </c>
      <c r="E37" s="4">
        <f t="shared" si="0"/>
        <v>5851614.6579500008</v>
      </c>
      <c r="F37" s="19">
        <f t="shared" si="1"/>
        <v>35.604301517536022</v>
      </c>
    </row>
    <row r="38" spans="2:6" x14ac:dyDescent="0.25">
      <c r="B38" s="9" t="s">
        <v>30</v>
      </c>
      <c r="C38" s="4">
        <v>638763.09699999995</v>
      </c>
      <c r="D38" s="4">
        <v>375539.62267000001</v>
      </c>
      <c r="E38" s="4">
        <f t="shared" si="0"/>
        <v>263223.47432999994</v>
      </c>
      <c r="F38" s="19">
        <f t="shared" si="1"/>
        <v>58.791690445761624</v>
      </c>
    </row>
    <row r="39" spans="2:6" x14ac:dyDescent="0.25">
      <c r="B39" s="1" t="s">
        <v>294</v>
      </c>
      <c r="C39" s="4">
        <v>78921</v>
      </c>
      <c r="D39" s="4">
        <v>71935.237500000017</v>
      </c>
      <c r="E39" s="4">
        <f t="shared" si="0"/>
        <v>6985.7624999999825</v>
      </c>
      <c r="F39" s="19">
        <f t="shared" si="1"/>
        <v>91.148411069297168</v>
      </c>
    </row>
    <row r="40" spans="2:6" x14ac:dyDescent="0.25">
      <c r="B40" s="1" t="s">
        <v>31</v>
      </c>
      <c r="C40" s="4">
        <v>1450050.7830000001</v>
      </c>
      <c r="D40" s="4">
        <v>740209.56088</v>
      </c>
      <c r="E40" s="4">
        <f t="shared" si="0"/>
        <v>709841.22212000005</v>
      </c>
      <c r="F40" s="19">
        <f t="shared" si="1"/>
        <v>51.047147421181037</v>
      </c>
    </row>
    <row r="41" spans="2:6" x14ac:dyDescent="0.25">
      <c r="B41" s="1" t="s">
        <v>32</v>
      </c>
      <c r="C41" s="4">
        <v>199</v>
      </c>
      <c r="D41" s="4">
        <v>196.18065999999999</v>
      </c>
      <c r="E41" s="4">
        <f t="shared" si="0"/>
        <v>2.8193400000000111</v>
      </c>
      <c r="F41" s="19">
        <f t="shared" si="1"/>
        <v>98.583246231155769</v>
      </c>
    </row>
    <row r="42" spans="2:6" x14ac:dyDescent="0.25">
      <c r="B42" s="1" t="s">
        <v>33</v>
      </c>
      <c r="C42" s="4">
        <v>3460137</v>
      </c>
      <c r="D42" s="4">
        <v>1980436.2480000001</v>
      </c>
      <c r="E42" s="4">
        <f t="shared" si="0"/>
        <v>1479700.7519999999</v>
      </c>
      <c r="F42" s="19">
        <f t="shared" si="1"/>
        <v>57.235775577672221</v>
      </c>
    </row>
    <row r="43" spans="2:6" x14ac:dyDescent="0.25">
      <c r="B43" s="1" t="s">
        <v>34</v>
      </c>
      <c r="C43" s="4">
        <v>128201</v>
      </c>
      <c r="D43" s="4">
        <v>73061.201849999998</v>
      </c>
      <c r="E43" s="4">
        <f t="shared" si="0"/>
        <v>55139.798150000002</v>
      </c>
      <c r="F43" s="19">
        <f t="shared" si="1"/>
        <v>56.989572507234733</v>
      </c>
    </row>
    <row r="44" spans="2:6" x14ac:dyDescent="0.25">
      <c r="B44" s="1" t="s">
        <v>35</v>
      </c>
      <c r="C44" s="4">
        <v>1000924</v>
      </c>
      <c r="D44" s="4">
        <v>749180.14754999999</v>
      </c>
      <c r="E44" s="4">
        <f t="shared" si="0"/>
        <v>251743.85245000001</v>
      </c>
      <c r="F44" s="19">
        <f t="shared" si="1"/>
        <v>74.848854413521906</v>
      </c>
    </row>
    <row r="45" spans="2:6" x14ac:dyDescent="0.25">
      <c r="B45" s="1" t="s">
        <v>36</v>
      </c>
      <c r="C45" s="4">
        <v>448457</v>
      </c>
      <c r="D45" s="4">
        <v>448450.86506000004</v>
      </c>
      <c r="E45" s="4">
        <f t="shared" si="0"/>
        <v>6.1349399999598972</v>
      </c>
      <c r="F45" s="19">
        <f t="shared" si="1"/>
        <v>99.998631989243123</v>
      </c>
    </row>
    <row r="46" spans="2:6" x14ac:dyDescent="0.25">
      <c r="B46" s="1" t="s">
        <v>37</v>
      </c>
      <c r="C46" s="4">
        <v>333612</v>
      </c>
      <c r="D46" s="4">
        <v>91419.428470000013</v>
      </c>
      <c r="E46" s="4">
        <f t="shared" si="0"/>
        <v>242192.57152999999</v>
      </c>
      <c r="F46" s="19">
        <f t="shared" si="1"/>
        <v>27.402919700130695</v>
      </c>
    </row>
    <row r="47" spans="2:6" x14ac:dyDescent="0.25">
      <c r="B47" s="1" t="s">
        <v>38</v>
      </c>
      <c r="C47" s="4">
        <v>72026</v>
      </c>
      <c r="D47" s="4">
        <v>53709.992180000001</v>
      </c>
      <c r="E47" s="4">
        <f t="shared" si="0"/>
        <v>18316.007819999999</v>
      </c>
      <c r="F47" s="19">
        <f t="shared" si="1"/>
        <v>74.570283203287701</v>
      </c>
    </row>
    <row r="48" spans="2:6" x14ac:dyDescent="0.25">
      <c r="C48" s="4"/>
      <c r="D48" s="4"/>
      <c r="E48" s="4"/>
      <c r="F48" s="19"/>
    </row>
    <row r="49" spans="1:6" ht="15" x14ac:dyDescent="0.4">
      <c r="A49" s="1" t="s">
        <v>39</v>
      </c>
      <c r="C49" s="8">
        <f>SUM(C51:C53)</f>
        <v>79668459.417999998</v>
      </c>
      <c r="D49" s="8">
        <f>SUM(D51:D53)</f>
        <v>75111559.726939991</v>
      </c>
      <c r="E49" s="8">
        <f>SUM(E51:E53)</f>
        <v>4556899.6910600075</v>
      </c>
      <c r="F49" s="19">
        <f>+D49/C49*100</f>
        <v>94.280170942993735</v>
      </c>
    </row>
    <row r="50" spans="1:6" x14ac:dyDescent="0.25">
      <c r="C50" s="4"/>
      <c r="D50" s="4"/>
      <c r="E50" s="4"/>
      <c r="F50" s="19"/>
    </row>
    <row r="51" spans="1:6" x14ac:dyDescent="0.25">
      <c r="B51" s="1" t="s">
        <v>40</v>
      </c>
      <c r="C51" s="4">
        <v>5704624.9009999996</v>
      </c>
      <c r="D51" s="4">
        <v>1150157.7830999999</v>
      </c>
      <c r="E51" s="4">
        <f>+C51-D51</f>
        <v>4554467.1179</v>
      </c>
      <c r="F51" s="19">
        <f>+D51/C51*100</f>
        <v>20.161847677283419</v>
      </c>
    </row>
    <row r="52" spans="1:6" ht="15.6" x14ac:dyDescent="0.25">
      <c r="B52" s="1" t="s">
        <v>54</v>
      </c>
      <c r="C52" s="4"/>
      <c r="D52" s="4"/>
      <c r="E52" s="4"/>
      <c r="F52" s="19"/>
    </row>
    <row r="53" spans="1:6" ht="15.6" x14ac:dyDescent="0.25">
      <c r="B53" s="1" t="s">
        <v>55</v>
      </c>
      <c r="C53" s="4">
        <v>73963834.517000005</v>
      </c>
      <c r="D53" s="4">
        <v>73961401.943839997</v>
      </c>
      <c r="E53" s="4">
        <f>+C53-D53</f>
        <v>2432.573160007596</v>
      </c>
      <c r="F53" s="19">
        <f>+D53/C53*100</f>
        <v>99.996711131628189</v>
      </c>
    </row>
    <row r="54" spans="1:6" x14ac:dyDescent="0.25">
      <c r="B54" s="1" t="s">
        <v>56</v>
      </c>
      <c r="C54" s="4">
        <v>211797</v>
      </c>
      <c r="D54" s="4">
        <v>209640.38683999999</v>
      </c>
      <c r="E54" s="4">
        <f>+C54-D54</f>
        <v>2156.6131600000081</v>
      </c>
      <c r="F54" s="19">
        <f>+D54/C54*100</f>
        <v>98.981754623531018</v>
      </c>
    </row>
    <row r="55" spans="1:6" x14ac:dyDescent="0.25">
      <c r="B55" s="1" t="s">
        <v>57</v>
      </c>
      <c r="C55" s="4"/>
      <c r="D55" s="4"/>
      <c r="E55" s="4"/>
    </row>
    <row r="56" spans="1:6" x14ac:dyDescent="0.25">
      <c r="C56" s="4"/>
      <c r="D56" s="4"/>
      <c r="E56" s="4"/>
    </row>
    <row r="57" spans="1:6" x14ac:dyDescent="0.25">
      <c r="A57" s="10"/>
      <c r="B57" s="10"/>
      <c r="C57" s="11"/>
      <c r="D57" s="11"/>
      <c r="E57" s="11"/>
      <c r="F57" s="21"/>
    </row>
    <row r="58" spans="1:6" x14ac:dyDescent="0.25">
      <c r="A58" s="12"/>
      <c r="B58" s="12"/>
      <c r="C58" s="13"/>
      <c r="D58" s="13"/>
      <c r="E58" s="13"/>
      <c r="F58" s="22"/>
    </row>
    <row r="59" spans="1:6" ht="15.6" x14ac:dyDescent="0.25">
      <c r="A59" s="14" t="s">
        <v>41</v>
      </c>
      <c r="B59" s="90" t="s">
        <v>293</v>
      </c>
      <c r="C59" s="90"/>
      <c r="D59" s="90"/>
      <c r="E59" s="90"/>
      <c r="F59" s="90"/>
    </row>
    <row r="60" spans="1:6" ht="28.8" customHeight="1" x14ac:dyDescent="0.25">
      <c r="A60" s="14" t="s">
        <v>42</v>
      </c>
      <c r="B60" s="90" t="s">
        <v>43</v>
      </c>
      <c r="C60" s="90"/>
      <c r="D60" s="90"/>
      <c r="E60" s="90"/>
      <c r="F60" s="90"/>
    </row>
    <row r="61" spans="1:6" ht="15.6" x14ac:dyDescent="0.25">
      <c r="A61" s="15" t="s">
        <v>44</v>
      </c>
      <c r="B61" s="12" t="s">
        <v>45</v>
      </c>
      <c r="C61" s="13"/>
      <c r="D61" s="13"/>
      <c r="E61" s="13"/>
      <c r="F61" s="22"/>
    </row>
    <row r="62" spans="1:6" ht="15.6" x14ac:dyDescent="0.25">
      <c r="A62" s="15" t="s">
        <v>46</v>
      </c>
      <c r="B62" s="12" t="s">
        <v>47</v>
      </c>
      <c r="C62" s="13"/>
      <c r="D62" s="13"/>
      <c r="E62" s="13"/>
      <c r="F62" s="22"/>
    </row>
    <row r="63" spans="1:6" ht="15.6" x14ac:dyDescent="0.25">
      <c r="A63" s="15" t="s">
        <v>48</v>
      </c>
      <c r="B63" s="12" t="s">
        <v>49</v>
      </c>
      <c r="C63" s="13"/>
      <c r="D63" s="13"/>
      <c r="E63" s="13"/>
      <c r="F63" s="22"/>
    </row>
    <row r="64" spans="1:6" ht="15.6" x14ac:dyDescent="0.25">
      <c r="A64" s="15" t="s">
        <v>50</v>
      </c>
      <c r="B64" s="12" t="s">
        <v>51</v>
      </c>
      <c r="C64" s="13"/>
      <c r="D64" s="13"/>
      <c r="E64" s="13"/>
      <c r="F64" s="22"/>
    </row>
    <row r="65" spans="1:6" ht="15.6" x14ac:dyDescent="0.25">
      <c r="A65" s="15" t="s">
        <v>52</v>
      </c>
      <c r="B65" s="12" t="s">
        <v>58</v>
      </c>
      <c r="C65" s="13"/>
      <c r="D65" s="13"/>
      <c r="E65" s="13"/>
      <c r="F65" s="22"/>
    </row>
    <row r="66" spans="1:6" x14ac:dyDescent="0.25">
      <c r="A66" s="12"/>
      <c r="B66" s="12"/>
      <c r="C66" s="4"/>
      <c r="D66" s="4"/>
      <c r="E66" s="4"/>
    </row>
    <row r="67" spans="1:6" x14ac:dyDescent="0.25">
      <c r="C67" s="4"/>
      <c r="D67" s="4"/>
      <c r="E67" s="4"/>
    </row>
    <row r="68" spans="1:6" x14ac:dyDescent="0.25">
      <c r="B68" s="90"/>
      <c r="C68" s="90"/>
      <c r="D68" s="90"/>
      <c r="E68" s="90"/>
      <c r="F68" s="90"/>
    </row>
    <row r="69" spans="1:6" x14ac:dyDescent="0.25">
      <c r="B69" s="12"/>
      <c r="C69" s="13"/>
      <c r="D69" s="13"/>
      <c r="E69" s="13"/>
      <c r="F69" s="22"/>
    </row>
    <row r="70" spans="1:6" x14ac:dyDescent="0.25">
      <c r="B70" s="12"/>
      <c r="C70" s="13"/>
      <c r="D70" s="13"/>
      <c r="E70" s="13"/>
      <c r="F70" s="22"/>
    </row>
    <row r="71" spans="1:6" x14ac:dyDescent="0.25">
      <c r="B71" s="12"/>
      <c r="C71" s="13"/>
      <c r="D71" s="13"/>
      <c r="E71" s="13"/>
      <c r="F71" s="22"/>
    </row>
    <row r="72" spans="1:6" x14ac:dyDescent="0.25">
      <c r="B72" s="12"/>
      <c r="C72" s="13"/>
      <c r="D72" s="13"/>
      <c r="E72" s="13"/>
      <c r="F72" s="22"/>
    </row>
    <row r="73" spans="1:6" x14ac:dyDescent="0.25">
      <c r="B73" s="12"/>
      <c r="C73" s="13"/>
      <c r="D73" s="13"/>
      <c r="E73" s="13"/>
      <c r="F73" s="22"/>
    </row>
    <row r="74" spans="1:6" x14ac:dyDescent="0.25">
      <c r="B74" s="12"/>
      <c r="C74" s="13"/>
      <c r="D74" s="13"/>
      <c r="E74" s="13"/>
      <c r="F74" s="22"/>
    </row>
    <row r="75" spans="1:6" x14ac:dyDescent="0.25">
      <c r="B75" s="12"/>
      <c r="C75" s="4"/>
      <c r="D75" s="4"/>
      <c r="E75" s="4"/>
    </row>
    <row r="76" spans="1:6" x14ac:dyDescent="0.25">
      <c r="C76" s="4"/>
      <c r="D76" s="4"/>
      <c r="E76" s="4"/>
    </row>
    <row r="77" spans="1:6" x14ac:dyDescent="0.25">
      <c r="C77" s="4"/>
      <c r="D77" s="4"/>
      <c r="E77" s="4"/>
    </row>
  </sheetData>
  <mergeCells count="9">
    <mergeCell ref="B68:F68"/>
    <mergeCell ref="B60:F60"/>
    <mergeCell ref="A1:F1"/>
    <mergeCell ref="A5:B6"/>
    <mergeCell ref="B59:F59"/>
    <mergeCell ref="C5:C6"/>
    <mergeCell ref="D5:D6"/>
    <mergeCell ref="E5:E6"/>
    <mergeCell ref="F5:F6"/>
  </mergeCells>
  <pageMargins left="0.49" right="0.2" top="0.61" bottom="0.23" header="0.17" footer="0.17"/>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18E0-8C4F-4DE4-A70E-654C66964FF8}">
  <dimension ref="A1:T329"/>
  <sheetViews>
    <sheetView view="pageBreakPreview" zoomScale="115" zoomScaleNormal="100" zoomScaleSheetLayoutView="115" workbookViewId="0">
      <pane ySplit="7" topLeftCell="A284" activePane="bottomLeft" state="frozen"/>
      <selection pane="bottomLeft" activeCell="B298" sqref="B298"/>
    </sheetView>
  </sheetViews>
  <sheetFormatPr defaultColWidth="9.109375" defaultRowHeight="10.199999999999999" x14ac:dyDescent="0.2"/>
  <cols>
    <col min="1" max="1" width="25" style="37" customWidth="1"/>
    <col min="2" max="3" width="12.44140625" style="37" customWidth="1"/>
    <col min="4" max="4" width="11.33203125" style="37" customWidth="1"/>
    <col min="5" max="5" width="12.44140625" style="77" customWidth="1"/>
    <col min="6" max="6" width="11.33203125" style="78" customWidth="1"/>
    <col min="7" max="7" width="11.33203125" style="79" customWidth="1"/>
    <col min="8" max="8" width="8.33203125" style="78" customWidth="1"/>
    <col min="9" max="16384" width="9.109375" style="78"/>
  </cols>
  <sheetData>
    <row r="1" spans="1:20" s="24" customFormat="1" ht="9" customHeight="1" x14ac:dyDescent="0.25">
      <c r="A1" s="23"/>
      <c r="F1" s="25"/>
      <c r="G1" s="25"/>
      <c r="K1" s="27"/>
      <c r="L1" s="27"/>
      <c r="M1" s="27"/>
      <c r="N1" s="27"/>
      <c r="O1" s="27"/>
      <c r="P1" s="27"/>
      <c r="Q1" s="27"/>
      <c r="R1" s="27"/>
    </row>
    <row r="2" spans="1:20" s="27" customFormat="1" ht="15" x14ac:dyDescent="0.4">
      <c r="A2" s="81" t="s">
        <v>280</v>
      </c>
      <c r="B2" s="26"/>
      <c r="C2" s="26"/>
      <c r="D2" s="26"/>
      <c r="E2" s="26"/>
      <c r="F2" s="26"/>
      <c r="G2" s="26"/>
    </row>
    <row r="3" spans="1:20" s="27" customFormat="1" x14ac:dyDescent="0.2">
      <c r="A3" s="28" t="s">
        <v>59</v>
      </c>
      <c r="B3" s="26"/>
      <c r="C3" s="26"/>
      <c r="D3" s="26"/>
      <c r="E3" s="26"/>
      <c r="F3" s="29"/>
      <c r="G3" s="29"/>
    </row>
    <row r="4" spans="1:20" s="27" customFormat="1" x14ac:dyDescent="0.2">
      <c r="A4" s="30" t="s">
        <v>60</v>
      </c>
      <c r="B4" s="31"/>
      <c r="C4" s="31"/>
      <c r="D4" s="31"/>
      <c r="E4" s="31"/>
      <c r="F4" s="31"/>
      <c r="G4" s="31"/>
    </row>
    <row r="5" spans="1:20" s="33" customFormat="1" ht="6" customHeight="1" x14ac:dyDescent="0.25">
      <c r="A5" s="102" t="s">
        <v>61</v>
      </c>
      <c r="B5" s="32"/>
      <c r="C5" s="97" t="s">
        <v>62</v>
      </c>
      <c r="D5" s="97"/>
      <c r="E5" s="98"/>
      <c r="F5" s="32"/>
      <c r="G5" s="80"/>
      <c r="H5" s="80"/>
      <c r="K5" s="105"/>
      <c r="L5" s="106"/>
      <c r="M5" s="106"/>
      <c r="N5" s="106"/>
      <c r="O5" s="106"/>
      <c r="P5" s="106"/>
      <c r="Q5" s="107"/>
      <c r="R5" s="107"/>
    </row>
    <row r="6" spans="1:20" s="33" customFormat="1" ht="12" customHeight="1" x14ac:dyDescent="0.25">
      <c r="A6" s="103"/>
      <c r="B6" s="108" t="s">
        <v>63</v>
      </c>
      <c r="C6" s="99"/>
      <c r="D6" s="99"/>
      <c r="E6" s="100"/>
      <c r="F6" s="110" t="s">
        <v>5</v>
      </c>
      <c r="G6" s="112" t="s">
        <v>302</v>
      </c>
      <c r="H6" s="114" t="s">
        <v>300</v>
      </c>
      <c r="K6" s="105"/>
      <c r="L6" s="106"/>
      <c r="M6" s="106"/>
      <c r="N6" s="106"/>
      <c r="O6" s="106"/>
      <c r="P6" s="106"/>
      <c r="Q6" s="107"/>
      <c r="R6" s="107"/>
    </row>
    <row r="7" spans="1:20" s="33" customFormat="1" ht="42.75" customHeight="1" x14ac:dyDescent="0.25">
      <c r="A7" s="104"/>
      <c r="B7" s="109"/>
      <c r="C7" s="34" t="s">
        <v>64</v>
      </c>
      <c r="D7" s="34" t="s">
        <v>65</v>
      </c>
      <c r="E7" s="34" t="s">
        <v>0</v>
      </c>
      <c r="F7" s="111"/>
      <c r="G7" s="113"/>
      <c r="H7" s="115"/>
      <c r="J7" s="82">
        <f>SUM(J10:J287)</f>
        <v>0</v>
      </c>
      <c r="K7" s="105"/>
      <c r="L7" s="88"/>
      <c r="M7" s="88"/>
      <c r="N7" s="88"/>
      <c r="O7" s="88"/>
      <c r="P7" s="88"/>
      <c r="Q7" s="107"/>
      <c r="R7" s="107"/>
    </row>
    <row r="8" spans="1:20" s="37" customFormat="1" x14ac:dyDescent="0.2">
      <c r="A8" s="35"/>
      <c r="B8" s="36"/>
      <c r="C8" s="36"/>
      <c r="D8" s="36"/>
      <c r="E8" s="36"/>
      <c r="F8" s="36"/>
      <c r="G8" s="36"/>
      <c r="H8" s="36"/>
      <c r="K8" s="78"/>
      <c r="L8" s="78"/>
      <c r="M8" s="78"/>
      <c r="N8" s="78"/>
      <c r="O8" s="78"/>
      <c r="P8" s="78"/>
      <c r="Q8" s="78"/>
      <c r="R8" s="78"/>
    </row>
    <row r="9" spans="1:20" s="37" customFormat="1" ht="13.8" x14ac:dyDescent="0.25">
      <c r="A9" s="38" t="s">
        <v>303</v>
      </c>
      <c r="B9" s="36"/>
      <c r="C9" s="36"/>
      <c r="D9" s="36"/>
      <c r="E9" s="36"/>
      <c r="F9" s="36"/>
      <c r="G9" s="36"/>
      <c r="H9" s="36"/>
      <c r="K9" s="78"/>
      <c r="L9" s="78"/>
      <c r="M9" s="78"/>
      <c r="N9" s="78"/>
      <c r="O9" s="78"/>
      <c r="P9" s="78"/>
      <c r="Q9" s="78"/>
      <c r="R9" s="78"/>
    </row>
    <row r="10" spans="1:20" s="37" customFormat="1" ht="11.25" customHeight="1" x14ac:dyDescent="0.2">
      <c r="A10" s="39" t="s">
        <v>66</v>
      </c>
      <c r="B10" s="40">
        <f t="shared" ref="B10:G10" si="0">SUM(B11:B15)</f>
        <v>1829304</v>
      </c>
      <c r="C10" s="83">
        <v>1199240.0539299999</v>
      </c>
      <c r="D10" s="40">
        <f t="shared" si="0"/>
        <v>120435.97062999998</v>
      </c>
      <c r="E10" s="83">
        <f t="shared" si="0"/>
        <v>1319676.02456</v>
      </c>
      <c r="F10" s="83">
        <f t="shared" si="0"/>
        <v>509627.97544000007</v>
      </c>
      <c r="G10" s="83">
        <f t="shared" si="0"/>
        <v>630063.94607000006</v>
      </c>
      <c r="H10" s="41">
        <f t="shared" ref="H10:H41" si="1">IFERROR(E10/B10*100,"")</f>
        <v>72.140881152613233</v>
      </c>
      <c r="I10" s="42"/>
      <c r="J10" s="42">
        <f>COUNTIF(K10,"&lt;0")</f>
        <v>0</v>
      </c>
      <c r="K10" s="89"/>
      <c r="L10" s="89"/>
      <c r="M10" s="89"/>
      <c r="N10" s="89"/>
      <c r="O10" s="89"/>
      <c r="P10" s="89"/>
      <c r="Q10" s="89"/>
      <c r="R10" s="89"/>
      <c r="S10" s="42"/>
      <c r="T10" s="42"/>
    </row>
    <row r="11" spans="1:20" s="37" customFormat="1" ht="11.25" customHeight="1" x14ac:dyDescent="0.2">
      <c r="A11" s="43" t="s">
        <v>67</v>
      </c>
      <c r="B11" s="44">
        <v>500590</v>
      </c>
      <c r="C11" s="44">
        <v>262663.89309999999</v>
      </c>
      <c r="D11" s="44">
        <v>91019.23749</v>
      </c>
      <c r="E11" s="44">
        <f>C11+D11</f>
        <v>353683.13058999996</v>
      </c>
      <c r="F11" s="44">
        <f>B11-E11</f>
        <v>146906.86941000004</v>
      </c>
      <c r="G11" s="44">
        <f>B11-C11</f>
        <v>237926.10690000001</v>
      </c>
      <c r="H11" s="41">
        <f t="shared" si="1"/>
        <v>70.653255276773393</v>
      </c>
      <c r="J11" s="42">
        <f t="shared" ref="J11:J74" si="2">COUNTIF(K11,"&lt;0")</f>
        <v>0</v>
      </c>
      <c r="K11" s="89"/>
      <c r="L11" s="89"/>
      <c r="M11" s="89"/>
      <c r="N11" s="89"/>
      <c r="O11" s="89"/>
      <c r="P11" s="89"/>
      <c r="Q11" s="89"/>
      <c r="R11" s="89"/>
    </row>
    <row r="12" spans="1:20" s="37" customFormat="1" ht="11.25" customHeight="1" x14ac:dyDescent="0.2">
      <c r="A12" s="45" t="s">
        <v>68</v>
      </c>
      <c r="B12" s="44">
        <v>24683</v>
      </c>
      <c r="C12" s="44">
        <v>10958.34231</v>
      </c>
      <c r="D12" s="44">
        <v>7122.0965800000004</v>
      </c>
      <c r="E12" s="44">
        <f t="shared" ref="E12:E21" si="3">C12+D12</f>
        <v>18080.438890000001</v>
      </c>
      <c r="F12" s="44">
        <f>B12-E12</f>
        <v>6602.5611099999987</v>
      </c>
      <c r="G12" s="44">
        <f>B12-C12</f>
        <v>13724.65769</v>
      </c>
      <c r="H12" s="41">
        <f t="shared" si="1"/>
        <v>73.250572823400731</v>
      </c>
      <c r="J12" s="42">
        <f t="shared" si="2"/>
        <v>0</v>
      </c>
      <c r="K12" s="89"/>
      <c r="L12" s="89"/>
      <c r="M12" s="89"/>
      <c r="N12" s="89"/>
      <c r="O12" s="89"/>
      <c r="P12" s="89"/>
      <c r="Q12" s="89"/>
      <c r="R12" s="89"/>
    </row>
    <row r="13" spans="1:20" s="37" customFormat="1" ht="11.25" customHeight="1" x14ac:dyDescent="0.2">
      <c r="A13" s="43" t="s">
        <v>69</v>
      </c>
      <c r="B13" s="44">
        <v>40579</v>
      </c>
      <c r="C13" s="44">
        <v>23335.688890000001</v>
      </c>
      <c r="D13" s="44">
        <v>17236.998909999998</v>
      </c>
      <c r="E13" s="44">
        <f t="shared" si="3"/>
        <v>40572.6878</v>
      </c>
      <c r="F13" s="44">
        <f>B13-E13</f>
        <v>6.3122000000003027</v>
      </c>
      <c r="G13" s="44">
        <f>B13-C13</f>
        <v>17243.311109999999</v>
      </c>
      <c r="H13" s="41">
        <f t="shared" si="1"/>
        <v>99.984444663495893</v>
      </c>
      <c r="J13" s="42">
        <f t="shared" si="2"/>
        <v>0</v>
      </c>
      <c r="K13" s="89"/>
      <c r="L13" s="89"/>
      <c r="M13" s="89"/>
      <c r="N13" s="89"/>
      <c r="O13" s="89"/>
      <c r="P13" s="89"/>
      <c r="Q13" s="89"/>
      <c r="R13" s="89"/>
    </row>
    <row r="14" spans="1:20" s="37" customFormat="1" ht="11.25" customHeight="1" x14ac:dyDescent="0.2">
      <c r="A14" s="43" t="s">
        <v>70</v>
      </c>
      <c r="B14" s="44">
        <v>1248434</v>
      </c>
      <c r="C14" s="44">
        <v>889260.93122000003</v>
      </c>
      <c r="D14" s="44">
        <v>4297.1399000000001</v>
      </c>
      <c r="E14" s="44">
        <f t="shared" si="3"/>
        <v>893558.07111999998</v>
      </c>
      <c r="F14" s="44">
        <f>B14-E14</f>
        <v>354875.92888000002</v>
      </c>
      <c r="G14" s="44">
        <f>B14-C14</f>
        <v>359173.06877999997</v>
      </c>
      <c r="H14" s="41">
        <f t="shared" si="1"/>
        <v>71.574313990166885</v>
      </c>
      <c r="J14" s="42">
        <f t="shared" si="2"/>
        <v>0</v>
      </c>
      <c r="K14" s="89"/>
      <c r="L14" s="89"/>
      <c r="M14" s="89"/>
      <c r="N14" s="89"/>
      <c r="O14" s="89"/>
      <c r="P14" s="89"/>
      <c r="Q14" s="89"/>
      <c r="R14" s="89"/>
    </row>
    <row r="15" spans="1:20" s="37" customFormat="1" ht="11.25" customHeight="1" x14ac:dyDescent="0.2">
      <c r="A15" s="43" t="s">
        <v>71</v>
      </c>
      <c r="B15" s="44">
        <v>15018</v>
      </c>
      <c r="C15" s="44">
        <v>13021.198410000001</v>
      </c>
      <c r="D15" s="44">
        <v>760.49775</v>
      </c>
      <c r="E15" s="44">
        <f t="shared" si="3"/>
        <v>13781.696160000001</v>
      </c>
      <c r="F15" s="44">
        <f>B15-E15</f>
        <v>1236.3038399999987</v>
      </c>
      <c r="G15" s="44">
        <f>B15-C15</f>
        <v>1996.8015899999991</v>
      </c>
      <c r="H15" s="41">
        <f t="shared" si="1"/>
        <v>91.767852976428301</v>
      </c>
      <c r="J15" s="42">
        <f t="shared" si="2"/>
        <v>0</v>
      </c>
      <c r="K15" s="89"/>
      <c r="L15" s="89"/>
      <c r="M15" s="89"/>
      <c r="N15" s="89"/>
      <c r="O15" s="89"/>
      <c r="P15" s="89"/>
      <c r="Q15" s="89"/>
      <c r="R15" s="89"/>
    </row>
    <row r="16" spans="1:20" s="37" customFormat="1" ht="11.25" customHeight="1" x14ac:dyDescent="0.2">
      <c r="B16" s="46"/>
      <c r="C16" s="46"/>
      <c r="D16" s="46"/>
      <c r="E16" s="46"/>
      <c r="F16" s="46"/>
      <c r="G16" s="46"/>
      <c r="H16" s="41" t="str">
        <f t="shared" si="1"/>
        <v/>
      </c>
      <c r="J16" s="42">
        <f t="shared" si="2"/>
        <v>0</v>
      </c>
      <c r="K16" s="89"/>
      <c r="L16" s="89"/>
      <c r="M16" s="89"/>
      <c r="N16" s="89"/>
      <c r="O16" s="89"/>
      <c r="P16" s="89"/>
      <c r="Q16" s="89"/>
      <c r="R16" s="89"/>
    </row>
    <row r="17" spans="1:18" s="37" customFormat="1" ht="11.25" customHeight="1" x14ac:dyDescent="0.2">
      <c r="A17" s="39" t="s">
        <v>72</v>
      </c>
      <c r="B17" s="44">
        <v>681176</v>
      </c>
      <c r="C17" s="44">
        <v>649002.31388999999</v>
      </c>
      <c r="D17" s="44">
        <v>32150.59015</v>
      </c>
      <c r="E17" s="44">
        <f t="shared" si="3"/>
        <v>681152.90403999994</v>
      </c>
      <c r="F17" s="44">
        <f>B17-E17</f>
        <v>23.095960000064224</v>
      </c>
      <c r="G17" s="44">
        <f>B17-C17</f>
        <v>32173.68611000001</v>
      </c>
      <c r="H17" s="41">
        <f t="shared" si="1"/>
        <v>99.996609399039301</v>
      </c>
      <c r="J17" s="42">
        <f t="shared" si="2"/>
        <v>0</v>
      </c>
      <c r="K17" s="89"/>
      <c r="L17" s="89"/>
      <c r="M17" s="89"/>
      <c r="N17" s="89"/>
      <c r="O17" s="89"/>
      <c r="P17" s="89"/>
      <c r="Q17" s="89"/>
      <c r="R17" s="89"/>
    </row>
    <row r="18" spans="1:18" s="37" customFormat="1" ht="11.25" customHeight="1" x14ac:dyDescent="0.2">
      <c r="A18" s="43"/>
      <c r="B18" s="47"/>
      <c r="C18" s="46"/>
      <c r="D18" s="47"/>
      <c r="E18" s="46"/>
      <c r="F18" s="46"/>
      <c r="G18" s="46"/>
      <c r="H18" s="41" t="str">
        <f t="shared" si="1"/>
        <v/>
      </c>
      <c r="J18" s="42">
        <f t="shared" si="2"/>
        <v>0</v>
      </c>
      <c r="K18" s="89"/>
      <c r="L18" s="89"/>
      <c r="M18" s="89"/>
      <c r="N18" s="89"/>
      <c r="O18" s="89"/>
      <c r="P18" s="89"/>
      <c r="Q18" s="89"/>
      <c r="R18" s="89"/>
    </row>
    <row r="19" spans="1:18" s="37" customFormat="1" ht="11.25" customHeight="1" x14ac:dyDescent="0.2">
      <c r="A19" s="39" t="s">
        <v>73</v>
      </c>
      <c r="B19" s="44">
        <v>245739</v>
      </c>
      <c r="C19" s="44">
        <v>55049.22234</v>
      </c>
      <c r="D19" s="44">
        <v>125327.70464</v>
      </c>
      <c r="E19" s="44">
        <f t="shared" si="3"/>
        <v>180376.92697999999</v>
      </c>
      <c r="F19" s="44">
        <f>B19-E19</f>
        <v>65362.073020000011</v>
      </c>
      <c r="G19" s="44">
        <f>B19-C19</f>
        <v>190689.77765999999</v>
      </c>
      <c r="H19" s="41">
        <f t="shared" si="1"/>
        <v>73.401831609960155</v>
      </c>
      <c r="J19" s="42">
        <f t="shared" si="2"/>
        <v>0</v>
      </c>
      <c r="K19" s="89"/>
      <c r="L19" s="89"/>
      <c r="M19" s="89"/>
      <c r="N19" s="89"/>
      <c r="O19" s="89"/>
      <c r="P19" s="89"/>
      <c r="Q19" s="89"/>
      <c r="R19" s="89"/>
    </row>
    <row r="20" spans="1:18" s="37" customFormat="1" ht="11.25" customHeight="1" x14ac:dyDescent="0.2">
      <c r="A20" s="43"/>
      <c r="B20" s="47"/>
      <c r="C20" s="46"/>
      <c r="D20" s="47"/>
      <c r="E20" s="46"/>
      <c r="F20" s="46"/>
      <c r="G20" s="46"/>
      <c r="H20" s="41" t="str">
        <f t="shared" si="1"/>
        <v/>
      </c>
      <c r="J20" s="42">
        <f t="shared" si="2"/>
        <v>0</v>
      </c>
      <c r="K20" s="89"/>
      <c r="L20" s="89"/>
      <c r="M20" s="89"/>
      <c r="N20" s="89"/>
      <c r="O20" s="89"/>
      <c r="P20" s="89"/>
      <c r="Q20" s="89"/>
      <c r="R20" s="89"/>
    </row>
    <row r="21" spans="1:18" s="37" customFormat="1" ht="11.25" customHeight="1" x14ac:dyDescent="0.2">
      <c r="A21" s="39" t="s">
        <v>74</v>
      </c>
      <c r="B21" s="44">
        <v>822285</v>
      </c>
      <c r="C21" s="44">
        <v>350890.98148000002</v>
      </c>
      <c r="D21" s="44">
        <v>40200.56437</v>
      </c>
      <c r="E21" s="44">
        <f t="shared" si="3"/>
        <v>391091.54584999999</v>
      </c>
      <c r="F21" s="44">
        <f>B21-E21</f>
        <v>431193.45415000001</v>
      </c>
      <c r="G21" s="44">
        <f>B21-C21</f>
        <v>471394.01851999998</v>
      </c>
      <c r="H21" s="41">
        <f t="shared" si="1"/>
        <v>47.561556619663499</v>
      </c>
      <c r="J21" s="42">
        <f t="shared" si="2"/>
        <v>0</v>
      </c>
      <c r="K21" s="89"/>
      <c r="L21" s="89"/>
      <c r="M21" s="89"/>
      <c r="N21" s="89"/>
      <c r="O21" s="89"/>
      <c r="P21" s="89"/>
      <c r="Q21" s="89"/>
      <c r="R21" s="89"/>
    </row>
    <row r="22" spans="1:18" s="37" customFormat="1" ht="11.25" customHeight="1" x14ac:dyDescent="0.2">
      <c r="A22" s="43"/>
      <c r="B22" s="46"/>
      <c r="C22" s="46"/>
      <c r="D22" s="46"/>
      <c r="E22" s="46"/>
      <c r="F22" s="46"/>
      <c r="G22" s="46"/>
      <c r="H22" s="41" t="str">
        <f t="shared" si="1"/>
        <v/>
      </c>
      <c r="J22" s="42">
        <f t="shared" si="2"/>
        <v>0</v>
      </c>
      <c r="K22" s="89"/>
      <c r="L22" s="89"/>
      <c r="M22" s="89"/>
      <c r="N22" s="89"/>
      <c r="O22" s="89"/>
      <c r="P22" s="89"/>
      <c r="Q22" s="89"/>
      <c r="R22" s="89"/>
    </row>
    <row r="23" spans="1:18" s="37" customFormat="1" ht="11.25" customHeight="1" x14ac:dyDescent="0.2">
      <c r="A23" s="39" t="s">
        <v>75</v>
      </c>
      <c r="B23" s="40">
        <f>SUM(B24:B33)</f>
        <v>988040</v>
      </c>
      <c r="C23" s="83">
        <v>637433.81081000029</v>
      </c>
      <c r="D23" s="40">
        <f>SUM(D24:D33)</f>
        <v>85949.383549999999</v>
      </c>
      <c r="E23" s="83">
        <f t="shared" ref="E23:G23" si="4">SUM(E24:E33)</f>
        <v>723383.19436000008</v>
      </c>
      <c r="F23" s="83">
        <f t="shared" si="4"/>
        <v>264656.80563999992</v>
      </c>
      <c r="G23" s="83">
        <f t="shared" si="4"/>
        <v>350606.18918999995</v>
      </c>
      <c r="H23" s="41">
        <f t="shared" si="1"/>
        <v>73.213958378203316</v>
      </c>
      <c r="J23" s="42">
        <f t="shared" si="2"/>
        <v>0</v>
      </c>
      <c r="K23" s="89"/>
      <c r="L23" s="89"/>
      <c r="M23" s="89"/>
      <c r="N23" s="89"/>
      <c r="O23" s="89"/>
      <c r="P23" s="89"/>
      <c r="Q23" s="89"/>
      <c r="R23" s="89"/>
    </row>
    <row r="24" spans="1:18" s="37" customFormat="1" ht="11.25" customHeight="1" x14ac:dyDescent="0.2">
      <c r="A24" s="43" t="s">
        <v>76</v>
      </c>
      <c r="B24" s="44">
        <v>540492</v>
      </c>
      <c r="C24" s="44">
        <v>362292.36657000013</v>
      </c>
      <c r="D24" s="44">
        <v>51549.86247</v>
      </c>
      <c r="E24" s="44">
        <f t="shared" ref="E24:E33" si="5">C24+D24</f>
        <v>413842.22904000012</v>
      </c>
      <c r="F24" s="44">
        <f t="shared" ref="F24:F33" si="6">B24-E24</f>
        <v>126649.77095999988</v>
      </c>
      <c r="G24" s="44">
        <f t="shared" ref="G24:G33" si="7">B24-C24</f>
        <v>178199.63342999987</v>
      </c>
      <c r="H24" s="41">
        <f t="shared" si="1"/>
        <v>76.567688150795959</v>
      </c>
      <c r="J24" s="42">
        <f t="shared" si="2"/>
        <v>0</v>
      </c>
      <c r="K24" s="89"/>
      <c r="L24" s="89"/>
      <c r="M24" s="89"/>
      <c r="N24" s="89"/>
      <c r="O24" s="89"/>
      <c r="P24" s="89"/>
      <c r="Q24" s="89"/>
      <c r="R24" s="89"/>
    </row>
    <row r="25" spans="1:18" s="37" customFormat="1" ht="11.25" customHeight="1" x14ac:dyDescent="0.2">
      <c r="A25" s="43" t="s">
        <v>77</v>
      </c>
      <c r="B25" s="44">
        <v>105485</v>
      </c>
      <c r="C25" s="44">
        <v>19333.141789999998</v>
      </c>
      <c r="D25" s="44">
        <v>975.29463999999996</v>
      </c>
      <c r="E25" s="44">
        <f t="shared" si="5"/>
        <v>20308.436429999998</v>
      </c>
      <c r="F25" s="44">
        <f t="shared" si="6"/>
        <v>85176.563569999998</v>
      </c>
      <c r="G25" s="44">
        <f t="shared" si="7"/>
        <v>86151.858210000006</v>
      </c>
      <c r="H25" s="41">
        <f t="shared" si="1"/>
        <v>19.2524400910082</v>
      </c>
      <c r="J25" s="42">
        <f t="shared" si="2"/>
        <v>0</v>
      </c>
      <c r="K25" s="89"/>
      <c r="L25" s="89"/>
      <c r="M25" s="89"/>
      <c r="N25" s="89"/>
      <c r="O25" s="89"/>
      <c r="P25" s="89"/>
      <c r="Q25" s="89"/>
      <c r="R25" s="89"/>
    </row>
    <row r="26" spans="1:18" s="37" customFormat="1" ht="11.25" customHeight="1" x14ac:dyDescent="0.2">
      <c r="A26" s="43" t="s">
        <v>78</v>
      </c>
      <c r="B26" s="44">
        <v>210490</v>
      </c>
      <c r="C26" s="44">
        <v>152472.04094000001</v>
      </c>
      <c r="D26" s="44">
        <v>13964.866439999998</v>
      </c>
      <c r="E26" s="44">
        <f t="shared" si="5"/>
        <v>166436.90737999999</v>
      </c>
      <c r="F26" s="44">
        <f t="shared" si="6"/>
        <v>44053.09262000001</v>
      </c>
      <c r="G26" s="44">
        <f t="shared" si="7"/>
        <v>58017.959059999994</v>
      </c>
      <c r="H26" s="41">
        <f t="shared" si="1"/>
        <v>79.071170782459959</v>
      </c>
      <c r="J26" s="42">
        <f t="shared" si="2"/>
        <v>0</v>
      </c>
      <c r="K26" s="89"/>
      <c r="L26" s="89"/>
      <c r="M26" s="89"/>
      <c r="N26" s="89"/>
      <c r="O26" s="89"/>
      <c r="P26" s="89"/>
      <c r="Q26" s="89"/>
      <c r="R26" s="89"/>
    </row>
    <row r="27" spans="1:18" s="37" customFormat="1" ht="11.25" customHeight="1" x14ac:dyDescent="0.2">
      <c r="A27" s="43" t="s">
        <v>79</v>
      </c>
      <c r="B27" s="44">
        <v>8256</v>
      </c>
      <c r="C27" s="44">
        <v>6177.1883699999998</v>
      </c>
      <c r="D27" s="44">
        <v>1994.7050800000002</v>
      </c>
      <c r="E27" s="44">
        <f t="shared" si="5"/>
        <v>8171.8934499999996</v>
      </c>
      <c r="F27" s="44">
        <f t="shared" si="6"/>
        <v>84.106550000000425</v>
      </c>
      <c r="G27" s="44">
        <f t="shared" si="7"/>
        <v>2078.8116300000002</v>
      </c>
      <c r="H27" s="41">
        <f t="shared" si="1"/>
        <v>98.981267562984485</v>
      </c>
      <c r="J27" s="42">
        <f t="shared" si="2"/>
        <v>0</v>
      </c>
      <c r="K27" s="89"/>
      <c r="L27" s="89"/>
      <c r="M27" s="89"/>
      <c r="N27" s="89"/>
      <c r="O27" s="89"/>
      <c r="P27" s="89"/>
      <c r="Q27" s="89"/>
      <c r="R27" s="89"/>
    </row>
    <row r="28" spans="1:18" s="37" customFormat="1" ht="11.25" customHeight="1" x14ac:dyDescent="0.2">
      <c r="A28" s="43" t="s">
        <v>80</v>
      </c>
      <c r="B28" s="44">
        <v>24456</v>
      </c>
      <c r="C28" s="44">
        <v>19269.357410000001</v>
      </c>
      <c r="D28" s="44">
        <v>3613.2788399999999</v>
      </c>
      <c r="E28" s="44">
        <f t="shared" si="5"/>
        <v>22882.63625</v>
      </c>
      <c r="F28" s="44">
        <f t="shared" si="6"/>
        <v>1573.3637500000004</v>
      </c>
      <c r="G28" s="44">
        <f t="shared" si="7"/>
        <v>5186.6425899999995</v>
      </c>
      <c r="H28" s="41">
        <f t="shared" si="1"/>
        <v>93.566553197579324</v>
      </c>
      <c r="J28" s="42">
        <f t="shared" si="2"/>
        <v>0</v>
      </c>
      <c r="K28" s="89"/>
      <c r="L28" s="89"/>
      <c r="M28" s="89"/>
      <c r="N28" s="89"/>
      <c r="O28" s="89"/>
      <c r="P28" s="89"/>
      <c r="Q28" s="89"/>
      <c r="R28" s="89"/>
    </row>
    <row r="29" spans="1:18" s="37" customFormat="1" ht="11.25" customHeight="1" x14ac:dyDescent="0.2">
      <c r="A29" s="43" t="s">
        <v>81</v>
      </c>
      <c r="B29" s="44">
        <v>37719</v>
      </c>
      <c r="C29" s="44">
        <v>35749.566859999999</v>
      </c>
      <c r="D29" s="44">
        <v>1969.4331399999999</v>
      </c>
      <c r="E29" s="44">
        <f t="shared" si="5"/>
        <v>37719</v>
      </c>
      <c r="F29" s="44">
        <f t="shared" si="6"/>
        <v>0</v>
      </c>
      <c r="G29" s="44">
        <f t="shared" si="7"/>
        <v>1969.433140000001</v>
      </c>
      <c r="H29" s="41">
        <f t="shared" si="1"/>
        <v>100</v>
      </c>
      <c r="J29" s="42">
        <f t="shared" si="2"/>
        <v>0</v>
      </c>
      <c r="K29" s="89"/>
      <c r="L29" s="89"/>
      <c r="M29" s="89"/>
      <c r="N29" s="89"/>
      <c r="O29" s="89"/>
      <c r="P29" s="89"/>
      <c r="Q29" s="89"/>
      <c r="R29" s="89"/>
    </row>
    <row r="30" spans="1:18" s="37" customFormat="1" ht="11.25" customHeight="1" x14ac:dyDescent="0.2">
      <c r="A30" s="43" t="s">
        <v>82</v>
      </c>
      <c r="B30" s="44">
        <v>16463</v>
      </c>
      <c r="C30" s="44">
        <v>11490.33453</v>
      </c>
      <c r="D30" s="44">
        <v>2104.0207599999999</v>
      </c>
      <c r="E30" s="44">
        <f t="shared" si="5"/>
        <v>13594.35529</v>
      </c>
      <c r="F30" s="44">
        <f t="shared" si="6"/>
        <v>2868.6447100000005</v>
      </c>
      <c r="G30" s="44">
        <f t="shared" si="7"/>
        <v>4972.6654699999999</v>
      </c>
      <c r="H30" s="41">
        <f t="shared" si="1"/>
        <v>82.575200692461877</v>
      </c>
      <c r="J30" s="42">
        <f t="shared" si="2"/>
        <v>0</v>
      </c>
      <c r="K30" s="89"/>
      <c r="L30" s="89"/>
      <c r="M30" s="89"/>
      <c r="N30" s="89"/>
      <c r="O30" s="89"/>
      <c r="P30" s="89"/>
      <c r="Q30" s="89"/>
      <c r="R30" s="89"/>
    </row>
    <row r="31" spans="1:18" s="37" customFormat="1" ht="11.25" customHeight="1" x14ac:dyDescent="0.2">
      <c r="A31" s="43" t="s">
        <v>83</v>
      </c>
      <c r="B31" s="44">
        <v>29505</v>
      </c>
      <c r="C31" s="44">
        <v>17064.238850000002</v>
      </c>
      <c r="D31" s="44">
        <v>8964.4430399999983</v>
      </c>
      <c r="E31" s="44">
        <f t="shared" si="5"/>
        <v>26028.68189</v>
      </c>
      <c r="F31" s="44">
        <f t="shared" si="6"/>
        <v>3476.3181100000002</v>
      </c>
      <c r="G31" s="44">
        <f t="shared" si="7"/>
        <v>12440.761149999998</v>
      </c>
      <c r="H31" s="41">
        <f t="shared" si="1"/>
        <v>88.217867785121157</v>
      </c>
      <c r="J31" s="42">
        <f t="shared" si="2"/>
        <v>0</v>
      </c>
      <c r="K31" s="89"/>
      <c r="L31" s="89"/>
      <c r="M31" s="89"/>
      <c r="N31" s="89"/>
      <c r="O31" s="89"/>
      <c r="P31" s="89"/>
      <c r="Q31" s="89"/>
      <c r="R31" s="89"/>
    </row>
    <row r="32" spans="1:18" s="37" customFormat="1" ht="11.25" customHeight="1" x14ac:dyDescent="0.2">
      <c r="A32" s="43" t="s">
        <v>84</v>
      </c>
      <c r="B32" s="44">
        <v>7040</v>
      </c>
      <c r="C32" s="44">
        <v>5585.4072800000004</v>
      </c>
      <c r="D32" s="44">
        <v>722.98659999999995</v>
      </c>
      <c r="E32" s="44">
        <f t="shared" si="5"/>
        <v>6308.3938800000005</v>
      </c>
      <c r="F32" s="44">
        <f t="shared" si="6"/>
        <v>731.60611999999946</v>
      </c>
      <c r="G32" s="44">
        <f t="shared" si="7"/>
        <v>1454.5927199999996</v>
      </c>
      <c r="H32" s="41">
        <f t="shared" si="1"/>
        <v>89.607867613636373</v>
      </c>
      <c r="J32" s="42">
        <f t="shared" si="2"/>
        <v>0</v>
      </c>
      <c r="K32" s="89"/>
      <c r="L32" s="89"/>
      <c r="M32" s="89"/>
      <c r="N32" s="89"/>
      <c r="O32" s="89"/>
      <c r="P32" s="89"/>
      <c r="Q32" s="89"/>
      <c r="R32" s="89"/>
    </row>
    <row r="33" spans="1:18" s="37" customFormat="1" ht="11.25" customHeight="1" x14ac:dyDescent="0.2">
      <c r="A33" s="43" t="s">
        <v>85</v>
      </c>
      <c r="B33" s="44">
        <v>8134</v>
      </c>
      <c r="C33" s="44">
        <v>8000.1682099999998</v>
      </c>
      <c r="D33" s="44">
        <v>90.492539999999991</v>
      </c>
      <c r="E33" s="44">
        <f t="shared" si="5"/>
        <v>8090.66075</v>
      </c>
      <c r="F33" s="44">
        <f t="shared" si="6"/>
        <v>43.339249999999993</v>
      </c>
      <c r="G33" s="44">
        <f t="shared" si="7"/>
        <v>133.83179000000018</v>
      </c>
      <c r="H33" s="41">
        <f t="shared" si="1"/>
        <v>99.467184042291606</v>
      </c>
      <c r="J33" s="42">
        <f t="shared" si="2"/>
        <v>0</v>
      </c>
      <c r="K33" s="89"/>
      <c r="L33" s="89"/>
      <c r="M33" s="89"/>
      <c r="N33" s="89"/>
      <c r="O33" s="89"/>
      <c r="P33" s="89"/>
      <c r="Q33" s="89"/>
      <c r="R33" s="89"/>
    </row>
    <row r="34" spans="1:18" s="37" customFormat="1" ht="11.25" customHeight="1" x14ac:dyDescent="0.2">
      <c r="A34" s="43"/>
      <c r="B34" s="46"/>
      <c r="C34" s="46"/>
      <c r="D34" s="46"/>
      <c r="E34" s="46"/>
      <c r="F34" s="46"/>
      <c r="G34" s="46"/>
      <c r="H34" s="41" t="str">
        <f t="shared" si="1"/>
        <v/>
      </c>
      <c r="J34" s="42">
        <f t="shared" si="2"/>
        <v>0</v>
      </c>
      <c r="K34" s="89"/>
      <c r="L34" s="89"/>
      <c r="M34" s="89"/>
      <c r="N34" s="89"/>
      <c r="O34" s="89"/>
      <c r="P34" s="89"/>
      <c r="Q34" s="89"/>
      <c r="R34" s="89"/>
    </row>
    <row r="35" spans="1:18" s="37" customFormat="1" ht="11.25" customHeight="1" x14ac:dyDescent="0.2">
      <c r="A35" s="39" t="s">
        <v>86</v>
      </c>
      <c r="B35" s="48">
        <f t="shared" ref="B35:G35" si="8">+B36+B37</f>
        <v>178072.17300000001</v>
      </c>
      <c r="C35" s="53">
        <v>164070.90732</v>
      </c>
      <c r="D35" s="48">
        <f t="shared" si="8"/>
        <v>5557.3642799999998</v>
      </c>
      <c r="E35" s="53">
        <f t="shared" si="8"/>
        <v>169628.27160000001</v>
      </c>
      <c r="F35" s="53">
        <f t="shared" si="8"/>
        <v>8443.9014000000097</v>
      </c>
      <c r="G35" s="53">
        <f t="shared" si="8"/>
        <v>14001.265680000011</v>
      </c>
      <c r="H35" s="41">
        <f t="shared" si="1"/>
        <v>95.25815782570362</v>
      </c>
      <c r="J35" s="42">
        <f t="shared" si="2"/>
        <v>0</v>
      </c>
      <c r="K35" s="89"/>
      <c r="L35" s="89"/>
      <c r="M35" s="89"/>
      <c r="N35" s="89"/>
      <c r="O35" s="89"/>
      <c r="P35" s="89"/>
      <c r="Q35" s="89"/>
      <c r="R35" s="89"/>
    </row>
    <row r="36" spans="1:18" s="37" customFormat="1" ht="11.25" customHeight="1" x14ac:dyDescent="0.2">
      <c r="A36" s="43" t="s">
        <v>87</v>
      </c>
      <c r="B36" s="44">
        <v>172731.17300000001</v>
      </c>
      <c r="C36" s="44">
        <v>161138.10634</v>
      </c>
      <c r="D36" s="44">
        <v>5520.7819</v>
      </c>
      <c r="E36" s="44">
        <f t="shared" ref="E36:E37" si="9">C36+D36</f>
        <v>166658.88824</v>
      </c>
      <c r="F36" s="44">
        <f>B36-E36</f>
        <v>6072.2847600000096</v>
      </c>
      <c r="G36" s="44">
        <f>B36-C36</f>
        <v>11593.066660000011</v>
      </c>
      <c r="H36" s="41">
        <f t="shared" si="1"/>
        <v>96.484546098694054</v>
      </c>
      <c r="J36" s="42">
        <f t="shared" si="2"/>
        <v>0</v>
      </c>
      <c r="K36" s="89"/>
      <c r="L36" s="89"/>
      <c r="M36" s="89"/>
      <c r="N36" s="89"/>
      <c r="O36" s="89"/>
      <c r="P36" s="89"/>
      <c r="Q36" s="89"/>
      <c r="R36" s="89"/>
    </row>
    <row r="37" spans="1:18" s="37" customFormat="1" ht="11.25" customHeight="1" x14ac:dyDescent="0.2">
      <c r="A37" s="43" t="s">
        <v>88</v>
      </c>
      <c r="B37" s="44">
        <v>5341</v>
      </c>
      <c r="C37" s="44">
        <v>2932.80098</v>
      </c>
      <c r="D37" s="44">
        <v>36.582380000000001</v>
      </c>
      <c r="E37" s="44">
        <f t="shared" si="9"/>
        <v>2969.3833599999998</v>
      </c>
      <c r="F37" s="44">
        <f>B37-E37</f>
        <v>2371.6166400000002</v>
      </c>
      <c r="G37" s="44">
        <f>B37-C37</f>
        <v>2408.19902</v>
      </c>
      <c r="H37" s="41">
        <f t="shared" si="1"/>
        <v>55.596018723085564</v>
      </c>
      <c r="J37" s="42">
        <f t="shared" si="2"/>
        <v>0</v>
      </c>
      <c r="K37" s="89"/>
      <c r="L37" s="89"/>
      <c r="M37" s="89"/>
      <c r="N37" s="89"/>
      <c r="O37" s="89"/>
      <c r="P37" s="89"/>
      <c r="Q37" s="89"/>
      <c r="R37" s="89"/>
    </row>
    <row r="38" spans="1:18" s="37" customFormat="1" ht="11.25" customHeight="1" x14ac:dyDescent="0.2">
      <c r="A38" s="43"/>
      <c r="B38" s="46"/>
      <c r="C38" s="46"/>
      <c r="D38" s="46"/>
      <c r="E38" s="46"/>
      <c r="F38" s="46"/>
      <c r="G38" s="46"/>
      <c r="H38" s="41" t="str">
        <f t="shared" si="1"/>
        <v/>
      </c>
      <c r="J38" s="42">
        <f t="shared" si="2"/>
        <v>0</v>
      </c>
      <c r="K38" s="89"/>
      <c r="L38" s="89"/>
      <c r="M38" s="89"/>
      <c r="N38" s="89"/>
      <c r="O38" s="89"/>
      <c r="P38" s="89"/>
      <c r="Q38" s="89"/>
      <c r="R38" s="89"/>
    </row>
    <row r="39" spans="1:18" s="37" customFormat="1" ht="11.25" customHeight="1" x14ac:dyDescent="0.2">
      <c r="A39" s="39" t="s">
        <v>89</v>
      </c>
      <c r="B39" s="48">
        <f>SUM(B40:B46)</f>
        <v>49554368.788999997</v>
      </c>
      <c r="C39" s="53">
        <v>28560188.762149997</v>
      </c>
      <c r="D39" s="48">
        <f>SUM(D40:D46)</f>
        <v>2607018.7386599998</v>
      </c>
      <c r="E39" s="53">
        <f t="shared" ref="E39:G39" si="10">SUM(E40:E46)</f>
        <v>31167207.500810001</v>
      </c>
      <c r="F39" s="53">
        <f t="shared" si="10"/>
        <v>18387161.288189996</v>
      </c>
      <c r="G39" s="53">
        <f t="shared" si="10"/>
        <v>20994180.02685</v>
      </c>
      <c r="H39" s="41">
        <f t="shared" si="1"/>
        <v>62.894974272638606</v>
      </c>
      <c r="J39" s="42">
        <f t="shared" si="2"/>
        <v>0</v>
      </c>
      <c r="K39" s="89"/>
      <c r="L39" s="89"/>
      <c r="M39" s="89"/>
      <c r="N39" s="89"/>
      <c r="O39" s="89"/>
      <c r="P39" s="89"/>
      <c r="Q39" s="89"/>
      <c r="R39" s="89"/>
    </row>
    <row r="40" spans="1:18" s="37" customFormat="1" ht="11.25" customHeight="1" x14ac:dyDescent="0.2">
      <c r="A40" s="43" t="s">
        <v>90</v>
      </c>
      <c r="B40" s="44">
        <v>49480558.788999997</v>
      </c>
      <c r="C40" s="44">
        <v>28503746.79549</v>
      </c>
      <c r="D40" s="44">
        <v>2606253.8925400004</v>
      </c>
      <c r="E40" s="44">
        <f t="shared" ref="E40:E46" si="11">C40+D40</f>
        <v>31110000.688030001</v>
      </c>
      <c r="F40" s="44">
        <f t="shared" ref="F40:F46" si="12">B40-E40</f>
        <v>18370558.100969996</v>
      </c>
      <c r="G40" s="44">
        <f t="shared" ref="G40:G46" si="13">B40-C40</f>
        <v>20976811.993509997</v>
      </c>
      <c r="H40" s="41">
        <f t="shared" si="1"/>
        <v>62.873179789040812</v>
      </c>
      <c r="J40" s="42">
        <f t="shared" si="2"/>
        <v>0</v>
      </c>
      <c r="K40" s="89"/>
      <c r="L40" s="89"/>
      <c r="M40" s="89"/>
      <c r="N40" s="89"/>
      <c r="O40" s="89"/>
      <c r="P40" s="89"/>
      <c r="Q40" s="89"/>
      <c r="R40" s="89"/>
    </row>
    <row r="41" spans="1:18" s="37" customFormat="1" ht="11.25" customHeight="1" x14ac:dyDescent="0.2">
      <c r="A41" s="49" t="s">
        <v>91</v>
      </c>
      <c r="B41" s="44">
        <v>5081</v>
      </c>
      <c r="C41" s="44">
        <v>4666.7068899999995</v>
      </c>
      <c r="D41" s="44">
        <v>382.50707</v>
      </c>
      <c r="E41" s="44">
        <f t="shared" si="11"/>
        <v>5049.2139599999991</v>
      </c>
      <c r="F41" s="44">
        <f t="shared" si="12"/>
        <v>31.786040000000867</v>
      </c>
      <c r="G41" s="44">
        <f t="shared" si="13"/>
        <v>414.29311000000052</v>
      </c>
      <c r="H41" s="41">
        <f t="shared" si="1"/>
        <v>99.374413698090919</v>
      </c>
      <c r="J41" s="42">
        <f t="shared" si="2"/>
        <v>0</v>
      </c>
      <c r="K41" s="89"/>
      <c r="L41" s="89"/>
      <c r="M41" s="89"/>
      <c r="N41" s="89"/>
      <c r="O41" s="89"/>
      <c r="P41" s="89"/>
      <c r="Q41" s="89"/>
      <c r="R41" s="89"/>
    </row>
    <row r="42" spans="1:18" s="37" customFormat="1" ht="11.25" customHeight="1" x14ac:dyDescent="0.2">
      <c r="A42" s="49" t="s">
        <v>92</v>
      </c>
      <c r="B42" s="44">
        <v>2739</v>
      </c>
      <c r="C42" s="44">
        <v>1394.78315</v>
      </c>
      <c r="D42" s="44">
        <v>142.31860999999998</v>
      </c>
      <c r="E42" s="44">
        <f t="shared" si="11"/>
        <v>1537.10176</v>
      </c>
      <c r="F42" s="44">
        <f t="shared" si="12"/>
        <v>1201.89824</v>
      </c>
      <c r="G42" s="44">
        <f t="shared" si="13"/>
        <v>1344.21685</v>
      </c>
      <c r="H42" s="41">
        <f t="shared" ref="H42:H73" si="14">IFERROR(E42/B42*100,"")</f>
        <v>56.119085797736403</v>
      </c>
      <c r="J42" s="42">
        <f t="shared" si="2"/>
        <v>0</v>
      </c>
      <c r="K42" s="89"/>
      <c r="L42" s="89"/>
      <c r="M42" s="89"/>
      <c r="N42" s="89"/>
      <c r="O42" s="89"/>
      <c r="P42" s="89"/>
      <c r="Q42" s="89"/>
      <c r="R42" s="89"/>
    </row>
    <row r="43" spans="1:18" s="37" customFormat="1" ht="11.25" customHeight="1" x14ac:dyDescent="0.2">
      <c r="A43" s="43" t="s">
        <v>93</v>
      </c>
      <c r="B43" s="44">
        <v>37100</v>
      </c>
      <c r="C43" s="44">
        <v>36971.757520000006</v>
      </c>
      <c r="D43" s="44">
        <v>125.32147000000001</v>
      </c>
      <c r="E43" s="44">
        <f t="shared" si="11"/>
        <v>37097.078990000009</v>
      </c>
      <c r="F43" s="44">
        <f t="shared" si="12"/>
        <v>2.9210099999909289</v>
      </c>
      <c r="G43" s="44">
        <f t="shared" si="13"/>
        <v>128.24247999999352</v>
      </c>
      <c r="H43" s="41">
        <f t="shared" si="14"/>
        <v>99.992126657681965</v>
      </c>
      <c r="J43" s="42">
        <f t="shared" si="2"/>
        <v>0</v>
      </c>
      <c r="K43" s="89"/>
      <c r="L43" s="89"/>
      <c r="M43" s="89"/>
      <c r="N43" s="89"/>
      <c r="O43" s="89"/>
      <c r="P43" s="89"/>
      <c r="Q43" s="89"/>
      <c r="R43" s="89"/>
    </row>
    <row r="44" spans="1:18" s="37" customFormat="1" ht="11.25" customHeight="1" x14ac:dyDescent="0.2">
      <c r="A44" s="43" t="s">
        <v>94</v>
      </c>
      <c r="B44" s="44">
        <v>6398</v>
      </c>
      <c r="C44" s="44">
        <v>6398</v>
      </c>
      <c r="D44" s="44">
        <v>0</v>
      </c>
      <c r="E44" s="44">
        <f t="shared" si="11"/>
        <v>6398</v>
      </c>
      <c r="F44" s="44">
        <f t="shared" si="12"/>
        <v>0</v>
      </c>
      <c r="G44" s="44">
        <f t="shared" si="13"/>
        <v>0</v>
      </c>
      <c r="H44" s="41">
        <f t="shared" si="14"/>
        <v>100</v>
      </c>
      <c r="J44" s="42">
        <f t="shared" si="2"/>
        <v>0</v>
      </c>
      <c r="K44" s="89"/>
      <c r="L44" s="89"/>
      <c r="M44" s="89"/>
      <c r="N44" s="89"/>
      <c r="O44" s="89"/>
      <c r="P44" s="89"/>
      <c r="Q44" s="89"/>
      <c r="R44" s="89"/>
    </row>
    <row r="45" spans="1:18" s="37" customFormat="1" ht="11.25" customHeight="1" x14ac:dyDescent="0.2">
      <c r="A45" s="43" t="s">
        <v>95</v>
      </c>
      <c r="B45" s="44">
        <v>4584</v>
      </c>
      <c r="C45" s="44">
        <v>2594.4194199999997</v>
      </c>
      <c r="D45" s="44">
        <v>114.69897</v>
      </c>
      <c r="E45" s="44">
        <f t="shared" si="11"/>
        <v>2709.1183899999996</v>
      </c>
      <c r="F45" s="44">
        <f t="shared" si="12"/>
        <v>1874.8816100000004</v>
      </c>
      <c r="G45" s="44">
        <f t="shared" si="13"/>
        <v>1989.5805800000003</v>
      </c>
      <c r="H45" s="41">
        <f t="shared" si="14"/>
        <v>59.099441317626521</v>
      </c>
      <c r="J45" s="42">
        <f t="shared" si="2"/>
        <v>0</v>
      </c>
      <c r="K45" s="89"/>
      <c r="L45" s="89"/>
      <c r="M45" s="89"/>
      <c r="N45" s="89"/>
      <c r="O45" s="89"/>
      <c r="P45" s="89"/>
      <c r="Q45" s="89"/>
      <c r="R45" s="89"/>
    </row>
    <row r="46" spans="1:18" s="37" customFormat="1" ht="11.25" customHeight="1" x14ac:dyDescent="0.2">
      <c r="A46" s="43" t="s">
        <v>96</v>
      </c>
      <c r="B46" s="44">
        <v>17908</v>
      </c>
      <c r="C46" s="44">
        <v>4416.2996800000001</v>
      </c>
      <c r="D46" s="44">
        <v>0</v>
      </c>
      <c r="E46" s="44">
        <f t="shared" si="11"/>
        <v>4416.2996800000001</v>
      </c>
      <c r="F46" s="44">
        <f t="shared" si="12"/>
        <v>13491.70032</v>
      </c>
      <c r="G46" s="44">
        <f t="shared" si="13"/>
        <v>13491.70032</v>
      </c>
      <c r="H46" s="41">
        <f t="shared" si="14"/>
        <v>24.661043555952649</v>
      </c>
      <c r="J46" s="42">
        <f t="shared" si="2"/>
        <v>0</v>
      </c>
      <c r="K46" s="89"/>
      <c r="L46" s="89"/>
      <c r="M46" s="89"/>
      <c r="N46" s="89"/>
      <c r="O46" s="89"/>
      <c r="P46" s="89"/>
      <c r="Q46" s="89"/>
      <c r="R46" s="89"/>
    </row>
    <row r="47" spans="1:18" s="37" customFormat="1" ht="11.25" customHeight="1" x14ac:dyDescent="0.2">
      <c r="A47" s="43"/>
      <c r="B47" s="50"/>
      <c r="C47" s="50"/>
      <c r="D47" s="50"/>
      <c r="E47" s="50"/>
      <c r="F47" s="50"/>
      <c r="G47" s="50"/>
      <c r="H47" s="41" t="str">
        <f t="shared" si="14"/>
        <v/>
      </c>
      <c r="J47" s="42">
        <f t="shared" si="2"/>
        <v>0</v>
      </c>
      <c r="K47" s="89"/>
      <c r="L47" s="89"/>
      <c r="M47" s="89"/>
      <c r="N47" s="89"/>
      <c r="O47" s="89"/>
      <c r="P47" s="89"/>
      <c r="Q47" s="89"/>
      <c r="R47" s="89"/>
    </row>
    <row r="48" spans="1:18" s="37" customFormat="1" ht="11.25" customHeight="1" x14ac:dyDescent="0.2">
      <c r="A48" s="39" t="s">
        <v>97</v>
      </c>
      <c r="B48" s="44">
        <v>6252312.6049999995</v>
      </c>
      <c r="C48" s="44">
        <v>4262779.2319799997</v>
      </c>
      <c r="D48" s="44">
        <v>244275.95919000002</v>
      </c>
      <c r="E48" s="44">
        <f t="shared" ref="E48" si="15">C48+D48</f>
        <v>4507055.1911699995</v>
      </c>
      <c r="F48" s="44">
        <f>B48-E48</f>
        <v>1745257.41383</v>
      </c>
      <c r="G48" s="44">
        <f>B48-C48</f>
        <v>1989533.3730199998</v>
      </c>
      <c r="H48" s="41">
        <f t="shared" si="14"/>
        <v>72.086209949990177</v>
      </c>
      <c r="J48" s="42">
        <f t="shared" si="2"/>
        <v>0</v>
      </c>
      <c r="K48" s="89"/>
      <c r="L48" s="89"/>
      <c r="M48" s="89"/>
      <c r="N48" s="89"/>
      <c r="O48" s="89"/>
      <c r="P48" s="89"/>
      <c r="Q48" s="89"/>
      <c r="R48" s="89"/>
    </row>
    <row r="49" spans="1:18" s="37" customFormat="1" ht="11.25" customHeight="1" x14ac:dyDescent="0.2">
      <c r="A49" s="51"/>
      <c r="B49" s="46"/>
      <c r="C49" s="46"/>
      <c r="D49" s="46"/>
      <c r="E49" s="46"/>
      <c r="F49" s="46"/>
      <c r="G49" s="46"/>
      <c r="H49" s="41" t="str">
        <f t="shared" si="14"/>
        <v/>
      </c>
      <c r="J49" s="42">
        <f t="shared" si="2"/>
        <v>0</v>
      </c>
      <c r="K49" s="89"/>
      <c r="L49" s="89"/>
      <c r="M49" s="89"/>
      <c r="N49" s="89"/>
      <c r="O49" s="89"/>
      <c r="P49" s="89"/>
      <c r="Q49" s="89"/>
      <c r="R49" s="89"/>
    </row>
    <row r="50" spans="1:18" s="37" customFormat="1" ht="11.25" customHeight="1" x14ac:dyDescent="0.2">
      <c r="A50" s="39" t="s">
        <v>98</v>
      </c>
      <c r="B50" s="44">
        <v>90468</v>
      </c>
      <c r="C50" s="44">
        <v>89523.439270000003</v>
      </c>
      <c r="D50" s="44">
        <v>932.58296999999993</v>
      </c>
      <c r="E50" s="44">
        <f t="shared" ref="E50" si="16">C50+D50</f>
        <v>90456.022240000006</v>
      </c>
      <c r="F50" s="44">
        <f>B50-E50</f>
        <v>11.977759999994305</v>
      </c>
      <c r="G50" s="44">
        <f>B50-C50</f>
        <v>944.56072999999742</v>
      </c>
      <c r="H50" s="41">
        <f t="shared" si="14"/>
        <v>99.98676022460981</v>
      </c>
      <c r="J50" s="42">
        <f t="shared" si="2"/>
        <v>0</v>
      </c>
      <c r="K50" s="89"/>
      <c r="L50" s="89"/>
      <c r="M50" s="89"/>
      <c r="N50" s="89"/>
      <c r="O50" s="89"/>
      <c r="P50" s="89"/>
      <c r="Q50" s="89"/>
      <c r="R50" s="89"/>
    </row>
    <row r="51" spans="1:18" s="37" customFormat="1" ht="11.25" customHeight="1" x14ac:dyDescent="0.2">
      <c r="A51" s="43"/>
      <c r="B51" s="46"/>
      <c r="C51" s="46"/>
      <c r="D51" s="46"/>
      <c r="E51" s="46"/>
      <c r="F51" s="46"/>
      <c r="G51" s="46"/>
      <c r="H51" s="41" t="str">
        <f t="shared" si="14"/>
        <v/>
      </c>
      <c r="J51" s="42">
        <f t="shared" si="2"/>
        <v>0</v>
      </c>
      <c r="K51" s="89"/>
      <c r="L51" s="89"/>
      <c r="M51" s="89"/>
      <c r="N51" s="89"/>
      <c r="O51" s="89"/>
      <c r="P51" s="89"/>
      <c r="Q51" s="89"/>
      <c r="R51" s="89"/>
    </row>
    <row r="52" spans="1:18" s="37" customFormat="1" ht="11.25" customHeight="1" x14ac:dyDescent="0.2">
      <c r="A52" s="39" t="s">
        <v>99</v>
      </c>
      <c r="B52" s="48">
        <f t="shared" ref="B52" si="17">SUM(B53:B58)</f>
        <v>1284356.206</v>
      </c>
      <c r="C52" s="53">
        <v>1008182.0113400001</v>
      </c>
      <c r="D52" s="48">
        <f t="shared" ref="D52:G52" si="18">SUM(D53:D58)</f>
        <v>45063.131130000002</v>
      </c>
      <c r="E52" s="53">
        <f t="shared" si="18"/>
        <v>1053245.1424700001</v>
      </c>
      <c r="F52" s="53">
        <f t="shared" si="18"/>
        <v>231111.06353000001</v>
      </c>
      <c r="G52" s="53">
        <f t="shared" si="18"/>
        <v>276174.19466000004</v>
      </c>
      <c r="H52" s="41">
        <f t="shared" si="14"/>
        <v>82.005687950870538</v>
      </c>
      <c r="J52" s="42">
        <f t="shared" si="2"/>
        <v>0</v>
      </c>
      <c r="K52" s="89"/>
      <c r="L52" s="89"/>
      <c r="M52" s="89"/>
      <c r="N52" s="89"/>
      <c r="O52" s="89"/>
      <c r="P52" s="89"/>
      <c r="Q52" s="89"/>
      <c r="R52" s="89"/>
    </row>
    <row r="53" spans="1:18" s="37" customFormat="1" ht="11.25" customHeight="1" x14ac:dyDescent="0.2">
      <c r="A53" s="43" t="s">
        <v>76</v>
      </c>
      <c r="B53" s="44">
        <v>990818.20600000001</v>
      </c>
      <c r="C53" s="44">
        <v>790458.77517000004</v>
      </c>
      <c r="D53" s="44">
        <v>32693.075310000004</v>
      </c>
      <c r="E53" s="44">
        <f t="shared" ref="E53:E58" si="19">C53+D53</f>
        <v>823151.85048000002</v>
      </c>
      <c r="F53" s="44">
        <f t="shared" ref="F53:F58" si="20">B53-E53</f>
        <v>167666.35551999998</v>
      </c>
      <c r="G53" s="44">
        <f t="shared" ref="G53:G58" si="21">B53-C53</f>
        <v>200359.43082999997</v>
      </c>
      <c r="H53" s="41">
        <f t="shared" si="14"/>
        <v>83.077990038467263</v>
      </c>
      <c r="J53" s="42">
        <f t="shared" si="2"/>
        <v>0</v>
      </c>
      <c r="K53" s="89"/>
      <c r="L53" s="89"/>
      <c r="M53" s="89"/>
      <c r="N53" s="89"/>
      <c r="O53" s="89"/>
      <c r="P53" s="89"/>
      <c r="Q53" s="89"/>
      <c r="R53" s="89"/>
    </row>
    <row r="54" spans="1:18" s="37" customFormat="1" ht="11.25" customHeight="1" x14ac:dyDescent="0.2">
      <c r="A54" s="43" t="s">
        <v>100</v>
      </c>
      <c r="B54" s="44">
        <v>145979</v>
      </c>
      <c r="C54" s="44">
        <v>108738.76520999998</v>
      </c>
      <c r="D54" s="44">
        <v>5541.5998799999988</v>
      </c>
      <c r="E54" s="44">
        <f t="shared" si="19"/>
        <v>114280.36508999998</v>
      </c>
      <c r="F54" s="44">
        <f t="shared" si="20"/>
        <v>31698.634910000023</v>
      </c>
      <c r="G54" s="44">
        <f t="shared" si="21"/>
        <v>37240.234790000017</v>
      </c>
      <c r="H54" s="41">
        <f t="shared" si="14"/>
        <v>78.285482905075384</v>
      </c>
      <c r="J54" s="42">
        <f t="shared" si="2"/>
        <v>0</v>
      </c>
      <c r="K54" s="89"/>
      <c r="L54" s="89"/>
      <c r="M54" s="89"/>
      <c r="N54" s="89"/>
      <c r="O54" s="89"/>
      <c r="P54" s="89"/>
      <c r="Q54" s="89"/>
      <c r="R54" s="89"/>
    </row>
    <row r="55" spans="1:18" s="37" customFormat="1" ht="11.25" customHeight="1" x14ac:dyDescent="0.2">
      <c r="A55" s="43" t="s">
        <v>101</v>
      </c>
      <c r="B55" s="44">
        <v>87642</v>
      </c>
      <c r="C55" s="44">
        <v>53483.364939999999</v>
      </c>
      <c r="D55" s="44">
        <v>4788.0618800000002</v>
      </c>
      <c r="E55" s="44">
        <f t="shared" si="19"/>
        <v>58271.426820000001</v>
      </c>
      <c r="F55" s="44">
        <f t="shared" si="20"/>
        <v>29370.573179999999</v>
      </c>
      <c r="G55" s="44">
        <f t="shared" si="21"/>
        <v>34158.635060000001</v>
      </c>
      <c r="H55" s="41">
        <f t="shared" si="14"/>
        <v>66.488015814335583</v>
      </c>
      <c r="J55" s="42">
        <f t="shared" si="2"/>
        <v>0</v>
      </c>
      <c r="K55" s="89"/>
      <c r="L55" s="89"/>
      <c r="M55" s="89"/>
      <c r="N55" s="89"/>
      <c r="O55" s="89"/>
      <c r="P55" s="89"/>
      <c r="Q55" s="89"/>
      <c r="R55" s="89"/>
    </row>
    <row r="56" spans="1:18" s="37" customFormat="1" ht="11.25" customHeight="1" x14ac:dyDescent="0.2">
      <c r="A56" s="43" t="s">
        <v>102</v>
      </c>
      <c r="B56" s="44">
        <v>45796</v>
      </c>
      <c r="C56" s="44">
        <v>45266.214359999998</v>
      </c>
      <c r="D56" s="44">
        <v>515.76696000000004</v>
      </c>
      <c r="E56" s="44">
        <f t="shared" si="19"/>
        <v>45781.981319999999</v>
      </c>
      <c r="F56" s="44">
        <f t="shared" si="20"/>
        <v>14.018680000001041</v>
      </c>
      <c r="G56" s="44">
        <f t="shared" si="21"/>
        <v>529.78564000000188</v>
      </c>
      <c r="H56" s="41">
        <f t="shared" si="14"/>
        <v>99.969388854921831</v>
      </c>
      <c r="J56" s="42">
        <f t="shared" si="2"/>
        <v>0</v>
      </c>
      <c r="K56" s="89"/>
      <c r="L56" s="89"/>
      <c r="M56" s="89"/>
      <c r="N56" s="89"/>
      <c r="O56" s="89"/>
      <c r="P56" s="89"/>
      <c r="Q56" s="89"/>
      <c r="R56" s="89"/>
    </row>
    <row r="57" spans="1:18" s="37" customFormat="1" ht="11.25" customHeight="1" x14ac:dyDescent="0.2">
      <c r="A57" s="43" t="s">
        <v>103</v>
      </c>
      <c r="B57" s="44">
        <v>8020</v>
      </c>
      <c r="C57" s="44">
        <v>7163.1645099999996</v>
      </c>
      <c r="D57" s="44">
        <v>320.50092000000001</v>
      </c>
      <c r="E57" s="44">
        <f t="shared" si="19"/>
        <v>7483.66543</v>
      </c>
      <c r="F57" s="44">
        <f t="shared" si="20"/>
        <v>536.33456999999999</v>
      </c>
      <c r="G57" s="44">
        <f t="shared" si="21"/>
        <v>856.83549000000039</v>
      </c>
      <c r="H57" s="41">
        <f t="shared" si="14"/>
        <v>93.312536533665835</v>
      </c>
      <c r="J57" s="42">
        <f t="shared" si="2"/>
        <v>0</v>
      </c>
      <c r="K57" s="89"/>
      <c r="L57" s="89"/>
      <c r="M57" s="89"/>
      <c r="N57" s="89"/>
      <c r="O57" s="89"/>
      <c r="P57" s="89"/>
      <c r="Q57" s="89"/>
      <c r="R57" s="89"/>
    </row>
    <row r="58" spans="1:18" s="37" customFormat="1" ht="11.25" customHeight="1" x14ac:dyDescent="0.2">
      <c r="A58" s="43" t="s">
        <v>104</v>
      </c>
      <c r="B58" s="44">
        <v>6101</v>
      </c>
      <c r="C58" s="44">
        <v>3071.7271499999997</v>
      </c>
      <c r="D58" s="44">
        <v>1204.12618</v>
      </c>
      <c r="E58" s="44">
        <f t="shared" si="19"/>
        <v>4275.8533299999999</v>
      </c>
      <c r="F58" s="44">
        <f t="shared" si="20"/>
        <v>1825.1466700000001</v>
      </c>
      <c r="G58" s="44">
        <f t="shared" si="21"/>
        <v>3029.2728500000003</v>
      </c>
      <c r="H58" s="41">
        <f t="shared" si="14"/>
        <v>70.084466972627439</v>
      </c>
      <c r="J58" s="42">
        <f t="shared" si="2"/>
        <v>0</v>
      </c>
      <c r="K58" s="89"/>
      <c r="L58" s="89"/>
      <c r="M58" s="89"/>
      <c r="N58" s="89"/>
      <c r="O58" s="89"/>
      <c r="P58" s="89"/>
      <c r="Q58" s="89"/>
      <c r="R58" s="89"/>
    </row>
    <row r="59" spans="1:18" s="37" customFormat="1" ht="11.25" customHeight="1" x14ac:dyDescent="0.2">
      <c r="A59" s="43"/>
      <c r="B59" s="46"/>
      <c r="C59" s="46"/>
      <c r="D59" s="46"/>
      <c r="E59" s="46"/>
      <c r="F59" s="46"/>
      <c r="G59" s="46"/>
      <c r="H59" s="41" t="str">
        <f t="shared" si="14"/>
        <v/>
      </c>
      <c r="J59" s="42">
        <f t="shared" si="2"/>
        <v>0</v>
      </c>
      <c r="K59" s="89"/>
      <c r="L59" s="89"/>
      <c r="M59" s="89"/>
      <c r="N59" s="89"/>
      <c r="O59" s="89"/>
      <c r="P59" s="89"/>
      <c r="Q59" s="89"/>
      <c r="R59" s="89"/>
    </row>
    <row r="60" spans="1:18" s="37" customFormat="1" ht="11.25" customHeight="1" x14ac:dyDescent="0.2">
      <c r="A60" s="39" t="s">
        <v>105</v>
      </c>
      <c r="B60" s="48">
        <f t="shared" ref="B60" si="22">SUM(B61:B70)</f>
        <v>1467808</v>
      </c>
      <c r="C60" s="48">
        <v>989604.02102999878</v>
      </c>
      <c r="D60" s="48">
        <f t="shared" ref="D60:G60" si="23">SUM(D61:D70)</f>
        <v>75202.64151999999</v>
      </c>
      <c r="E60" s="48">
        <f t="shared" si="23"/>
        <v>1064806.6625499988</v>
      </c>
      <c r="F60" s="48">
        <f t="shared" si="23"/>
        <v>403001.33745000121</v>
      </c>
      <c r="G60" s="48">
        <f t="shared" si="23"/>
        <v>478203.97897000134</v>
      </c>
      <c r="H60" s="41">
        <f t="shared" si="14"/>
        <v>72.544001841521435</v>
      </c>
      <c r="J60" s="42">
        <f t="shared" si="2"/>
        <v>0</v>
      </c>
      <c r="K60" s="89"/>
      <c r="L60" s="89"/>
      <c r="M60" s="89"/>
      <c r="N60" s="89"/>
      <c r="O60" s="89"/>
      <c r="P60" s="89"/>
      <c r="Q60" s="89"/>
      <c r="R60" s="89"/>
    </row>
    <row r="61" spans="1:18" s="37" customFormat="1" ht="11.25" customHeight="1" x14ac:dyDescent="0.2">
      <c r="A61" s="43" t="s">
        <v>106</v>
      </c>
      <c r="B61" s="44">
        <v>85044</v>
      </c>
      <c r="C61" s="44">
        <v>26776.09629999879</v>
      </c>
      <c r="D61" s="44">
        <v>998.25123999999789</v>
      </c>
      <c r="E61" s="44">
        <f t="shared" ref="E61:E70" si="24">C61+D61</f>
        <v>27774.347539998787</v>
      </c>
      <c r="F61" s="44">
        <f t="shared" ref="F61:F70" si="25">B61-E61</f>
        <v>57269.652460001213</v>
      </c>
      <c r="G61" s="44">
        <f t="shared" ref="G61:G70" si="26">B61-C61</f>
        <v>58267.90370000121</v>
      </c>
      <c r="H61" s="41">
        <f t="shared" si="14"/>
        <v>32.658797257888608</v>
      </c>
      <c r="J61" s="42">
        <f t="shared" si="2"/>
        <v>0</v>
      </c>
      <c r="K61" s="89"/>
      <c r="L61" s="89"/>
      <c r="M61" s="89"/>
      <c r="N61" s="89"/>
      <c r="O61" s="89"/>
      <c r="P61" s="89"/>
      <c r="Q61" s="89"/>
      <c r="R61" s="89"/>
    </row>
    <row r="62" spans="1:18" s="37" customFormat="1" ht="11.25" customHeight="1" x14ac:dyDescent="0.2">
      <c r="A62" s="43" t="s">
        <v>107</v>
      </c>
      <c r="B62" s="44">
        <v>334509</v>
      </c>
      <c r="C62" s="44">
        <v>224977.19772</v>
      </c>
      <c r="D62" s="44">
        <v>11711.349630000001</v>
      </c>
      <c r="E62" s="44">
        <f t="shared" si="24"/>
        <v>236688.54735000001</v>
      </c>
      <c r="F62" s="44">
        <f t="shared" si="25"/>
        <v>97820.452649999992</v>
      </c>
      <c r="G62" s="44">
        <f t="shared" si="26"/>
        <v>109531.80228</v>
      </c>
      <c r="H62" s="41">
        <f t="shared" si="14"/>
        <v>70.757004251006705</v>
      </c>
      <c r="J62" s="42">
        <f t="shared" si="2"/>
        <v>0</v>
      </c>
      <c r="K62" s="89"/>
      <c r="L62" s="89"/>
      <c r="M62" s="89"/>
      <c r="N62" s="89"/>
      <c r="O62" s="89"/>
      <c r="P62" s="89"/>
      <c r="Q62" s="89"/>
      <c r="R62" s="89"/>
    </row>
    <row r="63" spans="1:18" s="37" customFormat="1" ht="11.25" customHeight="1" x14ac:dyDescent="0.2">
      <c r="A63" s="43" t="s">
        <v>108</v>
      </c>
      <c r="B63" s="44">
        <v>897678</v>
      </c>
      <c r="C63" s="44">
        <v>625042.16139999998</v>
      </c>
      <c r="D63" s="44">
        <v>58902.092559999997</v>
      </c>
      <c r="E63" s="44">
        <f t="shared" si="24"/>
        <v>683944.25396</v>
      </c>
      <c r="F63" s="44">
        <f t="shared" si="25"/>
        <v>213733.74604</v>
      </c>
      <c r="G63" s="44">
        <f t="shared" si="26"/>
        <v>272635.83860000002</v>
      </c>
      <c r="H63" s="41">
        <f t="shared" si="14"/>
        <v>76.19037716865067</v>
      </c>
      <c r="J63" s="42">
        <f t="shared" si="2"/>
        <v>0</v>
      </c>
      <c r="K63" s="89"/>
      <c r="L63" s="89"/>
      <c r="M63" s="89"/>
      <c r="N63" s="89"/>
      <c r="O63" s="89"/>
      <c r="P63" s="89"/>
      <c r="Q63" s="89"/>
      <c r="R63" s="89"/>
    </row>
    <row r="64" spans="1:18" s="37" customFormat="1" ht="11.25" customHeight="1" x14ac:dyDescent="0.2">
      <c r="A64" s="43" t="s">
        <v>109</v>
      </c>
      <c r="B64" s="44">
        <v>22010</v>
      </c>
      <c r="C64" s="44">
        <v>17040.479910000002</v>
      </c>
      <c r="D64" s="44">
        <v>391.68536</v>
      </c>
      <c r="E64" s="44">
        <f t="shared" si="24"/>
        <v>17432.165270000001</v>
      </c>
      <c r="F64" s="44">
        <f t="shared" si="25"/>
        <v>4577.8347299999987</v>
      </c>
      <c r="G64" s="44">
        <f t="shared" si="26"/>
        <v>4969.5200899999982</v>
      </c>
      <c r="H64" s="41">
        <f t="shared" si="14"/>
        <v>79.201114357110413</v>
      </c>
      <c r="J64" s="42">
        <f t="shared" si="2"/>
        <v>0</v>
      </c>
      <c r="K64" s="89"/>
      <c r="L64" s="89"/>
      <c r="M64" s="89"/>
      <c r="N64" s="89"/>
      <c r="O64" s="89"/>
      <c r="P64" s="89"/>
      <c r="Q64" s="89"/>
      <c r="R64" s="89"/>
    </row>
    <row r="65" spans="1:18" s="37" customFormat="1" ht="11.25" customHeight="1" x14ac:dyDescent="0.2">
      <c r="A65" s="43" t="s">
        <v>110</v>
      </c>
      <c r="B65" s="44">
        <v>96758</v>
      </c>
      <c r="C65" s="44">
        <v>75041.996209999998</v>
      </c>
      <c r="D65" s="44">
        <v>791.38066000000003</v>
      </c>
      <c r="E65" s="44">
        <f t="shared" si="24"/>
        <v>75833.376869999993</v>
      </c>
      <c r="F65" s="44">
        <f t="shared" si="25"/>
        <v>20924.623130000007</v>
      </c>
      <c r="G65" s="44">
        <f t="shared" si="26"/>
        <v>21716.003790000002</v>
      </c>
      <c r="H65" s="41">
        <f t="shared" si="14"/>
        <v>78.374270726968305</v>
      </c>
      <c r="J65" s="42">
        <f t="shared" si="2"/>
        <v>0</v>
      </c>
      <c r="K65" s="89"/>
      <c r="L65" s="89"/>
      <c r="M65" s="89"/>
      <c r="N65" s="89"/>
      <c r="O65" s="89"/>
      <c r="P65" s="89"/>
      <c r="Q65" s="89"/>
      <c r="R65" s="89"/>
    </row>
    <row r="66" spans="1:18" s="37" customFormat="1" ht="11.25" customHeight="1" x14ac:dyDescent="0.2">
      <c r="A66" s="43" t="s">
        <v>111</v>
      </c>
      <c r="B66" s="44">
        <v>1084</v>
      </c>
      <c r="C66" s="44">
        <v>1016.13388</v>
      </c>
      <c r="D66" s="44">
        <v>66.896070000000009</v>
      </c>
      <c r="E66" s="44">
        <f t="shared" si="24"/>
        <v>1083.0299500000001</v>
      </c>
      <c r="F66" s="44">
        <f t="shared" si="25"/>
        <v>0.97004999999990105</v>
      </c>
      <c r="G66" s="44">
        <f t="shared" si="26"/>
        <v>67.866120000000024</v>
      </c>
      <c r="H66" s="41">
        <f t="shared" si="14"/>
        <v>99.910511992619931</v>
      </c>
      <c r="J66" s="42">
        <f t="shared" si="2"/>
        <v>0</v>
      </c>
      <c r="K66" s="89"/>
      <c r="L66" s="89"/>
      <c r="M66" s="89"/>
      <c r="N66" s="89"/>
      <c r="O66" s="89"/>
      <c r="P66" s="89"/>
      <c r="Q66" s="89"/>
      <c r="R66" s="89"/>
    </row>
    <row r="67" spans="1:18" s="37" customFormat="1" ht="11.25" customHeight="1" x14ac:dyDescent="0.2">
      <c r="A67" s="43" t="s">
        <v>112</v>
      </c>
      <c r="B67" s="44">
        <v>14933</v>
      </c>
      <c r="C67" s="44">
        <v>10066.356949999999</v>
      </c>
      <c r="D67" s="44">
        <v>1712.39759</v>
      </c>
      <c r="E67" s="44">
        <f t="shared" si="24"/>
        <v>11778.75454</v>
      </c>
      <c r="F67" s="44">
        <f t="shared" si="25"/>
        <v>3154.2454600000001</v>
      </c>
      <c r="G67" s="44">
        <f t="shared" si="26"/>
        <v>4866.6430500000006</v>
      </c>
      <c r="H67" s="41">
        <f t="shared" si="14"/>
        <v>78.87734909261367</v>
      </c>
      <c r="J67" s="42">
        <f t="shared" si="2"/>
        <v>0</v>
      </c>
      <c r="K67" s="89"/>
      <c r="L67" s="89"/>
      <c r="M67" s="89"/>
      <c r="N67" s="89"/>
      <c r="O67" s="89"/>
      <c r="P67" s="89"/>
      <c r="Q67" s="89"/>
      <c r="R67" s="89"/>
    </row>
    <row r="68" spans="1:18" s="37" customFormat="1" ht="11.25" customHeight="1" x14ac:dyDescent="0.2">
      <c r="A68" s="43" t="s">
        <v>113</v>
      </c>
      <c r="B68" s="44">
        <v>7323</v>
      </c>
      <c r="C68" s="44">
        <v>5153.6087600000001</v>
      </c>
      <c r="D68" s="44">
        <v>360.1232</v>
      </c>
      <c r="E68" s="44">
        <f t="shared" si="24"/>
        <v>5513.7319600000001</v>
      </c>
      <c r="F68" s="44">
        <f t="shared" si="25"/>
        <v>1809.2680399999999</v>
      </c>
      <c r="G68" s="44">
        <f t="shared" si="26"/>
        <v>2169.3912399999999</v>
      </c>
      <c r="H68" s="41">
        <f t="shared" si="14"/>
        <v>75.29334917383585</v>
      </c>
      <c r="J68" s="42">
        <f t="shared" si="2"/>
        <v>0</v>
      </c>
      <c r="K68" s="89"/>
      <c r="L68" s="89"/>
      <c r="M68" s="89"/>
      <c r="N68" s="89"/>
      <c r="O68" s="89"/>
      <c r="P68" s="89"/>
      <c r="Q68" s="89"/>
      <c r="R68" s="89"/>
    </row>
    <row r="69" spans="1:18" s="37" customFormat="1" ht="11.25" customHeight="1" x14ac:dyDescent="0.2">
      <c r="A69" s="49" t="s">
        <v>114</v>
      </c>
      <c r="B69" s="44">
        <v>8469</v>
      </c>
      <c r="C69" s="44">
        <v>4489.9899000000005</v>
      </c>
      <c r="D69" s="44">
        <v>268.46521000000001</v>
      </c>
      <c r="E69" s="44">
        <f t="shared" si="24"/>
        <v>4758.4551100000008</v>
      </c>
      <c r="F69" s="44">
        <f t="shared" si="25"/>
        <v>3710.5448899999992</v>
      </c>
      <c r="G69" s="44">
        <f t="shared" si="26"/>
        <v>3979.0100999999995</v>
      </c>
      <c r="H69" s="41">
        <f t="shared" si="14"/>
        <v>56.186741173692297</v>
      </c>
      <c r="J69" s="42">
        <f t="shared" si="2"/>
        <v>0</v>
      </c>
      <c r="K69" s="89"/>
      <c r="L69" s="89"/>
      <c r="M69" s="89"/>
      <c r="N69" s="89"/>
      <c r="O69" s="89"/>
      <c r="P69" s="89"/>
      <c r="Q69" s="89"/>
      <c r="R69" s="89"/>
    </row>
    <row r="70" spans="1:18" s="37" customFormat="1" ht="11.25" customHeight="1" x14ac:dyDescent="0.2">
      <c r="A70" s="43" t="s">
        <v>115</v>
      </c>
      <c r="B70" s="44">
        <v>0</v>
      </c>
      <c r="C70" s="44">
        <v>0</v>
      </c>
      <c r="D70" s="44">
        <v>0</v>
      </c>
      <c r="E70" s="44">
        <f t="shared" si="24"/>
        <v>0</v>
      </c>
      <c r="F70" s="44">
        <f t="shared" si="25"/>
        <v>0</v>
      </c>
      <c r="G70" s="44">
        <f t="shared" si="26"/>
        <v>0</v>
      </c>
      <c r="H70" s="41" t="str">
        <f t="shared" si="14"/>
        <v/>
      </c>
      <c r="J70" s="42">
        <f t="shared" si="2"/>
        <v>0</v>
      </c>
      <c r="K70" s="89"/>
      <c r="L70" s="89"/>
      <c r="M70" s="89"/>
      <c r="N70" s="89"/>
      <c r="O70" s="89"/>
      <c r="P70" s="89"/>
      <c r="Q70" s="89"/>
      <c r="R70" s="89"/>
    </row>
    <row r="71" spans="1:18" s="37" customFormat="1" ht="11.25" customHeight="1" x14ac:dyDescent="0.2">
      <c r="A71" s="43"/>
      <c r="B71" s="46"/>
      <c r="C71" s="46"/>
      <c r="D71" s="46"/>
      <c r="E71" s="46"/>
      <c r="F71" s="46"/>
      <c r="G71" s="46"/>
      <c r="H71" s="41" t="str">
        <f t="shared" si="14"/>
        <v/>
      </c>
      <c r="J71" s="42">
        <f t="shared" si="2"/>
        <v>0</v>
      </c>
      <c r="K71" s="89"/>
      <c r="L71" s="89"/>
      <c r="M71" s="89"/>
      <c r="N71" s="89"/>
      <c r="O71" s="89"/>
      <c r="P71" s="89"/>
      <c r="Q71" s="89"/>
      <c r="R71" s="89"/>
    </row>
    <row r="72" spans="1:18" s="37" customFormat="1" ht="11.25" customHeight="1" x14ac:dyDescent="0.2">
      <c r="A72" s="39" t="s">
        <v>116</v>
      </c>
      <c r="B72" s="48">
        <f t="shared" ref="B72:G72" si="27">SUM(B73:B77)</f>
        <v>739291</v>
      </c>
      <c r="C72" s="53">
        <v>491002.41955999995</v>
      </c>
      <c r="D72" s="48">
        <f t="shared" ref="D72" si="28">SUM(D73:D77)</f>
        <v>11511.633090000001</v>
      </c>
      <c r="E72" s="53">
        <f t="shared" si="27"/>
        <v>502514.05264999997</v>
      </c>
      <c r="F72" s="53">
        <f t="shared" si="27"/>
        <v>236776.94735000003</v>
      </c>
      <c r="G72" s="53">
        <f t="shared" si="27"/>
        <v>248288.58044000005</v>
      </c>
      <c r="H72" s="41">
        <f t="shared" si="14"/>
        <v>67.972429347848134</v>
      </c>
      <c r="J72" s="42">
        <f t="shared" si="2"/>
        <v>0</v>
      </c>
      <c r="K72" s="89"/>
      <c r="L72" s="89"/>
      <c r="M72" s="89"/>
      <c r="N72" s="89"/>
      <c r="O72" s="89"/>
      <c r="P72" s="89"/>
      <c r="Q72" s="89"/>
      <c r="R72" s="89"/>
    </row>
    <row r="73" spans="1:18" s="37" customFormat="1" ht="11.25" customHeight="1" x14ac:dyDescent="0.2">
      <c r="A73" s="43" t="s">
        <v>76</v>
      </c>
      <c r="B73" s="44">
        <v>729967</v>
      </c>
      <c r="C73" s="44">
        <v>485686.30287999997</v>
      </c>
      <c r="D73" s="44">
        <v>11228.652660000002</v>
      </c>
      <c r="E73" s="44">
        <f t="shared" ref="E73:E77" si="29">C73+D73</f>
        <v>496914.95554</v>
      </c>
      <c r="F73" s="44">
        <f>B73-E73</f>
        <v>233052.04446</v>
      </c>
      <c r="G73" s="44">
        <f>B73-C73</f>
        <v>244280.69712000003</v>
      </c>
      <c r="H73" s="41">
        <f t="shared" si="14"/>
        <v>68.073619155386481</v>
      </c>
      <c r="J73" s="42">
        <f t="shared" si="2"/>
        <v>0</v>
      </c>
      <c r="K73" s="89"/>
      <c r="L73" s="89"/>
      <c r="M73" s="89"/>
      <c r="N73" s="89"/>
      <c r="O73" s="89"/>
      <c r="P73" s="89"/>
      <c r="Q73" s="89"/>
      <c r="R73" s="89"/>
    </row>
    <row r="74" spans="1:18" s="37" customFormat="1" ht="11.25" customHeight="1" x14ac:dyDescent="0.2">
      <c r="A74" s="43" t="s">
        <v>117</v>
      </c>
      <c r="B74" s="44">
        <v>4878</v>
      </c>
      <c r="C74" s="44">
        <v>2535.1472400000002</v>
      </c>
      <c r="D74" s="44">
        <v>148.81903</v>
      </c>
      <c r="E74" s="44">
        <f t="shared" si="29"/>
        <v>2683.9662700000003</v>
      </c>
      <c r="F74" s="44">
        <f>B74-E74</f>
        <v>2194.0337299999997</v>
      </c>
      <c r="G74" s="44">
        <f>B74-C74</f>
        <v>2342.8527599999998</v>
      </c>
      <c r="H74" s="41">
        <f t="shared" ref="H74:H92" si="30">IFERROR(E74/B74*100,"")</f>
        <v>55.021858753587537</v>
      </c>
      <c r="J74" s="42">
        <f t="shared" si="2"/>
        <v>0</v>
      </c>
      <c r="K74" s="89"/>
      <c r="L74" s="89"/>
      <c r="M74" s="89"/>
      <c r="N74" s="89"/>
      <c r="O74" s="89"/>
      <c r="P74" s="89"/>
      <c r="Q74" s="89"/>
      <c r="R74" s="89"/>
    </row>
    <row r="75" spans="1:18" s="37" customFormat="1" ht="11.25" customHeight="1" x14ac:dyDescent="0.2">
      <c r="A75" s="43" t="s">
        <v>118</v>
      </c>
      <c r="B75" s="44">
        <v>181</v>
      </c>
      <c r="C75" s="44">
        <v>145.67113000000001</v>
      </c>
      <c r="D75" s="44">
        <v>0.17404</v>
      </c>
      <c r="E75" s="44">
        <f t="shared" si="29"/>
        <v>145.84517</v>
      </c>
      <c r="F75" s="44">
        <f>B75-E75</f>
        <v>35.154830000000004</v>
      </c>
      <c r="G75" s="44">
        <f>B75-C75</f>
        <v>35.328869999999995</v>
      </c>
      <c r="H75" s="41">
        <f t="shared" si="30"/>
        <v>80.57744198895027</v>
      </c>
      <c r="J75" s="42">
        <f t="shared" ref="J75:J138" si="31">COUNTIF(K75,"&lt;0")</f>
        <v>0</v>
      </c>
      <c r="K75" s="89"/>
      <c r="L75" s="89"/>
      <c r="M75" s="89"/>
      <c r="N75" s="89"/>
      <c r="O75" s="89"/>
      <c r="P75" s="89"/>
      <c r="Q75" s="89"/>
      <c r="R75" s="89"/>
    </row>
    <row r="76" spans="1:18" s="37" customFormat="1" ht="11.25" customHeight="1" x14ac:dyDescent="0.2">
      <c r="A76" s="43" t="s">
        <v>119</v>
      </c>
      <c r="B76" s="44">
        <v>1760</v>
      </c>
      <c r="C76" s="44">
        <v>1084.5251799999999</v>
      </c>
      <c r="D76" s="44">
        <v>8.4</v>
      </c>
      <c r="E76" s="44">
        <f t="shared" si="29"/>
        <v>1092.92518</v>
      </c>
      <c r="F76" s="44">
        <f>B76-E76</f>
        <v>667.07482000000005</v>
      </c>
      <c r="G76" s="44">
        <f>B76-C76</f>
        <v>675.47482000000014</v>
      </c>
      <c r="H76" s="41">
        <f t="shared" si="30"/>
        <v>62.098021590909092</v>
      </c>
      <c r="J76" s="42">
        <f t="shared" si="31"/>
        <v>0</v>
      </c>
      <c r="K76" s="89"/>
      <c r="L76" s="89"/>
      <c r="M76" s="89"/>
      <c r="N76" s="89"/>
      <c r="O76" s="89"/>
      <c r="P76" s="89"/>
      <c r="Q76" s="89"/>
      <c r="R76" s="89"/>
    </row>
    <row r="77" spans="1:18" s="37" customFormat="1" ht="11.25" customHeight="1" x14ac:dyDescent="0.2">
      <c r="A77" s="43" t="s">
        <v>120</v>
      </c>
      <c r="B77" s="44">
        <v>2505</v>
      </c>
      <c r="C77" s="44">
        <v>1550.7731299999998</v>
      </c>
      <c r="D77" s="44">
        <v>125.58736</v>
      </c>
      <c r="E77" s="44">
        <f t="shared" si="29"/>
        <v>1676.3604899999998</v>
      </c>
      <c r="F77" s="44">
        <f>B77-E77</f>
        <v>828.6395100000002</v>
      </c>
      <c r="G77" s="44">
        <f>B77-C77</f>
        <v>954.22687000000019</v>
      </c>
      <c r="H77" s="41">
        <f t="shared" si="30"/>
        <v>66.920578443113769</v>
      </c>
      <c r="J77" s="42">
        <f t="shared" si="31"/>
        <v>0</v>
      </c>
      <c r="K77" s="89"/>
      <c r="L77" s="89"/>
      <c r="M77" s="89"/>
      <c r="N77" s="89"/>
      <c r="O77" s="89"/>
      <c r="P77" s="89"/>
      <c r="Q77" s="89"/>
      <c r="R77" s="89"/>
    </row>
    <row r="78" spans="1:18" s="37" customFormat="1" ht="11.25" customHeight="1" x14ac:dyDescent="0.2">
      <c r="A78" s="43"/>
      <c r="B78" s="46"/>
      <c r="C78" s="46"/>
      <c r="D78" s="46"/>
      <c r="E78" s="46"/>
      <c r="F78" s="46"/>
      <c r="G78" s="46"/>
      <c r="H78" s="41" t="str">
        <f t="shared" si="30"/>
        <v/>
      </c>
      <c r="J78" s="42">
        <f t="shared" si="31"/>
        <v>0</v>
      </c>
      <c r="K78" s="89"/>
      <c r="L78" s="89"/>
      <c r="M78" s="89"/>
      <c r="N78" s="89"/>
      <c r="O78" s="89"/>
      <c r="P78" s="89"/>
      <c r="Q78" s="89"/>
      <c r="R78" s="89"/>
    </row>
    <row r="79" spans="1:18" s="37" customFormat="1" ht="11.25" customHeight="1" x14ac:dyDescent="0.2">
      <c r="A79" s="39" t="s">
        <v>121</v>
      </c>
      <c r="B79" s="48">
        <f>SUM(B80:B82)</f>
        <v>11317008.870999999</v>
      </c>
      <c r="C79" s="53">
        <v>4856748.3071400002</v>
      </c>
      <c r="D79" s="48">
        <f>SUM(D80:D82)</f>
        <v>639026.72517000011</v>
      </c>
      <c r="E79" s="53">
        <f t="shared" ref="E79:G79" si="32">SUM(E80:E82)</f>
        <v>5495775.0323099997</v>
      </c>
      <c r="F79" s="53">
        <f t="shared" si="32"/>
        <v>5821233.8386899997</v>
      </c>
      <c r="G79" s="53">
        <f t="shared" si="32"/>
        <v>6460260.5638599992</v>
      </c>
      <c r="H79" s="41">
        <f t="shared" si="30"/>
        <v>48.562081155498639</v>
      </c>
      <c r="J79" s="42">
        <f t="shared" si="31"/>
        <v>0</v>
      </c>
      <c r="K79" s="89"/>
      <c r="L79" s="89"/>
      <c r="M79" s="89"/>
      <c r="N79" s="89"/>
      <c r="O79" s="89"/>
      <c r="P79" s="89"/>
      <c r="Q79" s="89"/>
      <c r="R79" s="89"/>
    </row>
    <row r="80" spans="1:18" s="37" customFormat="1" ht="11.25" customHeight="1" x14ac:dyDescent="0.2">
      <c r="A80" s="43" t="s">
        <v>122</v>
      </c>
      <c r="B80" s="44">
        <v>11282372.870999999</v>
      </c>
      <c r="C80" s="44">
        <v>4835686.1928200005</v>
      </c>
      <c r="D80" s="44">
        <v>638634.3049000001</v>
      </c>
      <c r="E80" s="44">
        <f t="shared" ref="E80:E82" si="33">C80+D80</f>
        <v>5474320.4977200003</v>
      </c>
      <c r="F80" s="44">
        <f>B80-E80</f>
        <v>5808052.373279999</v>
      </c>
      <c r="G80" s="44">
        <f>B80-C80</f>
        <v>6446686.6781799989</v>
      </c>
      <c r="H80" s="41">
        <f t="shared" si="30"/>
        <v>48.521003164069249</v>
      </c>
      <c r="J80" s="42">
        <f t="shared" si="31"/>
        <v>0</v>
      </c>
      <c r="K80" s="89"/>
      <c r="L80" s="89"/>
      <c r="M80" s="89"/>
      <c r="N80" s="89"/>
      <c r="O80" s="89"/>
      <c r="P80" s="89"/>
      <c r="Q80" s="89"/>
      <c r="R80" s="89"/>
    </row>
    <row r="81" spans="1:18" s="37" customFormat="1" ht="11.25" customHeight="1" x14ac:dyDescent="0.2">
      <c r="A81" s="43" t="s">
        <v>123</v>
      </c>
      <c r="B81" s="44">
        <v>31444</v>
      </c>
      <c r="C81" s="44">
        <v>19116.516159999999</v>
      </c>
      <c r="D81" s="44">
        <v>236.13027</v>
      </c>
      <c r="E81" s="44">
        <f t="shared" si="33"/>
        <v>19352.646430000001</v>
      </c>
      <c r="F81" s="44">
        <f>B81-E81</f>
        <v>12091.353569999999</v>
      </c>
      <c r="G81" s="44">
        <f>B81-C81</f>
        <v>12327.483840000001</v>
      </c>
      <c r="H81" s="41">
        <f t="shared" si="30"/>
        <v>61.546388595598522</v>
      </c>
      <c r="J81" s="42">
        <f t="shared" si="31"/>
        <v>0</v>
      </c>
      <c r="K81" s="89"/>
      <c r="L81" s="89"/>
      <c r="M81" s="89"/>
      <c r="N81" s="89"/>
      <c r="O81" s="89"/>
      <c r="P81" s="89"/>
      <c r="Q81" s="89"/>
      <c r="R81" s="89"/>
    </row>
    <row r="82" spans="1:18" s="37" customFormat="1" ht="11.25" customHeight="1" x14ac:dyDescent="0.2">
      <c r="A82" s="43" t="s">
        <v>124</v>
      </c>
      <c r="B82" s="44">
        <v>3192</v>
      </c>
      <c r="C82" s="44">
        <v>1945.59816</v>
      </c>
      <c r="D82" s="44">
        <v>156.29</v>
      </c>
      <c r="E82" s="44">
        <f t="shared" si="33"/>
        <v>2101.88816</v>
      </c>
      <c r="F82" s="44">
        <f>B82-E82</f>
        <v>1090.11184</v>
      </c>
      <c r="G82" s="44">
        <f>B82-C82</f>
        <v>1246.40184</v>
      </c>
      <c r="H82" s="41">
        <f t="shared" si="30"/>
        <v>65.84862656641603</v>
      </c>
      <c r="J82" s="42">
        <f t="shared" si="31"/>
        <v>0</v>
      </c>
      <c r="K82" s="89"/>
      <c r="L82" s="89"/>
      <c r="M82" s="89"/>
      <c r="N82" s="89"/>
      <c r="O82" s="89"/>
      <c r="P82" s="89"/>
      <c r="Q82" s="89"/>
      <c r="R82" s="89"/>
    </row>
    <row r="83" spans="1:18" s="37" customFormat="1" ht="11.25" customHeight="1" x14ac:dyDescent="0.2">
      <c r="A83" s="43"/>
      <c r="B83" s="46"/>
      <c r="C83" s="46"/>
      <c r="D83" s="46"/>
      <c r="E83" s="46"/>
      <c r="F83" s="46"/>
      <c r="G83" s="46"/>
      <c r="H83" s="41" t="str">
        <f t="shared" si="30"/>
        <v/>
      </c>
      <c r="J83" s="42">
        <f t="shared" si="31"/>
        <v>0</v>
      </c>
      <c r="K83" s="89"/>
      <c r="L83" s="89"/>
      <c r="M83" s="89"/>
      <c r="N83" s="89"/>
      <c r="O83" s="89"/>
      <c r="P83" s="89"/>
      <c r="Q83" s="89"/>
      <c r="R83" s="89"/>
    </row>
    <row r="84" spans="1:18" s="37" customFormat="1" ht="11.25" customHeight="1" x14ac:dyDescent="0.2">
      <c r="A84" s="39" t="s">
        <v>125</v>
      </c>
      <c r="B84" s="48">
        <f t="shared" ref="B84:G84" si="34">+B85+B86</f>
        <v>106677.45600000001</v>
      </c>
      <c r="C84" s="53">
        <v>55412.063529999999</v>
      </c>
      <c r="D84" s="48">
        <f t="shared" si="34"/>
        <v>6716.6062099999999</v>
      </c>
      <c r="E84" s="53">
        <f t="shared" si="34"/>
        <v>62128.669739999998</v>
      </c>
      <c r="F84" s="53">
        <f t="shared" si="34"/>
        <v>44548.786260000008</v>
      </c>
      <c r="G84" s="53">
        <f t="shared" si="34"/>
        <v>51265.392470000006</v>
      </c>
      <c r="H84" s="41">
        <f t="shared" si="30"/>
        <v>58.239736931859333</v>
      </c>
      <c r="J84" s="42">
        <f t="shared" si="31"/>
        <v>0</v>
      </c>
      <c r="K84" s="89"/>
      <c r="L84" s="89"/>
      <c r="M84" s="89"/>
      <c r="N84" s="89"/>
      <c r="O84" s="89"/>
      <c r="P84" s="89"/>
      <c r="Q84" s="89"/>
      <c r="R84" s="89"/>
    </row>
    <row r="85" spans="1:18" s="37" customFormat="1" ht="11.25" customHeight="1" x14ac:dyDescent="0.2">
      <c r="A85" s="43" t="s">
        <v>87</v>
      </c>
      <c r="B85" s="44">
        <v>70399.456000000006</v>
      </c>
      <c r="C85" s="44">
        <v>36876.802250000001</v>
      </c>
      <c r="D85" s="44">
        <v>3102.6220699999999</v>
      </c>
      <c r="E85" s="44">
        <f t="shared" ref="E85:E86" si="35">C85+D85</f>
        <v>39979.424319999998</v>
      </c>
      <c r="F85" s="44">
        <f>B85-E85</f>
        <v>30420.031680000007</v>
      </c>
      <c r="G85" s="44">
        <f>B85-C85</f>
        <v>33522.653750000005</v>
      </c>
      <c r="H85" s="41">
        <f t="shared" si="30"/>
        <v>56.789393827134113</v>
      </c>
      <c r="J85" s="42">
        <f t="shared" si="31"/>
        <v>0</v>
      </c>
      <c r="K85" s="89"/>
      <c r="L85" s="89"/>
      <c r="M85" s="89"/>
      <c r="N85" s="89"/>
      <c r="O85" s="89"/>
      <c r="P85" s="89"/>
      <c r="Q85" s="89"/>
      <c r="R85" s="89"/>
    </row>
    <row r="86" spans="1:18" s="37" customFormat="1" ht="11.25" customHeight="1" x14ac:dyDescent="0.2">
      <c r="A86" s="43" t="s">
        <v>126</v>
      </c>
      <c r="B86" s="44">
        <v>36278</v>
      </c>
      <c r="C86" s="44">
        <v>18535.261280000002</v>
      </c>
      <c r="D86" s="44">
        <v>3613.98414</v>
      </c>
      <c r="E86" s="44">
        <f t="shared" si="35"/>
        <v>22149.245420000003</v>
      </c>
      <c r="F86" s="44">
        <f>B86-E86</f>
        <v>14128.754579999997</v>
      </c>
      <c r="G86" s="44">
        <f>B86-C86</f>
        <v>17742.738719999998</v>
      </c>
      <c r="H86" s="41">
        <f t="shared" si="30"/>
        <v>61.054207563812788</v>
      </c>
      <c r="J86" s="42">
        <f t="shared" si="31"/>
        <v>0</v>
      </c>
      <c r="K86" s="89"/>
      <c r="L86" s="89"/>
      <c r="M86" s="89"/>
      <c r="N86" s="89"/>
      <c r="O86" s="89"/>
      <c r="P86" s="89"/>
      <c r="Q86" s="89"/>
      <c r="R86" s="89"/>
    </row>
    <row r="87" spans="1:18" s="37" customFormat="1" ht="11.25" customHeight="1" x14ac:dyDescent="0.2">
      <c r="A87" s="43"/>
      <c r="B87" s="46"/>
      <c r="C87" s="46"/>
      <c r="D87" s="46"/>
      <c r="E87" s="46"/>
      <c r="F87" s="46"/>
      <c r="G87" s="46"/>
      <c r="H87" s="41" t="str">
        <f t="shared" si="30"/>
        <v/>
      </c>
      <c r="J87" s="42">
        <f t="shared" si="31"/>
        <v>0</v>
      </c>
      <c r="K87" s="89"/>
      <c r="L87" s="89"/>
      <c r="M87" s="89"/>
      <c r="N87" s="89"/>
      <c r="O87" s="89"/>
      <c r="P87" s="89"/>
      <c r="Q87" s="89"/>
      <c r="R87" s="89"/>
    </row>
    <row r="88" spans="1:18" s="37" customFormat="1" ht="11.25" customHeight="1" x14ac:dyDescent="0.2">
      <c r="A88" s="39" t="s">
        <v>127</v>
      </c>
      <c r="B88" s="48">
        <f t="shared" ref="B88" si="36">SUM(B89:B92)</f>
        <v>700893</v>
      </c>
      <c r="C88" s="53">
        <v>167921.13528000002</v>
      </c>
      <c r="D88" s="48">
        <f t="shared" ref="D88:G88" si="37">SUM(D89:D92)</f>
        <v>305904.23334999999</v>
      </c>
      <c r="E88" s="53">
        <f t="shared" si="37"/>
        <v>473825.36862999998</v>
      </c>
      <c r="F88" s="53">
        <f t="shared" si="37"/>
        <v>227067.63136999996</v>
      </c>
      <c r="G88" s="53">
        <f t="shared" si="37"/>
        <v>532971.86471999995</v>
      </c>
      <c r="H88" s="41">
        <f t="shared" si="30"/>
        <v>67.603096140209701</v>
      </c>
      <c r="J88" s="42">
        <f t="shared" si="31"/>
        <v>0</v>
      </c>
      <c r="K88" s="89"/>
      <c r="L88" s="89"/>
      <c r="M88" s="89"/>
      <c r="N88" s="89"/>
      <c r="O88" s="89"/>
      <c r="P88" s="89"/>
      <c r="Q88" s="89"/>
      <c r="R88" s="89"/>
    </row>
    <row r="89" spans="1:18" s="37" customFormat="1" ht="11.25" customHeight="1" x14ac:dyDescent="0.2">
      <c r="A89" s="43" t="s">
        <v>90</v>
      </c>
      <c r="B89" s="44">
        <v>603635</v>
      </c>
      <c r="C89" s="44">
        <v>123500.13632999999</v>
      </c>
      <c r="D89" s="44">
        <v>301538.11917000002</v>
      </c>
      <c r="E89" s="44">
        <f t="shared" ref="E89:E92" si="38">C89+D89</f>
        <v>425038.25550000003</v>
      </c>
      <c r="F89" s="44">
        <f>B89-E89</f>
        <v>178596.74449999997</v>
      </c>
      <c r="G89" s="44">
        <f>B89-C89</f>
        <v>480134.86366999999</v>
      </c>
      <c r="H89" s="41">
        <f t="shared" si="30"/>
        <v>70.413123079344302</v>
      </c>
      <c r="J89" s="42">
        <f t="shared" si="31"/>
        <v>0</v>
      </c>
      <c r="K89" s="89"/>
      <c r="L89" s="89"/>
      <c r="M89" s="89"/>
      <c r="N89" s="89"/>
      <c r="O89" s="89"/>
      <c r="P89" s="89"/>
      <c r="Q89" s="89"/>
      <c r="R89" s="89"/>
    </row>
    <row r="90" spans="1:18" s="37" customFormat="1" ht="11.25" customHeight="1" x14ac:dyDescent="0.2">
      <c r="A90" s="43" t="s">
        <v>128</v>
      </c>
      <c r="B90" s="44">
        <v>50840</v>
      </c>
      <c r="C90" s="44">
        <v>7706.6906900000004</v>
      </c>
      <c r="D90" s="44">
        <v>1125.4737</v>
      </c>
      <c r="E90" s="44">
        <f t="shared" si="38"/>
        <v>8832.1643899999999</v>
      </c>
      <c r="F90" s="44">
        <f>B90-E90</f>
        <v>42007.835610000002</v>
      </c>
      <c r="G90" s="44">
        <f>B90-C90</f>
        <v>43133.309309999997</v>
      </c>
      <c r="H90" s="41">
        <f t="shared" si="30"/>
        <v>17.372471262785208</v>
      </c>
      <c r="J90" s="42">
        <f t="shared" si="31"/>
        <v>0</v>
      </c>
      <c r="K90" s="89"/>
      <c r="L90" s="89"/>
      <c r="M90" s="89"/>
      <c r="N90" s="89"/>
      <c r="O90" s="89"/>
      <c r="P90" s="89"/>
      <c r="Q90" s="89"/>
      <c r="R90" s="89"/>
    </row>
    <row r="91" spans="1:18" s="37" customFormat="1" ht="11.25" customHeight="1" x14ac:dyDescent="0.2">
      <c r="A91" s="43" t="s">
        <v>129</v>
      </c>
      <c r="B91" s="44">
        <v>15494</v>
      </c>
      <c r="C91" s="44">
        <v>12262.322</v>
      </c>
      <c r="D91" s="44">
        <v>1190.3482900000001</v>
      </c>
      <c r="E91" s="44">
        <f t="shared" si="38"/>
        <v>13452.67029</v>
      </c>
      <c r="F91" s="44">
        <f>B91-E91</f>
        <v>2041.32971</v>
      </c>
      <c r="G91" s="44">
        <f>B91-C91</f>
        <v>3231.6779999999999</v>
      </c>
      <c r="H91" s="41">
        <f t="shared" si="30"/>
        <v>86.825030915192983</v>
      </c>
      <c r="J91" s="42">
        <f t="shared" si="31"/>
        <v>0</v>
      </c>
      <c r="K91" s="89"/>
      <c r="L91" s="89"/>
      <c r="M91" s="89"/>
      <c r="N91" s="89"/>
      <c r="O91" s="89"/>
      <c r="P91" s="89"/>
      <c r="Q91" s="89"/>
      <c r="R91" s="89"/>
    </row>
    <row r="92" spans="1:18" s="37" customFormat="1" ht="11.25" customHeight="1" x14ac:dyDescent="0.2">
      <c r="A92" s="43" t="s">
        <v>130</v>
      </c>
      <c r="B92" s="44">
        <v>30924</v>
      </c>
      <c r="C92" s="44">
        <v>24451.986260000001</v>
      </c>
      <c r="D92" s="44">
        <v>2050.2921900000001</v>
      </c>
      <c r="E92" s="44">
        <f t="shared" si="38"/>
        <v>26502.278450000002</v>
      </c>
      <c r="F92" s="44">
        <f>B92-E92</f>
        <v>4421.7215499999984</v>
      </c>
      <c r="G92" s="44">
        <f>B92-C92</f>
        <v>6472.0137399999985</v>
      </c>
      <c r="H92" s="41">
        <f t="shared" si="30"/>
        <v>85.701327286250162</v>
      </c>
      <c r="J92" s="42">
        <f t="shared" si="31"/>
        <v>0</v>
      </c>
      <c r="K92" s="89"/>
      <c r="L92" s="89"/>
      <c r="M92" s="89"/>
      <c r="N92" s="89"/>
      <c r="O92" s="89"/>
      <c r="P92" s="89"/>
      <c r="Q92" s="89"/>
      <c r="R92" s="89"/>
    </row>
    <row r="93" spans="1:18" s="37" customFormat="1" ht="11.25" customHeight="1" x14ac:dyDescent="0.25">
      <c r="A93" s="52"/>
      <c r="B93" s="44"/>
      <c r="C93" s="50"/>
      <c r="D93" s="44"/>
      <c r="E93" s="50"/>
      <c r="F93" s="50"/>
      <c r="G93" s="50"/>
      <c r="H93" s="41"/>
      <c r="J93" s="42">
        <f t="shared" si="31"/>
        <v>0</v>
      </c>
      <c r="K93" s="89"/>
      <c r="L93" s="89"/>
      <c r="M93" s="89"/>
      <c r="N93" s="89"/>
      <c r="O93" s="89"/>
      <c r="P93" s="89"/>
      <c r="Q93" s="89"/>
      <c r="R93" s="89"/>
    </row>
    <row r="94" spans="1:18" s="37" customFormat="1" ht="11.25" customHeight="1" x14ac:dyDescent="0.2">
      <c r="A94" s="39" t="s">
        <v>131</v>
      </c>
      <c r="B94" s="48">
        <f t="shared" ref="B94" si="39">SUM(B95:B104)</f>
        <v>21307979.464999996</v>
      </c>
      <c r="C94" s="53">
        <v>15615113.800050002</v>
      </c>
      <c r="D94" s="48">
        <f t="shared" ref="D94:G94" si="40">SUM(D95:D104)</f>
        <v>148304.22414999999</v>
      </c>
      <c r="E94" s="53">
        <f t="shared" si="40"/>
        <v>15763418.024200005</v>
      </c>
      <c r="F94" s="53">
        <f t="shared" si="40"/>
        <v>5544561.4407999953</v>
      </c>
      <c r="G94" s="53">
        <f t="shared" si="40"/>
        <v>5692865.6649499955</v>
      </c>
      <c r="H94" s="41">
        <f t="shared" ref="H94:H125" si="41">IFERROR(E94/B94*100,"")</f>
        <v>73.978943193992833</v>
      </c>
      <c r="J94" s="42">
        <f t="shared" si="31"/>
        <v>0</v>
      </c>
      <c r="K94" s="89"/>
      <c r="L94" s="89"/>
      <c r="M94" s="89"/>
      <c r="N94" s="89"/>
      <c r="O94" s="89"/>
      <c r="P94" s="89"/>
      <c r="Q94" s="89"/>
      <c r="R94" s="89"/>
    </row>
    <row r="95" spans="1:18" s="37" customFormat="1" ht="11.25" customHeight="1" x14ac:dyDescent="0.2">
      <c r="A95" s="43" t="s">
        <v>106</v>
      </c>
      <c r="B95" s="44">
        <v>421996.90485000005</v>
      </c>
      <c r="C95" s="44">
        <v>336493.81000999996</v>
      </c>
      <c r="D95" s="44">
        <v>18790.795180000005</v>
      </c>
      <c r="E95" s="44">
        <f t="shared" ref="E95:E104" si="42">C95+D95</f>
        <v>355284.60518999997</v>
      </c>
      <c r="F95" s="44">
        <f t="shared" ref="F95:F104" si="43">B95-E95</f>
        <v>66712.299660000077</v>
      </c>
      <c r="G95" s="44">
        <f t="shared" ref="G95:G104" si="44">B95-C95</f>
        <v>85503.094840000093</v>
      </c>
      <c r="H95" s="41">
        <f t="shared" si="41"/>
        <v>84.191282236130817</v>
      </c>
      <c r="J95" s="42">
        <f t="shared" si="31"/>
        <v>0</v>
      </c>
      <c r="K95" s="89"/>
      <c r="L95" s="89"/>
      <c r="M95" s="89"/>
      <c r="N95" s="89"/>
      <c r="O95" s="89"/>
      <c r="P95" s="89"/>
      <c r="Q95" s="89"/>
      <c r="R95" s="89"/>
    </row>
    <row r="96" spans="1:18" s="37" customFormat="1" ht="11.25" customHeight="1" x14ac:dyDescent="0.2">
      <c r="A96" s="43" t="s">
        <v>132</v>
      </c>
      <c r="B96" s="44">
        <v>2194729.3429999999</v>
      </c>
      <c r="C96" s="44">
        <v>1869727.9745700001</v>
      </c>
      <c r="D96" s="44">
        <v>38394.885190000001</v>
      </c>
      <c r="E96" s="44">
        <f t="shared" si="42"/>
        <v>1908122.8597600001</v>
      </c>
      <c r="F96" s="44">
        <f t="shared" si="43"/>
        <v>286606.48323999974</v>
      </c>
      <c r="G96" s="44">
        <f t="shared" si="44"/>
        <v>325001.3684299998</v>
      </c>
      <c r="H96" s="41">
        <f t="shared" si="41"/>
        <v>86.941146790873347</v>
      </c>
      <c r="J96" s="42">
        <f t="shared" si="31"/>
        <v>0</v>
      </c>
      <c r="K96" s="89"/>
      <c r="L96" s="89"/>
      <c r="M96" s="89"/>
      <c r="N96" s="89"/>
      <c r="O96" s="89"/>
      <c r="P96" s="89"/>
      <c r="Q96" s="89"/>
      <c r="R96" s="89"/>
    </row>
    <row r="97" spans="1:18" s="37" customFormat="1" ht="11.25" customHeight="1" x14ac:dyDescent="0.2">
      <c r="A97" s="43" t="s">
        <v>133</v>
      </c>
      <c r="B97" s="44">
        <v>1592156.2949999999</v>
      </c>
      <c r="C97" s="44">
        <v>1451805.6645200001</v>
      </c>
      <c r="D97" s="44">
        <v>20996.629830000002</v>
      </c>
      <c r="E97" s="44">
        <f t="shared" si="42"/>
        <v>1472802.2943500001</v>
      </c>
      <c r="F97" s="44">
        <f t="shared" si="43"/>
        <v>119354.00064999983</v>
      </c>
      <c r="G97" s="44">
        <f t="shared" si="44"/>
        <v>140350.63047999982</v>
      </c>
      <c r="H97" s="41">
        <f t="shared" si="41"/>
        <v>92.503625364870359</v>
      </c>
      <c r="J97" s="42">
        <f t="shared" si="31"/>
        <v>0</v>
      </c>
      <c r="K97" s="89"/>
      <c r="L97" s="89"/>
      <c r="M97" s="89"/>
      <c r="N97" s="89"/>
      <c r="O97" s="89"/>
      <c r="P97" s="89"/>
      <c r="Q97" s="89"/>
      <c r="R97" s="89"/>
    </row>
    <row r="98" spans="1:18" s="37" customFormat="1" ht="11.25" customHeight="1" x14ac:dyDescent="0.2">
      <c r="A98" s="43" t="s">
        <v>134</v>
      </c>
      <c r="B98" s="44">
        <v>13210</v>
      </c>
      <c r="C98" s="44">
        <v>7201.1427199999998</v>
      </c>
      <c r="D98" s="44">
        <v>2404.55177</v>
      </c>
      <c r="E98" s="44">
        <f t="shared" si="42"/>
        <v>9605.6944899999999</v>
      </c>
      <c r="F98" s="44">
        <f t="shared" si="43"/>
        <v>3604.3055100000001</v>
      </c>
      <c r="G98" s="44">
        <f t="shared" si="44"/>
        <v>6008.8572800000002</v>
      </c>
      <c r="H98" s="41">
        <f t="shared" si="41"/>
        <v>72.715325435276299</v>
      </c>
      <c r="J98" s="42">
        <f t="shared" si="31"/>
        <v>0</v>
      </c>
      <c r="K98" s="89"/>
      <c r="L98" s="89"/>
      <c r="M98" s="89"/>
      <c r="N98" s="89"/>
      <c r="O98" s="89"/>
      <c r="P98" s="89"/>
      <c r="Q98" s="89"/>
      <c r="R98" s="89"/>
    </row>
    <row r="99" spans="1:18" s="37" customFormat="1" ht="11.25" customHeight="1" x14ac:dyDescent="0.2">
      <c r="A99" s="43" t="s">
        <v>135</v>
      </c>
      <c r="B99" s="44">
        <v>383167.24599999998</v>
      </c>
      <c r="C99" s="44">
        <v>345365.82396000007</v>
      </c>
      <c r="D99" s="44">
        <v>20147.372439999996</v>
      </c>
      <c r="E99" s="44">
        <f t="shared" si="42"/>
        <v>365513.19640000007</v>
      </c>
      <c r="F99" s="44">
        <f t="shared" si="43"/>
        <v>17654.049599999911</v>
      </c>
      <c r="G99" s="44">
        <f t="shared" si="44"/>
        <v>37801.422039999918</v>
      </c>
      <c r="H99" s="41">
        <f t="shared" si="41"/>
        <v>95.392599502098392</v>
      </c>
      <c r="J99" s="42">
        <f t="shared" si="31"/>
        <v>0</v>
      </c>
      <c r="K99" s="89"/>
      <c r="L99" s="89"/>
      <c r="M99" s="89"/>
      <c r="N99" s="89"/>
      <c r="O99" s="89"/>
      <c r="P99" s="89"/>
      <c r="Q99" s="89"/>
      <c r="R99" s="89"/>
    </row>
    <row r="100" spans="1:18" s="37" customFormat="1" ht="11.25" customHeight="1" x14ac:dyDescent="0.2">
      <c r="A100" s="43" t="s">
        <v>136</v>
      </c>
      <c r="B100" s="44">
        <v>16575681.379149999</v>
      </c>
      <c r="C100" s="44">
        <v>11510184.657790003</v>
      </c>
      <c r="D100" s="44">
        <v>40687.396690000009</v>
      </c>
      <c r="E100" s="44">
        <f t="shared" si="42"/>
        <v>11550872.054480003</v>
      </c>
      <c r="F100" s="44">
        <f t="shared" si="43"/>
        <v>5024809.3246699963</v>
      </c>
      <c r="G100" s="44">
        <f t="shared" si="44"/>
        <v>5065496.7213599961</v>
      </c>
      <c r="H100" s="41">
        <f t="shared" si="41"/>
        <v>69.685654485428643</v>
      </c>
      <c r="J100" s="42">
        <f t="shared" si="31"/>
        <v>0</v>
      </c>
      <c r="K100" s="89"/>
      <c r="L100" s="89"/>
      <c r="M100" s="89"/>
      <c r="N100" s="89"/>
      <c r="O100" s="89"/>
      <c r="P100" s="89"/>
      <c r="Q100" s="89"/>
      <c r="R100" s="89"/>
    </row>
    <row r="101" spans="1:18" s="37" customFormat="1" ht="11.25" customHeight="1" x14ac:dyDescent="0.2">
      <c r="A101" s="43" t="s">
        <v>137</v>
      </c>
      <c r="B101" s="44">
        <v>45496</v>
      </c>
      <c r="C101" s="44">
        <v>32300.456879999998</v>
      </c>
      <c r="D101" s="44">
        <v>5192.6912599999996</v>
      </c>
      <c r="E101" s="44">
        <f t="shared" si="42"/>
        <v>37493.148139999998</v>
      </c>
      <c r="F101" s="44">
        <f t="shared" si="43"/>
        <v>8002.8518600000025</v>
      </c>
      <c r="G101" s="44">
        <f t="shared" si="44"/>
        <v>13195.543120000002</v>
      </c>
      <c r="H101" s="41">
        <f t="shared" si="41"/>
        <v>82.409768199402151</v>
      </c>
      <c r="J101" s="42">
        <f t="shared" si="31"/>
        <v>0</v>
      </c>
      <c r="K101" s="89"/>
      <c r="L101" s="89"/>
      <c r="M101" s="89"/>
      <c r="N101" s="89"/>
      <c r="O101" s="89"/>
      <c r="P101" s="89"/>
      <c r="Q101" s="89"/>
      <c r="R101" s="89"/>
    </row>
    <row r="102" spans="1:18" s="37" customFormat="1" ht="11.25" customHeight="1" x14ac:dyDescent="0.2">
      <c r="A102" s="43" t="s">
        <v>138</v>
      </c>
      <c r="B102" s="44">
        <v>56882</v>
      </c>
      <c r="C102" s="44">
        <v>40443.421020000002</v>
      </c>
      <c r="D102" s="44">
        <v>419.31747999999999</v>
      </c>
      <c r="E102" s="44">
        <f t="shared" si="42"/>
        <v>40862.738499999999</v>
      </c>
      <c r="F102" s="44">
        <f t="shared" si="43"/>
        <v>16019.261500000001</v>
      </c>
      <c r="G102" s="44">
        <f t="shared" si="44"/>
        <v>16438.578979999998</v>
      </c>
      <c r="H102" s="41">
        <f t="shared" si="41"/>
        <v>71.83773161984459</v>
      </c>
      <c r="J102" s="42">
        <f t="shared" si="31"/>
        <v>0</v>
      </c>
      <c r="K102" s="89"/>
      <c r="L102" s="89"/>
      <c r="M102" s="89"/>
      <c r="N102" s="89"/>
      <c r="O102" s="89"/>
      <c r="P102" s="89"/>
      <c r="Q102" s="89"/>
      <c r="R102" s="89"/>
    </row>
    <row r="103" spans="1:18" s="37" customFormat="1" ht="11.25" customHeight="1" x14ac:dyDescent="0.2">
      <c r="A103" s="43" t="s">
        <v>139</v>
      </c>
      <c r="B103" s="44">
        <v>16972.296999999999</v>
      </c>
      <c r="C103" s="44">
        <v>14963.67576</v>
      </c>
      <c r="D103" s="44">
        <v>494.40197999999998</v>
      </c>
      <c r="E103" s="44">
        <f t="shared" si="42"/>
        <v>15458.077740000001</v>
      </c>
      <c r="F103" s="44">
        <f t="shared" si="43"/>
        <v>1514.219259999998</v>
      </c>
      <c r="G103" s="44">
        <f t="shared" si="44"/>
        <v>2008.6212399999986</v>
      </c>
      <c r="H103" s="41">
        <f t="shared" si="41"/>
        <v>91.078289167341353</v>
      </c>
      <c r="J103" s="42">
        <f t="shared" si="31"/>
        <v>0</v>
      </c>
      <c r="K103" s="89"/>
      <c r="L103" s="89"/>
      <c r="M103" s="89"/>
      <c r="N103" s="89"/>
      <c r="O103" s="89"/>
      <c r="P103" s="89"/>
      <c r="Q103" s="89"/>
      <c r="R103" s="89"/>
    </row>
    <row r="104" spans="1:18" s="37" customFormat="1" ht="11.25" customHeight="1" x14ac:dyDescent="0.2">
      <c r="A104" s="43" t="s">
        <v>140</v>
      </c>
      <c r="B104" s="44">
        <v>7688</v>
      </c>
      <c r="C104" s="44">
        <v>6627.1728200000007</v>
      </c>
      <c r="D104" s="44">
        <v>776.18232999999998</v>
      </c>
      <c r="E104" s="44">
        <f t="shared" si="42"/>
        <v>7403.3551500000003</v>
      </c>
      <c r="F104" s="44">
        <f t="shared" si="43"/>
        <v>284.64484999999968</v>
      </c>
      <c r="G104" s="44">
        <f t="shared" si="44"/>
        <v>1060.8271799999993</v>
      </c>
      <c r="H104" s="41">
        <f t="shared" si="41"/>
        <v>96.297543574401672</v>
      </c>
      <c r="J104" s="42">
        <f t="shared" si="31"/>
        <v>0</v>
      </c>
      <c r="K104" s="89"/>
      <c r="L104" s="89"/>
      <c r="M104" s="89"/>
      <c r="N104" s="89"/>
      <c r="O104" s="89"/>
      <c r="P104" s="89"/>
      <c r="Q104" s="89"/>
      <c r="R104" s="89"/>
    </row>
    <row r="105" spans="1:18" s="37" customFormat="1" ht="11.25" customHeight="1" x14ac:dyDescent="0.2">
      <c r="A105" s="43"/>
      <c r="B105" s="44"/>
      <c r="C105" s="50"/>
      <c r="D105" s="44"/>
      <c r="E105" s="50"/>
      <c r="F105" s="50"/>
      <c r="G105" s="50"/>
      <c r="H105" s="41" t="str">
        <f t="shared" si="41"/>
        <v/>
      </c>
      <c r="J105" s="42">
        <f t="shared" si="31"/>
        <v>0</v>
      </c>
      <c r="K105" s="89"/>
      <c r="L105" s="89"/>
      <c r="M105" s="89"/>
      <c r="N105" s="89"/>
      <c r="O105" s="89"/>
      <c r="P105" s="89"/>
      <c r="Q105" s="89"/>
      <c r="R105" s="89"/>
    </row>
    <row r="106" spans="1:18" s="37" customFormat="1" ht="11.25" customHeight="1" x14ac:dyDescent="0.2">
      <c r="A106" s="39" t="s">
        <v>141</v>
      </c>
      <c r="B106" s="53">
        <f>SUM(B107:B117)</f>
        <v>1949796.9560000002</v>
      </c>
      <c r="C106" s="53">
        <v>1492966.16711</v>
      </c>
      <c r="D106" s="53">
        <f>SUM(D107:D117)</f>
        <v>56569.039020000011</v>
      </c>
      <c r="E106" s="53">
        <f t="shared" ref="E106:G106" si="45">SUM(E107:E117)</f>
        <v>1549535.2061299998</v>
      </c>
      <c r="F106" s="53">
        <f t="shared" si="45"/>
        <v>400261.74987</v>
      </c>
      <c r="G106" s="53">
        <f t="shared" si="45"/>
        <v>456830.78889000003</v>
      </c>
      <c r="H106" s="41">
        <f t="shared" si="41"/>
        <v>79.471618896608817</v>
      </c>
      <c r="J106" s="42">
        <f t="shared" si="31"/>
        <v>0</v>
      </c>
      <c r="K106" s="89"/>
      <c r="L106" s="89"/>
      <c r="M106" s="89"/>
      <c r="N106" s="89"/>
      <c r="O106" s="89"/>
      <c r="P106" s="89"/>
      <c r="Q106" s="89"/>
      <c r="R106" s="89"/>
    </row>
    <row r="107" spans="1:18" s="37" customFormat="1" ht="11.25" customHeight="1" x14ac:dyDescent="0.2">
      <c r="A107" s="43" t="s">
        <v>76</v>
      </c>
      <c r="B107" s="44">
        <v>661341.15399999998</v>
      </c>
      <c r="C107" s="44">
        <v>558748.40573999996</v>
      </c>
      <c r="D107" s="44">
        <v>952.84978000000001</v>
      </c>
      <c r="E107" s="44">
        <f t="shared" ref="E107:E117" si="46">C107+D107</f>
        <v>559701.25552000001</v>
      </c>
      <c r="F107" s="44">
        <f t="shared" ref="F107:F117" si="47">B107-E107</f>
        <v>101639.89847999997</v>
      </c>
      <c r="G107" s="44">
        <f t="shared" ref="G107:G117" si="48">B107-C107</f>
        <v>102592.74826000002</v>
      </c>
      <c r="H107" s="41">
        <f t="shared" si="41"/>
        <v>84.631245482721013</v>
      </c>
      <c r="J107" s="42">
        <f t="shared" si="31"/>
        <v>0</v>
      </c>
      <c r="K107" s="89"/>
      <c r="L107" s="89"/>
      <c r="M107" s="89"/>
      <c r="N107" s="89"/>
      <c r="O107" s="89"/>
      <c r="P107" s="89"/>
      <c r="Q107" s="89"/>
      <c r="R107" s="89"/>
    </row>
    <row r="108" spans="1:18" s="37" customFormat="1" ht="11.25" customHeight="1" x14ac:dyDescent="0.2">
      <c r="A108" s="43" t="s">
        <v>142</v>
      </c>
      <c r="B108" s="44">
        <v>326556</v>
      </c>
      <c r="C108" s="44">
        <v>227742.16347</v>
      </c>
      <c r="D108" s="44">
        <v>8968.416580000001</v>
      </c>
      <c r="E108" s="44">
        <f t="shared" si="46"/>
        <v>236710.58004999999</v>
      </c>
      <c r="F108" s="44">
        <f t="shared" si="47"/>
        <v>89845.41995000001</v>
      </c>
      <c r="G108" s="44">
        <f t="shared" si="48"/>
        <v>98813.83653</v>
      </c>
      <c r="H108" s="41">
        <f t="shared" si="41"/>
        <v>72.486979277673655</v>
      </c>
      <c r="J108" s="42">
        <f t="shared" si="31"/>
        <v>0</v>
      </c>
      <c r="K108" s="89"/>
      <c r="L108" s="89"/>
      <c r="M108" s="89"/>
      <c r="N108" s="89"/>
      <c r="O108" s="89"/>
      <c r="P108" s="89"/>
      <c r="Q108" s="89"/>
      <c r="R108" s="89"/>
    </row>
    <row r="109" spans="1:18" s="37" customFormat="1" ht="11.25" customHeight="1" x14ac:dyDescent="0.2">
      <c r="A109" s="43" t="s">
        <v>143</v>
      </c>
      <c r="B109" s="44">
        <v>117173</v>
      </c>
      <c r="C109" s="44">
        <v>111237.85188</v>
      </c>
      <c r="D109" s="44">
        <v>4945.7709599999998</v>
      </c>
      <c r="E109" s="44">
        <f t="shared" si="46"/>
        <v>116183.62284</v>
      </c>
      <c r="F109" s="44">
        <f t="shared" si="47"/>
        <v>989.37716000000364</v>
      </c>
      <c r="G109" s="44">
        <f t="shared" si="48"/>
        <v>5935.148119999998</v>
      </c>
      <c r="H109" s="41">
        <f t="shared" si="41"/>
        <v>99.15562701304907</v>
      </c>
      <c r="J109" s="42">
        <f t="shared" si="31"/>
        <v>0</v>
      </c>
      <c r="K109" s="89"/>
      <c r="L109" s="89"/>
      <c r="M109" s="89"/>
      <c r="N109" s="89"/>
      <c r="O109" s="89"/>
      <c r="P109" s="89"/>
      <c r="Q109" s="89"/>
      <c r="R109" s="89"/>
    </row>
    <row r="110" spans="1:18" s="37" customFormat="1" ht="11.25" customHeight="1" x14ac:dyDescent="0.2">
      <c r="A110" s="43" t="s">
        <v>144</v>
      </c>
      <c r="B110" s="44">
        <v>104696.962</v>
      </c>
      <c r="C110" s="44">
        <v>84921.275730000008</v>
      </c>
      <c r="D110" s="44">
        <v>8537.1516899999988</v>
      </c>
      <c r="E110" s="44">
        <f t="shared" si="46"/>
        <v>93458.427420000007</v>
      </c>
      <c r="F110" s="44">
        <f t="shared" si="47"/>
        <v>11238.534579999992</v>
      </c>
      <c r="G110" s="44">
        <f t="shared" si="48"/>
        <v>19775.686269999991</v>
      </c>
      <c r="H110" s="41">
        <f t="shared" si="41"/>
        <v>89.265653591744154</v>
      </c>
      <c r="J110" s="42">
        <f t="shared" si="31"/>
        <v>0</v>
      </c>
      <c r="K110" s="89"/>
      <c r="L110" s="89"/>
      <c r="M110" s="89"/>
      <c r="N110" s="89"/>
      <c r="O110" s="89"/>
      <c r="P110" s="89"/>
      <c r="Q110" s="89"/>
      <c r="R110" s="89"/>
    </row>
    <row r="111" spans="1:18" s="37" customFormat="1" ht="11.25" customHeight="1" x14ac:dyDescent="0.2">
      <c r="A111" s="43" t="s">
        <v>145</v>
      </c>
      <c r="B111" s="44">
        <v>170123</v>
      </c>
      <c r="C111" s="44">
        <v>121673.02151999999</v>
      </c>
      <c r="D111" s="44">
        <v>8891.5557899999985</v>
      </c>
      <c r="E111" s="44">
        <f t="shared" si="46"/>
        <v>130564.57730999999</v>
      </c>
      <c r="F111" s="44">
        <f t="shared" si="47"/>
        <v>39558.422690000007</v>
      </c>
      <c r="G111" s="44">
        <f t="shared" si="48"/>
        <v>48449.978480000005</v>
      </c>
      <c r="H111" s="41">
        <f t="shared" si="41"/>
        <v>76.747163705083963</v>
      </c>
      <c r="J111" s="42">
        <f t="shared" si="31"/>
        <v>0</v>
      </c>
      <c r="K111" s="89"/>
      <c r="L111" s="89"/>
      <c r="M111" s="89"/>
      <c r="N111" s="89"/>
      <c r="O111" s="89"/>
      <c r="P111" s="89"/>
      <c r="Q111" s="89"/>
      <c r="R111" s="89"/>
    </row>
    <row r="112" spans="1:18" s="37" customFormat="1" ht="11.25" customHeight="1" x14ac:dyDescent="0.2">
      <c r="A112" s="43" t="s">
        <v>146</v>
      </c>
      <c r="B112" s="44">
        <v>15960.566999999999</v>
      </c>
      <c r="C112" s="44">
        <v>13773.862570000001</v>
      </c>
      <c r="D112" s="44">
        <v>165.73405</v>
      </c>
      <c r="E112" s="44">
        <f t="shared" si="46"/>
        <v>13939.59662</v>
      </c>
      <c r="F112" s="44">
        <f t="shared" si="47"/>
        <v>2020.9703799999988</v>
      </c>
      <c r="G112" s="44">
        <f t="shared" si="48"/>
        <v>2186.704429999998</v>
      </c>
      <c r="H112" s="41">
        <f t="shared" si="41"/>
        <v>87.337728164669841</v>
      </c>
      <c r="J112" s="42">
        <f t="shared" si="31"/>
        <v>0</v>
      </c>
      <c r="K112" s="89"/>
      <c r="L112" s="89"/>
      <c r="M112" s="89"/>
      <c r="N112" s="89"/>
      <c r="O112" s="89"/>
      <c r="P112" s="89"/>
      <c r="Q112" s="89"/>
      <c r="R112" s="89"/>
    </row>
    <row r="113" spans="1:18" s="37" customFormat="1" ht="11.25" customHeight="1" x14ac:dyDescent="0.2">
      <c r="A113" s="43" t="s">
        <v>147</v>
      </c>
      <c r="B113" s="44">
        <v>110246.666</v>
      </c>
      <c r="C113" s="44">
        <v>49548.567729999995</v>
      </c>
      <c r="D113" s="44">
        <v>753</v>
      </c>
      <c r="E113" s="44">
        <f t="shared" si="46"/>
        <v>50301.567729999995</v>
      </c>
      <c r="F113" s="44">
        <f t="shared" si="47"/>
        <v>59945.098270000002</v>
      </c>
      <c r="G113" s="44">
        <f t="shared" si="48"/>
        <v>60698.098270000002</v>
      </c>
      <c r="H113" s="41">
        <f t="shared" si="41"/>
        <v>45.62638450218531</v>
      </c>
      <c r="J113" s="42">
        <f t="shared" si="31"/>
        <v>0</v>
      </c>
      <c r="K113" s="89"/>
      <c r="L113" s="89"/>
      <c r="M113" s="89"/>
      <c r="N113" s="89"/>
      <c r="O113" s="89"/>
      <c r="P113" s="89"/>
      <c r="Q113" s="89"/>
      <c r="R113" s="89"/>
    </row>
    <row r="114" spans="1:18" s="37" customFormat="1" ht="11.25" customHeight="1" x14ac:dyDescent="0.2">
      <c r="A114" s="43" t="s">
        <v>148</v>
      </c>
      <c r="B114" s="44">
        <v>65838.660999999993</v>
      </c>
      <c r="C114" s="44">
        <v>51003.00331</v>
      </c>
      <c r="D114" s="44">
        <v>2231.856280000005</v>
      </c>
      <c r="E114" s="44">
        <f t="shared" si="46"/>
        <v>53234.859590000007</v>
      </c>
      <c r="F114" s="44">
        <f t="shared" si="47"/>
        <v>12603.801409999985</v>
      </c>
      <c r="G114" s="44">
        <f t="shared" si="48"/>
        <v>14835.657689999993</v>
      </c>
      <c r="H114" s="41">
        <f t="shared" si="41"/>
        <v>80.856534415242763</v>
      </c>
      <c r="J114" s="42">
        <f t="shared" si="31"/>
        <v>0</v>
      </c>
      <c r="K114" s="89"/>
      <c r="L114" s="89"/>
      <c r="M114" s="89"/>
      <c r="N114" s="89"/>
      <c r="O114" s="89"/>
      <c r="P114" s="89"/>
      <c r="Q114" s="89"/>
      <c r="R114" s="89"/>
    </row>
    <row r="115" spans="1:18" s="37" customFormat="1" ht="11.25" customHeight="1" x14ac:dyDescent="0.2">
      <c r="A115" s="43" t="s">
        <v>149</v>
      </c>
      <c r="B115" s="44">
        <v>9136</v>
      </c>
      <c r="C115" s="44">
        <v>8629.9097600000005</v>
      </c>
      <c r="D115" s="44">
        <v>473.04856000000001</v>
      </c>
      <c r="E115" s="44">
        <f t="shared" si="46"/>
        <v>9102.9583199999997</v>
      </c>
      <c r="F115" s="44">
        <f t="shared" si="47"/>
        <v>33.04168000000027</v>
      </c>
      <c r="G115" s="44">
        <f t="shared" si="48"/>
        <v>506.09023999999954</v>
      </c>
      <c r="H115" s="41">
        <f t="shared" si="41"/>
        <v>99.638335376532396</v>
      </c>
      <c r="J115" s="42">
        <f t="shared" si="31"/>
        <v>0</v>
      </c>
      <c r="K115" s="89"/>
      <c r="L115" s="89"/>
      <c r="M115" s="89"/>
      <c r="N115" s="89"/>
      <c r="O115" s="89"/>
      <c r="P115" s="89"/>
      <c r="Q115" s="89"/>
      <c r="R115" s="89"/>
    </row>
    <row r="116" spans="1:18" s="37" customFormat="1" ht="11.25" customHeight="1" x14ac:dyDescent="0.2">
      <c r="A116" s="43" t="s">
        <v>150</v>
      </c>
      <c r="B116" s="44">
        <v>365334.946</v>
      </c>
      <c r="C116" s="44">
        <v>262754.24932</v>
      </c>
      <c r="D116" s="44">
        <v>20622.756280000001</v>
      </c>
      <c r="E116" s="44">
        <f t="shared" si="46"/>
        <v>283377.00560000003</v>
      </c>
      <c r="F116" s="44">
        <f t="shared" si="47"/>
        <v>81957.940399999963</v>
      </c>
      <c r="G116" s="44">
        <f t="shared" si="48"/>
        <v>102580.69667999999</v>
      </c>
      <c r="H116" s="41">
        <f t="shared" si="41"/>
        <v>77.566356217124664</v>
      </c>
      <c r="J116" s="42">
        <f t="shared" si="31"/>
        <v>0</v>
      </c>
      <c r="K116" s="89"/>
      <c r="L116" s="89"/>
      <c r="M116" s="89"/>
      <c r="N116" s="89"/>
      <c r="O116" s="89"/>
      <c r="P116" s="89"/>
      <c r="Q116" s="89"/>
      <c r="R116" s="89"/>
    </row>
    <row r="117" spans="1:18" s="37" customFormat="1" ht="11.25" customHeight="1" x14ac:dyDescent="0.2">
      <c r="A117" s="43" t="s">
        <v>151</v>
      </c>
      <c r="B117" s="44">
        <v>3390</v>
      </c>
      <c r="C117" s="44">
        <v>2933.85608</v>
      </c>
      <c r="D117" s="44">
        <v>26.899049999999999</v>
      </c>
      <c r="E117" s="44">
        <f t="shared" si="46"/>
        <v>2960.75513</v>
      </c>
      <c r="F117" s="44">
        <f t="shared" si="47"/>
        <v>429.24486999999999</v>
      </c>
      <c r="G117" s="44">
        <f t="shared" si="48"/>
        <v>456.14391999999998</v>
      </c>
      <c r="H117" s="41">
        <f t="shared" si="41"/>
        <v>87.337909439528033</v>
      </c>
      <c r="J117" s="42">
        <f t="shared" si="31"/>
        <v>0</v>
      </c>
      <c r="K117" s="89"/>
      <c r="L117" s="89"/>
      <c r="M117" s="89"/>
      <c r="N117" s="89"/>
      <c r="O117" s="89"/>
      <c r="P117" s="89"/>
      <c r="Q117" s="89"/>
      <c r="R117" s="89"/>
    </row>
    <row r="118" spans="1:18" s="37" customFormat="1" ht="11.25" customHeight="1" x14ac:dyDescent="0.2">
      <c r="A118" s="43"/>
      <c r="B118" s="44"/>
      <c r="C118" s="50"/>
      <c r="D118" s="44"/>
      <c r="E118" s="50"/>
      <c r="F118" s="50"/>
      <c r="G118" s="50"/>
      <c r="H118" s="41" t="str">
        <f t="shared" si="41"/>
        <v/>
      </c>
      <c r="J118" s="42">
        <f t="shared" si="31"/>
        <v>0</v>
      </c>
      <c r="K118" s="89"/>
      <c r="L118" s="89"/>
      <c r="M118" s="89"/>
      <c r="N118" s="89"/>
      <c r="O118" s="89"/>
      <c r="P118" s="89"/>
      <c r="Q118" s="89"/>
      <c r="R118" s="89"/>
    </row>
    <row r="119" spans="1:18" s="37" customFormat="1" ht="11.25" customHeight="1" x14ac:dyDescent="0.2">
      <c r="A119" s="39" t="s">
        <v>152</v>
      </c>
      <c r="B119" s="53">
        <f>SUM(B120:B126)</f>
        <v>2703974.983</v>
      </c>
      <c r="C119" s="53">
        <v>832657.92023000016</v>
      </c>
      <c r="D119" s="53">
        <f t="shared" ref="D119:G119" si="49">SUM(D120:D126)</f>
        <v>162548.99725999997</v>
      </c>
      <c r="E119" s="53">
        <f t="shared" si="49"/>
        <v>995206.91748999991</v>
      </c>
      <c r="F119" s="53">
        <f t="shared" si="49"/>
        <v>1708768.0655099996</v>
      </c>
      <c r="G119" s="53">
        <f t="shared" si="49"/>
        <v>1871317.06277</v>
      </c>
      <c r="H119" s="41">
        <f t="shared" si="41"/>
        <v>36.805330069505303</v>
      </c>
      <c r="J119" s="42">
        <f t="shared" si="31"/>
        <v>0</v>
      </c>
      <c r="K119" s="89"/>
      <c r="L119" s="89"/>
      <c r="M119" s="89"/>
      <c r="N119" s="89"/>
      <c r="O119" s="89"/>
      <c r="P119" s="89"/>
      <c r="Q119" s="89"/>
      <c r="R119" s="89"/>
    </row>
    <row r="120" spans="1:18" s="37" customFormat="1" ht="11.25" customHeight="1" x14ac:dyDescent="0.2">
      <c r="A120" s="43" t="s">
        <v>76</v>
      </c>
      <c r="B120" s="44">
        <v>1916067</v>
      </c>
      <c r="C120" s="44">
        <v>378875.86219000007</v>
      </c>
      <c r="D120" s="44">
        <v>145029.58203999998</v>
      </c>
      <c r="E120" s="44">
        <f t="shared" ref="E120:E126" si="50">C120+D120</f>
        <v>523905.44423000002</v>
      </c>
      <c r="F120" s="44">
        <f t="shared" ref="F120:F126" si="51">B120-E120</f>
        <v>1392161.55577</v>
      </c>
      <c r="G120" s="44">
        <f t="shared" ref="G120:G126" si="52">B120-C120</f>
        <v>1537191.13781</v>
      </c>
      <c r="H120" s="41">
        <f t="shared" si="41"/>
        <v>27.342751805129989</v>
      </c>
      <c r="J120" s="42">
        <f t="shared" si="31"/>
        <v>0</v>
      </c>
      <c r="K120" s="89"/>
      <c r="L120" s="89"/>
      <c r="M120" s="89"/>
      <c r="N120" s="89"/>
      <c r="O120" s="89"/>
      <c r="P120" s="89"/>
      <c r="Q120" s="89"/>
      <c r="R120" s="89"/>
    </row>
    <row r="121" spans="1:18" s="37" customFormat="1" ht="11.25" customHeight="1" x14ac:dyDescent="0.2">
      <c r="A121" s="43" t="s">
        <v>153</v>
      </c>
      <c r="B121" s="44">
        <v>5150</v>
      </c>
      <c r="C121" s="44">
        <v>2199.4602200000004</v>
      </c>
      <c r="D121" s="44">
        <v>858.98405000000002</v>
      </c>
      <c r="E121" s="44">
        <f t="shared" si="50"/>
        <v>3058.4442700000004</v>
      </c>
      <c r="F121" s="44">
        <f t="shared" si="51"/>
        <v>2091.5557299999996</v>
      </c>
      <c r="G121" s="44">
        <f t="shared" si="52"/>
        <v>2950.5397799999996</v>
      </c>
      <c r="H121" s="41">
        <f t="shared" si="41"/>
        <v>59.387267378640786</v>
      </c>
      <c r="J121" s="42">
        <f t="shared" si="31"/>
        <v>0</v>
      </c>
      <c r="K121" s="89"/>
      <c r="L121" s="89"/>
      <c r="M121" s="89"/>
      <c r="N121" s="89"/>
      <c r="O121" s="89"/>
      <c r="P121" s="89"/>
      <c r="Q121" s="89"/>
      <c r="R121" s="89"/>
    </row>
    <row r="122" spans="1:18" s="37" customFormat="1" ht="11.25" customHeight="1" x14ac:dyDescent="0.2">
      <c r="A122" s="43" t="s">
        <v>154</v>
      </c>
      <c r="B122" s="44">
        <v>20267.999999999996</v>
      </c>
      <c r="C122" s="44">
        <v>13587.821010000001</v>
      </c>
      <c r="D122" s="44">
        <v>825.51273000000003</v>
      </c>
      <c r="E122" s="44">
        <f t="shared" si="50"/>
        <v>14413.333740000002</v>
      </c>
      <c r="F122" s="44">
        <f t="shared" si="51"/>
        <v>5854.6662599999945</v>
      </c>
      <c r="G122" s="44">
        <f t="shared" si="52"/>
        <v>6680.1789899999949</v>
      </c>
      <c r="H122" s="41">
        <f t="shared" si="41"/>
        <v>71.113744523386643</v>
      </c>
      <c r="J122" s="42">
        <f t="shared" si="31"/>
        <v>0</v>
      </c>
      <c r="K122" s="89"/>
      <c r="L122" s="89"/>
      <c r="M122" s="89"/>
      <c r="N122" s="89"/>
      <c r="O122" s="89"/>
      <c r="P122" s="89"/>
      <c r="Q122" s="89"/>
      <c r="R122" s="89"/>
    </row>
    <row r="123" spans="1:18" s="37" customFormat="1" ht="11.25" customHeight="1" x14ac:dyDescent="0.2">
      <c r="A123" s="43" t="s">
        <v>155</v>
      </c>
      <c r="B123" s="44">
        <v>118110.34999999999</v>
      </c>
      <c r="C123" s="44">
        <v>87992.059590000004</v>
      </c>
      <c r="D123" s="44">
        <v>2404.61427</v>
      </c>
      <c r="E123" s="44">
        <f t="shared" si="50"/>
        <v>90396.67386000001</v>
      </c>
      <c r="F123" s="44">
        <f t="shared" si="51"/>
        <v>27713.676139999981</v>
      </c>
      <c r="G123" s="44">
        <f t="shared" si="52"/>
        <v>30118.290409999987</v>
      </c>
      <c r="H123" s="41">
        <f t="shared" si="41"/>
        <v>76.535776805335018</v>
      </c>
      <c r="J123" s="42">
        <f t="shared" si="31"/>
        <v>0</v>
      </c>
      <c r="K123" s="89"/>
      <c r="L123" s="89"/>
      <c r="M123" s="89"/>
      <c r="N123" s="89"/>
      <c r="O123" s="89"/>
      <c r="P123" s="89"/>
      <c r="Q123" s="89"/>
      <c r="R123" s="89"/>
    </row>
    <row r="124" spans="1:18" s="37" customFormat="1" ht="11.25" customHeight="1" x14ac:dyDescent="0.2">
      <c r="A124" s="43" t="s">
        <v>156</v>
      </c>
      <c r="B124" s="44">
        <v>19658</v>
      </c>
      <c r="C124" s="44">
        <v>12044.469480000002</v>
      </c>
      <c r="D124" s="44">
        <v>825.06227000000013</v>
      </c>
      <c r="E124" s="44">
        <f t="shared" si="50"/>
        <v>12869.531750000002</v>
      </c>
      <c r="F124" s="44">
        <f t="shared" si="51"/>
        <v>6788.4682499999981</v>
      </c>
      <c r="G124" s="44">
        <f t="shared" si="52"/>
        <v>7613.5305199999984</v>
      </c>
      <c r="H124" s="41">
        <f t="shared" si="41"/>
        <v>65.467146963068473</v>
      </c>
      <c r="J124" s="42">
        <f t="shared" si="31"/>
        <v>0</v>
      </c>
      <c r="K124" s="89"/>
      <c r="L124" s="89"/>
      <c r="M124" s="89"/>
      <c r="N124" s="89"/>
      <c r="O124" s="89"/>
      <c r="P124" s="89"/>
      <c r="Q124" s="89"/>
      <c r="R124" s="89"/>
    </row>
    <row r="125" spans="1:18" s="37" customFormat="1" ht="11.25" customHeight="1" x14ac:dyDescent="0.2">
      <c r="A125" s="43" t="s">
        <v>157</v>
      </c>
      <c r="B125" s="44">
        <v>156813.633</v>
      </c>
      <c r="C125" s="44">
        <v>107194.17294999999</v>
      </c>
      <c r="D125" s="44">
        <v>1415.5614500000001</v>
      </c>
      <c r="E125" s="44">
        <f t="shared" si="50"/>
        <v>108609.73439999999</v>
      </c>
      <c r="F125" s="44">
        <f t="shared" si="51"/>
        <v>48203.898600000015</v>
      </c>
      <c r="G125" s="44">
        <f t="shared" si="52"/>
        <v>49619.460050000009</v>
      </c>
      <c r="H125" s="41">
        <f t="shared" si="41"/>
        <v>69.260390389654432</v>
      </c>
      <c r="J125" s="42">
        <f t="shared" si="31"/>
        <v>0</v>
      </c>
      <c r="K125" s="89"/>
      <c r="L125" s="89"/>
      <c r="M125" s="89"/>
      <c r="N125" s="89"/>
      <c r="O125" s="89"/>
      <c r="P125" s="89"/>
      <c r="Q125" s="89"/>
      <c r="R125" s="89"/>
    </row>
    <row r="126" spans="1:18" s="37" customFormat="1" ht="11.25" customHeight="1" x14ac:dyDescent="0.2">
      <c r="A126" s="56" t="s">
        <v>281</v>
      </c>
      <c r="B126" s="44">
        <v>467908</v>
      </c>
      <c r="C126" s="44">
        <v>230764.07478999998</v>
      </c>
      <c r="D126" s="44">
        <v>11189.68045</v>
      </c>
      <c r="E126" s="44">
        <f t="shared" si="50"/>
        <v>241953.75523999997</v>
      </c>
      <c r="F126" s="44">
        <f t="shared" si="51"/>
        <v>225954.24476000003</v>
      </c>
      <c r="G126" s="44">
        <f t="shared" si="52"/>
        <v>237143.92521000002</v>
      </c>
      <c r="H126" s="41"/>
      <c r="J126" s="42">
        <f t="shared" si="31"/>
        <v>0</v>
      </c>
      <c r="K126" s="89"/>
      <c r="L126" s="89"/>
      <c r="M126" s="89"/>
      <c r="N126" s="89"/>
      <c r="O126" s="89"/>
      <c r="P126" s="89"/>
      <c r="Q126" s="89"/>
      <c r="R126" s="89"/>
    </row>
    <row r="127" spans="1:18" s="37" customFormat="1" ht="11.25" customHeight="1" x14ac:dyDescent="0.2">
      <c r="A127" s="43"/>
      <c r="B127" s="44"/>
      <c r="C127" s="44"/>
      <c r="D127" s="44"/>
      <c r="E127" s="44"/>
      <c r="F127" s="44"/>
      <c r="G127" s="44"/>
      <c r="H127" s="41"/>
      <c r="J127" s="42">
        <f t="shared" si="31"/>
        <v>0</v>
      </c>
      <c r="K127" s="89"/>
      <c r="L127" s="89"/>
      <c r="M127" s="89"/>
      <c r="N127" s="89"/>
      <c r="O127" s="89"/>
      <c r="P127" s="89"/>
      <c r="Q127" s="89"/>
      <c r="R127" s="89"/>
    </row>
    <row r="128" spans="1:18" s="37" customFormat="1" ht="11.25" customHeight="1" x14ac:dyDescent="0.2">
      <c r="A128" s="39" t="s">
        <v>282</v>
      </c>
      <c r="B128" s="53">
        <f>SUM(B129:B130)</f>
        <v>1113428</v>
      </c>
      <c r="C128" s="53">
        <v>308435.09249000001</v>
      </c>
      <c r="D128" s="53">
        <f>SUM(D129:D130)</f>
        <v>41772.994980000003</v>
      </c>
      <c r="E128" s="53">
        <f t="shared" ref="E128:G128" si="53">SUM(E129:E130)</f>
        <v>350208.08746999997</v>
      </c>
      <c r="F128" s="53">
        <f t="shared" si="53"/>
        <v>763219.91252999997</v>
      </c>
      <c r="G128" s="53">
        <f t="shared" si="53"/>
        <v>804992.90751000005</v>
      </c>
      <c r="H128" s="41">
        <f>IFERROR(E128/B128*100,"")</f>
        <v>31.453141781058136</v>
      </c>
      <c r="J128" s="42">
        <f t="shared" si="31"/>
        <v>0</v>
      </c>
      <c r="K128" s="89"/>
      <c r="L128" s="89"/>
      <c r="M128" s="89"/>
      <c r="N128" s="89"/>
      <c r="O128" s="89"/>
      <c r="P128" s="89"/>
      <c r="Q128" s="89"/>
      <c r="R128" s="89"/>
    </row>
    <row r="129" spans="1:18" s="37" customFormat="1" ht="11.25" customHeight="1" x14ac:dyDescent="0.2">
      <c r="A129" s="56" t="s">
        <v>160</v>
      </c>
      <c r="B129" s="44">
        <v>190592</v>
      </c>
      <c r="C129" s="44">
        <v>59413.962409999993</v>
      </c>
      <c r="D129" s="44">
        <v>7734.2297199999994</v>
      </c>
      <c r="E129" s="44">
        <f t="shared" ref="E129:E130" si="54">C129+D129</f>
        <v>67148.192129999996</v>
      </c>
      <c r="F129" s="44">
        <f>B129-E129</f>
        <v>123443.80787</v>
      </c>
      <c r="G129" s="44">
        <f>B129-C129</f>
        <v>131178.03759000002</v>
      </c>
      <c r="H129" s="41">
        <f>IFERROR(E129/B129*100,"")</f>
        <v>35.231380189095027</v>
      </c>
      <c r="J129" s="42">
        <f t="shared" si="31"/>
        <v>0</v>
      </c>
      <c r="K129" s="89"/>
      <c r="L129" s="89"/>
      <c r="M129" s="89"/>
      <c r="N129" s="89"/>
      <c r="O129" s="89"/>
      <c r="P129" s="89"/>
      <c r="Q129" s="89"/>
      <c r="R129" s="89"/>
    </row>
    <row r="130" spans="1:18" s="37" customFormat="1" ht="11.25" customHeight="1" x14ac:dyDescent="0.2">
      <c r="A130" s="56" t="s">
        <v>283</v>
      </c>
      <c r="B130" s="44">
        <v>922836</v>
      </c>
      <c r="C130" s="44">
        <v>249021.13008</v>
      </c>
      <c r="D130" s="44">
        <v>34038.76526</v>
      </c>
      <c r="E130" s="44">
        <f t="shared" si="54"/>
        <v>283059.89533999999</v>
      </c>
      <c r="F130" s="44">
        <f>B130-E130</f>
        <v>639776.10465999995</v>
      </c>
      <c r="G130" s="44">
        <f>B130-C130</f>
        <v>673814.86991999997</v>
      </c>
      <c r="H130" s="41">
        <f>IFERROR(E130/B130*100,"")</f>
        <v>30.672827603171093</v>
      </c>
      <c r="J130" s="42">
        <f t="shared" si="31"/>
        <v>0</v>
      </c>
      <c r="K130" s="89"/>
      <c r="L130" s="89"/>
      <c r="M130" s="89"/>
      <c r="N130" s="89"/>
      <c r="O130" s="89"/>
      <c r="P130" s="89"/>
      <c r="Q130" s="89"/>
      <c r="R130" s="89"/>
    </row>
    <row r="131" spans="1:18" s="37" customFormat="1" ht="11.25" customHeight="1" x14ac:dyDescent="0.2">
      <c r="A131" s="43"/>
      <c r="B131" s="44"/>
      <c r="C131" s="44"/>
      <c r="D131" s="44"/>
      <c r="E131" s="44"/>
      <c r="F131" s="44"/>
      <c r="G131" s="44"/>
      <c r="H131" s="41"/>
      <c r="J131" s="42">
        <f t="shared" si="31"/>
        <v>0</v>
      </c>
      <c r="K131" s="89"/>
      <c r="L131" s="89"/>
      <c r="M131" s="89"/>
      <c r="N131" s="89"/>
      <c r="O131" s="89"/>
      <c r="P131" s="89"/>
      <c r="Q131" s="89"/>
      <c r="R131" s="89"/>
    </row>
    <row r="132" spans="1:18" s="37" customFormat="1" ht="11.25" customHeight="1" x14ac:dyDescent="0.2">
      <c r="A132" s="54" t="s">
        <v>158</v>
      </c>
      <c r="B132" s="53">
        <f t="shared" ref="B132:G132" si="55">+B133+B141</f>
        <v>21735232.878250003</v>
      </c>
      <c r="C132" s="53">
        <v>14754863.00385</v>
      </c>
      <c r="D132" s="53">
        <f t="shared" si="55"/>
        <v>440135.15864999988</v>
      </c>
      <c r="E132" s="53">
        <f t="shared" si="55"/>
        <v>15194998.162500001</v>
      </c>
      <c r="F132" s="53">
        <f t="shared" si="55"/>
        <v>6540234.7157500042</v>
      </c>
      <c r="G132" s="53">
        <f t="shared" si="55"/>
        <v>6980369.8744000029</v>
      </c>
      <c r="H132" s="41">
        <f t="shared" ref="H132:H163" si="56">IFERROR(E132/B132*100,"")</f>
        <v>69.909525458571551</v>
      </c>
      <c r="J132" s="42">
        <f t="shared" si="31"/>
        <v>0</v>
      </c>
      <c r="K132" s="89"/>
      <c r="L132" s="89"/>
      <c r="M132" s="89"/>
      <c r="N132" s="89"/>
      <c r="O132" s="89"/>
      <c r="P132" s="89"/>
      <c r="Q132" s="89"/>
      <c r="R132" s="89"/>
    </row>
    <row r="133" spans="1:18" s="37" customFormat="1" ht="22.5" customHeight="1" x14ac:dyDescent="0.2">
      <c r="A133" s="55" t="s">
        <v>159</v>
      </c>
      <c r="B133" s="84">
        <f t="shared" ref="B133" si="57">SUM(B134:B138)</f>
        <v>1437112.3730000001</v>
      </c>
      <c r="C133" s="84">
        <v>1020835.13229</v>
      </c>
      <c r="D133" s="84">
        <f t="shared" ref="D133:G133" si="58">SUM(D134:D138)</f>
        <v>68201.892469999992</v>
      </c>
      <c r="E133" s="84">
        <f t="shared" si="58"/>
        <v>1089037.0247599999</v>
      </c>
      <c r="F133" s="84">
        <f t="shared" si="58"/>
        <v>348075.34823999996</v>
      </c>
      <c r="G133" s="84">
        <f t="shared" si="58"/>
        <v>416277.24070999998</v>
      </c>
      <c r="H133" s="41">
        <f t="shared" si="56"/>
        <v>75.779531595473898</v>
      </c>
      <c r="J133" s="42">
        <f t="shared" si="31"/>
        <v>0</v>
      </c>
      <c r="K133" s="89"/>
      <c r="L133" s="89"/>
      <c r="M133" s="89"/>
      <c r="N133" s="89"/>
      <c r="O133" s="89"/>
      <c r="P133" s="89"/>
      <c r="Q133" s="89"/>
      <c r="R133" s="89"/>
    </row>
    <row r="134" spans="1:18" s="37" customFormat="1" ht="11.25" customHeight="1" x14ac:dyDescent="0.2">
      <c r="A134" s="56" t="s">
        <v>160</v>
      </c>
      <c r="B134" s="44">
        <v>32063</v>
      </c>
      <c r="C134" s="44">
        <v>29714.227620000001</v>
      </c>
      <c r="D134" s="44">
        <v>1363.8858300000002</v>
      </c>
      <c r="E134" s="44">
        <f t="shared" ref="E134:E137" si="59">C134+D134</f>
        <v>31078.113450000001</v>
      </c>
      <c r="F134" s="44">
        <f t="shared" ref="F134:F140" si="60">B134-E134</f>
        <v>984.88654999999926</v>
      </c>
      <c r="G134" s="44">
        <f t="shared" ref="G134:G140" si="61">B134-C134</f>
        <v>2348.7723799999985</v>
      </c>
      <c r="H134" s="41">
        <f t="shared" si="56"/>
        <v>96.928276985933948</v>
      </c>
      <c r="J134" s="42">
        <f t="shared" si="31"/>
        <v>0</v>
      </c>
      <c r="K134" s="89"/>
      <c r="L134" s="89"/>
      <c r="M134" s="89"/>
      <c r="N134" s="89"/>
      <c r="O134" s="89"/>
      <c r="P134" s="89"/>
      <c r="Q134" s="89"/>
      <c r="R134" s="89"/>
    </row>
    <row r="135" spans="1:18" s="37" customFormat="1" ht="11.25" customHeight="1" x14ac:dyDescent="0.2">
      <c r="A135" s="56" t="s">
        <v>161</v>
      </c>
      <c r="B135" s="44">
        <v>256218</v>
      </c>
      <c r="C135" s="44">
        <v>17248.254140000001</v>
      </c>
      <c r="D135" s="44">
        <v>5351.4824900000003</v>
      </c>
      <c r="E135" s="44">
        <f t="shared" si="59"/>
        <v>22599.736629999999</v>
      </c>
      <c r="F135" s="44">
        <f t="shared" si="60"/>
        <v>233618.26337</v>
      </c>
      <c r="G135" s="44">
        <f t="shared" si="61"/>
        <v>238969.74586</v>
      </c>
      <c r="H135" s="41">
        <f t="shared" si="56"/>
        <v>8.8205109047764001</v>
      </c>
      <c r="J135" s="42">
        <f t="shared" si="31"/>
        <v>0</v>
      </c>
      <c r="K135" s="89"/>
      <c r="L135" s="89"/>
      <c r="M135" s="89"/>
      <c r="N135" s="89"/>
      <c r="O135" s="89"/>
      <c r="P135" s="89"/>
      <c r="Q135" s="89"/>
      <c r="R135" s="89"/>
    </row>
    <row r="136" spans="1:18" s="37" customFormat="1" ht="11.25" customHeight="1" x14ac:dyDescent="0.2">
      <c r="A136" s="56" t="s">
        <v>162</v>
      </c>
      <c r="B136" s="44">
        <v>11095.373</v>
      </c>
      <c r="C136" s="44">
        <v>4558.0627199999999</v>
      </c>
      <c r="D136" s="44">
        <v>758.60271999999998</v>
      </c>
      <c r="E136" s="44">
        <f t="shared" si="59"/>
        <v>5316.6654399999998</v>
      </c>
      <c r="F136" s="44">
        <f t="shared" si="60"/>
        <v>5778.7075599999998</v>
      </c>
      <c r="G136" s="44">
        <f t="shared" si="61"/>
        <v>6537.3102799999997</v>
      </c>
      <c r="H136" s="41">
        <f t="shared" si="56"/>
        <v>47.917861256219147</v>
      </c>
      <c r="J136" s="42">
        <f t="shared" si="31"/>
        <v>0</v>
      </c>
      <c r="K136" s="89"/>
      <c r="L136" s="89"/>
      <c r="M136" s="89"/>
      <c r="N136" s="89"/>
      <c r="O136" s="89"/>
      <c r="P136" s="89"/>
      <c r="Q136" s="89"/>
      <c r="R136" s="89"/>
    </row>
    <row r="137" spans="1:18" s="37" customFormat="1" ht="11.4" x14ac:dyDescent="0.2">
      <c r="A137" s="56" t="s">
        <v>163</v>
      </c>
      <c r="B137" s="44">
        <v>89280</v>
      </c>
      <c r="C137" s="44">
        <v>58688.121200000001</v>
      </c>
      <c r="D137" s="44">
        <v>20745.93794</v>
      </c>
      <c r="E137" s="44">
        <f t="shared" si="59"/>
        <v>79434.059139999998</v>
      </c>
      <c r="F137" s="44">
        <f t="shared" si="60"/>
        <v>9845.9408600000024</v>
      </c>
      <c r="G137" s="44">
        <f t="shared" si="61"/>
        <v>30591.878799999999</v>
      </c>
      <c r="H137" s="41">
        <f t="shared" si="56"/>
        <v>88.971840434587818</v>
      </c>
      <c r="J137" s="42">
        <f t="shared" si="31"/>
        <v>0</v>
      </c>
      <c r="K137" s="89"/>
      <c r="L137" s="89"/>
      <c r="M137" s="89"/>
      <c r="N137" s="89"/>
      <c r="O137" s="89"/>
      <c r="P137" s="89"/>
      <c r="Q137" s="89"/>
      <c r="R137" s="89"/>
    </row>
    <row r="138" spans="1:18" s="37" customFormat="1" ht="11.25" customHeight="1" x14ac:dyDescent="0.2">
      <c r="A138" s="55" t="s">
        <v>164</v>
      </c>
      <c r="B138" s="85">
        <f>SUM(B139:B140)</f>
        <v>1048456</v>
      </c>
      <c r="C138" s="85">
        <v>910626.46661</v>
      </c>
      <c r="D138" s="85">
        <f>SUM(D139:D140)</f>
        <v>39981.983489999999</v>
      </c>
      <c r="E138" s="53">
        <f t="shared" ref="E138" si="62">SUM(C138:D138)</f>
        <v>950608.45010000002</v>
      </c>
      <c r="F138" s="53">
        <f t="shared" si="60"/>
        <v>97847.549899999984</v>
      </c>
      <c r="G138" s="53">
        <f t="shared" si="61"/>
        <v>137829.53339</v>
      </c>
      <c r="H138" s="41">
        <f t="shared" si="56"/>
        <v>90.667462449544857</v>
      </c>
      <c r="J138" s="42">
        <f t="shared" si="31"/>
        <v>0</v>
      </c>
      <c r="K138" s="89"/>
      <c r="L138" s="89"/>
      <c r="M138" s="89"/>
      <c r="N138" s="89"/>
      <c r="O138" s="89"/>
      <c r="P138" s="89"/>
      <c r="Q138" s="89"/>
      <c r="R138" s="89"/>
    </row>
    <row r="139" spans="1:18" s="37" customFormat="1" ht="11.25" customHeight="1" x14ac:dyDescent="0.2">
      <c r="A139" s="57" t="s">
        <v>164</v>
      </c>
      <c r="B139" s="44">
        <v>832788</v>
      </c>
      <c r="C139" s="44">
        <v>779440.01114000008</v>
      </c>
      <c r="D139" s="44">
        <v>27785.623059999998</v>
      </c>
      <c r="E139" s="44">
        <f t="shared" ref="E139:E140" si="63">C139+D139</f>
        <v>807225.63420000009</v>
      </c>
      <c r="F139" s="44">
        <f t="shared" si="60"/>
        <v>25562.365799999912</v>
      </c>
      <c r="G139" s="44">
        <f t="shared" si="61"/>
        <v>53347.988859999925</v>
      </c>
      <c r="H139" s="41">
        <f t="shared" si="56"/>
        <v>96.930507428060935</v>
      </c>
      <c r="J139" s="42">
        <f t="shared" ref="J139:J202" si="64">COUNTIF(K139,"&lt;0")</f>
        <v>0</v>
      </c>
      <c r="K139" s="89"/>
      <c r="L139" s="89"/>
      <c r="M139" s="89"/>
      <c r="N139" s="89"/>
      <c r="O139" s="89"/>
      <c r="P139" s="89"/>
      <c r="Q139" s="89"/>
      <c r="R139" s="89"/>
    </row>
    <row r="140" spans="1:18" s="37" customFormat="1" ht="11.25" customHeight="1" x14ac:dyDescent="0.2">
      <c r="A140" s="57" t="s">
        <v>165</v>
      </c>
      <c r="B140" s="44">
        <v>215668</v>
      </c>
      <c r="C140" s="44">
        <v>131186.45546999999</v>
      </c>
      <c r="D140" s="44">
        <v>12196.360429999999</v>
      </c>
      <c r="E140" s="44">
        <f t="shared" si="63"/>
        <v>143382.81589999999</v>
      </c>
      <c r="F140" s="44">
        <f t="shared" si="60"/>
        <v>72285.184100000013</v>
      </c>
      <c r="G140" s="44">
        <f t="shared" si="61"/>
        <v>84481.544530000014</v>
      </c>
      <c r="H140" s="41">
        <f t="shared" si="56"/>
        <v>66.483120305284032</v>
      </c>
      <c r="J140" s="42">
        <f t="shared" si="64"/>
        <v>0</v>
      </c>
      <c r="K140" s="89"/>
      <c r="L140" s="89"/>
      <c r="M140" s="89"/>
      <c r="N140" s="89"/>
      <c r="O140" s="89"/>
      <c r="P140" s="89"/>
      <c r="Q140" s="89"/>
      <c r="R140" s="89"/>
    </row>
    <row r="141" spans="1:18" s="37" customFormat="1" ht="11.25" customHeight="1" x14ac:dyDescent="0.2">
      <c r="A141" s="55" t="s">
        <v>166</v>
      </c>
      <c r="B141" s="86">
        <f t="shared" ref="B141:G141" si="65">SUM(B142:B145)</f>
        <v>20298120.505250003</v>
      </c>
      <c r="C141" s="85">
        <v>13734027.87156</v>
      </c>
      <c r="D141" s="86">
        <f t="shared" ref="D141" si="66">SUM(D142:D145)</f>
        <v>371933.26617999992</v>
      </c>
      <c r="E141" s="85">
        <f t="shared" si="65"/>
        <v>14105961.137740001</v>
      </c>
      <c r="F141" s="85">
        <f t="shared" si="65"/>
        <v>6192159.367510004</v>
      </c>
      <c r="G141" s="85">
        <f t="shared" si="65"/>
        <v>6564092.6336900033</v>
      </c>
      <c r="H141" s="41">
        <f t="shared" si="56"/>
        <v>69.493927450532027</v>
      </c>
      <c r="J141" s="42">
        <f t="shared" si="64"/>
        <v>0</v>
      </c>
      <c r="K141" s="89"/>
      <c r="L141" s="89"/>
      <c r="M141" s="89"/>
      <c r="N141" s="89"/>
      <c r="O141" s="89"/>
      <c r="P141" s="89"/>
      <c r="Q141" s="89"/>
      <c r="R141" s="89"/>
    </row>
    <row r="142" spans="1:18" s="37" customFormat="1" ht="11.25" customHeight="1" x14ac:dyDescent="0.2">
      <c r="A142" s="57" t="s">
        <v>167</v>
      </c>
      <c r="B142" s="44">
        <v>6781403.8266900023</v>
      </c>
      <c r="C142" s="44">
        <v>5921841.7366099991</v>
      </c>
      <c r="D142" s="44">
        <v>172503.17469999997</v>
      </c>
      <c r="E142" s="44">
        <f t="shared" ref="E142:E144" si="67">C142+D142</f>
        <v>6094344.9113099994</v>
      </c>
      <c r="F142" s="44">
        <f>B142-E142</f>
        <v>687058.91538000293</v>
      </c>
      <c r="G142" s="44">
        <f>B142-C142</f>
        <v>859562.09008000325</v>
      </c>
      <c r="H142" s="41">
        <f t="shared" si="56"/>
        <v>89.868485450226373</v>
      </c>
      <c r="J142" s="42">
        <f t="shared" si="64"/>
        <v>0</v>
      </c>
      <c r="K142" s="89"/>
      <c r="L142" s="89"/>
      <c r="M142" s="89"/>
      <c r="N142" s="89"/>
      <c r="O142" s="89"/>
      <c r="P142" s="89"/>
      <c r="Q142" s="89"/>
      <c r="R142" s="89"/>
    </row>
    <row r="143" spans="1:18" s="37" customFormat="1" ht="11.25" customHeight="1" x14ac:dyDescent="0.2">
      <c r="A143" s="57" t="s">
        <v>168</v>
      </c>
      <c r="B143" s="44">
        <v>1520532.4571</v>
      </c>
      <c r="C143" s="44">
        <v>1209028.40851</v>
      </c>
      <c r="D143" s="44">
        <v>135431.15239999996</v>
      </c>
      <c r="E143" s="44">
        <f t="shared" si="67"/>
        <v>1344459.56091</v>
      </c>
      <c r="F143" s="44">
        <f>B143-E143</f>
        <v>176072.89619</v>
      </c>
      <c r="G143" s="44">
        <f>B143-C143</f>
        <v>311504.04859000002</v>
      </c>
      <c r="H143" s="41">
        <f t="shared" si="56"/>
        <v>88.420313202270535</v>
      </c>
      <c r="J143" s="42">
        <f t="shared" si="64"/>
        <v>0</v>
      </c>
      <c r="K143" s="89"/>
      <c r="L143" s="89"/>
      <c r="M143" s="89"/>
      <c r="N143" s="89"/>
      <c r="O143" s="89"/>
      <c r="P143" s="89"/>
      <c r="Q143" s="89"/>
      <c r="R143" s="89"/>
    </row>
    <row r="144" spans="1:18" s="37" customFormat="1" ht="11.25" customHeight="1" x14ac:dyDescent="0.2">
      <c r="A144" s="57" t="s">
        <v>169</v>
      </c>
      <c r="B144" s="44">
        <v>2257090.8894600002</v>
      </c>
      <c r="C144" s="44">
        <v>1548331.51982</v>
      </c>
      <c r="D144" s="44">
        <v>48294.074760000003</v>
      </c>
      <c r="E144" s="44">
        <f t="shared" si="67"/>
        <v>1596625.59458</v>
      </c>
      <c r="F144" s="44">
        <f>B144-E144</f>
        <v>660465.29488000018</v>
      </c>
      <c r="G144" s="44">
        <f>B144-C144</f>
        <v>708759.36964000016</v>
      </c>
      <c r="H144" s="41">
        <f t="shared" si="56"/>
        <v>70.738205627243758</v>
      </c>
      <c r="J144" s="42">
        <f t="shared" si="64"/>
        <v>0</v>
      </c>
      <c r="K144" s="89"/>
      <c r="L144" s="89"/>
      <c r="M144" s="89"/>
      <c r="N144" s="89"/>
      <c r="O144" s="89"/>
      <c r="P144" s="89"/>
      <c r="Q144" s="89"/>
      <c r="R144" s="89"/>
    </row>
    <row r="145" spans="1:18" s="37" customFormat="1" ht="22.5" customHeight="1" x14ac:dyDescent="0.2">
      <c r="A145" s="58" t="s">
        <v>170</v>
      </c>
      <c r="B145" s="48">
        <f t="shared" ref="B145:G145" si="68">SUM(B146)</f>
        <v>9739093.3320000004</v>
      </c>
      <c r="C145" s="53">
        <v>5054826.2066200003</v>
      </c>
      <c r="D145" s="48">
        <f t="shared" si="68"/>
        <v>15704.864319999999</v>
      </c>
      <c r="E145" s="53">
        <f t="shared" si="68"/>
        <v>5070531.07094</v>
      </c>
      <c r="F145" s="53">
        <f t="shared" si="68"/>
        <v>4668562.2610600004</v>
      </c>
      <c r="G145" s="53">
        <f t="shared" si="68"/>
        <v>4684267.1253800001</v>
      </c>
      <c r="H145" s="41">
        <f t="shared" si="56"/>
        <v>52.063687019813429</v>
      </c>
      <c r="J145" s="42">
        <f t="shared" si="64"/>
        <v>0</v>
      </c>
      <c r="K145" s="89"/>
      <c r="L145" s="89"/>
      <c r="M145" s="89"/>
      <c r="N145" s="89"/>
      <c r="O145" s="89"/>
      <c r="P145" s="89"/>
      <c r="Q145" s="89"/>
      <c r="R145" s="89"/>
    </row>
    <row r="146" spans="1:18" s="37" customFormat="1" ht="11.25" customHeight="1" x14ac:dyDescent="0.2">
      <c r="A146" s="57" t="s">
        <v>171</v>
      </c>
      <c r="B146" s="44">
        <v>9739093.3320000004</v>
      </c>
      <c r="C146" s="44">
        <v>5054826.2066200003</v>
      </c>
      <c r="D146" s="44">
        <v>15704.864319999999</v>
      </c>
      <c r="E146" s="44">
        <f t="shared" ref="E146" si="69">C146+D146</f>
        <v>5070531.07094</v>
      </c>
      <c r="F146" s="44">
        <f>B146-E146</f>
        <v>4668562.2610600004</v>
      </c>
      <c r="G146" s="44">
        <f>B146-C146</f>
        <v>4684267.1253800001</v>
      </c>
      <c r="H146" s="41">
        <f t="shared" si="56"/>
        <v>52.063687019813429</v>
      </c>
      <c r="J146" s="42">
        <f t="shared" si="64"/>
        <v>0</v>
      </c>
      <c r="K146" s="89"/>
      <c r="L146" s="89"/>
      <c r="M146" s="89"/>
      <c r="N146" s="89"/>
      <c r="O146" s="89"/>
      <c r="P146" s="89"/>
      <c r="Q146" s="89"/>
      <c r="R146" s="89"/>
    </row>
    <row r="147" spans="1:18" s="37" customFormat="1" ht="11.25" customHeight="1" x14ac:dyDescent="0.2">
      <c r="A147" s="51"/>
      <c r="B147" s="47"/>
      <c r="C147" s="46"/>
      <c r="D147" s="47"/>
      <c r="E147" s="46"/>
      <c r="F147" s="46"/>
      <c r="G147" s="46"/>
      <c r="H147" s="41" t="str">
        <f t="shared" si="56"/>
        <v/>
      </c>
      <c r="J147" s="42">
        <f t="shared" si="64"/>
        <v>0</v>
      </c>
      <c r="K147" s="89"/>
      <c r="L147" s="89"/>
      <c r="M147" s="89"/>
      <c r="N147" s="89"/>
      <c r="O147" s="89"/>
      <c r="P147" s="89"/>
      <c r="Q147" s="89"/>
      <c r="R147" s="89"/>
    </row>
    <row r="148" spans="1:18" s="37" customFormat="1" ht="11.25" customHeight="1" x14ac:dyDescent="0.2">
      <c r="A148" s="39" t="s">
        <v>172</v>
      </c>
      <c r="B148" s="44">
        <v>43844013.715000004</v>
      </c>
      <c r="C148" s="44">
        <v>12812331.028759999</v>
      </c>
      <c r="D148" s="44">
        <v>4232914.8907000003</v>
      </c>
      <c r="E148" s="44">
        <f t="shared" ref="E148" si="70">C148+D148</f>
        <v>17045245.919459999</v>
      </c>
      <c r="F148" s="44">
        <f>B148-E148</f>
        <v>26798767.795540005</v>
      </c>
      <c r="G148" s="44">
        <f>B148-C148</f>
        <v>31031682.686240003</v>
      </c>
      <c r="H148" s="41">
        <f t="shared" si="56"/>
        <v>38.877019860133025</v>
      </c>
      <c r="J148" s="42">
        <f t="shared" si="64"/>
        <v>0</v>
      </c>
      <c r="K148" s="89"/>
      <c r="L148" s="89"/>
      <c r="M148" s="89"/>
      <c r="N148" s="89"/>
      <c r="O148" s="89"/>
      <c r="P148" s="89"/>
      <c r="Q148" s="89"/>
      <c r="R148" s="89"/>
    </row>
    <row r="149" spans="1:18" s="37" customFormat="1" ht="11.25" customHeight="1" x14ac:dyDescent="0.2">
      <c r="A149" s="51"/>
      <c r="B149" s="44"/>
      <c r="C149" s="50"/>
      <c r="D149" s="44"/>
      <c r="E149" s="50"/>
      <c r="F149" s="50"/>
      <c r="G149" s="50"/>
      <c r="H149" s="41" t="str">
        <f t="shared" si="56"/>
        <v/>
      </c>
      <c r="J149" s="42">
        <f t="shared" si="64"/>
        <v>0</v>
      </c>
      <c r="K149" s="89"/>
      <c r="L149" s="89"/>
      <c r="M149" s="89"/>
      <c r="N149" s="89"/>
      <c r="O149" s="89"/>
      <c r="P149" s="89"/>
      <c r="Q149" s="89"/>
      <c r="R149" s="89"/>
    </row>
    <row r="150" spans="1:18" s="37" customFormat="1" ht="11.25" customHeight="1" x14ac:dyDescent="0.2">
      <c r="A150" s="39" t="s">
        <v>173</v>
      </c>
      <c r="B150" s="53">
        <f t="shared" ref="B150" si="71">SUM(B151:B169)</f>
        <v>4586698</v>
      </c>
      <c r="C150" s="53">
        <v>846469.24577999988</v>
      </c>
      <c r="D150" s="53">
        <f t="shared" ref="D150:G150" si="72">SUM(D151:D169)</f>
        <v>944533.23776999989</v>
      </c>
      <c r="E150" s="53">
        <f t="shared" si="72"/>
        <v>1791002.4835499998</v>
      </c>
      <c r="F150" s="53">
        <f t="shared" si="72"/>
        <v>2795695.51645</v>
      </c>
      <c r="G150" s="53">
        <f t="shared" si="72"/>
        <v>3740228.7542199995</v>
      </c>
      <c r="H150" s="41">
        <f t="shared" si="56"/>
        <v>39.047752512809865</v>
      </c>
      <c r="J150" s="42">
        <f t="shared" si="64"/>
        <v>0</v>
      </c>
      <c r="K150" s="89"/>
      <c r="L150" s="89"/>
      <c r="M150" s="89"/>
      <c r="N150" s="89"/>
      <c r="O150" s="89"/>
      <c r="P150" s="89"/>
      <c r="Q150" s="89"/>
      <c r="R150" s="89"/>
    </row>
    <row r="151" spans="1:18" s="37" customFormat="1" ht="11.25" customHeight="1" x14ac:dyDescent="0.2">
      <c r="A151" s="59" t="s">
        <v>174</v>
      </c>
      <c r="B151" s="44">
        <v>307102</v>
      </c>
      <c r="C151" s="44">
        <v>244358.32414999983</v>
      </c>
      <c r="D151" s="44">
        <v>34992.981539999892</v>
      </c>
      <c r="E151" s="44">
        <f t="shared" ref="E151:E169" si="73">C151+D151</f>
        <v>279351.30568999972</v>
      </c>
      <c r="F151" s="44">
        <f t="shared" ref="F151:F169" si="74">B151-E151</f>
        <v>27750.694310000283</v>
      </c>
      <c r="G151" s="44">
        <f t="shared" ref="G151:G169" si="75">B151-C151</f>
        <v>62743.675850000174</v>
      </c>
      <c r="H151" s="41">
        <f t="shared" si="56"/>
        <v>90.963688185032893</v>
      </c>
      <c r="J151" s="42">
        <f t="shared" si="64"/>
        <v>0</v>
      </c>
      <c r="K151" s="89"/>
      <c r="L151" s="89"/>
      <c r="M151" s="89"/>
      <c r="N151" s="89"/>
      <c r="O151" s="89"/>
      <c r="P151" s="89"/>
      <c r="Q151" s="89"/>
      <c r="R151" s="89"/>
    </row>
    <row r="152" spans="1:18" s="37" customFormat="1" ht="11.25" customHeight="1" x14ac:dyDescent="0.2">
      <c r="A152" s="59" t="s">
        <v>175</v>
      </c>
      <c r="B152" s="44">
        <v>42832</v>
      </c>
      <c r="C152" s="44">
        <v>3355.3303900000001</v>
      </c>
      <c r="D152" s="44">
        <v>319.23559</v>
      </c>
      <c r="E152" s="44">
        <f t="shared" si="73"/>
        <v>3674.5659800000003</v>
      </c>
      <c r="F152" s="44">
        <f t="shared" si="74"/>
        <v>39157.434020000001</v>
      </c>
      <c r="G152" s="44">
        <f t="shared" si="75"/>
        <v>39476.669609999997</v>
      </c>
      <c r="H152" s="41">
        <f t="shared" si="56"/>
        <v>8.5790203119163237</v>
      </c>
      <c r="J152" s="42">
        <f t="shared" si="64"/>
        <v>0</v>
      </c>
      <c r="K152" s="89"/>
      <c r="L152" s="89"/>
      <c r="M152" s="89"/>
      <c r="N152" s="89"/>
      <c r="O152" s="89"/>
      <c r="P152" s="89"/>
      <c r="Q152" s="89"/>
      <c r="R152" s="89"/>
    </row>
    <row r="153" spans="1:18" s="37" customFormat="1" ht="11.25" customHeight="1" x14ac:dyDescent="0.2">
      <c r="A153" s="43" t="s">
        <v>176</v>
      </c>
      <c r="B153" s="44">
        <v>13789</v>
      </c>
      <c r="C153" s="44">
        <v>13789</v>
      </c>
      <c r="D153" s="44">
        <v>0</v>
      </c>
      <c r="E153" s="44">
        <f t="shared" si="73"/>
        <v>13789</v>
      </c>
      <c r="F153" s="44">
        <f t="shared" si="74"/>
        <v>0</v>
      </c>
      <c r="G153" s="44">
        <f t="shared" si="75"/>
        <v>0</v>
      </c>
      <c r="H153" s="41">
        <f t="shared" si="56"/>
        <v>100</v>
      </c>
      <c r="J153" s="42">
        <f t="shared" si="64"/>
        <v>0</v>
      </c>
      <c r="K153" s="89"/>
      <c r="L153" s="89"/>
      <c r="M153" s="89"/>
      <c r="N153" s="89"/>
      <c r="O153" s="89"/>
      <c r="P153" s="89"/>
      <c r="Q153" s="89"/>
      <c r="R153" s="89"/>
    </row>
    <row r="154" spans="1:18" s="37" customFormat="1" ht="11.25" customHeight="1" x14ac:dyDescent="0.2">
      <c r="A154" s="43" t="s">
        <v>177</v>
      </c>
      <c r="B154" s="44">
        <v>13162</v>
      </c>
      <c r="C154" s="44">
        <v>13114.04401</v>
      </c>
      <c r="D154" s="44">
        <v>0</v>
      </c>
      <c r="E154" s="44">
        <f t="shared" si="73"/>
        <v>13114.04401</v>
      </c>
      <c r="F154" s="44">
        <f t="shared" si="74"/>
        <v>47.955990000000384</v>
      </c>
      <c r="G154" s="44">
        <f t="shared" si="75"/>
        <v>47.955990000000384</v>
      </c>
      <c r="H154" s="41">
        <f t="shared" si="56"/>
        <v>99.635648153776017</v>
      </c>
      <c r="J154" s="42">
        <f t="shared" si="64"/>
        <v>0</v>
      </c>
      <c r="K154" s="89"/>
      <c r="L154" s="89"/>
      <c r="M154" s="89"/>
      <c r="N154" s="89"/>
      <c r="O154" s="89"/>
      <c r="P154" s="89"/>
      <c r="Q154" s="89"/>
      <c r="R154" s="89"/>
    </row>
    <row r="155" spans="1:18" s="37" customFormat="1" ht="11.25" customHeight="1" x14ac:dyDescent="0.2">
      <c r="A155" s="43" t="s">
        <v>178</v>
      </c>
      <c r="B155" s="44">
        <v>29221</v>
      </c>
      <c r="C155" s="44">
        <v>15667.401400000001</v>
      </c>
      <c r="D155" s="44">
        <v>6707.0781900000002</v>
      </c>
      <c r="E155" s="44">
        <f t="shared" si="73"/>
        <v>22374.479590000003</v>
      </c>
      <c r="F155" s="44">
        <f t="shared" si="74"/>
        <v>6846.5204099999974</v>
      </c>
      <c r="G155" s="44">
        <f t="shared" si="75"/>
        <v>13553.598599999999</v>
      </c>
      <c r="H155" s="41">
        <f t="shared" si="56"/>
        <v>76.569862735703794</v>
      </c>
      <c r="J155" s="42">
        <f t="shared" si="64"/>
        <v>0</v>
      </c>
      <c r="K155" s="89"/>
      <c r="L155" s="89"/>
      <c r="M155" s="89"/>
      <c r="N155" s="89"/>
      <c r="O155" s="89"/>
      <c r="P155" s="89"/>
      <c r="Q155" s="89"/>
      <c r="R155" s="89"/>
    </row>
    <row r="156" spans="1:18" s="37" customFormat="1" ht="11.25" customHeight="1" x14ac:dyDescent="0.2">
      <c r="A156" s="43" t="s">
        <v>179</v>
      </c>
      <c r="B156" s="44">
        <v>16677</v>
      </c>
      <c r="C156" s="44">
        <v>16618.724470000001</v>
      </c>
      <c r="D156" s="44">
        <v>0</v>
      </c>
      <c r="E156" s="44">
        <f t="shared" si="73"/>
        <v>16618.724470000001</v>
      </c>
      <c r="F156" s="44">
        <f t="shared" si="74"/>
        <v>58.27552999999898</v>
      </c>
      <c r="G156" s="44">
        <f t="shared" si="75"/>
        <v>58.27552999999898</v>
      </c>
      <c r="H156" s="41">
        <f t="shared" si="56"/>
        <v>99.650563470648194</v>
      </c>
      <c r="J156" s="42">
        <f t="shared" si="64"/>
        <v>0</v>
      </c>
      <c r="K156" s="89"/>
      <c r="L156" s="89"/>
      <c r="M156" s="89"/>
      <c r="N156" s="89"/>
      <c r="O156" s="89"/>
      <c r="P156" s="89"/>
      <c r="Q156" s="89"/>
      <c r="R156" s="89"/>
    </row>
    <row r="157" spans="1:18" s="37" customFormat="1" ht="11.25" customHeight="1" x14ac:dyDescent="0.2">
      <c r="A157" s="43" t="s">
        <v>180</v>
      </c>
      <c r="B157" s="44">
        <v>5870</v>
      </c>
      <c r="C157" s="44">
        <v>4566.9738399999997</v>
      </c>
      <c r="D157" s="44">
        <v>24.888490000000001</v>
      </c>
      <c r="E157" s="44">
        <f t="shared" si="73"/>
        <v>4591.8623299999999</v>
      </c>
      <c r="F157" s="44">
        <f t="shared" si="74"/>
        <v>1278.1376700000001</v>
      </c>
      <c r="G157" s="44">
        <f t="shared" si="75"/>
        <v>1303.0261600000003</v>
      </c>
      <c r="H157" s="41">
        <f t="shared" si="56"/>
        <v>78.225934071550256</v>
      </c>
      <c r="J157" s="42">
        <f t="shared" si="64"/>
        <v>0</v>
      </c>
      <c r="K157" s="89"/>
      <c r="L157" s="89"/>
      <c r="M157" s="89"/>
      <c r="N157" s="89"/>
      <c r="O157" s="89"/>
      <c r="P157" s="89"/>
      <c r="Q157" s="89"/>
      <c r="R157" s="89"/>
    </row>
    <row r="158" spans="1:18" s="37" customFormat="1" ht="11.25" customHeight="1" x14ac:dyDescent="0.2">
      <c r="A158" s="59" t="s">
        <v>181</v>
      </c>
      <c r="B158" s="44">
        <v>15322</v>
      </c>
      <c r="C158" s="44">
        <v>5484.0699400000003</v>
      </c>
      <c r="D158" s="44">
        <v>3723.86085</v>
      </c>
      <c r="E158" s="44">
        <f t="shared" si="73"/>
        <v>9207.9307900000003</v>
      </c>
      <c r="F158" s="44">
        <f t="shared" si="74"/>
        <v>6114.0692099999997</v>
      </c>
      <c r="G158" s="44">
        <f t="shared" si="75"/>
        <v>9837.9300599999988</v>
      </c>
      <c r="H158" s="41">
        <f t="shared" si="56"/>
        <v>60.096141430622637</v>
      </c>
      <c r="J158" s="42">
        <f t="shared" si="64"/>
        <v>0</v>
      </c>
      <c r="K158" s="89"/>
      <c r="L158" s="89"/>
      <c r="M158" s="89"/>
      <c r="N158" s="89"/>
      <c r="O158" s="89"/>
      <c r="P158" s="89"/>
      <c r="Q158" s="89"/>
      <c r="R158" s="89"/>
    </row>
    <row r="159" spans="1:18" s="37" customFormat="1" ht="11.25" customHeight="1" x14ac:dyDescent="0.2">
      <c r="A159" s="43" t="s">
        <v>182</v>
      </c>
      <c r="B159" s="44">
        <v>85859</v>
      </c>
      <c r="C159" s="44">
        <v>75045.684389999995</v>
      </c>
      <c r="D159" s="44">
        <v>4336.27657</v>
      </c>
      <c r="E159" s="44">
        <f t="shared" si="73"/>
        <v>79381.960959999997</v>
      </c>
      <c r="F159" s="44">
        <f t="shared" si="74"/>
        <v>6477.0390400000033</v>
      </c>
      <c r="G159" s="44">
        <f t="shared" si="75"/>
        <v>10813.315610000005</v>
      </c>
      <c r="H159" s="41">
        <f t="shared" si="56"/>
        <v>92.456190917667342</v>
      </c>
      <c r="J159" s="42">
        <f t="shared" si="64"/>
        <v>0</v>
      </c>
      <c r="K159" s="89"/>
      <c r="L159" s="89"/>
      <c r="M159" s="89"/>
      <c r="N159" s="89"/>
      <c r="O159" s="89"/>
      <c r="P159" s="89"/>
      <c r="Q159" s="89"/>
      <c r="R159" s="89"/>
    </row>
    <row r="160" spans="1:18" s="37" customFormat="1" ht="11.25" customHeight="1" x14ac:dyDescent="0.2">
      <c r="A160" s="43" t="s">
        <v>183</v>
      </c>
      <c r="B160" s="44">
        <v>256059</v>
      </c>
      <c r="C160" s="44">
        <v>115280.07712</v>
      </c>
      <c r="D160" s="44">
        <v>965.3364499999999</v>
      </c>
      <c r="E160" s="44">
        <f t="shared" si="73"/>
        <v>116245.41357</v>
      </c>
      <c r="F160" s="44">
        <f t="shared" si="74"/>
        <v>139813.58643</v>
      </c>
      <c r="G160" s="44">
        <f t="shared" si="75"/>
        <v>140778.92288</v>
      </c>
      <c r="H160" s="41">
        <f t="shared" si="56"/>
        <v>45.397901878082784</v>
      </c>
      <c r="J160" s="42">
        <f t="shared" si="64"/>
        <v>0</v>
      </c>
      <c r="K160" s="89"/>
      <c r="L160" s="89"/>
      <c r="M160" s="89"/>
      <c r="N160" s="89"/>
      <c r="O160" s="89"/>
      <c r="P160" s="89"/>
      <c r="Q160" s="89"/>
      <c r="R160" s="89"/>
    </row>
    <row r="161" spans="1:18" s="37" customFormat="1" ht="11.25" customHeight="1" x14ac:dyDescent="0.2">
      <c r="A161" s="43" t="s">
        <v>184</v>
      </c>
      <c r="B161" s="44">
        <v>88506</v>
      </c>
      <c r="C161" s="44">
        <v>14781.323189999999</v>
      </c>
      <c r="D161" s="44">
        <v>6945.0817200000001</v>
      </c>
      <c r="E161" s="44">
        <f t="shared" si="73"/>
        <v>21726.404909999997</v>
      </c>
      <c r="F161" s="44">
        <f t="shared" si="74"/>
        <v>66779.595090000003</v>
      </c>
      <c r="G161" s="44">
        <f t="shared" si="75"/>
        <v>73724.676810000004</v>
      </c>
      <c r="H161" s="41">
        <f t="shared" si="56"/>
        <v>24.547945800284722</v>
      </c>
      <c r="J161" s="42">
        <f t="shared" si="64"/>
        <v>0</v>
      </c>
      <c r="K161" s="89"/>
      <c r="L161" s="89"/>
      <c r="M161" s="89"/>
      <c r="N161" s="89"/>
      <c r="O161" s="89"/>
      <c r="P161" s="89"/>
      <c r="Q161" s="89"/>
      <c r="R161" s="89"/>
    </row>
    <row r="162" spans="1:18" s="37" customFormat="1" ht="11.25" customHeight="1" x14ac:dyDescent="0.2">
      <c r="A162" s="43" t="s">
        <v>185</v>
      </c>
      <c r="B162" s="44">
        <v>63489</v>
      </c>
      <c r="C162" s="44">
        <v>56792.920439999994</v>
      </c>
      <c r="D162" s="44">
        <v>6696.0795599999992</v>
      </c>
      <c r="E162" s="44">
        <f t="shared" si="73"/>
        <v>63488.999999999993</v>
      </c>
      <c r="F162" s="44">
        <f t="shared" si="74"/>
        <v>0</v>
      </c>
      <c r="G162" s="44">
        <f t="shared" si="75"/>
        <v>6696.0795600000056</v>
      </c>
      <c r="H162" s="41">
        <f t="shared" si="56"/>
        <v>99.999999999999986</v>
      </c>
      <c r="J162" s="42">
        <f t="shared" si="64"/>
        <v>0</v>
      </c>
      <c r="K162" s="89"/>
      <c r="L162" s="89"/>
      <c r="M162" s="89"/>
      <c r="N162" s="89"/>
      <c r="O162" s="89"/>
      <c r="P162" s="89"/>
      <c r="Q162" s="89"/>
      <c r="R162" s="89"/>
    </row>
    <row r="163" spans="1:18" s="37" customFormat="1" ht="11.25" customHeight="1" x14ac:dyDescent="0.2">
      <c r="A163" s="43" t="s">
        <v>186</v>
      </c>
      <c r="B163" s="44">
        <v>55063</v>
      </c>
      <c r="C163" s="44">
        <v>15298.516880000001</v>
      </c>
      <c r="D163" s="44">
        <v>26972.467379999998</v>
      </c>
      <c r="E163" s="44">
        <f t="shared" si="73"/>
        <v>42270.984259999997</v>
      </c>
      <c r="F163" s="44">
        <f t="shared" si="74"/>
        <v>12792.015740000003</v>
      </c>
      <c r="G163" s="44">
        <f t="shared" si="75"/>
        <v>39764.483119999997</v>
      </c>
      <c r="H163" s="41">
        <f t="shared" si="56"/>
        <v>76.768400305105061</v>
      </c>
      <c r="J163" s="42">
        <f t="shared" si="64"/>
        <v>0</v>
      </c>
      <c r="K163" s="89"/>
      <c r="L163" s="89"/>
      <c r="M163" s="89"/>
      <c r="N163" s="89"/>
      <c r="O163" s="89"/>
      <c r="P163" s="89"/>
      <c r="Q163" s="89"/>
      <c r="R163" s="89"/>
    </row>
    <row r="164" spans="1:18" s="37" customFormat="1" ht="11.25" customHeight="1" x14ac:dyDescent="0.2">
      <c r="A164" s="43" t="s">
        <v>187</v>
      </c>
      <c r="B164" s="44">
        <v>19079</v>
      </c>
      <c r="C164" s="44">
        <v>12386.47248</v>
      </c>
      <c r="D164" s="44">
        <v>0</v>
      </c>
      <c r="E164" s="44">
        <f t="shared" si="73"/>
        <v>12386.47248</v>
      </c>
      <c r="F164" s="44">
        <f t="shared" si="74"/>
        <v>6692.5275199999996</v>
      </c>
      <c r="G164" s="44">
        <f t="shared" si="75"/>
        <v>6692.5275199999996</v>
      </c>
      <c r="H164" s="41">
        <f t="shared" ref="H164:H195" si="76">IFERROR(E164/B164*100,"")</f>
        <v>64.922021489595892</v>
      </c>
      <c r="J164" s="42">
        <f t="shared" si="64"/>
        <v>0</v>
      </c>
      <c r="K164" s="89"/>
      <c r="L164" s="89"/>
      <c r="M164" s="89"/>
      <c r="N164" s="89"/>
      <c r="O164" s="89"/>
      <c r="P164" s="89"/>
      <c r="Q164" s="89"/>
      <c r="R164" s="89"/>
    </row>
    <row r="165" spans="1:18" s="37" customFormat="1" ht="11.25" customHeight="1" x14ac:dyDescent="0.2">
      <c r="A165" s="43" t="s">
        <v>188</v>
      </c>
      <c r="B165" s="44">
        <v>203443</v>
      </c>
      <c r="C165" s="44">
        <v>130801.44686</v>
      </c>
      <c r="D165" s="44">
        <v>15261.569890000002</v>
      </c>
      <c r="E165" s="44">
        <f t="shared" si="73"/>
        <v>146063.01675000001</v>
      </c>
      <c r="F165" s="44">
        <f t="shared" si="74"/>
        <v>57379.98324999999</v>
      </c>
      <c r="G165" s="44">
        <f t="shared" si="75"/>
        <v>72641.553140000004</v>
      </c>
      <c r="H165" s="41">
        <f t="shared" si="76"/>
        <v>71.795548015906192</v>
      </c>
      <c r="J165" s="42">
        <f t="shared" si="64"/>
        <v>0</v>
      </c>
      <c r="K165" s="89"/>
      <c r="L165" s="89"/>
      <c r="M165" s="89"/>
      <c r="N165" s="89"/>
      <c r="O165" s="89"/>
      <c r="P165" s="89"/>
      <c r="Q165" s="89"/>
      <c r="R165" s="89"/>
    </row>
    <row r="166" spans="1:18" s="37" customFormat="1" ht="11.25" customHeight="1" x14ac:dyDescent="0.2">
      <c r="A166" s="43" t="s">
        <v>189</v>
      </c>
      <c r="B166" s="44">
        <v>9650</v>
      </c>
      <c r="C166" s="44">
        <v>4673.5262400000001</v>
      </c>
      <c r="D166" s="44">
        <v>546.02316000000008</v>
      </c>
      <c r="E166" s="44">
        <f t="shared" si="73"/>
        <v>5219.5493999999999</v>
      </c>
      <c r="F166" s="44">
        <f t="shared" si="74"/>
        <v>4430.4506000000001</v>
      </c>
      <c r="G166" s="44">
        <f t="shared" si="75"/>
        <v>4976.4737599999999</v>
      </c>
      <c r="H166" s="41">
        <f t="shared" si="76"/>
        <v>54.088594818652844</v>
      </c>
      <c r="J166" s="42">
        <f t="shared" si="64"/>
        <v>0</v>
      </c>
      <c r="K166" s="89"/>
      <c r="L166" s="89"/>
      <c r="M166" s="89"/>
      <c r="N166" s="89"/>
      <c r="O166" s="89"/>
      <c r="P166" s="89"/>
      <c r="Q166" s="89"/>
      <c r="R166" s="89"/>
    </row>
    <row r="167" spans="1:18" s="37" customFormat="1" ht="11.25" customHeight="1" x14ac:dyDescent="0.2">
      <c r="A167" s="43" t="s">
        <v>190</v>
      </c>
      <c r="B167" s="44">
        <v>3348092</v>
      </c>
      <c r="C167" s="44">
        <v>93823.04690999999</v>
      </c>
      <c r="D167" s="44">
        <v>836044.19680999999</v>
      </c>
      <c r="E167" s="44">
        <f t="shared" si="73"/>
        <v>929867.24372000003</v>
      </c>
      <c r="F167" s="44">
        <f t="shared" si="74"/>
        <v>2418224.7562799999</v>
      </c>
      <c r="G167" s="44">
        <f t="shared" si="75"/>
        <v>3254268.95309</v>
      </c>
      <c r="H167" s="41">
        <f t="shared" si="76"/>
        <v>27.773049358261364</v>
      </c>
      <c r="J167" s="42">
        <f t="shared" si="64"/>
        <v>0</v>
      </c>
      <c r="K167" s="89"/>
      <c r="L167" s="89"/>
      <c r="M167" s="89"/>
      <c r="N167" s="89"/>
      <c r="O167" s="89"/>
      <c r="P167" s="89"/>
      <c r="Q167" s="89"/>
      <c r="R167" s="89"/>
    </row>
    <row r="168" spans="1:18" s="37" customFormat="1" ht="11.25" customHeight="1" x14ac:dyDescent="0.2">
      <c r="A168" s="43" t="s">
        <v>191</v>
      </c>
      <c r="B168" s="44">
        <v>5580</v>
      </c>
      <c r="C168" s="44">
        <v>4681.2152900000001</v>
      </c>
      <c r="D168" s="44">
        <v>898.04028000000005</v>
      </c>
      <c r="E168" s="44">
        <f t="shared" si="73"/>
        <v>5579.2555700000003</v>
      </c>
      <c r="F168" s="44">
        <f t="shared" si="74"/>
        <v>0.74442999999973836</v>
      </c>
      <c r="G168" s="44">
        <f t="shared" si="75"/>
        <v>898.7847099999999</v>
      </c>
      <c r="H168" s="41">
        <f t="shared" si="76"/>
        <v>99.986658960573479</v>
      </c>
      <c r="J168" s="42">
        <f t="shared" si="64"/>
        <v>0</v>
      </c>
      <c r="K168" s="89"/>
      <c r="L168" s="89"/>
      <c r="M168" s="89"/>
      <c r="N168" s="89"/>
      <c r="O168" s="89"/>
      <c r="P168" s="89"/>
      <c r="Q168" s="89"/>
      <c r="R168" s="89"/>
    </row>
    <row r="169" spans="1:18" s="37" customFormat="1" ht="11.25" customHeight="1" x14ac:dyDescent="0.2">
      <c r="A169" s="43" t="s">
        <v>192</v>
      </c>
      <c r="B169" s="44">
        <v>7903</v>
      </c>
      <c r="C169" s="44">
        <v>5951.1477800000002</v>
      </c>
      <c r="D169" s="44">
        <v>100.12128999999999</v>
      </c>
      <c r="E169" s="44">
        <f t="shared" si="73"/>
        <v>6051.2690700000003</v>
      </c>
      <c r="F169" s="44">
        <f t="shared" si="74"/>
        <v>1851.7309299999997</v>
      </c>
      <c r="G169" s="44">
        <f t="shared" si="75"/>
        <v>1951.8522199999998</v>
      </c>
      <c r="H169" s="41">
        <f t="shared" si="76"/>
        <v>76.56926572187777</v>
      </c>
      <c r="J169" s="42">
        <f t="shared" si="64"/>
        <v>0</v>
      </c>
      <c r="K169" s="89"/>
      <c r="L169" s="89"/>
      <c r="M169" s="89"/>
      <c r="N169" s="89"/>
      <c r="O169" s="89"/>
      <c r="P169" s="89"/>
      <c r="Q169" s="89"/>
      <c r="R169" s="89"/>
    </row>
    <row r="170" spans="1:18" s="37" customFormat="1" ht="11.25" customHeight="1" x14ac:dyDescent="0.2">
      <c r="A170" s="51"/>
      <c r="B170" s="44"/>
      <c r="C170" s="50"/>
      <c r="D170" s="44"/>
      <c r="E170" s="50"/>
      <c r="F170" s="50"/>
      <c r="G170" s="50"/>
      <c r="H170" s="41" t="str">
        <f t="shared" si="76"/>
        <v/>
      </c>
      <c r="J170" s="42">
        <f t="shared" si="64"/>
        <v>0</v>
      </c>
      <c r="K170" s="89"/>
      <c r="L170" s="89"/>
      <c r="M170" s="89"/>
      <c r="N170" s="89"/>
      <c r="O170" s="89"/>
      <c r="P170" s="89"/>
      <c r="Q170" s="89"/>
      <c r="R170" s="89"/>
    </row>
    <row r="171" spans="1:18" s="37" customFormat="1" ht="11.25" customHeight="1" x14ac:dyDescent="0.2">
      <c r="A171" s="39" t="s">
        <v>193</v>
      </c>
      <c r="B171" s="53">
        <f t="shared" ref="B171" si="77">SUM(B172:B179)</f>
        <v>13922447</v>
      </c>
      <c r="C171" s="53">
        <v>3235096.1809500004</v>
      </c>
      <c r="D171" s="53">
        <f t="shared" ref="D171:G171" si="78">SUM(D172:D179)</f>
        <v>253304.45810999998</v>
      </c>
      <c r="E171" s="53">
        <f t="shared" si="78"/>
        <v>3488400.63906</v>
      </c>
      <c r="F171" s="53">
        <f t="shared" si="78"/>
        <v>10434046.36094</v>
      </c>
      <c r="G171" s="53">
        <f t="shared" si="78"/>
        <v>10687350.819050001</v>
      </c>
      <c r="H171" s="41">
        <f t="shared" si="76"/>
        <v>25.055944828233141</v>
      </c>
      <c r="J171" s="42">
        <f t="shared" si="64"/>
        <v>0</v>
      </c>
      <c r="K171" s="89"/>
      <c r="L171" s="89"/>
      <c r="M171" s="89"/>
      <c r="N171" s="89"/>
      <c r="O171" s="89"/>
      <c r="P171" s="89"/>
      <c r="Q171" s="89"/>
      <c r="R171" s="89"/>
    </row>
    <row r="172" spans="1:18" s="37" customFormat="1" ht="11.25" customHeight="1" x14ac:dyDescent="0.2">
      <c r="A172" s="43" t="s">
        <v>76</v>
      </c>
      <c r="B172" s="44">
        <v>13786006</v>
      </c>
      <c r="C172" s="44">
        <v>3153071.3375200001</v>
      </c>
      <c r="D172" s="44">
        <v>245088.10428</v>
      </c>
      <c r="E172" s="44">
        <f t="shared" ref="E172:E179" si="79">C172+D172</f>
        <v>3398159.4418000001</v>
      </c>
      <c r="F172" s="44">
        <f t="shared" ref="F172:F179" si="80">B172-E172</f>
        <v>10387846.5582</v>
      </c>
      <c r="G172" s="44">
        <f t="shared" ref="G172:G179" si="81">B172-C172</f>
        <v>10632934.66248</v>
      </c>
      <c r="H172" s="41">
        <f t="shared" si="76"/>
        <v>24.649339640502117</v>
      </c>
      <c r="J172" s="42">
        <f t="shared" si="64"/>
        <v>0</v>
      </c>
      <c r="K172" s="89"/>
      <c r="L172" s="89"/>
      <c r="M172" s="89"/>
      <c r="N172" s="89"/>
      <c r="O172" s="89"/>
      <c r="P172" s="89"/>
      <c r="Q172" s="89"/>
      <c r="R172" s="89"/>
    </row>
    <row r="173" spans="1:18" s="37" customFormat="1" ht="11.25" customHeight="1" x14ac:dyDescent="0.2">
      <c r="A173" s="43" t="s">
        <v>194</v>
      </c>
      <c r="B173" s="44">
        <v>6643</v>
      </c>
      <c r="C173" s="44">
        <v>4710.1807199999994</v>
      </c>
      <c r="D173" s="44">
        <v>1928.5664999999999</v>
      </c>
      <c r="E173" s="44">
        <f t="shared" si="79"/>
        <v>6638.7472199999993</v>
      </c>
      <c r="F173" s="44">
        <f t="shared" si="80"/>
        <v>4.2527800000007119</v>
      </c>
      <c r="G173" s="44">
        <f t="shared" si="81"/>
        <v>1932.8192800000006</v>
      </c>
      <c r="H173" s="41">
        <f t="shared" si="76"/>
        <v>99.93598103266595</v>
      </c>
      <c r="J173" s="42">
        <f t="shared" si="64"/>
        <v>0</v>
      </c>
      <c r="K173" s="89"/>
      <c r="L173" s="89"/>
      <c r="M173" s="89"/>
      <c r="N173" s="89"/>
      <c r="O173" s="89"/>
      <c r="P173" s="89"/>
      <c r="Q173" s="89"/>
      <c r="R173" s="89"/>
    </row>
    <row r="174" spans="1:18" s="37" customFormat="1" ht="11.25" customHeight="1" x14ac:dyDescent="0.2">
      <c r="A174" s="43" t="s">
        <v>299</v>
      </c>
      <c r="B174" s="44">
        <v>3674</v>
      </c>
      <c r="C174" s="44">
        <v>3672.69</v>
      </c>
      <c r="D174" s="44">
        <v>0</v>
      </c>
      <c r="E174" s="44">
        <f t="shared" si="79"/>
        <v>3672.69</v>
      </c>
      <c r="F174" s="44">
        <f t="shared" si="80"/>
        <v>1.3099999999999454</v>
      </c>
      <c r="G174" s="44">
        <f t="shared" si="81"/>
        <v>1.3099999999999454</v>
      </c>
      <c r="H174" s="41">
        <f t="shared" si="76"/>
        <v>99.964344039194344</v>
      </c>
      <c r="J174" s="42">
        <f t="shared" si="64"/>
        <v>0</v>
      </c>
      <c r="K174" s="89"/>
      <c r="L174" s="89"/>
      <c r="M174" s="89"/>
      <c r="N174" s="89"/>
      <c r="O174" s="89"/>
      <c r="P174" s="89"/>
      <c r="Q174" s="89"/>
      <c r="R174" s="89"/>
    </row>
    <row r="175" spans="1:18" s="37" customFormat="1" ht="11.25" customHeight="1" x14ac:dyDescent="0.2">
      <c r="A175" s="43" t="s">
        <v>195</v>
      </c>
      <c r="B175" s="44">
        <v>4198</v>
      </c>
      <c r="C175" s="44">
        <v>2844.1173799999997</v>
      </c>
      <c r="D175" s="44">
        <v>1136.7232099999999</v>
      </c>
      <c r="E175" s="44">
        <f t="shared" si="79"/>
        <v>3980.8405899999998</v>
      </c>
      <c r="F175" s="44">
        <f t="shared" si="80"/>
        <v>217.15941000000021</v>
      </c>
      <c r="G175" s="44">
        <f t="shared" si="81"/>
        <v>1353.8826200000003</v>
      </c>
      <c r="H175" s="41">
        <f t="shared" si="76"/>
        <v>94.827074559313957</v>
      </c>
      <c r="J175" s="42">
        <f t="shared" si="64"/>
        <v>0</v>
      </c>
      <c r="K175" s="89"/>
      <c r="L175" s="89"/>
      <c r="M175" s="89"/>
      <c r="N175" s="89"/>
      <c r="O175" s="89"/>
      <c r="P175" s="89"/>
      <c r="Q175" s="89"/>
      <c r="R175" s="89"/>
    </row>
    <row r="176" spans="1:18" s="37" customFormat="1" ht="11.25" customHeight="1" x14ac:dyDescent="0.2">
      <c r="A176" s="43" t="s">
        <v>196</v>
      </c>
      <c r="B176" s="44">
        <v>4882</v>
      </c>
      <c r="C176" s="44">
        <v>2777.5872300000001</v>
      </c>
      <c r="D176" s="44">
        <v>273.52614</v>
      </c>
      <c r="E176" s="44">
        <f t="shared" si="79"/>
        <v>3051.11337</v>
      </c>
      <c r="F176" s="44">
        <f t="shared" si="80"/>
        <v>1830.88663</v>
      </c>
      <c r="G176" s="44">
        <f t="shared" si="81"/>
        <v>2104.4127699999999</v>
      </c>
      <c r="H176" s="41">
        <f t="shared" si="76"/>
        <v>62.497201351904963</v>
      </c>
      <c r="J176" s="42">
        <f t="shared" si="64"/>
        <v>0</v>
      </c>
      <c r="K176" s="89"/>
      <c r="L176" s="89"/>
      <c r="M176" s="89"/>
      <c r="N176" s="89"/>
      <c r="O176" s="89"/>
      <c r="P176" s="89"/>
      <c r="Q176" s="89"/>
      <c r="R176" s="89"/>
    </row>
    <row r="177" spans="1:18" s="37" customFormat="1" ht="11.25" customHeight="1" x14ac:dyDescent="0.2">
      <c r="A177" s="43" t="s">
        <v>197</v>
      </c>
      <c r="B177" s="44">
        <v>15178</v>
      </c>
      <c r="C177" s="44">
        <v>6396.5826100000004</v>
      </c>
      <c r="D177" s="44">
        <v>32.524990000000003</v>
      </c>
      <c r="E177" s="44">
        <f t="shared" si="79"/>
        <v>6429.1076000000003</v>
      </c>
      <c r="F177" s="44">
        <f t="shared" si="80"/>
        <v>8748.8924000000006</v>
      </c>
      <c r="G177" s="44">
        <f t="shared" si="81"/>
        <v>8781.4173899999987</v>
      </c>
      <c r="H177" s="41">
        <f t="shared" si="76"/>
        <v>42.358068256687318</v>
      </c>
      <c r="J177" s="42">
        <f t="shared" si="64"/>
        <v>0</v>
      </c>
      <c r="K177" s="89"/>
      <c r="L177" s="89"/>
      <c r="M177" s="89"/>
      <c r="N177" s="89"/>
      <c r="O177" s="89"/>
      <c r="P177" s="89"/>
      <c r="Q177" s="89"/>
      <c r="R177" s="89"/>
    </row>
    <row r="178" spans="1:18" s="37" customFormat="1" ht="11.25" customHeight="1" x14ac:dyDescent="0.2">
      <c r="A178" s="43" t="s">
        <v>198</v>
      </c>
      <c r="B178" s="44">
        <v>90506</v>
      </c>
      <c r="C178" s="44">
        <v>52170.631249999999</v>
      </c>
      <c r="D178" s="44">
        <v>4435.1652000000004</v>
      </c>
      <c r="E178" s="44">
        <f t="shared" si="79"/>
        <v>56605.796450000002</v>
      </c>
      <c r="F178" s="44">
        <f t="shared" si="80"/>
        <v>33900.203549999998</v>
      </c>
      <c r="G178" s="44">
        <f t="shared" si="81"/>
        <v>38335.368750000001</v>
      </c>
      <c r="H178" s="41">
        <f t="shared" si="76"/>
        <v>62.543694837911303</v>
      </c>
      <c r="J178" s="42">
        <f t="shared" si="64"/>
        <v>0</v>
      </c>
      <c r="K178" s="89"/>
      <c r="L178" s="89"/>
      <c r="M178" s="89"/>
      <c r="N178" s="89"/>
      <c r="O178" s="89"/>
      <c r="P178" s="89"/>
      <c r="Q178" s="89"/>
      <c r="R178" s="89"/>
    </row>
    <row r="179" spans="1:18" s="37" customFormat="1" ht="11.25" customHeight="1" x14ac:dyDescent="0.2">
      <c r="A179" s="43" t="s">
        <v>199</v>
      </c>
      <c r="B179" s="44">
        <v>11360</v>
      </c>
      <c r="C179" s="44">
        <v>9453.0542399999995</v>
      </c>
      <c r="D179" s="44">
        <v>409.84778999999997</v>
      </c>
      <c r="E179" s="44">
        <f t="shared" si="79"/>
        <v>9862.9020299999993</v>
      </c>
      <c r="F179" s="44">
        <f t="shared" si="80"/>
        <v>1497.0979700000007</v>
      </c>
      <c r="G179" s="44">
        <f t="shared" si="81"/>
        <v>1906.9457600000005</v>
      </c>
      <c r="H179" s="41">
        <f t="shared" si="76"/>
        <v>86.821320686619714</v>
      </c>
      <c r="J179" s="42">
        <f t="shared" si="64"/>
        <v>0</v>
      </c>
      <c r="K179" s="89"/>
      <c r="L179" s="89"/>
      <c r="M179" s="89"/>
      <c r="N179" s="89"/>
      <c r="O179" s="89"/>
      <c r="P179" s="89"/>
      <c r="Q179" s="89"/>
      <c r="R179" s="89"/>
    </row>
    <row r="180" spans="1:18" s="37" customFormat="1" ht="11.25" customHeight="1" x14ac:dyDescent="0.2">
      <c r="A180" s="51"/>
      <c r="B180" s="47"/>
      <c r="C180" s="46"/>
      <c r="D180" s="47"/>
      <c r="E180" s="46"/>
      <c r="F180" s="46"/>
      <c r="G180" s="46"/>
      <c r="H180" s="41" t="str">
        <f t="shared" si="76"/>
        <v/>
      </c>
      <c r="J180" s="42">
        <f t="shared" si="64"/>
        <v>0</v>
      </c>
      <c r="K180" s="89"/>
      <c r="L180" s="89"/>
      <c r="M180" s="89"/>
      <c r="N180" s="89"/>
      <c r="O180" s="89"/>
      <c r="P180" s="89"/>
      <c r="Q180" s="89"/>
      <c r="R180" s="89"/>
    </row>
    <row r="181" spans="1:18" s="37" customFormat="1" ht="11.25" customHeight="1" x14ac:dyDescent="0.2">
      <c r="A181" s="39" t="s">
        <v>200</v>
      </c>
      <c r="B181" s="53">
        <f t="shared" ref="B181" si="82">SUM(B182:B184)</f>
        <v>211044</v>
      </c>
      <c r="C181" s="53">
        <v>100951.63940000001</v>
      </c>
      <c r="D181" s="53">
        <f t="shared" ref="D181:G181" si="83">SUM(D182:D184)</f>
        <v>19413.074300000004</v>
      </c>
      <c r="E181" s="53">
        <f t="shared" si="83"/>
        <v>120364.71370000002</v>
      </c>
      <c r="F181" s="53">
        <f t="shared" si="83"/>
        <v>90679.286299999978</v>
      </c>
      <c r="G181" s="53">
        <f t="shared" si="83"/>
        <v>110092.36059999999</v>
      </c>
      <c r="H181" s="41">
        <f t="shared" si="76"/>
        <v>57.032994873107043</v>
      </c>
      <c r="J181" s="42">
        <f t="shared" si="64"/>
        <v>0</v>
      </c>
      <c r="K181" s="89"/>
      <c r="L181" s="89"/>
      <c r="M181" s="89"/>
      <c r="N181" s="89"/>
      <c r="O181" s="89"/>
      <c r="P181" s="89"/>
      <c r="Q181" s="89"/>
      <c r="R181" s="89"/>
    </row>
    <row r="182" spans="1:18" s="37" customFormat="1" ht="11.25" customHeight="1" x14ac:dyDescent="0.2">
      <c r="A182" s="43" t="s">
        <v>174</v>
      </c>
      <c r="B182" s="44">
        <v>193204</v>
      </c>
      <c r="C182" s="44">
        <v>89580.491570000013</v>
      </c>
      <c r="D182" s="44">
        <v>17459.185850000002</v>
      </c>
      <c r="E182" s="44">
        <f t="shared" ref="E182:E185" si="84">C182+D182</f>
        <v>107039.67742000002</v>
      </c>
      <c r="F182" s="44">
        <f>B182-E182</f>
        <v>86164.322579999978</v>
      </c>
      <c r="G182" s="44">
        <f>B182-C182</f>
        <v>103623.50842999999</v>
      </c>
      <c r="H182" s="41">
        <f t="shared" si="76"/>
        <v>55.402412693318993</v>
      </c>
      <c r="J182" s="42">
        <f t="shared" si="64"/>
        <v>0</v>
      </c>
      <c r="K182" s="89"/>
      <c r="L182" s="89"/>
      <c r="M182" s="89"/>
      <c r="N182" s="89"/>
      <c r="O182" s="89"/>
      <c r="P182" s="89"/>
      <c r="Q182" s="89"/>
      <c r="R182" s="89"/>
    </row>
    <row r="183" spans="1:18" s="37" customFormat="1" ht="11.4" customHeight="1" x14ac:dyDescent="0.2">
      <c r="A183" s="43" t="s">
        <v>201</v>
      </c>
      <c r="B183" s="44">
        <v>4250</v>
      </c>
      <c r="C183" s="44">
        <v>4100.2303499999998</v>
      </c>
      <c r="D183" s="44">
        <v>131.71683999999999</v>
      </c>
      <c r="E183" s="44">
        <f t="shared" si="84"/>
        <v>4231.9471899999999</v>
      </c>
      <c r="F183" s="44">
        <f>B183-E183</f>
        <v>18.052810000000136</v>
      </c>
      <c r="G183" s="44">
        <f>B183-C183</f>
        <v>149.76965000000018</v>
      </c>
      <c r="H183" s="41">
        <f t="shared" si="76"/>
        <v>99.575227999999996</v>
      </c>
      <c r="J183" s="42">
        <f t="shared" si="64"/>
        <v>0</v>
      </c>
      <c r="K183" s="89"/>
      <c r="L183" s="89"/>
      <c r="M183" s="89"/>
      <c r="N183" s="89"/>
      <c r="O183" s="89"/>
      <c r="P183" s="89"/>
      <c r="Q183" s="89"/>
      <c r="R183" s="89"/>
    </row>
    <row r="184" spans="1:18" s="37" customFormat="1" ht="11.25" customHeight="1" x14ac:dyDescent="0.2">
      <c r="A184" s="43" t="s">
        <v>202</v>
      </c>
      <c r="B184" s="44">
        <v>13590</v>
      </c>
      <c r="C184" s="44">
        <v>7270.9174800000001</v>
      </c>
      <c r="D184" s="44">
        <v>1822.1716100000001</v>
      </c>
      <c r="E184" s="44">
        <f t="shared" si="84"/>
        <v>9093.0890899999995</v>
      </c>
      <c r="F184" s="44">
        <f>B184-E184</f>
        <v>4496.9109100000005</v>
      </c>
      <c r="G184" s="44">
        <f>B184-C184</f>
        <v>6319.0825199999999</v>
      </c>
      <c r="H184" s="41">
        <f t="shared" si="76"/>
        <v>66.910147829286231</v>
      </c>
      <c r="J184" s="42">
        <f t="shared" si="64"/>
        <v>0</v>
      </c>
      <c r="K184" s="89"/>
      <c r="L184" s="89"/>
      <c r="M184" s="89"/>
      <c r="N184" s="89"/>
      <c r="O184" s="89"/>
      <c r="P184" s="89"/>
      <c r="Q184" s="89"/>
      <c r="R184" s="89"/>
    </row>
    <row r="185" spans="1:18" s="37" customFormat="1" ht="11.25" customHeight="1" x14ac:dyDescent="0.2">
      <c r="A185" s="56" t="s">
        <v>284</v>
      </c>
      <c r="B185" s="44">
        <v>0</v>
      </c>
      <c r="C185" s="44">
        <v>0</v>
      </c>
      <c r="D185" s="44">
        <v>0</v>
      </c>
      <c r="E185" s="44">
        <f t="shared" si="84"/>
        <v>0</v>
      </c>
      <c r="F185" s="44">
        <f>B185-E185</f>
        <v>0</v>
      </c>
      <c r="G185" s="44">
        <f>B185-C185</f>
        <v>0</v>
      </c>
      <c r="H185" s="41" t="str">
        <f t="shared" si="76"/>
        <v/>
      </c>
      <c r="J185" s="42">
        <f t="shared" si="64"/>
        <v>0</v>
      </c>
      <c r="K185" s="89"/>
      <c r="L185" s="89"/>
      <c r="M185" s="89"/>
      <c r="N185" s="89"/>
      <c r="O185" s="89"/>
      <c r="P185" s="89"/>
      <c r="Q185" s="89"/>
      <c r="R185" s="89"/>
    </row>
    <row r="186" spans="1:18" s="37" customFormat="1" ht="11.25" customHeight="1" x14ac:dyDescent="0.2">
      <c r="A186" s="51" t="s">
        <v>203</v>
      </c>
      <c r="B186" s="46"/>
      <c r="C186" s="46"/>
      <c r="D186" s="46"/>
      <c r="E186" s="46"/>
      <c r="F186" s="46"/>
      <c r="G186" s="46"/>
      <c r="H186" s="41" t="str">
        <f t="shared" si="76"/>
        <v/>
      </c>
      <c r="J186" s="42">
        <f t="shared" si="64"/>
        <v>0</v>
      </c>
      <c r="K186" s="89"/>
      <c r="L186" s="89"/>
      <c r="M186" s="89"/>
      <c r="N186" s="89"/>
      <c r="O186" s="89"/>
      <c r="P186" s="89"/>
      <c r="Q186" s="89"/>
      <c r="R186" s="89"/>
    </row>
    <row r="187" spans="1:18" s="37" customFormat="1" ht="11.25" customHeight="1" x14ac:dyDescent="0.2">
      <c r="A187" s="39" t="s">
        <v>204</v>
      </c>
      <c r="B187" s="48">
        <f>SUM(B188:B193)</f>
        <v>470883.71500000008</v>
      </c>
      <c r="C187" s="53">
        <v>336198.67624000006</v>
      </c>
      <c r="D187" s="48">
        <f>SUM(D188:D193)</f>
        <v>30547.087549999997</v>
      </c>
      <c r="E187" s="53">
        <f>SUM(E188:E193)</f>
        <v>366745.76379000006</v>
      </c>
      <c r="F187" s="53">
        <f>SUM(F188:F193)</f>
        <v>104137.95121000001</v>
      </c>
      <c r="G187" s="53">
        <f>SUM(G188:G193)</f>
        <v>134685.03876000002</v>
      </c>
      <c r="H187" s="41">
        <f t="shared" si="76"/>
        <v>77.884571521017662</v>
      </c>
      <c r="J187" s="42">
        <f t="shared" si="64"/>
        <v>0</v>
      </c>
      <c r="K187" s="89"/>
      <c r="L187" s="89"/>
      <c r="M187" s="89"/>
      <c r="N187" s="89"/>
      <c r="O187" s="89"/>
      <c r="P187" s="89"/>
      <c r="Q187" s="89"/>
      <c r="R187" s="89"/>
    </row>
    <row r="188" spans="1:18" s="37" customFormat="1" ht="11.25" customHeight="1" x14ac:dyDescent="0.2">
      <c r="A188" s="43" t="s">
        <v>174</v>
      </c>
      <c r="B188" s="44">
        <v>377212.71500000008</v>
      </c>
      <c r="C188" s="44">
        <v>269309.46184000006</v>
      </c>
      <c r="D188" s="44">
        <v>23284.119649999997</v>
      </c>
      <c r="E188" s="44">
        <f t="shared" ref="E188:E193" si="85">C188+D188</f>
        <v>292593.58149000007</v>
      </c>
      <c r="F188" s="44">
        <f t="shared" ref="F188:F193" si="86">B188-E188</f>
        <v>84619.133510000014</v>
      </c>
      <c r="G188" s="44">
        <f t="shared" ref="G188:G193" si="87">B188-C188</f>
        <v>107903.25316000002</v>
      </c>
      <c r="H188" s="41">
        <f t="shared" si="76"/>
        <v>77.567263736059374</v>
      </c>
      <c r="J188" s="42">
        <f t="shared" si="64"/>
        <v>0</v>
      </c>
      <c r="K188" s="89"/>
      <c r="L188" s="89"/>
      <c r="M188" s="89"/>
      <c r="N188" s="89"/>
      <c r="O188" s="89"/>
      <c r="P188" s="89"/>
      <c r="Q188" s="89"/>
      <c r="R188" s="89"/>
    </row>
    <row r="189" spans="1:18" s="37" customFormat="1" ht="11.25" customHeight="1" x14ac:dyDescent="0.2">
      <c r="A189" s="43" t="s">
        <v>205</v>
      </c>
      <c r="B189" s="44">
        <v>17961</v>
      </c>
      <c r="C189" s="44">
        <v>14372.837599999999</v>
      </c>
      <c r="D189" s="44">
        <v>3412.5248900000001</v>
      </c>
      <c r="E189" s="44">
        <f t="shared" si="85"/>
        <v>17785.36249</v>
      </c>
      <c r="F189" s="44">
        <f t="shared" si="86"/>
        <v>175.63751000000047</v>
      </c>
      <c r="G189" s="44">
        <f t="shared" si="87"/>
        <v>3588.1624000000011</v>
      </c>
      <c r="H189" s="41">
        <f t="shared" si="76"/>
        <v>99.022117309726639</v>
      </c>
      <c r="J189" s="42">
        <f t="shared" si="64"/>
        <v>0</v>
      </c>
      <c r="K189" s="89"/>
      <c r="L189" s="89"/>
      <c r="M189" s="89"/>
      <c r="N189" s="89"/>
      <c r="O189" s="89"/>
      <c r="P189" s="89"/>
      <c r="Q189" s="89"/>
      <c r="R189" s="89"/>
    </row>
    <row r="190" spans="1:18" s="37" customFormat="1" ht="11.25" customHeight="1" x14ac:dyDescent="0.2">
      <c r="A190" s="43" t="s">
        <v>206</v>
      </c>
      <c r="B190" s="44">
        <v>5115</v>
      </c>
      <c r="C190" s="44">
        <v>1817.4914199999998</v>
      </c>
      <c r="D190" s="44">
        <v>0</v>
      </c>
      <c r="E190" s="44">
        <f t="shared" si="85"/>
        <v>1817.4914199999998</v>
      </c>
      <c r="F190" s="44">
        <f t="shared" si="86"/>
        <v>3297.5085800000002</v>
      </c>
      <c r="G190" s="44">
        <f t="shared" si="87"/>
        <v>3297.5085800000002</v>
      </c>
      <c r="H190" s="41">
        <f t="shared" si="76"/>
        <v>35.532579081133917</v>
      </c>
      <c r="J190" s="42">
        <f t="shared" si="64"/>
        <v>0</v>
      </c>
      <c r="K190" s="89"/>
      <c r="L190" s="89"/>
      <c r="M190" s="89"/>
      <c r="N190" s="89"/>
      <c r="O190" s="89"/>
      <c r="P190" s="89"/>
      <c r="Q190" s="89"/>
      <c r="R190" s="89"/>
    </row>
    <row r="191" spans="1:18" s="37" customFormat="1" ht="11.25" customHeight="1" x14ac:dyDescent="0.2">
      <c r="A191" s="43" t="s">
        <v>207</v>
      </c>
      <c r="B191" s="44">
        <v>9147</v>
      </c>
      <c r="C191" s="44">
        <v>8836.96522</v>
      </c>
      <c r="D191" s="44">
        <v>0</v>
      </c>
      <c r="E191" s="44">
        <f t="shared" si="85"/>
        <v>8836.96522</v>
      </c>
      <c r="F191" s="44">
        <f t="shared" si="86"/>
        <v>310.03477999999996</v>
      </c>
      <c r="G191" s="44">
        <f t="shared" si="87"/>
        <v>310.03477999999996</v>
      </c>
      <c r="H191" s="41">
        <f t="shared" si="76"/>
        <v>96.610530447141144</v>
      </c>
      <c r="J191" s="42">
        <f t="shared" si="64"/>
        <v>0</v>
      </c>
      <c r="K191" s="89"/>
      <c r="L191" s="89"/>
      <c r="M191" s="89"/>
      <c r="N191" s="89"/>
      <c r="O191" s="89"/>
      <c r="P191" s="89"/>
      <c r="Q191" s="89"/>
      <c r="R191" s="89"/>
    </row>
    <row r="192" spans="1:18" s="37" customFormat="1" ht="11.25" customHeight="1" x14ac:dyDescent="0.2">
      <c r="A192" s="43" t="s">
        <v>208</v>
      </c>
      <c r="B192" s="44">
        <v>9455</v>
      </c>
      <c r="C192" s="44">
        <v>5395.8262000000004</v>
      </c>
      <c r="D192" s="44">
        <v>525.58685000000003</v>
      </c>
      <c r="E192" s="44">
        <f t="shared" si="85"/>
        <v>5921.4130500000001</v>
      </c>
      <c r="F192" s="44">
        <f t="shared" si="86"/>
        <v>3533.5869499999999</v>
      </c>
      <c r="G192" s="44">
        <f t="shared" si="87"/>
        <v>4059.1737999999996</v>
      </c>
      <c r="H192" s="41">
        <f t="shared" si="76"/>
        <v>62.627319407720783</v>
      </c>
      <c r="J192" s="42">
        <f t="shared" si="64"/>
        <v>0</v>
      </c>
      <c r="K192" s="89"/>
      <c r="L192" s="89"/>
      <c r="M192" s="89"/>
      <c r="N192" s="89"/>
      <c r="O192" s="89"/>
      <c r="P192" s="89"/>
      <c r="Q192" s="89"/>
      <c r="R192" s="89"/>
    </row>
    <row r="193" spans="1:18" s="37" customFormat="1" ht="11.4" x14ac:dyDescent="0.2">
      <c r="A193" s="43" t="s">
        <v>209</v>
      </c>
      <c r="B193" s="44">
        <v>51993</v>
      </c>
      <c r="C193" s="44">
        <v>36466.093959999991</v>
      </c>
      <c r="D193" s="44">
        <v>3324.8561600000003</v>
      </c>
      <c r="E193" s="44">
        <f t="shared" si="85"/>
        <v>39790.950119999994</v>
      </c>
      <c r="F193" s="44">
        <f t="shared" si="86"/>
        <v>12202.049880000006</v>
      </c>
      <c r="G193" s="44">
        <f t="shared" si="87"/>
        <v>15526.906040000009</v>
      </c>
      <c r="H193" s="41">
        <f t="shared" si="76"/>
        <v>76.531360221568278</v>
      </c>
      <c r="J193" s="42">
        <f t="shared" si="64"/>
        <v>0</v>
      </c>
      <c r="K193" s="89"/>
      <c r="L193" s="89"/>
      <c r="M193" s="89"/>
      <c r="N193" s="89"/>
      <c r="O193" s="89"/>
      <c r="P193" s="89"/>
      <c r="Q193" s="89"/>
      <c r="R193" s="89"/>
    </row>
    <row r="194" spans="1:18" s="37" customFormat="1" ht="11.4" x14ac:dyDescent="0.2">
      <c r="A194" s="51"/>
      <c r="B194" s="46"/>
      <c r="C194" s="46"/>
      <c r="D194" s="46"/>
      <c r="E194" s="46"/>
      <c r="F194" s="46"/>
      <c r="G194" s="46"/>
      <c r="H194" s="41" t="str">
        <f t="shared" si="76"/>
        <v/>
      </c>
      <c r="J194" s="42">
        <f t="shared" si="64"/>
        <v>0</v>
      </c>
      <c r="K194" s="89"/>
      <c r="L194" s="89"/>
      <c r="M194" s="89"/>
      <c r="N194" s="89"/>
      <c r="O194" s="89"/>
      <c r="P194" s="89"/>
      <c r="Q194" s="89"/>
      <c r="R194" s="89"/>
    </row>
    <row r="195" spans="1:18" s="37" customFormat="1" ht="11.25" customHeight="1" x14ac:dyDescent="0.2">
      <c r="A195" s="39" t="s">
        <v>210</v>
      </c>
      <c r="B195" s="60">
        <f t="shared" ref="B195" si="88">SUM(B196:B202)</f>
        <v>9086965.1170000006</v>
      </c>
      <c r="C195" s="87">
        <v>3031982.3620000002</v>
      </c>
      <c r="D195" s="60">
        <f t="shared" ref="D195:G195" si="89">SUM(D196:D202)</f>
        <v>203368.09705000001</v>
      </c>
      <c r="E195" s="87">
        <f t="shared" si="89"/>
        <v>3235350.4590500002</v>
      </c>
      <c r="F195" s="87">
        <f t="shared" si="89"/>
        <v>5851614.6579500008</v>
      </c>
      <c r="G195" s="87">
        <f t="shared" si="89"/>
        <v>6054982.7550000008</v>
      </c>
      <c r="H195" s="41">
        <f t="shared" si="76"/>
        <v>35.604301517536022</v>
      </c>
      <c r="J195" s="42">
        <f t="shared" si="64"/>
        <v>0</v>
      </c>
      <c r="K195" s="89"/>
      <c r="L195" s="89"/>
      <c r="M195" s="89"/>
      <c r="N195" s="89"/>
      <c r="O195" s="89"/>
      <c r="P195" s="89"/>
      <c r="Q195" s="89"/>
      <c r="R195" s="89"/>
    </row>
    <row r="196" spans="1:18" s="37" customFormat="1" ht="11.25" customHeight="1" x14ac:dyDescent="0.2">
      <c r="A196" s="43" t="s">
        <v>174</v>
      </c>
      <c r="B196" s="44">
        <v>7377935</v>
      </c>
      <c r="C196" s="44">
        <v>1733796.2820800003</v>
      </c>
      <c r="D196" s="44">
        <v>167355.70676999999</v>
      </c>
      <c r="E196" s="44">
        <f t="shared" ref="E196:E202" si="90">C196+D196</f>
        <v>1901151.9888500003</v>
      </c>
      <c r="F196" s="44">
        <f t="shared" ref="F196:F202" si="91">B196-E196</f>
        <v>5476783.0111499997</v>
      </c>
      <c r="G196" s="44">
        <f t="shared" ref="G196:G202" si="92">B196-C196</f>
        <v>5644138.7179199997</v>
      </c>
      <c r="H196" s="41">
        <f t="shared" ref="H196:H227" si="93">IFERROR(E196/B196*100,"")</f>
        <v>25.768077230959612</v>
      </c>
      <c r="J196" s="42">
        <f t="shared" si="64"/>
        <v>0</v>
      </c>
      <c r="K196" s="89"/>
      <c r="L196" s="89"/>
      <c r="M196" s="89"/>
      <c r="N196" s="89"/>
      <c r="O196" s="89"/>
      <c r="P196" s="89"/>
      <c r="Q196" s="89"/>
      <c r="R196" s="89"/>
    </row>
    <row r="197" spans="1:18" s="37" customFormat="1" ht="11.25" customHeight="1" x14ac:dyDescent="0.2">
      <c r="A197" s="43" t="s">
        <v>211</v>
      </c>
      <c r="B197" s="44">
        <v>16042</v>
      </c>
      <c r="C197" s="44">
        <v>12661.848019999999</v>
      </c>
      <c r="D197" s="44">
        <v>2194.5457299999998</v>
      </c>
      <c r="E197" s="44">
        <f t="shared" si="90"/>
        <v>14856.393749999999</v>
      </c>
      <c r="F197" s="44">
        <f t="shared" si="91"/>
        <v>1185.6062500000007</v>
      </c>
      <c r="G197" s="44">
        <f t="shared" si="92"/>
        <v>3380.1519800000005</v>
      </c>
      <c r="H197" s="41">
        <f t="shared" si="93"/>
        <v>92.609361363919703</v>
      </c>
      <c r="J197" s="42">
        <f t="shared" si="64"/>
        <v>0</v>
      </c>
      <c r="K197" s="89"/>
      <c r="L197" s="89"/>
      <c r="M197" s="89"/>
      <c r="N197" s="89"/>
      <c r="O197" s="89"/>
      <c r="P197" s="89"/>
      <c r="Q197" s="89"/>
      <c r="R197" s="89"/>
    </row>
    <row r="198" spans="1:18" s="37" customFormat="1" ht="11.25" customHeight="1" x14ac:dyDescent="0.2">
      <c r="A198" s="43" t="s">
        <v>212</v>
      </c>
      <c r="B198" s="44">
        <v>59991</v>
      </c>
      <c r="C198" s="44">
        <v>42944.683229999995</v>
      </c>
      <c r="D198" s="44">
        <v>3004.0380500000001</v>
      </c>
      <c r="E198" s="44">
        <f t="shared" si="90"/>
        <v>45948.721279999998</v>
      </c>
      <c r="F198" s="44">
        <f t="shared" si="91"/>
        <v>14042.278720000002</v>
      </c>
      <c r="G198" s="44">
        <f t="shared" si="92"/>
        <v>17046.316770000005</v>
      </c>
      <c r="H198" s="41">
        <f t="shared" si="93"/>
        <v>76.592691036988882</v>
      </c>
      <c r="J198" s="42">
        <f t="shared" si="64"/>
        <v>0</v>
      </c>
      <c r="K198" s="89"/>
      <c r="L198" s="89"/>
      <c r="M198" s="89"/>
      <c r="N198" s="89"/>
      <c r="O198" s="89"/>
      <c r="P198" s="89"/>
      <c r="Q198" s="89"/>
      <c r="R198" s="89"/>
    </row>
    <row r="199" spans="1:18" s="37" customFormat="1" ht="11.25" customHeight="1" x14ac:dyDescent="0.2">
      <c r="A199" s="43" t="s">
        <v>213</v>
      </c>
      <c r="B199" s="44">
        <v>2500</v>
      </c>
      <c r="C199" s="44">
        <v>2005.00893</v>
      </c>
      <c r="D199" s="44">
        <v>0</v>
      </c>
      <c r="E199" s="44">
        <f t="shared" si="90"/>
        <v>2005.00893</v>
      </c>
      <c r="F199" s="44">
        <f t="shared" si="91"/>
        <v>494.99107000000004</v>
      </c>
      <c r="G199" s="44">
        <f t="shared" si="92"/>
        <v>494.99107000000004</v>
      </c>
      <c r="H199" s="41">
        <f t="shared" si="93"/>
        <v>80.200357199999999</v>
      </c>
      <c r="J199" s="42">
        <f t="shared" si="64"/>
        <v>0</v>
      </c>
      <c r="K199" s="89"/>
      <c r="L199" s="89"/>
      <c r="M199" s="89"/>
      <c r="N199" s="89"/>
      <c r="O199" s="89"/>
      <c r="P199" s="89"/>
      <c r="Q199" s="89"/>
      <c r="R199" s="89"/>
    </row>
    <row r="200" spans="1:18" s="37" customFormat="1" ht="11.25" customHeight="1" x14ac:dyDescent="0.2">
      <c r="A200" s="43" t="s">
        <v>214</v>
      </c>
      <c r="B200" s="44">
        <v>88137</v>
      </c>
      <c r="C200" s="44">
        <v>8021.9470599999995</v>
      </c>
      <c r="D200" s="44">
        <v>2358.3636099999999</v>
      </c>
      <c r="E200" s="44">
        <f t="shared" si="90"/>
        <v>10380.310669999999</v>
      </c>
      <c r="F200" s="44">
        <f t="shared" si="91"/>
        <v>77756.689329999994</v>
      </c>
      <c r="G200" s="44">
        <f t="shared" si="92"/>
        <v>80115.052939999994</v>
      </c>
      <c r="H200" s="41">
        <f t="shared" si="93"/>
        <v>11.777472196693783</v>
      </c>
      <c r="J200" s="42">
        <f t="shared" si="64"/>
        <v>0</v>
      </c>
      <c r="K200" s="89"/>
      <c r="L200" s="89"/>
      <c r="M200" s="89"/>
      <c r="N200" s="89"/>
      <c r="O200" s="89"/>
      <c r="P200" s="89"/>
      <c r="Q200" s="89"/>
      <c r="R200" s="89"/>
    </row>
    <row r="201" spans="1:18" s="37" customFormat="1" ht="11.25" customHeight="1" x14ac:dyDescent="0.2">
      <c r="A201" s="43" t="s">
        <v>215</v>
      </c>
      <c r="B201" s="44">
        <v>1539839.1170000001</v>
      </c>
      <c r="C201" s="44">
        <v>1230649.4116500001</v>
      </c>
      <c r="D201" s="44">
        <v>28223.594809999999</v>
      </c>
      <c r="E201" s="44">
        <f t="shared" si="90"/>
        <v>1258873.0064600001</v>
      </c>
      <c r="F201" s="44">
        <f t="shared" si="91"/>
        <v>280966.11054000002</v>
      </c>
      <c r="G201" s="44">
        <f t="shared" si="92"/>
        <v>309189.70534999995</v>
      </c>
      <c r="H201" s="41">
        <f t="shared" si="93"/>
        <v>81.753541169457122</v>
      </c>
      <c r="J201" s="42">
        <f t="shared" si="64"/>
        <v>0</v>
      </c>
      <c r="K201" s="89"/>
      <c r="L201" s="89"/>
      <c r="M201" s="89"/>
      <c r="N201" s="89"/>
      <c r="O201" s="89"/>
      <c r="P201" s="89"/>
      <c r="Q201" s="89"/>
      <c r="R201" s="89"/>
    </row>
    <row r="202" spans="1:18" s="37" customFormat="1" ht="11.25" customHeight="1" x14ac:dyDescent="0.2">
      <c r="A202" s="43" t="s">
        <v>216</v>
      </c>
      <c r="B202" s="44">
        <v>2521</v>
      </c>
      <c r="C202" s="44">
        <v>1903.18103</v>
      </c>
      <c r="D202" s="44">
        <v>231.84807999999998</v>
      </c>
      <c r="E202" s="44">
        <f t="shared" si="90"/>
        <v>2135.0291099999999</v>
      </c>
      <c r="F202" s="44">
        <f t="shared" si="91"/>
        <v>385.97089000000005</v>
      </c>
      <c r="G202" s="44">
        <f t="shared" si="92"/>
        <v>617.81897000000004</v>
      </c>
      <c r="H202" s="41">
        <f t="shared" si="93"/>
        <v>84.68977032923442</v>
      </c>
      <c r="J202" s="42">
        <f t="shared" si="64"/>
        <v>0</v>
      </c>
      <c r="K202" s="89"/>
      <c r="L202" s="89"/>
      <c r="M202" s="89"/>
      <c r="N202" s="89"/>
      <c r="O202" s="89"/>
      <c r="P202" s="89"/>
      <c r="Q202" s="89"/>
      <c r="R202" s="89"/>
    </row>
    <row r="203" spans="1:18" s="37" customFormat="1" ht="11.25" customHeight="1" x14ac:dyDescent="0.2">
      <c r="A203" s="51"/>
      <c r="B203" s="46"/>
      <c r="C203" s="46"/>
      <c r="D203" s="46"/>
      <c r="E203" s="46"/>
      <c r="F203" s="46"/>
      <c r="G203" s="46"/>
      <c r="H203" s="41" t="str">
        <f t="shared" si="93"/>
        <v/>
      </c>
      <c r="J203" s="42">
        <f t="shared" ref="J203:J266" si="94">COUNTIF(K203,"&lt;0")</f>
        <v>0</v>
      </c>
      <c r="K203" s="89"/>
      <c r="L203" s="89"/>
      <c r="M203" s="89"/>
      <c r="N203" s="89"/>
      <c r="O203" s="89"/>
      <c r="P203" s="89"/>
      <c r="Q203" s="89"/>
      <c r="R203" s="89"/>
    </row>
    <row r="204" spans="1:18" s="37" customFormat="1" ht="11.25" customHeight="1" x14ac:dyDescent="0.2">
      <c r="A204" s="39" t="s">
        <v>217</v>
      </c>
      <c r="B204" s="61">
        <f>SUM(B205:B211)</f>
        <v>638763.09700000007</v>
      </c>
      <c r="C204" s="61">
        <v>331792.04180000001</v>
      </c>
      <c r="D204" s="61">
        <f>SUM(D205:D211)</f>
        <v>43747.580870000005</v>
      </c>
      <c r="E204" s="61">
        <f t="shared" ref="E204:G204" si="95">SUM(E205:E211)</f>
        <v>375539.62267000001</v>
      </c>
      <c r="F204" s="61">
        <f t="shared" si="95"/>
        <v>263223.47433</v>
      </c>
      <c r="G204" s="61">
        <f t="shared" si="95"/>
        <v>306971.0552</v>
      </c>
      <c r="H204" s="41">
        <f t="shared" si="93"/>
        <v>58.79169044576161</v>
      </c>
      <c r="J204" s="42">
        <f t="shared" si="94"/>
        <v>0</v>
      </c>
      <c r="K204" s="89"/>
      <c r="L204" s="89"/>
      <c r="M204" s="89"/>
      <c r="N204" s="89"/>
      <c r="O204" s="89"/>
      <c r="P204" s="89"/>
      <c r="Q204" s="89"/>
      <c r="R204" s="89"/>
    </row>
    <row r="205" spans="1:18" s="37" customFormat="1" ht="11.25" customHeight="1" x14ac:dyDescent="0.2">
      <c r="A205" s="43" t="s">
        <v>174</v>
      </c>
      <c r="B205" s="44">
        <v>109331.09699999999</v>
      </c>
      <c r="C205" s="44">
        <v>70433.163610000047</v>
      </c>
      <c r="D205" s="44">
        <v>15490.76731000001</v>
      </c>
      <c r="E205" s="44">
        <f t="shared" ref="E205:E211" si="96">C205+D205</f>
        <v>85923.930920000057</v>
      </c>
      <c r="F205" s="44">
        <f t="shared" ref="F205:F211" si="97">B205-E205</f>
        <v>23407.166079999937</v>
      </c>
      <c r="G205" s="44">
        <f t="shared" ref="G205:G211" si="98">B205-C205</f>
        <v>38897.933389999947</v>
      </c>
      <c r="H205" s="41">
        <f t="shared" si="93"/>
        <v>78.590568719895003</v>
      </c>
      <c r="J205" s="42">
        <f t="shared" si="94"/>
        <v>0</v>
      </c>
      <c r="K205" s="89"/>
      <c r="L205" s="89"/>
      <c r="M205" s="89"/>
      <c r="N205" s="89"/>
      <c r="O205" s="89"/>
      <c r="P205" s="89"/>
      <c r="Q205" s="89"/>
      <c r="R205" s="89"/>
    </row>
    <row r="206" spans="1:18" s="37" customFormat="1" ht="11.25" customHeight="1" x14ac:dyDescent="0.2">
      <c r="A206" s="43" t="s">
        <v>218</v>
      </c>
      <c r="B206" s="44">
        <v>2042</v>
      </c>
      <c r="C206" s="44">
        <v>1127.34503</v>
      </c>
      <c r="D206" s="44">
        <v>8.3997600000000006</v>
      </c>
      <c r="E206" s="44">
        <f t="shared" si="96"/>
        <v>1135.74479</v>
      </c>
      <c r="F206" s="44">
        <f t="shared" si="97"/>
        <v>906.25521000000003</v>
      </c>
      <c r="G206" s="44">
        <f t="shared" si="98"/>
        <v>914.65497000000005</v>
      </c>
      <c r="H206" s="41">
        <f t="shared" si="93"/>
        <v>55.619235553379042</v>
      </c>
      <c r="J206" s="42">
        <f t="shared" si="94"/>
        <v>0</v>
      </c>
      <c r="K206" s="89"/>
      <c r="L206" s="89"/>
      <c r="M206" s="89"/>
      <c r="N206" s="89"/>
      <c r="O206" s="89"/>
      <c r="P206" s="89"/>
      <c r="Q206" s="89"/>
      <c r="R206" s="89"/>
    </row>
    <row r="207" spans="1:18" s="37" customFormat="1" ht="11.25" customHeight="1" x14ac:dyDescent="0.2">
      <c r="A207" s="43" t="s">
        <v>219</v>
      </c>
      <c r="B207" s="44">
        <v>13073</v>
      </c>
      <c r="C207" s="44">
        <v>10318.03859</v>
      </c>
      <c r="D207" s="44">
        <v>0</v>
      </c>
      <c r="E207" s="44">
        <f t="shared" si="96"/>
        <v>10318.03859</v>
      </c>
      <c r="F207" s="44">
        <f t="shared" si="97"/>
        <v>2754.9614099999999</v>
      </c>
      <c r="G207" s="44">
        <f t="shared" si="98"/>
        <v>2754.9614099999999</v>
      </c>
      <c r="H207" s="41">
        <f t="shared" si="93"/>
        <v>78.926325938958158</v>
      </c>
      <c r="J207" s="42">
        <f t="shared" si="94"/>
        <v>0</v>
      </c>
      <c r="K207" s="89"/>
      <c r="L207" s="89"/>
      <c r="M207" s="89"/>
      <c r="N207" s="89"/>
      <c r="O207" s="89"/>
      <c r="P207" s="89"/>
      <c r="Q207" s="89"/>
      <c r="R207" s="89"/>
    </row>
    <row r="208" spans="1:18" s="37" customFormat="1" ht="11.25" customHeight="1" x14ac:dyDescent="0.2">
      <c r="A208" s="43" t="s">
        <v>220</v>
      </c>
      <c r="B208" s="44">
        <v>3734</v>
      </c>
      <c r="C208" s="44">
        <v>2881.0452500000001</v>
      </c>
      <c r="D208" s="44">
        <v>395.53156999999999</v>
      </c>
      <c r="E208" s="44">
        <f t="shared" si="96"/>
        <v>3276.5768200000002</v>
      </c>
      <c r="F208" s="44">
        <f t="shared" si="97"/>
        <v>457.42317999999977</v>
      </c>
      <c r="G208" s="44">
        <f t="shared" si="98"/>
        <v>852.95474999999988</v>
      </c>
      <c r="H208" s="41">
        <f t="shared" si="93"/>
        <v>87.749780931976446</v>
      </c>
      <c r="J208" s="42">
        <f t="shared" si="94"/>
        <v>0</v>
      </c>
      <c r="K208" s="89"/>
      <c r="L208" s="89"/>
      <c r="M208" s="89"/>
      <c r="N208" s="89"/>
      <c r="O208" s="89"/>
      <c r="P208" s="89"/>
      <c r="Q208" s="89"/>
      <c r="R208" s="89"/>
    </row>
    <row r="209" spans="1:18" s="37" customFormat="1" ht="11.25" customHeight="1" x14ac:dyDescent="0.2">
      <c r="A209" s="43" t="s">
        <v>221</v>
      </c>
      <c r="B209" s="44">
        <v>6112</v>
      </c>
      <c r="C209" s="44">
        <v>3725.9529199999997</v>
      </c>
      <c r="D209" s="44">
        <v>756.32204000000002</v>
      </c>
      <c r="E209" s="44">
        <f t="shared" si="96"/>
        <v>4482.2749599999997</v>
      </c>
      <c r="F209" s="44">
        <f t="shared" si="97"/>
        <v>1629.7250400000003</v>
      </c>
      <c r="G209" s="44">
        <f t="shared" si="98"/>
        <v>2386.0470800000003</v>
      </c>
      <c r="H209" s="41">
        <f t="shared" si="93"/>
        <v>73.335650523560204</v>
      </c>
      <c r="J209" s="42">
        <f t="shared" si="94"/>
        <v>0</v>
      </c>
      <c r="K209" s="89"/>
      <c r="L209" s="89"/>
      <c r="M209" s="89"/>
      <c r="N209" s="89"/>
      <c r="O209" s="89"/>
      <c r="P209" s="89"/>
      <c r="Q209" s="89"/>
      <c r="R209" s="89"/>
    </row>
    <row r="210" spans="1:18" s="37" customFormat="1" ht="11.25" customHeight="1" x14ac:dyDescent="0.2">
      <c r="A210" s="43" t="s">
        <v>222</v>
      </c>
      <c r="B210" s="44">
        <v>471861</v>
      </c>
      <c r="C210" s="44">
        <v>221470.74439999997</v>
      </c>
      <c r="D210" s="44">
        <v>24635.779349999997</v>
      </c>
      <c r="E210" s="44">
        <f t="shared" si="96"/>
        <v>246106.52374999996</v>
      </c>
      <c r="F210" s="44">
        <f t="shared" si="97"/>
        <v>225754.47625000004</v>
      </c>
      <c r="G210" s="44">
        <f t="shared" si="98"/>
        <v>250390.25560000003</v>
      </c>
      <c r="H210" s="41">
        <f t="shared" si="93"/>
        <v>52.156572327443882</v>
      </c>
      <c r="J210" s="42">
        <f t="shared" si="94"/>
        <v>0</v>
      </c>
      <c r="K210" s="89"/>
      <c r="L210" s="89"/>
      <c r="M210" s="89"/>
      <c r="N210" s="89"/>
      <c r="O210" s="89"/>
      <c r="P210" s="89"/>
      <c r="Q210" s="89"/>
      <c r="R210" s="89"/>
    </row>
    <row r="211" spans="1:18" s="37" customFormat="1" ht="11.25" customHeight="1" x14ac:dyDescent="0.2">
      <c r="A211" s="43" t="s">
        <v>223</v>
      </c>
      <c r="B211" s="44">
        <v>32610</v>
      </c>
      <c r="C211" s="44">
        <v>21835.752</v>
      </c>
      <c r="D211" s="44">
        <v>2460.7808400000004</v>
      </c>
      <c r="E211" s="44">
        <f t="shared" si="96"/>
        <v>24296.53284</v>
      </c>
      <c r="F211" s="44">
        <f t="shared" si="97"/>
        <v>8313.4671600000001</v>
      </c>
      <c r="G211" s="44">
        <f t="shared" si="98"/>
        <v>10774.248</v>
      </c>
      <c r="H211" s="41">
        <f t="shared" si="93"/>
        <v>74.506387120515186</v>
      </c>
      <c r="J211" s="42">
        <f t="shared" si="94"/>
        <v>0</v>
      </c>
      <c r="K211" s="89"/>
      <c r="L211" s="89"/>
      <c r="M211" s="89"/>
      <c r="N211" s="89"/>
      <c r="O211" s="89"/>
      <c r="P211" s="89"/>
      <c r="Q211" s="89"/>
      <c r="R211" s="89"/>
    </row>
    <row r="212" spans="1:18" s="37" customFormat="1" ht="11.25" customHeight="1" x14ac:dyDescent="0.2">
      <c r="A212" s="51"/>
      <c r="B212" s="46"/>
      <c r="C212" s="46"/>
      <c r="D212" s="46"/>
      <c r="E212" s="46"/>
      <c r="F212" s="46"/>
      <c r="G212" s="46"/>
      <c r="H212" s="41" t="str">
        <f t="shared" si="93"/>
        <v/>
      </c>
      <c r="J212" s="42">
        <f t="shared" si="94"/>
        <v>0</v>
      </c>
      <c r="K212" s="89"/>
      <c r="L212" s="89"/>
      <c r="M212" s="89"/>
      <c r="N212" s="89"/>
      <c r="O212" s="89"/>
      <c r="P212" s="89"/>
      <c r="Q212" s="89"/>
      <c r="R212" s="89"/>
    </row>
    <row r="213" spans="1:18" s="37" customFormat="1" ht="11.25" customHeight="1" x14ac:dyDescent="0.2">
      <c r="A213" s="39" t="s">
        <v>285</v>
      </c>
      <c r="B213" s="60">
        <f>SUM(B214:B217)</f>
        <v>78921</v>
      </c>
      <c r="C213" s="60">
        <v>70920.222050000011</v>
      </c>
      <c r="D213" s="60">
        <f>SUM(D214:D217)</f>
        <v>1015.0154499999999</v>
      </c>
      <c r="E213" s="60">
        <f t="shared" ref="E213:G213" si="99">SUM(E214:E217)</f>
        <v>71935.237500000003</v>
      </c>
      <c r="F213" s="60">
        <f t="shared" si="99"/>
        <v>6985.7624999999962</v>
      </c>
      <c r="G213" s="60">
        <f t="shared" si="99"/>
        <v>8000.7779499999951</v>
      </c>
      <c r="H213" s="41">
        <f t="shared" si="93"/>
        <v>91.148411069297154</v>
      </c>
      <c r="J213" s="42">
        <f t="shared" si="94"/>
        <v>0</v>
      </c>
      <c r="K213" s="89"/>
      <c r="L213" s="89"/>
      <c r="M213" s="89"/>
      <c r="N213" s="89"/>
      <c r="O213" s="89"/>
      <c r="P213" s="89"/>
      <c r="Q213" s="89"/>
      <c r="R213" s="89"/>
    </row>
    <row r="214" spans="1:18" s="37" customFormat="1" ht="11.25" customHeight="1" x14ac:dyDescent="0.2">
      <c r="A214" s="43" t="s">
        <v>286</v>
      </c>
      <c r="B214" s="44">
        <v>35418</v>
      </c>
      <c r="C214" s="44">
        <v>31436.384900000005</v>
      </c>
      <c r="D214" s="44">
        <v>406.74808999999988</v>
      </c>
      <c r="E214" s="44">
        <f t="shared" ref="E214:E217" si="100">C214+D214</f>
        <v>31843.132990000006</v>
      </c>
      <c r="F214" s="44">
        <f>B214-E214</f>
        <v>3574.8670099999945</v>
      </c>
      <c r="G214" s="44">
        <f>B214-C214</f>
        <v>3981.6150999999954</v>
      </c>
      <c r="H214" s="41">
        <f t="shared" si="93"/>
        <v>89.906637839516648</v>
      </c>
      <c r="J214" s="42">
        <f t="shared" si="94"/>
        <v>0</v>
      </c>
      <c r="K214" s="89"/>
      <c r="L214" s="89"/>
      <c r="M214" s="89"/>
      <c r="N214" s="89"/>
      <c r="O214" s="89"/>
      <c r="P214" s="89"/>
      <c r="Q214" s="89"/>
      <c r="R214" s="89"/>
    </row>
    <row r="215" spans="1:18" s="37" customFormat="1" ht="11.25" customHeight="1" x14ac:dyDescent="0.2">
      <c r="A215" s="43" t="s">
        <v>224</v>
      </c>
      <c r="B215" s="44">
        <v>33690</v>
      </c>
      <c r="C215" s="44">
        <v>32209.454760000001</v>
      </c>
      <c r="D215" s="44">
        <v>327.37996000000004</v>
      </c>
      <c r="E215" s="44">
        <f t="shared" si="100"/>
        <v>32536.834719999999</v>
      </c>
      <c r="F215" s="44">
        <f>B215-E215</f>
        <v>1153.1652800000011</v>
      </c>
      <c r="G215" s="44">
        <f>B215-C215</f>
        <v>1480.5452399999995</v>
      </c>
      <c r="H215" s="41">
        <f t="shared" si="93"/>
        <v>96.577128880973589</v>
      </c>
      <c r="J215" s="42">
        <f t="shared" si="94"/>
        <v>0</v>
      </c>
      <c r="K215" s="89"/>
      <c r="L215" s="89"/>
      <c r="M215" s="89"/>
      <c r="N215" s="89"/>
      <c r="O215" s="89"/>
      <c r="P215" s="89"/>
      <c r="Q215" s="89"/>
      <c r="R215" s="89"/>
    </row>
    <row r="216" spans="1:18" s="37" customFormat="1" ht="11.25" customHeight="1" x14ac:dyDescent="0.2">
      <c r="A216" s="43" t="s">
        <v>225</v>
      </c>
      <c r="B216" s="44">
        <v>0</v>
      </c>
      <c r="C216" s="44">
        <v>0</v>
      </c>
      <c r="D216" s="44">
        <v>0</v>
      </c>
      <c r="E216" s="44">
        <f t="shared" si="100"/>
        <v>0</v>
      </c>
      <c r="F216" s="44">
        <f>B216-E216</f>
        <v>0</v>
      </c>
      <c r="G216" s="44">
        <f>B216-C216</f>
        <v>0</v>
      </c>
      <c r="H216" s="41" t="str">
        <f t="shared" si="93"/>
        <v/>
      </c>
      <c r="J216" s="42">
        <f t="shared" si="94"/>
        <v>0</v>
      </c>
      <c r="K216" s="89"/>
      <c r="L216" s="89"/>
      <c r="M216" s="89"/>
      <c r="N216" s="89"/>
      <c r="O216" s="89"/>
      <c r="P216" s="89"/>
      <c r="Q216" s="89"/>
      <c r="R216" s="89"/>
    </row>
    <row r="217" spans="1:18" s="37" customFormat="1" ht="11.25" customHeight="1" x14ac:dyDescent="0.2">
      <c r="A217" s="43" t="s">
        <v>226</v>
      </c>
      <c r="B217" s="44">
        <v>9813</v>
      </c>
      <c r="C217" s="44">
        <v>7274.3823899999998</v>
      </c>
      <c r="D217" s="44">
        <v>280.88740000000001</v>
      </c>
      <c r="E217" s="44">
        <f t="shared" si="100"/>
        <v>7555.2697899999994</v>
      </c>
      <c r="F217" s="44">
        <f>B217-E217</f>
        <v>2257.7302100000006</v>
      </c>
      <c r="G217" s="44">
        <f>B217-C217</f>
        <v>2538.6176100000002</v>
      </c>
      <c r="H217" s="41">
        <f t="shared" si="93"/>
        <v>76.992456842963406</v>
      </c>
      <c r="J217" s="42">
        <f t="shared" si="94"/>
        <v>0</v>
      </c>
      <c r="K217" s="89"/>
      <c r="L217" s="89"/>
      <c r="M217" s="89"/>
      <c r="N217" s="89"/>
      <c r="O217" s="89"/>
      <c r="P217" s="89"/>
      <c r="Q217" s="89"/>
      <c r="R217" s="89"/>
    </row>
    <row r="218" spans="1:18" s="37" customFormat="1" ht="11.25" customHeight="1" x14ac:dyDescent="0.2">
      <c r="A218" s="51"/>
      <c r="B218" s="44"/>
      <c r="C218" s="50"/>
      <c r="D218" s="44"/>
      <c r="E218" s="50"/>
      <c r="F218" s="50"/>
      <c r="G218" s="50"/>
      <c r="H218" s="41" t="str">
        <f t="shared" si="93"/>
        <v/>
      </c>
      <c r="J218" s="42">
        <f t="shared" si="94"/>
        <v>0</v>
      </c>
      <c r="K218" s="89"/>
      <c r="L218" s="89"/>
      <c r="M218" s="89"/>
      <c r="N218" s="89"/>
      <c r="O218" s="89"/>
      <c r="P218" s="89"/>
      <c r="Q218" s="89"/>
      <c r="R218" s="89"/>
    </row>
    <row r="219" spans="1:18" s="37" customFormat="1" ht="11.25" customHeight="1" x14ac:dyDescent="0.2">
      <c r="A219" s="39" t="s">
        <v>228</v>
      </c>
      <c r="B219" s="61">
        <f>SUM(B220:B232)+SUM(B237:B250)</f>
        <v>1450050.7830000001</v>
      </c>
      <c r="C219" s="61">
        <v>578387.9974900001</v>
      </c>
      <c r="D219" s="61">
        <f>SUM(D220:D232)+SUM(D237:D250)</f>
        <v>161821.56338999997</v>
      </c>
      <c r="E219" s="61">
        <f t="shared" ref="E219:G219" si="101">SUM(E220:E232)+SUM(E237:E250)</f>
        <v>740209.56088</v>
      </c>
      <c r="F219" s="61">
        <f t="shared" si="101"/>
        <v>709841.22211999993</v>
      </c>
      <c r="G219" s="61">
        <f t="shared" si="101"/>
        <v>871662.78550999996</v>
      </c>
      <c r="H219" s="41">
        <f t="shared" si="93"/>
        <v>51.047147421181037</v>
      </c>
      <c r="J219" s="42">
        <f t="shared" si="94"/>
        <v>0</v>
      </c>
      <c r="K219" s="89"/>
      <c r="L219" s="89"/>
      <c r="M219" s="89"/>
      <c r="N219" s="89"/>
      <c r="O219" s="89"/>
      <c r="P219" s="89"/>
      <c r="Q219" s="89"/>
      <c r="R219" s="89"/>
    </row>
    <row r="220" spans="1:18" s="37" customFormat="1" ht="11.25" customHeight="1" x14ac:dyDescent="0.2">
      <c r="A220" s="43" t="s">
        <v>229</v>
      </c>
      <c r="B220" s="44">
        <v>21538</v>
      </c>
      <c r="C220" s="44">
        <v>19257.04998</v>
      </c>
      <c r="D220" s="44">
        <v>0</v>
      </c>
      <c r="E220" s="44">
        <f t="shared" ref="E220:E231" si="102">C220+D220</f>
        <v>19257.04998</v>
      </c>
      <c r="F220" s="44">
        <f t="shared" ref="F220:F231" si="103">B220-E220</f>
        <v>2280.9500200000002</v>
      </c>
      <c r="G220" s="44">
        <f t="shared" ref="G220:G231" si="104">B220-C220</f>
        <v>2280.9500200000002</v>
      </c>
      <c r="H220" s="41">
        <f t="shared" si="93"/>
        <v>89.409647971027951</v>
      </c>
      <c r="J220" s="42">
        <f t="shared" si="94"/>
        <v>0</v>
      </c>
      <c r="K220" s="89"/>
      <c r="L220" s="89"/>
      <c r="M220" s="89"/>
      <c r="N220" s="89"/>
      <c r="O220" s="89"/>
      <c r="P220" s="89"/>
      <c r="Q220" s="89"/>
      <c r="R220" s="89"/>
    </row>
    <row r="221" spans="1:18" s="37" customFormat="1" ht="11.25" customHeight="1" x14ac:dyDescent="0.2">
      <c r="A221" s="43" t="s">
        <v>230</v>
      </c>
      <c r="B221" s="44">
        <v>9881</v>
      </c>
      <c r="C221" s="44">
        <v>5991.9691900000007</v>
      </c>
      <c r="D221" s="44">
        <v>14.48128</v>
      </c>
      <c r="E221" s="44">
        <f t="shared" si="102"/>
        <v>6006.4504700000007</v>
      </c>
      <c r="F221" s="44">
        <f t="shared" si="103"/>
        <v>3874.5495299999993</v>
      </c>
      <c r="G221" s="44">
        <f t="shared" si="104"/>
        <v>3889.0308099999993</v>
      </c>
      <c r="H221" s="41">
        <f t="shared" si="93"/>
        <v>60.787880477684453</v>
      </c>
      <c r="J221" s="42">
        <f t="shared" si="94"/>
        <v>0</v>
      </c>
      <c r="K221" s="89"/>
      <c r="L221" s="89"/>
      <c r="M221" s="89"/>
      <c r="N221" s="89"/>
      <c r="O221" s="89"/>
      <c r="P221" s="89"/>
      <c r="Q221" s="89"/>
      <c r="R221" s="89"/>
    </row>
    <row r="222" spans="1:18" s="37" customFormat="1" ht="11.25" customHeight="1" x14ac:dyDescent="0.2">
      <c r="A222" s="43" t="s">
        <v>231</v>
      </c>
      <c r="B222" s="44">
        <v>10705</v>
      </c>
      <c r="C222" s="44">
        <v>3668.0265899999999</v>
      </c>
      <c r="D222" s="44">
        <v>421.69865000000004</v>
      </c>
      <c r="E222" s="44">
        <f t="shared" si="102"/>
        <v>4089.7252399999998</v>
      </c>
      <c r="F222" s="44">
        <f t="shared" si="103"/>
        <v>6615.2747600000002</v>
      </c>
      <c r="G222" s="44">
        <f t="shared" si="104"/>
        <v>7036.9734100000005</v>
      </c>
      <c r="H222" s="41">
        <f t="shared" si="93"/>
        <v>38.203878935077064</v>
      </c>
      <c r="J222" s="42">
        <f t="shared" si="94"/>
        <v>0</v>
      </c>
      <c r="K222" s="89"/>
      <c r="L222" s="89"/>
      <c r="M222" s="89"/>
      <c r="N222" s="89"/>
      <c r="O222" s="89"/>
      <c r="P222" s="89"/>
      <c r="Q222" s="89"/>
      <c r="R222" s="89"/>
    </row>
    <row r="223" spans="1:18" s="37" customFormat="1" ht="11.25" customHeight="1" x14ac:dyDescent="0.2">
      <c r="A223" s="43" t="s">
        <v>232</v>
      </c>
      <c r="B223" s="44">
        <v>637736</v>
      </c>
      <c r="C223" s="44">
        <v>44168.520389999991</v>
      </c>
      <c r="D223" s="44">
        <v>121021.24885999999</v>
      </c>
      <c r="E223" s="44">
        <f t="shared" si="102"/>
        <v>165189.76924999998</v>
      </c>
      <c r="F223" s="44">
        <f t="shared" si="103"/>
        <v>472546.23074999999</v>
      </c>
      <c r="G223" s="44">
        <f t="shared" si="104"/>
        <v>593567.47961000004</v>
      </c>
      <c r="H223" s="41">
        <f t="shared" si="93"/>
        <v>25.90253165102801</v>
      </c>
      <c r="J223" s="42">
        <f t="shared" si="94"/>
        <v>0</v>
      </c>
      <c r="K223" s="89"/>
      <c r="L223" s="89"/>
      <c r="M223" s="89"/>
      <c r="N223" s="89"/>
      <c r="O223" s="89"/>
      <c r="P223" s="89"/>
      <c r="Q223" s="89"/>
      <c r="R223" s="89"/>
    </row>
    <row r="224" spans="1:18" s="37" customFormat="1" ht="11.25" customHeight="1" x14ac:dyDescent="0.2">
      <c r="A224" s="43" t="s">
        <v>233</v>
      </c>
      <c r="B224" s="44">
        <v>5063</v>
      </c>
      <c r="C224" s="44">
        <v>2141.8302000000003</v>
      </c>
      <c r="D224" s="44">
        <v>841.68548999999996</v>
      </c>
      <c r="E224" s="44">
        <f t="shared" si="102"/>
        <v>2983.5156900000002</v>
      </c>
      <c r="F224" s="44">
        <f t="shared" si="103"/>
        <v>2079.4843099999998</v>
      </c>
      <c r="G224" s="44">
        <f t="shared" si="104"/>
        <v>2921.1697999999997</v>
      </c>
      <c r="H224" s="41">
        <f t="shared" si="93"/>
        <v>58.927823227335573</v>
      </c>
      <c r="J224" s="42">
        <f t="shared" si="94"/>
        <v>0</v>
      </c>
      <c r="K224" s="89"/>
      <c r="L224" s="89"/>
      <c r="M224" s="89"/>
      <c r="N224" s="89"/>
      <c r="O224" s="89"/>
      <c r="P224" s="89"/>
      <c r="Q224" s="89"/>
      <c r="R224" s="89"/>
    </row>
    <row r="225" spans="1:18" s="37" customFormat="1" ht="11.25" customHeight="1" x14ac:dyDescent="0.2">
      <c r="A225" s="43" t="s">
        <v>234</v>
      </c>
      <c r="B225" s="44">
        <v>19142</v>
      </c>
      <c r="C225" s="44">
        <v>7595.0556799999995</v>
      </c>
      <c r="D225" s="44">
        <v>0</v>
      </c>
      <c r="E225" s="44">
        <f t="shared" si="102"/>
        <v>7595.0556799999995</v>
      </c>
      <c r="F225" s="44">
        <f t="shared" si="103"/>
        <v>11546.944320000001</v>
      </c>
      <c r="G225" s="44">
        <f t="shared" si="104"/>
        <v>11546.944320000001</v>
      </c>
      <c r="H225" s="41">
        <f t="shared" si="93"/>
        <v>39.677440601817985</v>
      </c>
      <c r="J225" s="42">
        <f t="shared" si="94"/>
        <v>0</v>
      </c>
      <c r="K225" s="89"/>
      <c r="L225" s="89"/>
      <c r="M225" s="89"/>
      <c r="N225" s="89"/>
      <c r="O225" s="89"/>
      <c r="P225" s="89"/>
      <c r="Q225" s="89"/>
      <c r="R225" s="89"/>
    </row>
    <row r="226" spans="1:18" s="37" customFormat="1" ht="11.25" customHeight="1" x14ac:dyDescent="0.2">
      <c r="A226" s="43" t="s">
        <v>235</v>
      </c>
      <c r="B226" s="44">
        <v>44857.099000000002</v>
      </c>
      <c r="C226" s="44">
        <v>15045.428609999999</v>
      </c>
      <c r="D226" s="44">
        <v>4328.2218899999998</v>
      </c>
      <c r="E226" s="44">
        <f t="shared" si="102"/>
        <v>19373.6505</v>
      </c>
      <c r="F226" s="44">
        <f t="shared" si="103"/>
        <v>25483.448500000002</v>
      </c>
      <c r="G226" s="44">
        <f t="shared" si="104"/>
        <v>29811.670390000003</v>
      </c>
      <c r="H226" s="41">
        <f t="shared" si="93"/>
        <v>43.189708946626261</v>
      </c>
      <c r="J226" s="42">
        <f t="shared" si="94"/>
        <v>0</v>
      </c>
      <c r="K226" s="89"/>
      <c r="L226" s="89"/>
      <c r="M226" s="89"/>
      <c r="N226" s="89"/>
      <c r="O226" s="89"/>
      <c r="P226" s="89"/>
      <c r="Q226" s="89"/>
      <c r="R226" s="89"/>
    </row>
    <row r="227" spans="1:18" s="37" customFormat="1" ht="11.25" customHeight="1" x14ac:dyDescent="0.2">
      <c r="A227" s="43" t="s">
        <v>236</v>
      </c>
      <c r="B227" s="44">
        <v>33821</v>
      </c>
      <c r="C227" s="44">
        <v>9214.32647</v>
      </c>
      <c r="D227" s="44">
        <v>1883.10798</v>
      </c>
      <c r="E227" s="44">
        <f t="shared" si="102"/>
        <v>11097.434450000001</v>
      </c>
      <c r="F227" s="44">
        <f t="shared" si="103"/>
        <v>22723.565549999999</v>
      </c>
      <c r="G227" s="44">
        <f t="shared" si="104"/>
        <v>24606.67353</v>
      </c>
      <c r="H227" s="41">
        <f t="shared" si="93"/>
        <v>32.812259986398985</v>
      </c>
      <c r="J227" s="42">
        <f t="shared" si="94"/>
        <v>0</v>
      </c>
      <c r="K227" s="89"/>
      <c r="L227" s="89"/>
      <c r="M227" s="89"/>
      <c r="N227" s="89"/>
      <c r="O227" s="89"/>
      <c r="P227" s="89"/>
      <c r="Q227" s="89"/>
      <c r="R227" s="89"/>
    </row>
    <row r="228" spans="1:18" s="37" customFormat="1" ht="11.25" customHeight="1" x14ac:dyDescent="0.2">
      <c r="A228" s="43" t="s">
        <v>237</v>
      </c>
      <c r="B228" s="44">
        <v>11248</v>
      </c>
      <c r="C228" s="44">
        <v>3972.6415099999999</v>
      </c>
      <c r="D228" s="44">
        <v>802.05342000000007</v>
      </c>
      <c r="E228" s="44">
        <f t="shared" si="102"/>
        <v>4774.6949299999997</v>
      </c>
      <c r="F228" s="44">
        <f t="shared" si="103"/>
        <v>6473.3050700000003</v>
      </c>
      <c r="G228" s="44">
        <f t="shared" si="104"/>
        <v>7275.3584900000005</v>
      </c>
      <c r="H228" s="41">
        <f t="shared" ref="H228:H259" si="105">IFERROR(E228/B228*100,"")</f>
        <v>42.449279249644377</v>
      </c>
      <c r="J228" s="42">
        <f t="shared" si="94"/>
        <v>0</v>
      </c>
      <c r="K228" s="89"/>
      <c r="L228" s="89"/>
      <c r="M228" s="89"/>
      <c r="N228" s="89"/>
      <c r="O228" s="89"/>
      <c r="P228" s="89"/>
      <c r="Q228" s="89"/>
      <c r="R228" s="89"/>
    </row>
    <row r="229" spans="1:18" s="37" customFormat="1" ht="11.25" customHeight="1" x14ac:dyDescent="0.2">
      <c r="A229" s="43" t="s">
        <v>238</v>
      </c>
      <c r="B229" s="44">
        <v>20966</v>
      </c>
      <c r="C229" s="44">
        <v>15046.50288</v>
      </c>
      <c r="D229" s="44">
        <v>1230.61571</v>
      </c>
      <c r="E229" s="44">
        <f t="shared" si="102"/>
        <v>16277.11859</v>
      </c>
      <c r="F229" s="44">
        <f t="shared" si="103"/>
        <v>4688.88141</v>
      </c>
      <c r="G229" s="44">
        <f t="shared" si="104"/>
        <v>5919.49712</v>
      </c>
      <c r="H229" s="41">
        <f t="shared" si="105"/>
        <v>77.635784555947723</v>
      </c>
      <c r="J229" s="42">
        <f t="shared" si="94"/>
        <v>0</v>
      </c>
      <c r="K229" s="89"/>
      <c r="L229" s="89"/>
      <c r="M229" s="89"/>
      <c r="N229" s="89"/>
      <c r="O229" s="89"/>
      <c r="P229" s="89"/>
      <c r="Q229" s="89"/>
      <c r="R229" s="89"/>
    </row>
    <row r="230" spans="1:18" s="37" customFormat="1" ht="11.25" customHeight="1" x14ac:dyDescent="0.2">
      <c r="A230" s="43" t="s">
        <v>239</v>
      </c>
      <c r="B230" s="44">
        <v>7046</v>
      </c>
      <c r="C230" s="44">
        <v>6627.9755300000006</v>
      </c>
      <c r="D230" s="44">
        <v>411.30169000000001</v>
      </c>
      <c r="E230" s="44">
        <f t="shared" si="102"/>
        <v>7039.2772200000009</v>
      </c>
      <c r="F230" s="44">
        <f t="shared" si="103"/>
        <v>6.7227799999991475</v>
      </c>
      <c r="G230" s="44">
        <f t="shared" si="104"/>
        <v>418.02446999999938</v>
      </c>
      <c r="H230" s="41">
        <f t="shared" si="105"/>
        <v>99.904587283565164</v>
      </c>
      <c r="J230" s="42">
        <f t="shared" si="94"/>
        <v>0</v>
      </c>
      <c r="K230" s="89"/>
      <c r="L230" s="89"/>
      <c r="M230" s="89"/>
      <c r="N230" s="89"/>
      <c r="O230" s="89"/>
      <c r="P230" s="89"/>
      <c r="Q230" s="89"/>
      <c r="R230" s="89"/>
    </row>
    <row r="231" spans="1:18" s="37" customFormat="1" ht="11.25" customHeight="1" x14ac:dyDescent="0.2">
      <c r="A231" s="43" t="s">
        <v>240</v>
      </c>
      <c r="B231" s="44">
        <v>3389</v>
      </c>
      <c r="C231" s="44">
        <v>2450.5543600000001</v>
      </c>
      <c r="D231" s="44">
        <v>0</v>
      </c>
      <c r="E231" s="44">
        <f t="shared" si="102"/>
        <v>2450.5543600000001</v>
      </c>
      <c r="F231" s="44">
        <f t="shared" si="103"/>
        <v>938.44563999999991</v>
      </c>
      <c r="G231" s="44">
        <f t="shared" si="104"/>
        <v>938.44563999999991</v>
      </c>
      <c r="H231" s="41">
        <f t="shared" si="105"/>
        <v>72.309069341988788</v>
      </c>
      <c r="J231" s="42">
        <f t="shared" si="94"/>
        <v>0</v>
      </c>
      <c r="K231" s="89"/>
      <c r="L231" s="89"/>
      <c r="M231" s="89"/>
      <c r="N231" s="89"/>
      <c r="O231" s="89"/>
      <c r="P231" s="89"/>
      <c r="Q231" s="89"/>
      <c r="R231" s="89"/>
    </row>
    <row r="232" spans="1:18" s="37" customFormat="1" ht="11.25" customHeight="1" x14ac:dyDescent="0.2">
      <c r="A232" s="43" t="s">
        <v>241</v>
      </c>
      <c r="B232" s="53">
        <f t="shared" ref="B232" si="106">SUM(B233:B236)</f>
        <v>45082</v>
      </c>
      <c r="C232" s="53">
        <v>26071.214950000001</v>
      </c>
      <c r="D232" s="53">
        <f t="shared" ref="D232:G232" si="107">SUM(D233:D236)</f>
        <v>1669.2282700000001</v>
      </c>
      <c r="E232" s="53">
        <f t="shared" si="107"/>
        <v>27740.443220000001</v>
      </c>
      <c r="F232" s="53">
        <f t="shared" si="107"/>
        <v>17341.556779999999</v>
      </c>
      <c r="G232" s="53">
        <f t="shared" si="107"/>
        <v>19010.785049999999</v>
      </c>
      <c r="H232" s="41">
        <f t="shared" si="105"/>
        <v>61.533302027416717</v>
      </c>
      <c r="J232" s="42">
        <f t="shared" si="94"/>
        <v>0</v>
      </c>
      <c r="K232" s="89"/>
      <c r="L232" s="89"/>
      <c r="M232" s="89"/>
      <c r="N232" s="89"/>
      <c r="O232" s="89"/>
      <c r="P232" s="89"/>
      <c r="Q232" s="89"/>
      <c r="R232" s="89"/>
    </row>
    <row r="233" spans="1:18" s="37" customFormat="1" ht="11.25" customHeight="1" x14ac:dyDescent="0.2">
      <c r="A233" s="43" t="s">
        <v>242</v>
      </c>
      <c r="B233" s="44">
        <v>1856</v>
      </c>
      <c r="C233" s="44">
        <v>1523.96246</v>
      </c>
      <c r="D233" s="44">
        <v>0</v>
      </c>
      <c r="E233" s="44">
        <f t="shared" ref="E233:E249" si="108">C233+D233</f>
        <v>1523.96246</v>
      </c>
      <c r="F233" s="44">
        <f t="shared" ref="F233:F250" si="109">B233-E233</f>
        <v>332.03754000000004</v>
      </c>
      <c r="G233" s="44">
        <f t="shared" ref="G233:G250" si="110">B233-C233</f>
        <v>332.03754000000004</v>
      </c>
      <c r="H233" s="41">
        <f t="shared" si="105"/>
        <v>82.110046336206892</v>
      </c>
      <c r="J233" s="42">
        <f t="shared" si="94"/>
        <v>0</v>
      </c>
      <c r="K233" s="89"/>
      <c r="L233" s="89"/>
      <c r="M233" s="89"/>
      <c r="N233" s="89"/>
      <c r="O233" s="89"/>
      <c r="P233" s="89"/>
      <c r="Q233" s="89"/>
      <c r="R233" s="89"/>
    </row>
    <row r="234" spans="1:18" s="37" customFormat="1" ht="11.25" customHeight="1" x14ac:dyDescent="0.2">
      <c r="A234" s="43" t="s">
        <v>287</v>
      </c>
      <c r="B234" s="44">
        <v>13495</v>
      </c>
      <c r="C234" s="44">
        <v>13033.106300000001</v>
      </c>
      <c r="D234" s="44">
        <v>461.47194999999999</v>
      </c>
      <c r="E234" s="44">
        <f t="shared" si="108"/>
        <v>13494.57825</v>
      </c>
      <c r="F234" s="44">
        <f t="shared" si="109"/>
        <v>0.42174999999951979</v>
      </c>
      <c r="G234" s="44">
        <f t="shared" si="110"/>
        <v>461.89369999999872</v>
      </c>
      <c r="H234" s="41">
        <f t="shared" si="105"/>
        <v>99.996874768432747</v>
      </c>
      <c r="J234" s="42">
        <f t="shared" si="94"/>
        <v>0</v>
      </c>
      <c r="K234" s="89"/>
      <c r="L234" s="89"/>
      <c r="M234" s="89"/>
      <c r="N234" s="89"/>
      <c r="O234" s="89"/>
      <c r="P234" s="89"/>
      <c r="Q234" s="89"/>
      <c r="R234" s="89"/>
    </row>
    <row r="235" spans="1:18" s="37" customFormat="1" ht="11.25" customHeight="1" x14ac:dyDescent="0.2">
      <c r="A235" s="43" t="s">
        <v>243</v>
      </c>
      <c r="B235" s="44">
        <v>17907</v>
      </c>
      <c r="C235" s="44">
        <v>5601.2558799999997</v>
      </c>
      <c r="D235" s="44">
        <v>0</v>
      </c>
      <c r="E235" s="44">
        <f t="shared" si="108"/>
        <v>5601.2558799999997</v>
      </c>
      <c r="F235" s="44">
        <f t="shared" si="109"/>
        <v>12305.744119999999</v>
      </c>
      <c r="G235" s="44">
        <f t="shared" si="110"/>
        <v>12305.744119999999</v>
      </c>
      <c r="H235" s="41">
        <f t="shared" si="105"/>
        <v>31.279700005584406</v>
      </c>
      <c r="J235" s="42">
        <f t="shared" si="94"/>
        <v>0</v>
      </c>
      <c r="K235" s="89"/>
      <c r="L235" s="89"/>
      <c r="M235" s="89"/>
      <c r="N235" s="89"/>
      <c r="O235" s="89"/>
      <c r="P235" s="89"/>
      <c r="Q235" s="89"/>
      <c r="R235" s="89"/>
    </row>
    <row r="236" spans="1:18" s="37" customFormat="1" ht="11.25" customHeight="1" x14ac:dyDescent="0.2">
      <c r="A236" s="43" t="s">
        <v>288</v>
      </c>
      <c r="B236" s="44">
        <v>11824</v>
      </c>
      <c r="C236" s="44">
        <v>5912.8903099999998</v>
      </c>
      <c r="D236" s="44">
        <v>1207.75632</v>
      </c>
      <c r="E236" s="44">
        <f t="shared" si="108"/>
        <v>7120.6466299999993</v>
      </c>
      <c r="F236" s="44">
        <f t="shared" si="109"/>
        <v>4703.3533700000007</v>
      </c>
      <c r="G236" s="44">
        <f t="shared" si="110"/>
        <v>5911.1096900000002</v>
      </c>
      <c r="H236" s="41">
        <f t="shared" si="105"/>
        <v>60.221977587956687</v>
      </c>
      <c r="J236" s="42">
        <f t="shared" si="94"/>
        <v>0</v>
      </c>
      <c r="K236" s="89"/>
      <c r="L236" s="89"/>
      <c r="M236" s="89"/>
      <c r="N236" s="89"/>
      <c r="O236" s="89"/>
      <c r="P236" s="89"/>
      <c r="Q236" s="89"/>
      <c r="R236" s="89"/>
    </row>
    <row r="237" spans="1:18" s="37" customFormat="1" ht="11.25" customHeight="1" x14ac:dyDescent="0.2">
      <c r="A237" s="43" t="s">
        <v>244</v>
      </c>
      <c r="B237" s="44">
        <v>5810</v>
      </c>
      <c r="C237" s="44">
        <v>5294.5518499999998</v>
      </c>
      <c r="D237" s="44">
        <v>472.78904999999997</v>
      </c>
      <c r="E237" s="44">
        <f t="shared" si="108"/>
        <v>5767.3409000000001</v>
      </c>
      <c r="F237" s="44">
        <f t="shared" si="109"/>
        <v>42.659099999999853</v>
      </c>
      <c r="G237" s="44">
        <f t="shared" si="110"/>
        <v>515.44815000000017</v>
      </c>
      <c r="H237" s="41">
        <f t="shared" si="105"/>
        <v>99.265764199655777</v>
      </c>
      <c r="J237" s="42">
        <f t="shared" si="94"/>
        <v>0</v>
      </c>
      <c r="K237" s="89"/>
      <c r="L237" s="89"/>
      <c r="M237" s="89"/>
      <c r="N237" s="89"/>
      <c r="O237" s="89"/>
      <c r="P237" s="89"/>
      <c r="Q237" s="89"/>
      <c r="R237" s="89"/>
    </row>
    <row r="238" spans="1:18" s="37" customFormat="1" ht="11.25" customHeight="1" x14ac:dyDescent="0.2">
      <c r="A238" s="43" t="s">
        <v>245</v>
      </c>
      <c r="B238" s="44">
        <v>71726</v>
      </c>
      <c r="C238" s="44">
        <v>57252.162990000004</v>
      </c>
      <c r="D238" s="44">
        <v>10111.56595</v>
      </c>
      <c r="E238" s="44">
        <f t="shared" si="108"/>
        <v>67363.728940000001</v>
      </c>
      <c r="F238" s="44">
        <f t="shared" si="109"/>
        <v>4362.2710599999991</v>
      </c>
      <c r="G238" s="44">
        <f t="shared" si="110"/>
        <v>14473.837009999996</v>
      </c>
      <c r="H238" s="41">
        <f t="shared" si="105"/>
        <v>93.918145358726264</v>
      </c>
      <c r="J238" s="42">
        <f t="shared" si="94"/>
        <v>0</v>
      </c>
      <c r="K238" s="89"/>
      <c r="L238" s="89"/>
      <c r="M238" s="89"/>
      <c r="N238" s="89"/>
      <c r="O238" s="89"/>
      <c r="P238" s="89"/>
      <c r="Q238" s="89"/>
      <c r="R238" s="89"/>
    </row>
    <row r="239" spans="1:18" s="37" customFormat="1" ht="11.25" customHeight="1" x14ac:dyDescent="0.2">
      <c r="A239" s="43" t="s">
        <v>246</v>
      </c>
      <c r="B239" s="44">
        <v>25118</v>
      </c>
      <c r="C239" s="44">
        <v>15216.682859999999</v>
      </c>
      <c r="D239" s="44">
        <v>2392.3155099999999</v>
      </c>
      <c r="E239" s="44">
        <f t="shared" si="108"/>
        <v>17608.998369999998</v>
      </c>
      <c r="F239" s="44">
        <f t="shared" si="109"/>
        <v>7509.0016300000025</v>
      </c>
      <c r="G239" s="44">
        <f t="shared" si="110"/>
        <v>9901.317140000001</v>
      </c>
      <c r="H239" s="41">
        <f t="shared" si="105"/>
        <v>70.105097420176747</v>
      </c>
      <c r="J239" s="42">
        <f t="shared" si="94"/>
        <v>0</v>
      </c>
      <c r="K239" s="89"/>
      <c r="L239" s="89"/>
      <c r="M239" s="89"/>
      <c r="N239" s="89"/>
      <c r="O239" s="89"/>
      <c r="P239" s="89"/>
      <c r="Q239" s="89"/>
      <c r="R239" s="89"/>
    </row>
    <row r="240" spans="1:18" s="37" customFormat="1" ht="11.25" customHeight="1" x14ac:dyDescent="0.2">
      <c r="A240" s="43" t="s">
        <v>289</v>
      </c>
      <c r="B240" s="44">
        <v>52145</v>
      </c>
      <c r="C240" s="44">
        <v>21446.470559999998</v>
      </c>
      <c r="D240" s="44">
        <v>3162.03125</v>
      </c>
      <c r="E240" s="44">
        <f t="shared" si="108"/>
        <v>24608.501809999998</v>
      </c>
      <c r="F240" s="44">
        <f t="shared" si="109"/>
        <v>27536.498190000002</v>
      </c>
      <c r="G240" s="44">
        <f t="shared" si="110"/>
        <v>30698.529440000002</v>
      </c>
      <c r="H240" s="41">
        <f t="shared" si="105"/>
        <v>47.192447617221205</v>
      </c>
      <c r="J240" s="42">
        <f t="shared" si="94"/>
        <v>0</v>
      </c>
      <c r="K240" s="89"/>
      <c r="L240" s="89"/>
      <c r="M240" s="89"/>
      <c r="N240" s="89"/>
      <c r="O240" s="89"/>
      <c r="P240" s="89"/>
      <c r="Q240" s="89"/>
      <c r="R240" s="89"/>
    </row>
    <row r="241" spans="1:18" s="37" customFormat="1" ht="11.25" customHeight="1" x14ac:dyDescent="0.2">
      <c r="A241" s="43" t="s">
        <v>290</v>
      </c>
      <c r="B241" s="44">
        <v>5242</v>
      </c>
      <c r="C241" s="44">
        <v>3176.9280800000001</v>
      </c>
      <c r="D241" s="44">
        <v>137.64585</v>
      </c>
      <c r="E241" s="44">
        <f t="shared" si="108"/>
        <v>3314.57393</v>
      </c>
      <c r="F241" s="44">
        <f t="shared" si="109"/>
        <v>1927.42607</v>
      </c>
      <c r="G241" s="44">
        <f t="shared" si="110"/>
        <v>2065.0719199999999</v>
      </c>
      <c r="H241" s="41">
        <f t="shared" si="105"/>
        <v>63.231093666539486</v>
      </c>
      <c r="J241" s="42">
        <f t="shared" si="94"/>
        <v>0</v>
      </c>
      <c r="K241" s="89"/>
      <c r="L241" s="89"/>
      <c r="M241" s="89"/>
      <c r="N241" s="89"/>
      <c r="O241" s="89"/>
      <c r="P241" s="89"/>
      <c r="Q241" s="89"/>
      <c r="R241" s="89"/>
    </row>
    <row r="242" spans="1:18" s="37" customFormat="1" ht="11.25" customHeight="1" x14ac:dyDescent="0.2">
      <c r="A242" s="62" t="s">
        <v>81</v>
      </c>
      <c r="B242" s="44">
        <v>37109</v>
      </c>
      <c r="C242" s="44">
        <v>24073.37369</v>
      </c>
      <c r="D242" s="44">
        <v>3229.1304399999999</v>
      </c>
      <c r="E242" s="44">
        <f t="shared" si="108"/>
        <v>27302.504130000001</v>
      </c>
      <c r="F242" s="44">
        <f t="shared" si="109"/>
        <v>9806.4958699999988</v>
      </c>
      <c r="G242" s="44">
        <f t="shared" si="110"/>
        <v>13035.62631</v>
      </c>
      <c r="H242" s="41">
        <f t="shared" si="105"/>
        <v>73.573807243525835</v>
      </c>
      <c r="J242" s="42">
        <f t="shared" si="94"/>
        <v>0</v>
      </c>
      <c r="K242" s="89"/>
      <c r="L242" s="89"/>
      <c r="M242" s="89"/>
      <c r="N242" s="89"/>
      <c r="O242" s="89"/>
      <c r="P242" s="89"/>
      <c r="Q242" s="89"/>
      <c r="R242" s="89"/>
    </row>
    <row r="243" spans="1:18" s="37" customFormat="1" ht="11.25" customHeight="1" x14ac:dyDescent="0.2">
      <c r="A243" s="62" t="s">
        <v>247</v>
      </c>
      <c r="B243" s="44">
        <v>211692</v>
      </c>
      <c r="C243" s="44">
        <v>163523.86881000001</v>
      </c>
      <c r="D243" s="44">
        <v>69.06</v>
      </c>
      <c r="E243" s="44">
        <f t="shared" si="108"/>
        <v>163592.92881000001</v>
      </c>
      <c r="F243" s="44">
        <f t="shared" si="109"/>
        <v>48099.071189999988</v>
      </c>
      <c r="G243" s="44">
        <f t="shared" si="110"/>
        <v>48168.131189999986</v>
      </c>
      <c r="H243" s="41">
        <f t="shared" si="105"/>
        <v>77.278748752905173</v>
      </c>
      <c r="J243" s="42">
        <f t="shared" si="94"/>
        <v>0</v>
      </c>
      <c r="K243" s="89"/>
      <c r="L243" s="89"/>
      <c r="M243" s="89"/>
      <c r="N243" s="89"/>
      <c r="O243" s="89"/>
      <c r="P243" s="89"/>
      <c r="Q243" s="89"/>
      <c r="R243" s="89"/>
    </row>
    <row r="244" spans="1:18" s="37" customFormat="1" ht="11.25" customHeight="1" x14ac:dyDescent="0.2">
      <c r="A244" s="62" t="s">
        <v>248</v>
      </c>
      <c r="B244" s="44">
        <v>11622</v>
      </c>
      <c r="C244" s="44">
        <v>6302.2815300000002</v>
      </c>
      <c r="D244" s="44">
        <v>3933.2884199999999</v>
      </c>
      <c r="E244" s="44">
        <f t="shared" si="108"/>
        <v>10235.569950000001</v>
      </c>
      <c r="F244" s="44">
        <f t="shared" si="109"/>
        <v>1386.430049999999</v>
      </c>
      <c r="G244" s="44">
        <f t="shared" si="110"/>
        <v>5319.7184699999998</v>
      </c>
      <c r="H244" s="41">
        <f t="shared" si="105"/>
        <v>88.070641455859587</v>
      </c>
      <c r="J244" s="42">
        <f t="shared" si="94"/>
        <v>0</v>
      </c>
      <c r="K244" s="89"/>
      <c r="L244" s="89"/>
      <c r="M244" s="89"/>
      <c r="N244" s="89"/>
      <c r="O244" s="89"/>
      <c r="P244" s="89"/>
      <c r="Q244" s="89"/>
      <c r="R244" s="89"/>
    </row>
    <row r="245" spans="1:18" s="37" customFormat="1" ht="11.25" customHeight="1" x14ac:dyDescent="0.2">
      <c r="A245" s="62" t="s">
        <v>249</v>
      </c>
      <c r="B245" s="44">
        <v>18811</v>
      </c>
      <c r="C245" s="44">
        <v>15094.98819</v>
      </c>
      <c r="D245" s="44">
        <v>0</v>
      </c>
      <c r="E245" s="44">
        <f t="shared" si="108"/>
        <v>15094.98819</v>
      </c>
      <c r="F245" s="44">
        <f t="shared" si="109"/>
        <v>3716.01181</v>
      </c>
      <c r="G245" s="44">
        <f t="shared" si="110"/>
        <v>3716.01181</v>
      </c>
      <c r="H245" s="41">
        <f t="shared" si="105"/>
        <v>80.245538195736529</v>
      </c>
      <c r="J245" s="42">
        <f t="shared" si="94"/>
        <v>0</v>
      </c>
      <c r="K245" s="89"/>
      <c r="L245" s="89"/>
      <c r="M245" s="89"/>
      <c r="N245" s="89"/>
      <c r="O245" s="89"/>
      <c r="P245" s="89"/>
      <c r="Q245" s="89"/>
      <c r="R245" s="89"/>
    </row>
    <row r="246" spans="1:18" s="37" customFormat="1" ht="11.25" customHeight="1" x14ac:dyDescent="0.2">
      <c r="A246" s="62" t="s">
        <v>250</v>
      </c>
      <c r="B246" s="44">
        <v>17726.684000000001</v>
      </c>
      <c r="C246" s="44">
        <v>5589.2290800000001</v>
      </c>
      <c r="D246" s="44">
        <v>1025.2286200000001</v>
      </c>
      <c r="E246" s="44">
        <f t="shared" si="108"/>
        <v>6614.4576999999999</v>
      </c>
      <c r="F246" s="44">
        <f t="shared" si="109"/>
        <v>11112.226300000002</v>
      </c>
      <c r="G246" s="44">
        <f t="shared" si="110"/>
        <v>12137.45492</v>
      </c>
      <c r="H246" s="41">
        <f t="shared" si="105"/>
        <v>37.313564680230094</v>
      </c>
      <c r="J246" s="42">
        <f t="shared" si="94"/>
        <v>0</v>
      </c>
      <c r="K246" s="89"/>
      <c r="L246" s="89"/>
      <c r="M246" s="89"/>
      <c r="N246" s="89"/>
      <c r="O246" s="89"/>
      <c r="P246" s="89"/>
      <c r="Q246" s="89"/>
      <c r="R246" s="89"/>
    </row>
    <row r="247" spans="1:18" s="37" customFormat="1" ht="11.25" customHeight="1" x14ac:dyDescent="0.2">
      <c r="A247" s="62" t="s">
        <v>251</v>
      </c>
      <c r="B247" s="44">
        <v>5744</v>
      </c>
      <c r="C247" s="44">
        <v>5103.8329400000002</v>
      </c>
      <c r="D247" s="44">
        <v>100.38114</v>
      </c>
      <c r="E247" s="44">
        <f t="shared" si="108"/>
        <v>5204.2140800000006</v>
      </c>
      <c r="F247" s="44">
        <f t="shared" si="109"/>
        <v>539.78591999999935</v>
      </c>
      <c r="G247" s="44">
        <f t="shared" si="110"/>
        <v>640.16705999999976</v>
      </c>
      <c r="H247" s="41">
        <f t="shared" si="105"/>
        <v>90.602612813370484</v>
      </c>
      <c r="J247" s="42">
        <f t="shared" si="94"/>
        <v>0</v>
      </c>
      <c r="K247" s="89"/>
      <c r="L247" s="89"/>
      <c r="M247" s="89"/>
      <c r="N247" s="89"/>
      <c r="O247" s="89"/>
      <c r="P247" s="89"/>
      <c r="Q247" s="89"/>
      <c r="R247" s="89"/>
    </row>
    <row r="248" spans="1:18" s="37" customFormat="1" ht="11.25" customHeight="1" x14ac:dyDescent="0.2">
      <c r="A248" s="62" t="s">
        <v>252</v>
      </c>
      <c r="B248" s="44">
        <v>66953</v>
      </c>
      <c r="C248" s="44">
        <v>53267.64198</v>
      </c>
      <c r="D248" s="44">
        <v>4332.6512000000002</v>
      </c>
      <c r="E248" s="44">
        <f t="shared" si="108"/>
        <v>57600.293180000001</v>
      </c>
      <c r="F248" s="44">
        <f t="shared" si="109"/>
        <v>9352.7068199999994</v>
      </c>
      <c r="G248" s="44">
        <f t="shared" si="110"/>
        <v>13685.35802</v>
      </c>
      <c r="H248" s="41">
        <f t="shared" si="105"/>
        <v>86.030936896031534</v>
      </c>
      <c r="J248" s="42">
        <f t="shared" si="94"/>
        <v>0</v>
      </c>
      <c r="K248" s="89"/>
      <c r="L248" s="89"/>
      <c r="M248" s="89"/>
      <c r="N248" s="89"/>
      <c r="O248" s="89"/>
      <c r="P248" s="89"/>
      <c r="Q248" s="89"/>
      <c r="R248" s="89"/>
    </row>
    <row r="249" spans="1:18" s="37" customFormat="1" ht="11.25" customHeight="1" x14ac:dyDescent="0.2">
      <c r="A249" s="43" t="s">
        <v>253</v>
      </c>
      <c r="B249" s="44">
        <v>17789</v>
      </c>
      <c r="C249" s="44">
        <v>11276.476210000001</v>
      </c>
      <c r="D249" s="44">
        <v>19.600000000000001</v>
      </c>
      <c r="E249" s="44">
        <f t="shared" si="108"/>
        <v>11296.076210000001</v>
      </c>
      <c r="F249" s="44">
        <f t="shared" si="109"/>
        <v>6492.9237899999989</v>
      </c>
      <c r="G249" s="44">
        <f t="shared" si="110"/>
        <v>6512.5237899999993</v>
      </c>
      <c r="H249" s="41">
        <f t="shared" si="105"/>
        <v>63.500344089043793</v>
      </c>
      <c r="J249" s="42">
        <f t="shared" si="94"/>
        <v>0</v>
      </c>
      <c r="K249" s="89"/>
      <c r="L249" s="89"/>
      <c r="M249" s="89"/>
      <c r="N249" s="89"/>
      <c r="O249" s="89"/>
      <c r="P249" s="89"/>
      <c r="Q249" s="89"/>
      <c r="R249" s="89"/>
    </row>
    <row r="250" spans="1:18" s="37" customFormat="1" ht="11.25" customHeight="1" x14ac:dyDescent="0.2">
      <c r="A250" s="43" t="s">
        <v>227</v>
      </c>
      <c r="B250" s="44">
        <v>32089</v>
      </c>
      <c r="C250" s="44">
        <v>30518.412379999998</v>
      </c>
      <c r="D250" s="44">
        <v>212.23272</v>
      </c>
      <c r="E250" s="44">
        <f>C250+D250</f>
        <v>30730.645099999998</v>
      </c>
      <c r="F250" s="44">
        <f t="shared" si="109"/>
        <v>1358.3549000000021</v>
      </c>
      <c r="G250" s="44">
        <f t="shared" si="110"/>
        <v>1570.5876200000021</v>
      </c>
      <c r="H250" s="41">
        <f t="shared" si="105"/>
        <v>95.76691420736077</v>
      </c>
      <c r="J250" s="42">
        <f t="shared" si="94"/>
        <v>0</v>
      </c>
      <c r="K250" s="89"/>
      <c r="L250" s="89"/>
      <c r="M250" s="89"/>
      <c r="N250" s="89"/>
      <c r="O250" s="89"/>
      <c r="P250" s="89"/>
      <c r="Q250" s="89"/>
      <c r="R250" s="89"/>
    </row>
    <row r="251" spans="1:18" s="37" customFormat="1" ht="11.25" customHeight="1" x14ac:dyDescent="0.2">
      <c r="A251" s="51"/>
      <c r="B251" s="44"/>
      <c r="C251" s="50"/>
      <c r="D251" s="44"/>
      <c r="E251" s="50"/>
      <c r="F251" s="50"/>
      <c r="G251" s="50"/>
      <c r="H251" s="41" t="str">
        <f t="shared" si="105"/>
        <v/>
      </c>
      <c r="J251" s="42">
        <f t="shared" si="94"/>
        <v>0</v>
      </c>
      <c r="K251" s="89"/>
      <c r="L251" s="89"/>
      <c r="M251" s="89"/>
      <c r="N251" s="89"/>
      <c r="O251" s="89"/>
      <c r="P251" s="89"/>
      <c r="Q251" s="89"/>
      <c r="R251" s="89"/>
    </row>
    <row r="252" spans="1:18" s="37" customFormat="1" ht="11.25" customHeight="1" x14ac:dyDescent="0.2">
      <c r="A252" s="39" t="s">
        <v>254</v>
      </c>
      <c r="B252" s="44">
        <v>199</v>
      </c>
      <c r="C252" s="44">
        <v>129.7782</v>
      </c>
      <c r="D252" s="44">
        <v>66.402460000000005</v>
      </c>
      <c r="E252" s="44">
        <f t="shared" ref="E252" si="111">C252+D252</f>
        <v>196.18065999999999</v>
      </c>
      <c r="F252" s="44">
        <f>B252-E252</f>
        <v>2.8193400000000111</v>
      </c>
      <c r="G252" s="44">
        <f>B252-C252</f>
        <v>69.221800000000002</v>
      </c>
      <c r="H252" s="41">
        <f t="shared" si="105"/>
        <v>98.583246231155769</v>
      </c>
      <c r="J252" s="42">
        <f t="shared" si="94"/>
        <v>0</v>
      </c>
      <c r="K252" s="89"/>
      <c r="L252" s="89"/>
      <c r="M252" s="89"/>
      <c r="N252" s="89"/>
      <c r="O252" s="89"/>
      <c r="P252" s="89"/>
      <c r="Q252" s="89"/>
      <c r="R252" s="89"/>
    </row>
    <row r="253" spans="1:18" s="37" customFormat="1" ht="11.25" customHeight="1" x14ac:dyDescent="0.2">
      <c r="A253" s="51"/>
      <c r="B253" s="47"/>
      <c r="C253" s="46"/>
      <c r="D253" s="47"/>
      <c r="E253" s="46"/>
      <c r="F253" s="46"/>
      <c r="G253" s="46"/>
      <c r="H253" s="41" t="str">
        <f t="shared" si="105"/>
        <v/>
      </c>
      <c r="J253" s="42">
        <f t="shared" si="94"/>
        <v>0</v>
      </c>
      <c r="K253" s="89"/>
      <c r="L253" s="89"/>
      <c r="M253" s="89"/>
      <c r="N253" s="89"/>
      <c r="O253" s="89"/>
      <c r="P253" s="89"/>
      <c r="Q253" s="89"/>
      <c r="R253" s="89"/>
    </row>
    <row r="254" spans="1:18" s="37" customFormat="1" ht="11.25" customHeight="1" x14ac:dyDescent="0.2">
      <c r="A254" s="39" t="s">
        <v>255</v>
      </c>
      <c r="B254" s="53">
        <f t="shared" ref="B254" si="112">SUM(B255:B259)</f>
        <v>3460137</v>
      </c>
      <c r="C254" s="53">
        <v>1910814.59926</v>
      </c>
      <c r="D254" s="53">
        <f t="shared" ref="D254:G254" si="113">SUM(D255:D259)</f>
        <v>69621.648740000004</v>
      </c>
      <c r="E254" s="53">
        <f t="shared" si="113"/>
        <v>1980436.2480000004</v>
      </c>
      <c r="F254" s="53">
        <f t="shared" si="113"/>
        <v>1479700.7519999996</v>
      </c>
      <c r="G254" s="53">
        <f t="shared" si="113"/>
        <v>1549322.40074</v>
      </c>
      <c r="H254" s="41">
        <f t="shared" si="105"/>
        <v>57.235775577672221</v>
      </c>
      <c r="J254" s="42">
        <f t="shared" si="94"/>
        <v>0</v>
      </c>
      <c r="K254" s="89"/>
      <c r="L254" s="89"/>
      <c r="M254" s="89"/>
      <c r="N254" s="89"/>
      <c r="O254" s="89"/>
      <c r="P254" s="89"/>
      <c r="Q254" s="89"/>
      <c r="R254" s="89"/>
    </row>
    <row r="255" spans="1:18" s="37" customFormat="1" ht="11.25" customHeight="1" x14ac:dyDescent="0.2">
      <c r="A255" s="62" t="s">
        <v>256</v>
      </c>
      <c r="B255" s="44">
        <v>2998317</v>
      </c>
      <c r="C255" s="44">
        <v>1719370.9024100001</v>
      </c>
      <c r="D255" s="44">
        <v>43937.150789999992</v>
      </c>
      <c r="E255" s="44">
        <f t="shared" ref="E255:E259" si="114">C255+D255</f>
        <v>1763308.0532000002</v>
      </c>
      <c r="F255" s="44">
        <f>B255-E255</f>
        <v>1235008.9467999998</v>
      </c>
      <c r="G255" s="44">
        <f>B255-C255</f>
        <v>1278946.0975899999</v>
      </c>
      <c r="H255" s="41">
        <f t="shared" si="105"/>
        <v>58.809927475980693</v>
      </c>
      <c r="J255" s="42">
        <f t="shared" si="94"/>
        <v>0</v>
      </c>
      <c r="K255" s="89"/>
      <c r="L255" s="89"/>
      <c r="M255" s="89"/>
      <c r="N255" s="89"/>
      <c r="O255" s="89"/>
      <c r="P255" s="89"/>
      <c r="Q255" s="89"/>
      <c r="R255" s="89"/>
    </row>
    <row r="256" spans="1:18" s="37" customFormat="1" ht="11.25" customHeight="1" x14ac:dyDescent="0.2">
      <c r="A256" s="62" t="s">
        <v>257</v>
      </c>
      <c r="B256" s="44">
        <v>11044</v>
      </c>
      <c r="C256" s="44">
        <v>4408.3015700000005</v>
      </c>
      <c r="D256" s="44">
        <v>84.151080000000007</v>
      </c>
      <c r="E256" s="44">
        <f t="shared" si="114"/>
        <v>4492.4526500000002</v>
      </c>
      <c r="F256" s="44">
        <f>B256-E256</f>
        <v>6551.5473499999998</v>
      </c>
      <c r="G256" s="44">
        <f>B256-C256</f>
        <v>6635.6984299999995</v>
      </c>
      <c r="H256" s="41">
        <f t="shared" si="105"/>
        <v>40.677767566099241</v>
      </c>
      <c r="J256" s="42">
        <f t="shared" si="94"/>
        <v>0</v>
      </c>
      <c r="K256" s="89"/>
      <c r="L256" s="89"/>
      <c r="M256" s="89"/>
      <c r="N256" s="89"/>
      <c r="O256" s="89"/>
      <c r="P256" s="89"/>
      <c r="Q256" s="89"/>
      <c r="R256" s="89"/>
    </row>
    <row r="257" spans="1:18" s="37" customFormat="1" ht="11.25" customHeight="1" x14ac:dyDescent="0.2">
      <c r="A257" s="62" t="s">
        <v>258</v>
      </c>
      <c r="B257" s="44">
        <v>105963</v>
      </c>
      <c r="C257" s="44">
        <v>37337.105869999999</v>
      </c>
      <c r="D257" s="44">
        <v>833.60343</v>
      </c>
      <c r="E257" s="44">
        <f t="shared" si="114"/>
        <v>38170.709300000002</v>
      </c>
      <c r="F257" s="44">
        <f>B257-E257</f>
        <v>67792.290699999998</v>
      </c>
      <c r="G257" s="44">
        <f>B257-C257</f>
        <v>68625.894130000001</v>
      </c>
      <c r="H257" s="41">
        <f t="shared" si="105"/>
        <v>36.022677066523222</v>
      </c>
      <c r="J257" s="42">
        <f t="shared" si="94"/>
        <v>0</v>
      </c>
      <c r="K257" s="89"/>
      <c r="L257" s="89"/>
      <c r="M257" s="89"/>
      <c r="N257" s="89"/>
      <c r="O257" s="89"/>
      <c r="P257" s="89"/>
      <c r="Q257" s="89"/>
      <c r="R257" s="89"/>
    </row>
    <row r="258" spans="1:18" s="37" customFormat="1" ht="11.25" customHeight="1" x14ac:dyDescent="0.2">
      <c r="A258" s="62" t="s">
        <v>259</v>
      </c>
      <c r="B258" s="44">
        <v>304718</v>
      </c>
      <c r="C258" s="44">
        <v>134060.00423999998</v>
      </c>
      <c r="D258" s="44">
        <v>23207.687610000001</v>
      </c>
      <c r="E258" s="44">
        <f t="shared" si="114"/>
        <v>157267.69184999997</v>
      </c>
      <c r="F258" s="44">
        <f>B258-E258</f>
        <v>147450.30815000003</v>
      </c>
      <c r="G258" s="44">
        <f>B258-C258</f>
        <v>170657.99576000002</v>
      </c>
      <c r="H258" s="41">
        <f t="shared" si="105"/>
        <v>51.610896583070243</v>
      </c>
      <c r="J258" s="42">
        <f t="shared" si="94"/>
        <v>0</v>
      </c>
      <c r="K258" s="89"/>
      <c r="L258" s="89"/>
      <c r="M258" s="89"/>
      <c r="N258" s="89"/>
      <c r="O258" s="89"/>
      <c r="P258" s="89"/>
      <c r="Q258" s="89"/>
      <c r="R258" s="89"/>
    </row>
    <row r="259" spans="1:18" s="37" customFormat="1" ht="11.25" customHeight="1" x14ac:dyDescent="0.2">
      <c r="A259" s="62" t="s">
        <v>260</v>
      </c>
      <c r="B259" s="44">
        <v>40095</v>
      </c>
      <c r="C259" s="44">
        <v>15638.285169999999</v>
      </c>
      <c r="D259" s="44">
        <v>1559.05583</v>
      </c>
      <c r="E259" s="44">
        <f t="shared" si="114"/>
        <v>17197.341</v>
      </c>
      <c r="F259" s="44">
        <f>B259-E259</f>
        <v>22897.659</v>
      </c>
      <c r="G259" s="44">
        <f>B259-C259</f>
        <v>24456.714830000001</v>
      </c>
      <c r="H259" s="41">
        <f t="shared" si="105"/>
        <v>42.891485222596337</v>
      </c>
      <c r="J259" s="42">
        <f t="shared" si="94"/>
        <v>0</v>
      </c>
      <c r="K259" s="89"/>
      <c r="L259" s="89"/>
      <c r="M259" s="89"/>
      <c r="N259" s="89"/>
      <c r="O259" s="89"/>
      <c r="P259" s="89"/>
      <c r="Q259" s="89"/>
      <c r="R259" s="89"/>
    </row>
    <row r="260" spans="1:18" s="37" customFormat="1" ht="11.25" customHeight="1" x14ac:dyDescent="0.2">
      <c r="A260" s="51"/>
      <c r="B260" s="44"/>
      <c r="C260" s="50"/>
      <c r="D260" s="44"/>
      <c r="E260" s="50"/>
      <c r="F260" s="50"/>
      <c r="G260" s="50"/>
      <c r="H260" s="41" t="str">
        <f t="shared" ref="H260:H273" si="115">IFERROR(E260/B260*100,"")</f>
        <v/>
      </c>
      <c r="J260" s="42">
        <f t="shared" si="94"/>
        <v>0</v>
      </c>
      <c r="K260" s="89"/>
      <c r="L260" s="89"/>
      <c r="M260" s="89"/>
      <c r="N260" s="89"/>
      <c r="O260" s="89"/>
      <c r="P260" s="89"/>
      <c r="Q260" s="89"/>
      <c r="R260" s="89"/>
    </row>
    <row r="261" spans="1:18" s="37" customFormat="1" ht="11.25" customHeight="1" x14ac:dyDescent="0.2">
      <c r="A261" s="39" t="s">
        <v>261</v>
      </c>
      <c r="B261" s="48">
        <f t="shared" ref="B261:G261" si="116">+B262+B263</f>
        <v>128201</v>
      </c>
      <c r="C261" s="53">
        <v>65689.121350000001</v>
      </c>
      <c r="D261" s="48">
        <f t="shared" si="116"/>
        <v>7372.0805</v>
      </c>
      <c r="E261" s="53">
        <f t="shared" si="116"/>
        <v>73061.201850000012</v>
      </c>
      <c r="F261" s="53">
        <f t="shared" si="116"/>
        <v>55139.798149999988</v>
      </c>
      <c r="G261" s="53">
        <f t="shared" si="116"/>
        <v>62511.878649999999</v>
      </c>
      <c r="H261" s="41">
        <f t="shared" si="115"/>
        <v>56.98957250723474</v>
      </c>
      <c r="J261" s="42">
        <f t="shared" si="94"/>
        <v>0</v>
      </c>
      <c r="K261" s="89"/>
      <c r="L261" s="89"/>
      <c r="M261" s="89"/>
      <c r="N261" s="89"/>
      <c r="O261" s="89"/>
      <c r="P261" s="89"/>
      <c r="Q261" s="89"/>
      <c r="R261" s="89"/>
    </row>
    <row r="262" spans="1:18" s="37" customFormat="1" ht="11.25" customHeight="1" x14ac:dyDescent="0.2">
      <c r="A262" s="62" t="s">
        <v>262</v>
      </c>
      <c r="B262" s="44">
        <v>123089</v>
      </c>
      <c r="C262" s="44">
        <v>61704.239520000003</v>
      </c>
      <c r="D262" s="44">
        <v>6964.6748799999996</v>
      </c>
      <c r="E262" s="44">
        <f t="shared" ref="E262:E263" si="117">C262+D262</f>
        <v>68668.914400000009</v>
      </c>
      <c r="F262" s="44">
        <f>B262-E262</f>
        <v>54420.085599999991</v>
      </c>
      <c r="G262" s="44">
        <f>B262-C262</f>
        <v>61384.760479999997</v>
      </c>
      <c r="H262" s="41">
        <f t="shared" si="115"/>
        <v>55.788018750660093</v>
      </c>
      <c r="J262" s="42">
        <f t="shared" si="94"/>
        <v>0</v>
      </c>
      <c r="K262" s="89"/>
      <c r="L262" s="89"/>
      <c r="M262" s="89"/>
      <c r="N262" s="89"/>
      <c r="O262" s="89"/>
      <c r="P262" s="89"/>
      <c r="Q262" s="89"/>
      <c r="R262" s="89"/>
    </row>
    <row r="263" spans="1:18" s="37" customFormat="1" ht="11.25" customHeight="1" x14ac:dyDescent="0.2">
      <c r="A263" s="62" t="s">
        <v>263</v>
      </c>
      <c r="B263" s="44">
        <v>5112</v>
      </c>
      <c r="C263" s="44">
        <v>3984.8818300000003</v>
      </c>
      <c r="D263" s="44">
        <v>407.40562</v>
      </c>
      <c r="E263" s="44">
        <f t="shared" si="117"/>
        <v>4392.2874499999998</v>
      </c>
      <c r="F263" s="44">
        <f>B263-E263</f>
        <v>719.71255000000019</v>
      </c>
      <c r="G263" s="44">
        <f>B263-C263</f>
        <v>1127.1181699999997</v>
      </c>
      <c r="H263" s="41">
        <f t="shared" si="115"/>
        <v>85.92111600156494</v>
      </c>
      <c r="J263" s="42">
        <f t="shared" si="94"/>
        <v>0</v>
      </c>
      <c r="K263" s="89"/>
      <c r="L263" s="89"/>
      <c r="M263" s="89"/>
      <c r="N263" s="89"/>
      <c r="O263" s="89"/>
      <c r="P263" s="89"/>
      <c r="Q263" s="89"/>
      <c r="R263" s="89"/>
    </row>
    <row r="264" spans="1:18" s="37" customFormat="1" ht="11.4" x14ac:dyDescent="0.2">
      <c r="A264" s="51"/>
      <c r="B264" s="46"/>
      <c r="C264" s="46"/>
      <c r="D264" s="46"/>
      <c r="E264" s="46"/>
      <c r="F264" s="46"/>
      <c r="G264" s="46"/>
      <c r="H264" s="41" t="str">
        <f t="shared" si="115"/>
        <v/>
      </c>
      <c r="J264" s="42">
        <f t="shared" si="94"/>
        <v>0</v>
      </c>
      <c r="K264" s="89"/>
      <c r="L264" s="89"/>
      <c r="M264" s="89"/>
      <c r="N264" s="89"/>
      <c r="O264" s="89"/>
      <c r="P264" s="89"/>
      <c r="Q264" s="89"/>
      <c r="R264" s="89"/>
    </row>
    <row r="265" spans="1:18" s="37" customFormat="1" ht="11.25" customHeight="1" x14ac:dyDescent="0.2">
      <c r="A265" s="63" t="s">
        <v>264</v>
      </c>
      <c r="B265" s="44">
        <v>1000924</v>
      </c>
      <c r="C265" s="44">
        <v>741326.12633999996</v>
      </c>
      <c r="D265" s="44">
        <v>7854.0212099999999</v>
      </c>
      <c r="E265" s="44">
        <f t="shared" ref="E265" si="118">C265+D265</f>
        <v>749180.14754999999</v>
      </c>
      <c r="F265" s="44">
        <f>B265-E265</f>
        <v>251743.85245000001</v>
      </c>
      <c r="G265" s="44">
        <f>B265-C265</f>
        <v>259597.87366000004</v>
      </c>
      <c r="H265" s="41">
        <f t="shared" si="115"/>
        <v>74.848854413521906</v>
      </c>
      <c r="J265" s="42">
        <f t="shared" si="94"/>
        <v>0</v>
      </c>
      <c r="K265" s="89"/>
      <c r="L265" s="89"/>
      <c r="M265" s="89"/>
      <c r="N265" s="89"/>
      <c r="O265" s="89"/>
      <c r="P265" s="89"/>
      <c r="Q265" s="89"/>
      <c r="R265" s="89"/>
    </row>
    <row r="266" spans="1:18" s="37" customFormat="1" ht="11.25" customHeight="1" x14ac:dyDescent="0.2">
      <c r="A266" s="51"/>
      <c r="B266" s="46"/>
      <c r="C266" s="46"/>
      <c r="D266" s="46"/>
      <c r="E266" s="46"/>
      <c r="F266" s="46"/>
      <c r="G266" s="46"/>
      <c r="H266" s="41" t="str">
        <f t="shared" si="115"/>
        <v/>
      </c>
      <c r="J266" s="42">
        <f t="shared" si="94"/>
        <v>0</v>
      </c>
      <c r="K266" s="89"/>
      <c r="L266" s="89"/>
      <c r="M266" s="89"/>
      <c r="N266" s="89"/>
      <c r="O266" s="89"/>
      <c r="P266" s="89"/>
      <c r="Q266" s="89"/>
      <c r="R266" s="89"/>
    </row>
    <row r="267" spans="1:18" s="37" customFormat="1" ht="11.25" customHeight="1" x14ac:dyDescent="0.2">
      <c r="A267" s="39" t="s">
        <v>265</v>
      </c>
      <c r="B267" s="44">
        <v>448457</v>
      </c>
      <c r="C267" s="44">
        <v>443896.67997000006</v>
      </c>
      <c r="D267" s="44">
        <v>4554.1850899999999</v>
      </c>
      <c r="E267" s="44">
        <f t="shared" ref="E267" si="119">C267+D267</f>
        <v>448450.86506000004</v>
      </c>
      <c r="F267" s="44">
        <f>B267-E267</f>
        <v>6.1349399999598972</v>
      </c>
      <c r="G267" s="44">
        <f>B267-C267</f>
        <v>4560.3200299999444</v>
      </c>
      <c r="H267" s="41">
        <f t="shared" si="115"/>
        <v>99.998631989243123</v>
      </c>
      <c r="J267" s="42">
        <f t="shared" ref="J267:J286" si="120">COUNTIF(K267,"&lt;0")</f>
        <v>0</v>
      </c>
      <c r="K267" s="89"/>
      <c r="L267" s="89"/>
      <c r="M267" s="89"/>
      <c r="N267" s="89"/>
      <c r="O267" s="89"/>
      <c r="P267" s="89"/>
      <c r="Q267" s="89"/>
      <c r="R267" s="89"/>
    </row>
    <row r="268" spans="1:18" s="37" customFormat="1" ht="11.25" customHeight="1" x14ac:dyDescent="0.2">
      <c r="A268" s="51"/>
      <c r="B268" s="46"/>
      <c r="C268" s="46"/>
      <c r="D268" s="46"/>
      <c r="E268" s="46"/>
      <c r="F268" s="46"/>
      <c r="G268" s="46"/>
      <c r="H268" s="41" t="str">
        <f t="shared" si="115"/>
        <v/>
      </c>
      <c r="J268" s="42">
        <f t="shared" si="120"/>
        <v>0</v>
      </c>
      <c r="K268" s="89"/>
      <c r="L268" s="89"/>
      <c r="M268" s="89"/>
      <c r="N268" s="89"/>
      <c r="O268" s="89"/>
      <c r="P268" s="89"/>
      <c r="Q268" s="89"/>
      <c r="R268" s="89"/>
    </row>
    <row r="269" spans="1:18" s="37" customFormat="1" ht="11.25" customHeight="1" x14ac:dyDescent="0.2">
      <c r="A269" s="39" t="s">
        <v>266</v>
      </c>
      <c r="B269" s="44">
        <v>333612</v>
      </c>
      <c r="C269" s="44">
        <v>77258.337060000005</v>
      </c>
      <c r="D269" s="44">
        <v>14161.091410000001</v>
      </c>
      <c r="E269" s="44">
        <f t="shared" ref="E269" si="121">C269+D269</f>
        <v>91419.428470000013</v>
      </c>
      <c r="F269" s="44">
        <f>B269-E269</f>
        <v>242192.57152999999</v>
      </c>
      <c r="G269" s="44">
        <f>B269-C269</f>
        <v>256353.66294000001</v>
      </c>
      <c r="H269" s="41">
        <f t="shared" si="115"/>
        <v>27.402919700130695</v>
      </c>
      <c r="J269" s="42">
        <f t="shared" si="120"/>
        <v>0</v>
      </c>
      <c r="K269" s="89"/>
      <c r="L269" s="89"/>
      <c r="M269" s="89"/>
      <c r="N269" s="89"/>
      <c r="O269" s="89"/>
      <c r="P269" s="89"/>
      <c r="Q269" s="89"/>
      <c r="R269" s="89"/>
    </row>
    <row r="270" spans="1:18" s="37" customFormat="1" ht="11.25" customHeight="1" x14ac:dyDescent="0.2">
      <c r="A270" s="64"/>
      <c r="B270" s="44"/>
      <c r="C270" s="44"/>
      <c r="D270" s="44"/>
      <c r="E270" s="44"/>
      <c r="F270" s="44"/>
      <c r="G270" s="44"/>
      <c r="H270" s="41" t="str">
        <f t="shared" si="115"/>
        <v/>
      </c>
      <c r="I270" s="42"/>
      <c r="J270" s="42">
        <f t="shared" si="120"/>
        <v>0</v>
      </c>
      <c r="K270" s="89"/>
      <c r="L270" s="89"/>
      <c r="M270" s="89"/>
      <c r="N270" s="89"/>
      <c r="O270" s="89"/>
      <c r="P270" s="89"/>
      <c r="Q270" s="89"/>
      <c r="R270" s="89"/>
    </row>
    <row r="271" spans="1:18" s="37" customFormat="1" ht="11.25" customHeight="1" x14ac:dyDescent="0.2">
      <c r="A271" s="54" t="s">
        <v>267</v>
      </c>
      <c r="B271" s="53">
        <f t="shared" ref="B271:G271" si="122">+B272+B273</f>
        <v>72026</v>
      </c>
      <c r="C271" s="53">
        <v>52488.175780000005</v>
      </c>
      <c r="D271" s="53">
        <f t="shared" si="122"/>
        <v>1221.8163999999999</v>
      </c>
      <c r="E271" s="53">
        <f t="shared" si="122"/>
        <v>53709.992180000008</v>
      </c>
      <c r="F271" s="53">
        <f t="shared" si="122"/>
        <v>18316.007819999992</v>
      </c>
      <c r="G271" s="53">
        <f t="shared" si="122"/>
        <v>19537.824219999995</v>
      </c>
      <c r="H271" s="41">
        <f t="shared" si="115"/>
        <v>74.570283203287715</v>
      </c>
      <c r="J271" s="42">
        <f t="shared" si="120"/>
        <v>0</v>
      </c>
      <c r="K271" s="89"/>
      <c r="L271" s="89"/>
      <c r="M271" s="89"/>
      <c r="N271" s="89"/>
      <c r="O271" s="89"/>
      <c r="P271" s="89"/>
      <c r="Q271" s="89"/>
      <c r="R271" s="89"/>
    </row>
    <row r="272" spans="1:18" s="37" customFormat="1" ht="11.25" customHeight="1" x14ac:dyDescent="0.2">
      <c r="A272" s="59" t="s">
        <v>268</v>
      </c>
      <c r="B272" s="44">
        <v>69945</v>
      </c>
      <c r="C272" s="44">
        <v>50645.040340000007</v>
      </c>
      <c r="D272" s="44">
        <v>1221.8163999999999</v>
      </c>
      <c r="E272" s="44">
        <f t="shared" ref="E272:E273" si="123">C272+D272</f>
        <v>51866.85674000001</v>
      </c>
      <c r="F272" s="44">
        <f>B272-E272</f>
        <v>18078.14325999999</v>
      </c>
      <c r="G272" s="44">
        <f>B272-C272</f>
        <v>19299.959659999993</v>
      </c>
      <c r="H272" s="41">
        <f t="shared" si="115"/>
        <v>74.15377330759884</v>
      </c>
      <c r="J272" s="42">
        <f t="shared" si="120"/>
        <v>0</v>
      </c>
      <c r="K272" s="89"/>
      <c r="L272" s="89"/>
      <c r="M272" s="89"/>
      <c r="N272" s="89"/>
      <c r="O272" s="89"/>
      <c r="P272" s="89"/>
      <c r="Q272" s="89"/>
      <c r="R272" s="89"/>
    </row>
    <row r="273" spans="1:18" s="37" customFormat="1" ht="11.25" customHeight="1" x14ac:dyDescent="0.2">
      <c r="A273" s="59" t="s">
        <v>269</v>
      </c>
      <c r="B273" s="44">
        <v>2081</v>
      </c>
      <c r="C273" s="44">
        <v>1843.13544</v>
      </c>
      <c r="D273" s="44">
        <v>0</v>
      </c>
      <c r="E273" s="44">
        <f t="shared" si="123"/>
        <v>1843.13544</v>
      </c>
      <c r="F273" s="44">
        <f>B273-E273</f>
        <v>237.86455999999998</v>
      </c>
      <c r="G273" s="44">
        <f>B273-C273</f>
        <v>237.86455999999998</v>
      </c>
      <c r="H273" s="41">
        <f t="shared" si="115"/>
        <v>88.569699183085064</v>
      </c>
      <c r="J273" s="42">
        <f t="shared" si="120"/>
        <v>0</v>
      </c>
      <c r="K273" s="89"/>
      <c r="L273" s="89"/>
      <c r="M273" s="89"/>
      <c r="N273" s="89"/>
      <c r="O273" s="89"/>
      <c r="P273" s="89"/>
      <c r="Q273" s="89"/>
      <c r="R273" s="89"/>
    </row>
    <row r="274" spans="1:18" s="37" customFormat="1" ht="12" customHeight="1" x14ac:dyDescent="0.2">
      <c r="A274" s="65"/>
      <c r="B274" s="44"/>
      <c r="C274" s="44"/>
      <c r="D274" s="44"/>
      <c r="E274" s="44"/>
      <c r="F274" s="44"/>
      <c r="G274" s="44"/>
      <c r="H274" s="41"/>
      <c r="J274" s="42">
        <f t="shared" si="120"/>
        <v>0</v>
      </c>
      <c r="K274" s="89"/>
      <c r="L274" s="89"/>
      <c r="M274" s="89"/>
      <c r="N274" s="89"/>
      <c r="O274" s="89"/>
      <c r="P274" s="89"/>
      <c r="Q274" s="89"/>
      <c r="R274" s="89"/>
    </row>
    <row r="275" spans="1:18" s="37" customFormat="1" ht="11.25" customHeight="1" x14ac:dyDescent="0.2">
      <c r="A275" s="66" t="s">
        <v>270</v>
      </c>
      <c r="B275" s="67">
        <f>B10+B17+B19+B21+B23+B35+B39+B48+B50+B52+B60+B72+B79+B84+B88+B94+B106+B119+B132+B148+B150+B171+B181+B187+B195+B204+B213+B219+B252+B254+B261+B265+B267+B269+B271+B128</f>
        <v>204801554.80925</v>
      </c>
      <c r="C275" s="67">
        <f t="shared" ref="C275:G275" si="124">C10+C17+C19+C21+C23+C35+C39+C48+C50+C52+C60+C72+C79+C84+C88+C94+C106+C119+C132+C148+C150+C171+C181+C187+C195+C204+C213+C219+C252+C254+C261+C265+C267+C269+C271+C128</f>
        <v>101176816.87721004</v>
      </c>
      <c r="D275" s="67">
        <f t="shared" si="124"/>
        <v>11190120.493969997</v>
      </c>
      <c r="E275" s="67">
        <f t="shared" si="124"/>
        <v>112366937.37118</v>
      </c>
      <c r="F275" s="67">
        <f t="shared" si="124"/>
        <v>92434617.438070014</v>
      </c>
      <c r="G275" s="67">
        <f t="shared" si="124"/>
        <v>103624737.93203998</v>
      </c>
      <c r="H275" s="41">
        <f t="shared" ref="H275:H284" si="125">IFERROR(E275/B275*100,"")</f>
        <v>54.866252102352142</v>
      </c>
      <c r="J275" s="42">
        <f t="shared" si="120"/>
        <v>0</v>
      </c>
      <c r="K275" s="89"/>
      <c r="L275" s="89"/>
      <c r="M275" s="89"/>
      <c r="N275" s="89"/>
      <c r="O275" s="89"/>
      <c r="P275" s="89"/>
      <c r="Q275" s="89"/>
      <c r="R275" s="89"/>
    </row>
    <row r="276" spans="1:18" s="37" customFormat="1" ht="11.25" customHeight="1" x14ac:dyDescent="0.2">
      <c r="A276" s="68"/>
      <c r="B276" s="50"/>
      <c r="C276" s="50"/>
      <c r="D276" s="50"/>
      <c r="E276" s="50"/>
      <c r="F276" s="50"/>
      <c r="G276" s="50"/>
      <c r="H276" s="41" t="str">
        <f t="shared" si="125"/>
        <v/>
      </c>
      <c r="J276" s="42">
        <f t="shared" si="120"/>
        <v>0</v>
      </c>
      <c r="K276" s="89"/>
      <c r="L276" s="89"/>
      <c r="M276" s="89"/>
      <c r="N276" s="89"/>
      <c r="O276" s="89"/>
      <c r="P276" s="89"/>
      <c r="Q276" s="89"/>
      <c r="R276" s="89"/>
    </row>
    <row r="277" spans="1:18" s="37" customFormat="1" ht="11.25" customHeight="1" x14ac:dyDescent="0.2">
      <c r="A277" s="38" t="s">
        <v>271</v>
      </c>
      <c r="B277" s="50"/>
      <c r="C277" s="50"/>
      <c r="D277" s="50"/>
      <c r="E277" s="50"/>
      <c r="F277" s="50"/>
      <c r="G277" s="50"/>
      <c r="H277" s="41" t="str">
        <f t="shared" si="125"/>
        <v/>
      </c>
      <c r="J277" s="42">
        <f t="shared" si="120"/>
        <v>0</v>
      </c>
      <c r="K277" s="89"/>
      <c r="L277" s="89"/>
      <c r="M277" s="89"/>
      <c r="N277" s="89"/>
      <c r="O277" s="89"/>
      <c r="P277" s="89"/>
      <c r="Q277" s="89"/>
      <c r="R277" s="89"/>
    </row>
    <row r="278" spans="1:18" s="37" customFormat="1" ht="11.25" customHeight="1" x14ac:dyDescent="0.2">
      <c r="A278" s="43" t="s">
        <v>272</v>
      </c>
      <c r="B278" s="44">
        <v>5704624.9009999996</v>
      </c>
      <c r="C278" s="44">
        <v>1150157.7830999999</v>
      </c>
      <c r="D278" s="44">
        <v>0</v>
      </c>
      <c r="E278" s="44">
        <f t="shared" ref="E278" si="126">C278+D278</f>
        <v>1150157.7830999999</v>
      </c>
      <c r="F278" s="44">
        <f>B278-E278</f>
        <v>4554467.1179</v>
      </c>
      <c r="G278" s="44">
        <f>B278-C278</f>
        <v>4554467.1179</v>
      </c>
      <c r="H278" s="41">
        <f t="shared" si="125"/>
        <v>20.161847677283419</v>
      </c>
      <c r="J278" s="42">
        <f t="shared" si="120"/>
        <v>0</v>
      </c>
      <c r="K278" s="89"/>
      <c r="L278" s="89"/>
      <c r="M278" s="89"/>
      <c r="N278" s="89"/>
      <c r="O278" s="89"/>
      <c r="P278" s="89"/>
      <c r="Q278" s="89"/>
      <c r="R278" s="89"/>
    </row>
    <row r="279" spans="1:18" s="37" customFormat="1" ht="11.4" x14ac:dyDescent="0.2">
      <c r="A279" s="69"/>
      <c r="B279" s="50"/>
      <c r="C279" s="50"/>
      <c r="D279" s="50"/>
      <c r="E279" s="50"/>
      <c r="F279" s="50"/>
      <c r="G279" s="50"/>
      <c r="H279" s="41" t="str">
        <f t="shared" si="125"/>
        <v/>
      </c>
      <c r="J279" s="42">
        <f t="shared" si="120"/>
        <v>0</v>
      </c>
      <c r="K279" s="89"/>
      <c r="L279" s="89"/>
      <c r="M279" s="89"/>
      <c r="N279" s="89"/>
      <c r="O279" s="89"/>
      <c r="P279" s="89"/>
      <c r="Q279" s="89"/>
      <c r="R279" s="89"/>
    </row>
    <row r="280" spans="1:18" s="37" customFormat="1" ht="11.25" customHeight="1" x14ac:dyDescent="0.2">
      <c r="A280" s="43" t="s">
        <v>273</v>
      </c>
      <c r="B280" s="50">
        <f t="shared" ref="B280:G280" si="127">SUM(B281:B282)</f>
        <v>73963834.51699999</v>
      </c>
      <c r="C280" s="50">
        <f t="shared" si="127"/>
        <v>73958927.556979999</v>
      </c>
      <c r="D280" s="50">
        <f t="shared" ref="D280" si="128">SUM(D281:D282)</f>
        <v>2474.3868600000001</v>
      </c>
      <c r="E280" s="50">
        <f t="shared" si="127"/>
        <v>73961401.943839997</v>
      </c>
      <c r="F280" s="50">
        <f t="shared" si="127"/>
        <v>2432.5731599934516</v>
      </c>
      <c r="G280" s="50">
        <f t="shared" si="127"/>
        <v>4906.9600199934503</v>
      </c>
      <c r="H280" s="41">
        <f t="shared" si="125"/>
        <v>99.996711131628217</v>
      </c>
      <c r="J280" s="42">
        <f t="shared" si="120"/>
        <v>0</v>
      </c>
      <c r="K280" s="89"/>
      <c r="L280" s="89"/>
      <c r="M280" s="89"/>
      <c r="N280" s="89"/>
      <c r="O280" s="89"/>
      <c r="P280" s="89"/>
      <c r="Q280" s="89"/>
      <c r="R280" s="89"/>
    </row>
    <row r="281" spans="1:18" s="37" customFormat="1" ht="11.25" customHeight="1" x14ac:dyDescent="0.2">
      <c r="A281" s="43" t="s">
        <v>274</v>
      </c>
      <c r="B281" s="44">
        <v>73752037.51699999</v>
      </c>
      <c r="C281" s="44">
        <v>73751761.556999996</v>
      </c>
      <c r="D281" s="44">
        <v>0</v>
      </c>
      <c r="E281" s="44">
        <f t="shared" ref="E281:E282" si="129">C281+D281</f>
        <v>73751761.556999996</v>
      </c>
      <c r="F281" s="44">
        <f>B281-E281</f>
        <v>275.95999999344349</v>
      </c>
      <c r="G281" s="44">
        <f>B281-C281</f>
        <v>275.95999999344349</v>
      </c>
      <c r="H281" s="41">
        <f t="shared" si="125"/>
        <v>99.999625827286565</v>
      </c>
      <c r="J281" s="42">
        <f t="shared" si="120"/>
        <v>0</v>
      </c>
      <c r="K281" s="89"/>
      <c r="L281" s="89"/>
      <c r="M281" s="89"/>
      <c r="N281" s="89"/>
      <c r="O281" s="89"/>
      <c r="P281" s="89"/>
      <c r="Q281" s="89"/>
      <c r="R281" s="89"/>
    </row>
    <row r="282" spans="1:18" s="37" customFormat="1" ht="11.25" customHeight="1" x14ac:dyDescent="0.2">
      <c r="A282" s="70" t="s">
        <v>275</v>
      </c>
      <c r="B282" s="44">
        <v>211797</v>
      </c>
      <c r="C282" s="44">
        <v>207165.99997999999</v>
      </c>
      <c r="D282" s="44">
        <v>2474.3868600000001</v>
      </c>
      <c r="E282" s="44">
        <f t="shared" si="129"/>
        <v>209640.38683999999</v>
      </c>
      <c r="F282" s="44">
        <f>B282-E282</f>
        <v>2156.6131600000081</v>
      </c>
      <c r="G282" s="44">
        <f>B282-C282</f>
        <v>4631.0000200000068</v>
      </c>
      <c r="H282" s="41">
        <f t="shared" si="125"/>
        <v>98.981754623531018</v>
      </c>
      <c r="J282" s="42">
        <f t="shared" si="120"/>
        <v>0</v>
      </c>
      <c r="K282" s="89"/>
      <c r="L282" s="89"/>
      <c r="M282" s="89"/>
      <c r="N282" s="89"/>
      <c r="O282" s="89"/>
      <c r="P282" s="89"/>
      <c r="Q282" s="89"/>
      <c r="R282" s="89"/>
    </row>
    <row r="283" spans="1:18" s="37" customFormat="1" ht="11.25" customHeight="1" x14ac:dyDescent="0.2">
      <c r="A283" s="70"/>
      <c r="B283" s="50"/>
      <c r="C283" s="50"/>
      <c r="D283" s="50"/>
      <c r="E283" s="50"/>
      <c r="F283" s="50"/>
      <c r="G283" s="50"/>
      <c r="H283" s="41" t="str">
        <f t="shared" si="125"/>
        <v/>
      </c>
      <c r="J283" s="42">
        <f t="shared" si="120"/>
        <v>0</v>
      </c>
      <c r="K283" s="89"/>
      <c r="L283" s="89"/>
      <c r="M283" s="89"/>
      <c r="N283" s="89"/>
      <c r="O283" s="89"/>
      <c r="P283" s="89"/>
      <c r="Q283" s="89"/>
      <c r="R283" s="89"/>
    </row>
    <row r="284" spans="1:18" s="37" customFormat="1" ht="11.25" customHeight="1" x14ac:dyDescent="0.2">
      <c r="A284" s="38" t="s">
        <v>276</v>
      </c>
      <c r="B284" s="71">
        <f t="shared" ref="B284:G284" si="130">B278+B280</f>
        <v>79668459.417999983</v>
      </c>
      <c r="C284" s="71">
        <f t="shared" si="130"/>
        <v>75109085.340079993</v>
      </c>
      <c r="D284" s="71">
        <f t="shared" si="130"/>
        <v>2474.3868600000001</v>
      </c>
      <c r="E284" s="71">
        <f t="shared" si="130"/>
        <v>75111559.726939991</v>
      </c>
      <c r="F284" s="71">
        <f t="shared" si="130"/>
        <v>4556899.6910599936</v>
      </c>
      <c r="G284" s="71">
        <f t="shared" si="130"/>
        <v>4559374.0779199935</v>
      </c>
      <c r="H284" s="41">
        <f t="shared" si="125"/>
        <v>94.280170942993763</v>
      </c>
      <c r="J284" s="42">
        <f t="shared" si="120"/>
        <v>0</v>
      </c>
      <c r="K284" s="89"/>
      <c r="L284" s="89"/>
      <c r="M284" s="89"/>
      <c r="N284" s="89"/>
      <c r="O284" s="89"/>
      <c r="P284" s="89"/>
      <c r="Q284" s="89"/>
      <c r="R284" s="89"/>
    </row>
    <row r="285" spans="1:18" s="37" customFormat="1" ht="11.25" customHeight="1" x14ac:dyDescent="0.2">
      <c r="A285" s="43"/>
      <c r="B285" s="50"/>
      <c r="C285" s="50"/>
      <c r="D285" s="50"/>
      <c r="E285" s="50"/>
      <c r="F285" s="50"/>
      <c r="G285" s="50"/>
      <c r="H285" s="41"/>
      <c r="J285" s="42">
        <f t="shared" si="120"/>
        <v>0</v>
      </c>
      <c r="K285" s="89"/>
      <c r="L285" s="89"/>
      <c r="M285" s="89"/>
      <c r="N285" s="89"/>
      <c r="O285" s="89"/>
      <c r="P285" s="89"/>
      <c r="Q285" s="89"/>
      <c r="R285" s="89"/>
    </row>
    <row r="286" spans="1:18" s="76" customFormat="1" ht="16.5" customHeight="1" thickBot="1" x14ac:dyDescent="0.25">
      <c r="A286" s="72" t="s">
        <v>277</v>
      </c>
      <c r="B286" s="73">
        <f t="shared" ref="B286:G286" si="131">+B284+B275</f>
        <v>284470014.22724998</v>
      </c>
      <c r="C286" s="73">
        <f t="shared" si="131"/>
        <v>176285902.21729004</v>
      </c>
      <c r="D286" s="73">
        <f t="shared" si="131"/>
        <v>11192594.880829997</v>
      </c>
      <c r="E286" s="74">
        <f t="shared" si="131"/>
        <v>187478497.09811997</v>
      </c>
      <c r="F286" s="73">
        <f t="shared" si="131"/>
        <v>96991517.129130006</v>
      </c>
      <c r="G286" s="75">
        <f t="shared" si="131"/>
        <v>108184112.00995997</v>
      </c>
      <c r="H286" s="41">
        <f>IFERROR(E286/B286*100,"")</f>
        <v>65.904484733618375</v>
      </c>
      <c r="J286" s="42">
        <f t="shared" si="120"/>
        <v>0</v>
      </c>
      <c r="K286" s="89"/>
      <c r="L286" s="89"/>
      <c r="M286" s="89"/>
      <c r="N286" s="89"/>
      <c r="O286" s="89"/>
      <c r="P286" s="89"/>
      <c r="Q286" s="89"/>
      <c r="R286" s="89"/>
    </row>
    <row r="287" spans="1:18" s="37" customFormat="1" ht="12" customHeight="1" thickTop="1" x14ac:dyDescent="0.2">
      <c r="A287" s="43"/>
      <c r="B287" s="50"/>
      <c r="C287" s="46"/>
      <c r="D287" s="50"/>
      <c r="E287" s="46"/>
      <c r="F287" s="46"/>
      <c r="G287" s="46"/>
      <c r="H287" s="41"/>
      <c r="K287" s="78"/>
      <c r="L287" s="78"/>
      <c r="M287" s="78"/>
      <c r="N287" s="78"/>
      <c r="O287" s="78"/>
      <c r="P287" s="78"/>
      <c r="Q287" s="78"/>
      <c r="R287" s="78"/>
    </row>
    <row r="288" spans="1:18" ht="22.8" customHeight="1" x14ac:dyDescent="0.2">
      <c r="A288" s="101" t="s">
        <v>291</v>
      </c>
      <c r="B288" s="101"/>
      <c r="C288" s="101"/>
      <c r="D288" s="101"/>
      <c r="E288" s="101"/>
      <c r="F288" s="101"/>
      <c r="G288" s="101"/>
      <c r="H288" s="101"/>
    </row>
    <row r="289" spans="1:9" ht="11.4" x14ac:dyDescent="0.2">
      <c r="A289" s="37" t="s">
        <v>278</v>
      </c>
    </row>
    <row r="290" spans="1:9" ht="22.8" customHeight="1" x14ac:dyDescent="0.2">
      <c r="A290" s="101" t="s">
        <v>292</v>
      </c>
      <c r="B290" s="101"/>
      <c r="C290" s="101"/>
      <c r="D290" s="101"/>
      <c r="E290" s="101"/>
      <c r="F290" s="101"/>
      <c r="G290" s="101"/>
      <c r="H290" s="101"/>
    </row>
    <row r="291" spans="1:9" ht="11.4" x14ac:dyDescent="0.2">
      <c r="A291" s="37" t="s">
        <v>279</v>
      </c>
    </row>
    <row r="292" spans="1:9" ht="11.4" x14ac:dyDescent="0.2">
      <c r="A292" s="37" t="s">
        <v>305</v>
      </c>
    </row>
    <row r="293" spans="1:9" ht="11.4" x14ac:dyDescent="0.2">
      <c r="A293" s="37" t="s">
        <v>304</v>
      </c>
    </row>
    <row r="294" spans="1:9" x14ac:dyDescent="0.2">
      <c r="E294" s="37"/>
      <c r="F294" s="37"/>
      <c r="G294" s="77"/>
      <c r="I294" s="79"/>
    </row>
    <row r="295" spans="1:9" x14ac:dyDescent="0.2">
      <c r="E295" s="37"/>
      <c r="F295" s="37"/>
      <c r="G295" s="77"/>
      <c r="I295" s="79"/>
    </row>
    <row r="296" spans="1:9" x14ac:dyDescent="0.2">
      <c r="E296" s="37"/>
      <c r="F296" s="37"/>
      <c r="G296" s="77"/>
      <c r="I296" s="79"/>
    </row>
    <row r="297" spans="1:9" x14ac:dyDescent="0.2">
      <c r="E297" s="37"/>
      <c r="F297" s="37"/>
      <c r="G297" s="77"/>
      <c r="I297" s="79"/>
    </row>
    <row r="298" spans="1:9" x14ac:dyDescent="0.2">
      <c r="E298" s="37"/>
      <c r="F298" s="37"/>
      <c r="G298" s="77"/>
      <c r="I298" s="79"/>
    </row>
    <row r="299" spans="1:9" x14ac:dyDescent="0.2">
      <c r="E299" s="37"/>
      <c r="F299" s="37"/>
      <c r="G299" s="77"/>
      <c r="I299" s="79"/>
    </row>
    <row r="300" spans="1:9" x14ac:dyDescent="0.2">
      <c r="E300" s="37"/>
      <c r="F300" s="37"/>
      <c r="G300" s="77"/>
      <c r="I300" s="79"/>
    </row>
    <row r="301" spans="1:9" x14ac:dyDescent="0.2">
      <c r="E301" s="37"/>
      <c r="F301" s="37"/>
      <c r="G301" s="77"/>
      <c r="I301" s="79"/>
    </row>
    <row r="302" spans="1:9" x14ac:dyDescent="0.2">
      <c r="E302" s="37"/>
      <c r="F302" s="37"/>
      <c r="G302" s="77"/>
      <c r="I302" s="79"/>
    </row>
    <row r="303" spans="1:9" x14ac:dyDescent="0.2">
      <c r="E303" s="37"/>
      <c r="F303" s="37"/>
      <c r="G303" s="77"/>
      <c r="I303" s="79"/>
    </row>
    <row r="304" spans="1:9" x14ac:dyDescent="0.2">
      <c r="E304" s="37"/>
      <c r="F304" s="37"/>
      <c r="G304" s="77"/>
      <c r="I304" s="79"/>
    </row>
    <row r="305" spans="5:9" x14ac:dyDescent="0.2">
      <c r="E305" s="37"/>
      <c r="F305" s="37"/>
      <c r="G305" s="77"/>
      <c r="I305" s="79"/>
    </row>
    <row r="306" spans="5:9" x14ac:dyDescent="0.2">
      <c r="E306" s="37"/>
      <c r="F306" s="37"/>
      <c r="G306" s="77"/>
      <c r="I306" s="79"/>
    </row>
    <row r="307" spans="5:9" x14ac:dyDescent="0.2">
      <c r="E307" s="37"/>
      <c r="F307" s="37"/>
      <c r="G307" s="77"/>
      <c r="I307" s="79"/>
    </row>
    <row r="308" spans="5:9" x14ac:dyDescent="0.2">
      <c r="E308" s="37"/>
      <c r="F308" s="37"/>
      <c r="G308" s="77"/>
      <c r="I308" s="79"/>
    </row>
    <row r="309" spans="5:9" x14ac:dyDescent="0.2">
      <c r="E309" s="37"/>
      <c r="F309" s="37"/>
      <c r="G309" s="77"/>
      <c r="I309" s="79"/>
    </row>
    <row r="310" spans="5:9" x14ac:dyDescent="0.2">
      <c r="E310" s="37"/>
      <c r="F310" s="37"/>
      <c r="G310" s="77"/>
      <c r="I310" s="79"/>
    </row>
    <row r="311" spans="5:9" x14ac:dyDescent="0.2">
      <c r="E311" s="37"/>
      <c r="F311" s="37"/>
      <c r="G311" s="77"/>
      <c r="I311" s="79"/>
    </row>
    <row r="312" spans="5:9" x14ac:dyDescent="0.2">
      <c r="E312" s="37"/>
      <c r="F312" s="37"/>
      <c r="G312" s="77"/>
      <c r="I312" s="79"/>
    </row>
    <row r="313" spans="5:9" x14ac:dyDescent="0.2">
      <c r="E313" s="37"/>
      <c r="F313" s="37"/>
      <c r="G313" s="77"/>
      <c r="I313" s="79"/>
    </row>
    <row r="314" spans="5:9" x14ac:dyDescent="0.2">
      <c r="E314" s="37"/>
      <c r="F314" s="37"/>
      <c r="G314" s="77"/>
      <c r="I314" s="79"/>
    </row>
    <row r="315" spans="5:9" x14ac:dyDescent="0.2">
      <c r="E315" s="37"/>
      <c r="F315" s="37"/>
      <c r="G315" s="77"/>
      <c r="I315" s="79"/>
    </row>
    <row r="316" spans="5:9" x14ac:dyDescent="0.2">
      <c r="E316" s="37"/>
      <c r="F316" s="37"/>
      <c r="G316" s="77"/>
      <c r="I316" s="79"/>
    </row>
    <row r="317" spans="5:9" x14ac:dyDescent="0.2">
      <c r="E317" s="37"/>
      <c r="F317" s="37"/>
      <c r="G317" s="77"/>
      <c r="I317" s="79"/>
    </row>
    <row r="318" spans="5:9" x14ac:dyDescent="0.2">
      <c r="E318" s="37"/>
      <c r="F318" s="37"/>
      <c r="G318" s="77"/>
      <c r="I318" s="79"/>
    </row>
    <row r="319" spans="5:9" x14ac:dyDescent="0.2">
      <c r="E319" s="37"/>
      <c r="F319" s="37"/>
      <c r="G319" s="77"/>
      <c r="I319" s="79"/>
    </row>
    <row r="320" spans="5:9" x14ac:dyDescent="0.2">
      <c r="E320" s="37"/>
      <c r="F320" s="37"/>
      <c r="G320" s="77"/>
      <c r="I320" s="79"/>
    </row>
    <row r="321" spans="5:9" x14ac:dyDescent="0.2">
      <c r="E321" s="37"/>
      <c r="F321" s="37"/>
      <c r="G321" s="77"/>
      <c r="I321" s="79"/>
    </row>
    <row r="322" spans="5:9" x14ac:dyDescent="0.2">
      <c r="E322" s="37"/>
      <c r="F322" s="37"/>
      <c r="G322" s="77"/>
      <c r="I322" s="79"/>
    </row>
    <row r="323" spans="5:9" x14ac:dyDescent="0.2">
      <c r="E323" s="37"/>
      <c r="F323" s="37"/>
      <c r="G323" s="77"/>
      <c r="I323" s="79"/>
    </row>
    <row r="324" spans="5:9" x14ac:dyDescent="0.2">
      <c r="E324" s="37"/>
      <c r="F324" s="37"/>
      <c r="G324" s="77"/>
      <c r="I324" s="79"/>
    </row>
    <row r="325" spans="5:9" x14ac:dyDescent="0.2">
      <c r="E325" s="37"/>
      <c r="F325" s="37"/>
      <c r="G325" s="77"/>
      <c r="I325" s="79"/>
    </row>
    <row r="326" spans="5:9" x14ac:dyDescent="0.2">
      <c r="E326" s="37"/>
      <c r="F326" s="37"/>
      <c r="G326" s="77"/>
      <c r="I326" s="79"/>
    </row>
    <row r="327" spans="5:9" x14ac:dyDescent="0.2">
      <c r="E327" s="37"/>
      <c r="F327" s="37"/>
      <c r="G327" s="77"/>
      <c r="I327" s="79"/>
    </row>
    <row r="328" spans="5:9" x14ac:dyDescent="0.2">
      <c r="E328" s="37"/>
      <c r="F328" s="37"/>
      <c r="G328" s="77"/>
      <c r="I328" s="79"/>
    </row>
    <row r="329" spans="5:9" x14ac:dyDescent="0.2">
      <c r="E329" s="37"/>
      <c r="F329" s="37"/>
      <c r="G329" s="77"/>
      <c r="I329" s="79"/>
    </row>
  </sheetData>
  <mergeCells count="12">
    <mergeCell ref="L5:P6"/>
    <mergeCell ref="Q5:Q7"/>
    <mergeCell ref="R5:R7"/>
    <mergeCell ref="B6:B7"/>
    <mergeCell ref="F6:F7"/>
    <mergeCell ref="G6:G7"/>
    <mergeCell ref="H6:H7"/>
    <mergeCell ref="C5:E6"/>
    <mergeCell ref="A288:H288"/>
    <mergeCell ref="A290:H290"/>
    <mergeCell ref="A5:A7"/>
    <mergeCell ref="K5:K7"/>
  </mergeCells>
  <conditionalFormatting sqref="K10:R286">
    <cfRule type="cellIs" dxfId="1" priority="2" operator="lessThan">
      <formula>0</formula>
    </cfRule>
  </conditionalFormatting>
  <conditionalFormatting sqref="K185:R185">
    <cfRule type="cellIs" dxfId="0" priority="1" operator="lessThan">
      <formula>0</formula>
    </cfRule>
  </conditionalFormatting>
  <printOptions horizontalCentered="1"/>
  <pageMargins left="0.39370078740157483" right="0.39370078740157483" top="0.35433070866141736" bottom="0.43307086614173229" header="0.19685039370078741" footer="0.19685039370078741"/>
  <pageSetup paperSize="9" scale="79" orientation="portrait" r:id="rId1"/>
  <headerFooter alignWithMargins="0">
    <oddFooter>Page &amp;P of &amp;N</oddFooter>
  </headerFooter>
  <rowBreaks count="3" manualBreakCount="3">
    <brk id="87" max="7" man="1"/>
    <brk id="169" max="7" man="1"/>
    <brk id="25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By Department</vt:lpstr>
      <vt:lpstr>By Agency</vt:lpstr>
      <vt:lpstr>'By Agency'!Print_Area</vt:lpstr>
      <vt:lpstr>'By Department'!Print_Area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Mary Dianne M. Cruz</cp:lastModifiedBy>
  <cp:lastPrinted>2023-02-23T07:09:49Z</cp:lastPrinted>
  <dcterms:created xsi:type="dcterms:W3CDTF">2022-02-16T01:48:30Z</dcterms:created>
  <dcterms:modified xsi:type="dcterms:W3CDTF">2023-02-23T07:10:13Z</dcterms:modified>
</cp:coreProperties>
</file>