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mdcruz\Documents\CPD\ACTUAL DISBURSEMENT (BANK)\bank reports\2023\WEBSITE\For website\February 2023\"/>
    </mc:Choice>
  </mc:AlternateContent>
  <xr:revisionPtr revIDLastSave="0" documentId="13_ncr:1_{E7033721-A3FC-4CB4-B4BE-3CF94797B111}" xr6:coauthVersionLast="36" xr6:coauthVersionMax="36" xr10:uidLastSave="{00000000-0000-0000-0000-000000000000}"/>
  <bookViews>
    <workbookView xWindow="0" yWindow="72" windowWidth="19032" windowHeight="11256" activeTab="1" xr2:uid="{00000000-000D-0000-FFFF-FFFF00000000}"/>
  </bookViews>
  <sheets>
    <sheet name="By Department" sheetId="15" r:id="rId1"/>
    <sheet name="By Agency" sheetId="16" r:id="rId2"/>
    <sheet name="Graph" sheetId="2" r:id="rId3"/>
  </sheets>
  <definedNames>
    <definedName name="_xlnm._FilterDatabase" localSheetId="1" hidden="1">'By Agency'!#REF!</definedName>
    <definedName name="_xlnm.Print_Area" localSheetId="1">'By Agency'!$A$1:$H$294</definedName>
    <definedName name="_xlnm.Print_Area" localSheetId="0">'By Department'!$A$1:$N$65</definedName>
    <definedName name="_xlnm.Print_Area" localSheetId="2">Graph!$A$9:$G$56</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Agency'!$134:$134,'By Agency'!$191:$192,'By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Agency'!$134:$134,'By Agency'!$191:$192,'By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workbook>
</file>

<file path=xl/calcChain.xml><?xml version="1.0" encoding="utf-8"?>
<calcChain xmlns="http://schemas.openxmlformats.org/spreadsheetml/2006/main">
  <c r="C271" i="16" l="1"/>
  <c r="C261" i="16"/>
  <c r="C254" i="16"/>
  <c r="C232" i="16"/>
  <c r="C219" i="16" s="1"/>
  <c r="C213" i="16"/>
  <c r="C204" i="16"/>
  <c r="C195" i="16"/>
  <c r="C187" i="16"/>
  <c r="C181" i="16"/>
  <c r="C171" i="16"/>
  <c r="C150" i="16"/>
  <c r="C145" i="16"/>
  <c r="C141" i="16"/>
  <c r="C138" i="16"/>
  <c r="C133" i="16" s="1"/>
  <c r="C128" i="16"/>
  <c r="C119" i="16"/>
  <c r="C106" i="16"/>
  <c r="C94" i="16"/>
  <c r="C88" i="16"/>
  <c r="C84" i="16"/>
  <c r="C79" i="16"/>
  <c r="C72" i="16"/>
  <c r="C60" i="16"/>
  <c r="C52" i="16"/>
  <c r="C39" i="16"/>
  <c r="C35" i="16"/>
  <c r="C23" i="16"/>
  <c r="C10" i="16"/>
  <c r="H283" i="16"/>
  <c r="D280" i="16"/>
  <c r="D284" i="16" s="1"/>
  <c r="H279" i="16"/>
  <c r="H277" i="16"/>
  <c r="H276" i="16"/>
  <c r="H270" i="16"/>
  <c r="H268" i="16"/>
  <c r="H266" i="16"/>
  <c r="H264" i="16"/>
  <c r="G263" i="16"/>
  <c r="E262" i="16"/>
  <c r="H262" i="16" s="1"/>
  <c r="D261" i="16"/>
  <c r="H260" i="16"/>
  <c r="G259" i="16"/>
  <c r="E258" i="16"/>
  <c r="H258" i="16" s="1"/>
  <c r="G255" i="16"/>
  <c r="H253" i="16"/>
  <c r="H251" i="16"/>
  <c r="E250" i="16"/>
  <c r="F250" i="16" s="1"/>
  <c r="G247" i="16"/>
  <c r="E246" i="16"/>
  <c r="E242" i="16"/>
  <c r="H242" i="16" s="1"/>
  <c r="E235" i="16"/>
  <c r="E234" i="16"/>
  <c r="G234" i="16"/>
  <c r="D232" i="16"/>
  <c r="H218" i="16"/>
  <c r="B213" i="16"/>
  <c r="H212" i="16"/>
  <c r="G208" i="16"/>
  <c r="D204" i="16"/>
  <c r="H203" i="16"/>
  <c r="G200" i="16"/>
  <c r="D195" i="16"/>
  <c r="B195" i="16"/>
  <c r="H194" i="16"/>
  <c r="G192" i="16"/>
  <c r="E191" i="16"/>
  <c r="H191" i="16" s="1"/>
  <c r="B187" i="16"/>
  <c r="H186" i="16"/>
  <c r="G184" i="16"/>
  <c r="G183" i="16"/>
  <c r="E183" i="16"/>
  <c r="F183" i="16" s="1"/>
  <c r="D181" i="16"/>
  <c r="H180" i="16"/>
  <c r="E179" i="16"/>
  <c r="F179" i="16" s="1"/>
  <c r="E175" i="16"/>
  <c r="H175" i="16" s="1"/>
  <c r="E172" i="16"/>
  <c r="B171" i="16"/>
  <c r="H170" i="16"/>
  <c r="E167" i="16"/>
  <c r="G165" i="16"/>
  <c r="E164" i="16"/>
  <c r="F164" i="16" s="1"/>
  <c r="G164" i="16"/>
  <c r="G163" i="16"/>
  <c r="E160" i="16"/>
  <c r="F160" i="16" s="1"/>
  <c r="G160" i="16"/>
  <c r="G159" i="16"/>
  <c r="E156" i="16"/>
  <c r="E153" i="16"/>
  <c r="D150" i="16"/>
  <c r="H149" i="16"/>
  <c r="H147" i="16"/>
  <c r="B145" i="16"/>
  <c r="E142" i="16"/>
  <c r="G139" i="16"/>
  <c r="D138" i="16"/>
  <c r="E134" i="16"/>
  <c r="D128" i="16"/>
  <c r="E126" i="16"/>
  <c r="E121" i="16"/>
  <c r="H118" i="16"/>
  <c r="H105" i="16"/>
  <c r="G91" i="16"/>
  <c r="H87" i="16"/>
  <c r="D84" i="16"/>
  <c r="H83" i="16"/>
  <c r="E82" i="16"/>
  <c r="H82" i="16" s="1"/>
  <c r="B79" i="16"/>
  <c r="H78" i="16"/>
  <c r="D72" i="16"/>
  <c r="H71" i="16"/>
  <c r="G70" i="16"/>
  <c r="G66" i="16"/>
  <c r="G62" i="16"/>
  <c r="D60" i="16"/>
  <c r="B60" i="16"/>
  <c r="H59" i="16"/>
  <c r="G58" i="16"/>
  <c r="G54" i="16"/>
  <c r="D52" i="16"/>
  <c r="B52" i="16"/>
  <c r="H51" i="16"/>
  <c r="G50" i="16"/>
  <c r="H49" i="16"/>
  <c r="H47" i="16"/>
  <c r="G46" i="16"/>
  <c r="G42" i="16"/>
  <c r="D39" i="16"/>
  <c r="H38" i="16"/>
  <c r="D35" i="16"/>
  <c r="H34" i="16"/>
  <c r="E31" i="16"/>
  <c r="G30" i="16"/>
  <c r="E27" i="16"/>
  <c r="G26" i="16"/>
  <c r="D23" i="16"/>
  <c r="H22" i="16"/>
  <c r="H20" i="16"/>
  <c r="E19" i="16"/>
  <c r="H18" i="16"/>
  <c r="H16" i="16"/>
  <c r="E15" i="16"/>
  <c r="G15" i="16"/>
  <c r="G14" i="16"/>
  <c r="E14" i="16"/>
  <c r="G11" i="16"/>
  <c r="D10" i="16"/>
  <c r="C132" i="16" l="1"/>
  <c r="F191" i="16"/>
  <c r="E11" i="16"/>
  <c r="E26" i="16"/>
  <c r="H26" i="16" s="1"/>
  <c r="E184" i="16"/>
  <c r="G19" i="16"/>
  <c r="E30" i="16"/>
  <c r="F30" i="16" s="1"/>
  <c r="G235" i="16"/>
  <c r="E12" i="16"/>
  <c r="F12" i="16" s="1"/>
  <c r="H27" i="16"/>
  <c r="H31" i="16"/>
  <c r="E48" i="16"/>
  <c r="G73" i="16"/>
  <c r="G95" i="16"/>
  <c r="G68" i="16"/>
  <c r="E68" i="16"/>
  <c r="G56" i="16"/>
  <c r="E56" i="16"/>
  <c r="F14" i="16"/>
  <c r="H14" i="16"/>
  <c r="G27" i="16"/>
  <c r="G31" i="16"/>
  <c r="G64" i="16"/>
  <c r="E64" i="16"/>
  <c r="F26" i="16"/>
  <c r="G77" i="16"/>
  <c r="E77" i="16"/>
  <c r="F77" i="16" s="1"/>
  <c r="G81" i="16"/>
  <c r="G82" i="16"/>
  <c r="F82" i="16"/>
  <c r="H153" i="16"/>
  <c r="H19" i="16"/>
  <c r="E44" i="16"/>
  <c r="F44" i="16" s="1"/>
  <c r="G114" i="16"/>
  <c r="E114" i="16"/>
  <c r="E36" i="16"/>
  <c r="E73" i="16"/>
  <c r="E143" i="16"/>
  <c r="G143" i="16"/>
  <c r="H11" i="16"/>
  <c r="H15" i="16"/>
  <c r="E24" i="16"/>
  <c r="F24" i="16" s="1"/>
  <c r="E28" i="16"/>
  <c r="E32" i="16"/>
  <c r="G75" i="16"/>
  <c r="E75" i="16"/>
  <c r="F75" i="16" s="1"/>
  <c r="D94" i="16"/>
  <c r="G102" i="16"/>
  <c r="E102" i="16"/>
  <c r="D119" i="16"/>
  <c r="B10" i="16"/>
  <c r="F11" i="16"/>
  <c r="F15" i="16"/>
  <c r="F19" i="16"/>
  <c r="F27" i="16"/>
  <c r="F31" i="16"/>
  <c r="B88" i="16"/>
  <c r="B106" i="16"/>
  <c r="E122" i="16"/>
  <c r="B84" i="16"/>
  <c r="G107" i="16"/>
  <c r="H121" i="16"/>
  <c r="F121" i="16"/>
  <c r="G135" i="16"/>
  <c r="F142" i="16"/>
  <c r="H142" i="16"/>
  <c r="B23" i="16"/>
  <c r="F32" i="16"/>
  <c r="B35" i="16"/>
  <c r="F36" i="16"/>
  <c r="B39" i="16"/>
  <c r="F48" i="16"/>
  <c r="F56" i="16"/>
  <c r="D79" i="16"/>
  <c r="G98" i="16"/>
  <c r="E98" i="16"/>
  <c r="G117" i="16"/>
  <c r="E117" i="16"/>
  <c r="G12" i="16"/>
  <c r="G24" i="16"/>
  <c r="G28" i="16"/>
  <c r="G32" i="16"/>
  <c r="G36" i="16"/>
  <c r="G40" i="16"/>
  <c r="G44" i="16"/>
  <c r="G48" i="16"/>
  <c r="F73" i="16"/>
  <c r="B72" i="16"/>
  <c r="D106" i="16"/>
  <c r="G116" i="16"/>
  <c r="G125" i="16"/>
  <c r="E125" i="16"/>
  <c r="D145" i="16"/>
  <c r="D141" i="16" s="1"/>
  <c r="E81" i="16"/>
  <c r="F81" i="16" s="1"/>
  <c r="G86" i="16"/>
  <c r="E177" i="16"/>
  <c r="G177" i="16"/>
  <c r="E42" i="16"/>
  <c r="G43" i="16"/>
  <c r="E46" i="16"/>
  <c r="E50" i="16"/>
  <c r="E54" i="16"/>
  <c r="G55" i="16"/>
  <c r="E58" i="16"/>
  <c r="E62" i="16"/>
  <c r="G63" i="16"/>
  <c r="E66" i="16"/>
  <c r="G67" i="16"/>
  <c r="E70" i="16"/>
  <c r="D88" i="16"/>
  <c r="E89" i="16"/>
  <c r="G110" i="16"/>
  <c r="E110" i="16"/>
  <c r="G115" i="16"/>
  <c r="G123" i="16"/>
  <c r="H134" i="16"/>
  <c r="E154" i="16"/>
  <c r="G74" i="16"/>
  <c r="G89" i="16"/>
  <c r="G90" i="16"/>
  <c r="E91" i="16"/>
  <c r="F91" i="16" s="1"/>
  <c r="B94" i="16"/>
  <c r="G103" i="16"/>
  <c r="G122" i="16"/>
  <c r="F122" i="16"/>
  <c r="B128" i="16"/>
  <c r="E139" i="16"/>
  <c r="E146" i="16"/>
  <c r="G167" i="16"/>
  <c r="H167" i="16"/>
  <c r="F167" i="16"/>
  <c r="G109" i="16"/>
  <c r="G121" i="16"/>
  <c r="B138" i="16"/>
  <c r="G144" i="16"/>
  <c r="G126" i="16"/>
  <c r="F126" i="16"/>
  <c r="D133" i="16"/>
  <c r="G134" i="16"/>
  <c r="F134" i="16"/>
  <c r="G152" i="16"/>
  <c r="B150" i="16"/>
  <c r="E155" i="16"/>
  <c r="H156" i="16"/>
  <c r="F156" i="16"/>
  <c r="G129" i="16"/>
  <c r="G136" i="16"/>
  <c r="E159" i="16"/>
  <c r="H172" i="16"/>
  <c r="F172" i="16"/>
  <c r="G120" i="16"/>
  <c r="B141" i="16"/>
  <c r="E157" i="16"/>
  <c r="F157" i="16" s="1"/>
  <c r="E163" i="16"/>
  <c r="F163" i="16" s="1"/>
  <c r="E169" i="16"/>
  <c r="F169" i="16" s="1"/>
  <c r="G169" i="16"/>
  <c r="G97" i="16"/>
  <c r="G113" i="16"/>
  <c r="B119" i="16"/>
  <c r="G155" i="16"/>
  <c r="E176" i="16"/>
  <c r="G142" i="16"/>
  <c r="G146" i="16"/>
  <c r="F153" i="16"/>
  <c r="G153" i="16"/>
  <c r="G154" i="16"/>
  <c r="G172" i="16"/>
  <c r="G188" i="16"/>
  <c r="B204" i="16"/>
  <c r="G157" i="16"/>
  <c r="E168" i="16"/>
  <c r="H179" i="16"/>
  <c r="H184" i="16"/>
  <c r="F184" i="16"/>
  <c r="H160" i="16"/>
  <c r="H164" i="16"/>
  <c r="E165" i="16"/>
  <c r="F165" i="16" s="1"/>
  <c r="G175" i="16"/>
  <c r="F175" i="16"/>
  <c r="E188" i="16"/>
  <c r="G168" i="16"/>
  <c r="H183" i="16"/>
  <c r="B181" i="16"/>
  <c r="G191" i="16"/>
  <c r="G156" i="16"/>
  <c r="D171" i="16"/>
  <c r="G179" i="16"/>
  <c r="D187" i="16"/>
  <c r="E238" i="16"/>
  <c r="G176" i="16"/>
  <c r="G196" i="16"/>
  <c r="G198" i="16"/>
  <c r="G202" i="16"/>
  <c r="E210" i="16"/>
  <c r="F210" i="16" s="1"/>
  <c r="G222" i="16"/>
  <c r="G225" i="16"/>
  <c r="E231" i="16"/>
  <c r="E200" i="16"/>
  <c r="F200" i="16" s="1"/>
  <c r="G216" i="16"/>
  <c r="B232" i="16"/>
  <c r="H246" i="16"/>
  <c r="F246" i="16"/>
  <c r="G221" i="16"/>
  <c r="G224" i="16"/>
  <c r="E224" i="16"/>
  <c r="G206" i="16"/>
  <c r="G207" i="16"/>
  <c r="G210" i="16"/>
  <c r="D213" i="16"/>
  <c r="D219" i="16"/>
  <c r="E208" i="16"/>
  <c r="E216" i="16"/>
  <c r="G220" i="16"/>
  <c r="E220" i="16"/>
  <c r="F220" i="16" s="1"/>
  <c r="H234" i="16"/>
  <c r="F234" i="16"/>
  <c r="H235" i="16"/>
  <c r="E202" i="16"/>
  <c r="E192" i="16"/>
  <c r="E196" i="16"/>
  <c r="F235" i="16"/>
  <c r="E239" i="16"/>
  <c r="D254" i="16"/>
  <c r="G226" i="16"/>
  <c r="G230" i="16"/>
  <c r="G242" i="16"/>
  <c r="E243" i="16"/>
  <c r="G229" i="16"/>
  <c r="G236" i="16"/>
  <c r="F238" i="16"/>
  <c r="G246" i="16"/>
  <c r="E247" i="16"/>
  <c r="G258" i="16"/>
  <c r="F258" i="16"/>
  <c r="G231" i="16"/>
  <c r="G237" i="16"/>
  <c r="G238" i="16"/>
  <c r="G239" i="16"/>
  <c r="H250" i="16"/>
  <c r="G214" i="16"/>
  <c r="E240" i="16"/>
  <c r="F240" i="16" s="1"/>
  <c r="G250" i="16"/>
  <c r="B254" i="16"/>
  <c r="G243" i="16"/>
  <c r="G262" i="16"/>
  <c r="F262" i="16"/>
  <c r="B261" i="16"/>
  <c r="C280" i="16"/>
  <c r="E281" i="16"/>
  <c r="F281" i="16" s="1"/>
  <c r="G211" i="16"/>
  <c r="G215" i="16"/>
  <c r="E222" i="16"/>
  <c r="E226" i="16"/>
  <c r="G227" i="16"/>
  <c r="E230" i="16"/>
  <c r="G240" i="16"/>
  <c r="F242" i="16"/>
  <c r="D271" i="16"/>
  <c r="G265" i="16"/>
  <c r="G267" i="16"/>
  <c r="B271" i="16"/>
  <c r="B280" i="16"/>
  <c r="G281" i="16"/>
  <c r="E255" i="16"/>
  <c r="E259" i="16"/>
  <c r="E263" i="16"/>
  <c r="E261" i="16" s="1"/>
  <c r="E267" i="16"/>
  <c r="B219" i="16" l="1"/>
  <c r="H30" i="16"/>
  <c r="H255" i="16"/>
  <c r="F255" i="16"/>
  <c r="H261" i="16"/>
  <c r="E257" i="16"/>
  <c r="E227" i="16"/>
  <c r="H192" i="16"/>
  <c r="F192" i="16"/>
  <c r="H216" i="16"/>
  <c r="E217" i="16"/>
  <c r="H200" i="16"/>
  <c r="E209" i="16"/>
  <c r="E190" i="16"/>
  <c r="H165" i="16"/>
  <c r="E130" i="16"/>
  <c r="H159" i="16"/>
  <c r="F159" i="16"/>
  <c r="E140" i="16"/>
  <c r="G140" i="16"/>
  <c r="E158" i="16"/>
  <c r="E124" i="16"/>
  <c r="H89" i="16"/>
  <c r="F58" i="16"/>
  <c r="H58" i="16"/>
  <c r="H177" i="16"/>
  <c r="E111" i="16"/>
  <c r="H117" i="16"/>
  <c r="F117" i="16"/>
  <c r="F89" i="16"/>
  <c r="G65" i="16"/>
  <c r="E65" i="16"/>
  <c r="E21" i="16"/>
  <c r="G21" i="16"/>
  <c r="E249" i="16"/>
  <c r="G249" i="16"/>
  <c r="H226" i="16"/>
  <c r="F226" i="16"/>
  <c r="B284" i="16"/>
  <c r="G257" i="16"/>
  <c r="H240" i="16"/>
  <c r="G244" i="16"/>
  <c r="E244" i="16"/>
  <c r="H243" i="16"/>
  <c r="F243" i="16"/>
  <c r="G189" i="16"/>
  <c r="E189" i="16"/>
  <c r="E206" i="16"/>
  <c r="H238" i="16"/>
  <c r="H169" i="16"/>
  <c r="E120" i="16"/>
  <c r="E152" i="16"/>
  <c r="G138" i="16"/>
  <c r="B133" i="16"/>
  <c r="G178" i="16"/>
  <c r="E178" i="16"/>
  <c r="H91" i="16"/>
  <c r="H154" i="16"/>
  <c r="F154" i="16"/>
  <c r="E115" i="16"/>
  <c r="E55" i="16"/>
  <c r="H98" i="16"/>
  <c r="F98" i="16"/>
  <c r="E107" i="16"/>
  <c r="E104" i="16"/>
  <c r="G104" i="16"/>
  <c r="H32" i="16"/>
  <c r="E29" i="16"/>
  <c r="G29" i="16"/>
  <c r="H114" i="16"/>
  <c r="F114" i="16"/>
  <c r="G261" i="16"/>
  <c r="E245" i="16"/>
  <c r="E223" i="16"/>
  <c r="H239" i="16"/>
  <c r="F239" i="16"/>
  <c r="G228" i="16"/>
  <c r="E228" i="16"/>
  <c r="F208" i="16"/>
  <c r="H208" i="16"/>
  <c r="H224" i="16"/>
  <c r="H231" i="16"/>
  <c r="F231" i="16"/>
  <c r="E205" i="16"/>
  <c r="E185" i="16"/>
  <c r="G185" i="16"/>
  <c r="H168" i="16"/>
  <c r="F168" i="16"/>
  <c r="E113" i="16"/>
  <c r="H110" i="16"/>
  <c r="F110" i="16"/>
  <c r="F54" i="16"/>
  <c r="H54" i="16"/>
  <c r="E86" i="16"/>
  <c r="G61" i="16"/>
  <c r="E61" i="16"/>
  <c r="H77" i="16"/>
  <c r="H64" i="16"/>
  <c r="H68" i="16"/>
  <c r="G272" i="16"/>
  <c r="E272" i="16"/>
  <c r="G241" i="16"/>
  <c r="E241" i="16"/>
  <c r="H222" i="16"/>
  <c r="F222" i="16"/>
  <c r="G252" i="16"/>
  <c r="E252" i="16"/>
  <c r="E225" i="16"/>
  <c r="E199" i="16"/>
  <c r="G199" i="16"/>
  <c r="E182" i="16"/>
  <c r="G182" i="16"/>
  <c r="H188" i="16"/>
  <c r="F188" i="16"/>
  <c r="E174" i="16"/>
  <c r="G205" i="16"/>
  <c r="E109" i="16"/>
  <c r="H163" i="16"/>
  <c r="G124" i="16"/>
  <c r="G209" i="16"/>
  <c r="E137" i="16"/>
  <c r="E145" i="16"/>
  <c r="H146" i="16"/>
  <c r="F146" i="16"/>
  <c r="F70" i="16"/>
  <c r="H70" i="16"/>
  <c r="F50" i="16"/>
  <c r="H50" i="16"/>
  <c r="E85" i="16"/>
  <c r="G85" i="16"/>
  <c r="F68" i="16"/>
  <c r="E90" i="16"/>
  <c r="H28" i="16"/>
  <c r="E25" i="16"/>
  <c r="G25" i="16"/>
  <c r="H48" i="16"/>
  <c r="H267" i="16"/>
  <c r="F267" i="16"/>
  <c r="G273" i="16"/>
  <c r="E273" i="16"/>
  <c r="C284" i="16"/>
  <c r="G278" i="16"/>
  <c r="E278" i="16"/>
  <c r="E215" i="16"/>
  <c r="F216" i="16"/>
  <c r="E236" i="16"/>
  <c r="H202" i="16"/>
  <c r="F202" i="16"/>
  <c r="H220" i="16"/>
  <c r="E207" i="16"/>
  <c r="E161" i="16"/>
  <c r="G161" i="16"/>
  <c r="H176" i="16"/>
  <c r="F176" i="16"/>
  <c r="E101" i="16"/>
  <c r="H157" i="16"/>
  <c r="E151" i="16"/>
  <c r="G151" i="16"/>
  <c r="H155" i="16"/>
  <c r="F155" i="16"/>
  <c r="G133" i="16"/>
  <c r="G137" i="16"/>
  <c r="E103" i="16"/>
  <c r="E67" i="16"/>
  <c r="F46" i="16"/>
  <c r="H46" i="16"/>
  <c r="G158" i="16"/>
  <c r="H81" i="16"/>
  <c r="H125" i="16"/>
  <c r="F125" i="16"/>
  <c r="E96" i="16"/>
  <c r="G96" i="16"/>
  <c r="F64" i="16"/>
  <c r="E99" i="16"/>
  <c r="H122" i="16"/>
  <c r="G53" i="16"/>
  <c r="E53" i="16"/>
  <c r="G76" i="16"/>
  <c r="E76" i="16"/>
  <c r="H56" i="16"/>
  <c r="H263" i="16"/>
  <c r="F263" i="16"/>
  <c r="F261" i="16" s="1"/>
  <c r="G269" i="16"/>
  <c r="E269" i="16"/>
  <c r="E237" i="16"/>
  <c r="E211" i="16"/>
  <c r="G233" i="16"/>
  <c r="E233" i="16"/>
  <c r="G282" i="16"/>
  <c r="E282" i="16"/>
  <c r="E280" i="16" s="1"/>
  <c r="E229" i="16"/>
  <c r="E221" i="16"/>
  <c r="G217" i="16"/>
  <c r="G190" i="16"/>
  <c r="E97" i="16"/>
  <c r="E112" i="16"/>
  <c r="G112" i="16"/>
  <c r="D132" i="16"/>
  <c r="D275" i="16" s="1"/>
  <c r="G162" i="16"/>
  <c r="E162" i="16"/>
  <c r="G130" i="16"/>
  <c r="G128" i="16" s="1"/>
  <c r="F66" i="16"/>
  <c r="H66" i="16"/>
  <c r="E43" i="16"/>
  <c r="G101" i="16"/>
  <c r="F28" i="16"/>
  <c r="G99" i="16"/>
  <c r="G57" i="16"/>
  <c r="E57" i="16"/>
  <c r="H24" i="16"/>
  <c r="H143" i="16"/>
  <c r="F143" i="16"/>
  <c r="E17" i="16"/>
  <c r="G17" i="16"/>
  <c r="G69" i="16"/>
  <c r="E69" i="16"/>
  <c r="E13" i="16"/>
  <c r="E10" i="16" s="1"/>
  <c r="G13" i="16"/>
  <c r="E40" i="16"/>
  <c r="E95" i="16"/>
  <c r="G41" i="16"/>
  <c r="E41" i="16"/>
  <c r="H12" i="16"/>
  <c r="H281" i="16"/>
  <c r="G248" i="16"/>
  <c r="E248" i="16"/>
  <c r="H196" i="16"/>
  <c r="F196" i="16"/>
  <c r="H259" i="16"/>
  <c r="F259" i="16"/>
  <c r="H247" i="16"/>
  <c r="F247" i="16"/>
  <c r="E201" i="16"/>
  <c r="H210" i="16"/>
  <c r="E198" i="16"/>
  <c r="E173" i="16"/>
  <c r="G173" i="16"/>
  <c r="G166" i="16"/>
  <c r="E166" i="16"/>
  <c r="E148" i="16"/>
  <c r="G148" i="16"/>
  <c r="E108" i="16"/>
  <c r="G108" i="16"/>
  <c r="E74" i="16"/>
  <c r="E63" i="16"/>
  <c r="F42" i="16"/>
  <c r="H42" i="16"/>
  <c r="E116" i="16"/>
  <c r="E135" i="16"/>
  <c r="G92" i="16"/>
  <c r="E92" i="16"/>
  <c r="H102" i="16"/>
  <c r="F102" i="16"/>
  <c r="H75" i="16"/>
  <c r="G256" i="16"/>
  <c r="E256" i="16"/>
  <c r="E265" i="16"/>
  <c r="H230" i="16"/>
  <c r="F230" i="16"/>
  <c r="G245" i="16"/>
  <c r="E214" i="16"/>
  <c r="G223" i="16"/>
  <c r="G193" i="16"/>
  <c r="E193" i="16"/>
  <c r="G201" i="16"/>
  <c r="F224" i="16"/>
  <c r="F177" i="16"/>
  <c r="G174" i="16"/>
  <c r="G145" i="16"/>
  <c r="G197" i="16"/>
  <c r="E197" i="16"/>
  <c r="E136" i="16"/>
  <c r="E144" i="16"/>
  <c r="H139" i="16"/>
  <c r="F139" i="16"/>
  <c r="E129" i="16"/>
  <c r="E123" i="16"/>
  <c r="F62" i="16"/>
  <c r="H62" i="16"/>
  <c r="E100" i="16"/>
  <c r="G100" i="16"/>
  <c r="G111" i="16"/>
  <c r="G80" i="16"/>
  <c r="E80" i="16"/>
  <c r="H73" i="16"/>
  <c r="E33" i="16"/>
  <c r="G33" i="16"/>
  <c r="H36" i="16"/>
  <c r="H44" i="16"/>
  <c r="G45" i="16"/>
  <c r="E45" i="16"/>
  <c r="E37" i="16"/>
  <c r="E35" i="16" s="1"/>
  <c r="G37" i="16"/>
  <c r="G195" i="16" l="1"/>
  <c r="E254" i="16"/>
  <c r="H254" i="16" s="1"/>
  <c r="G23" i="16"/>
  <c r="E195" i="16"/>
  <c r="E187" i="16"/>
  <c r="H187" i="16" s="1"/>
  <c r="E88" i="16"/>
  <c r="H88" i="16" s="1"/>
  <c r="H195" i="16"/>
  <c r="H10" i="16"/>
  <c r="H80" i="16"/>
  <c r="F80" i="16"/>
  <c r="E79" i="16"/>
  <c r="H92" i="16"/>
  <c r="F92" i="16"/>
  <c r="H211" i="16"/>
  <c r="F211" i="16"/>
  <c r="H96" i="16"/>
  <c r="F96" i="16"/>
  <c r="H103" i="16"/>
  <c r="F103" i="16"/>
  <c r="H278" i="16"/>
  <c r="F278" i="16"/>
  <c r="E284" i="16"/>
  <c r="H25" i="16"/>
  <c r="F25" i="16"/>
  <c r="E271" i="16"/>
  <c r="H272" i="16"/>
  <c r="F272" i="16"/>
  <c r="G213" i="16"/>
  <c r="G280" i="16"/>
  <c r="H189" i="16"/>
  <c r="F189" i="16"/>
  <c r="H158" i="16"/>
  <c r="F158" i="16"/>
  <c r="H33" i="16"/>
  <c r="F33" i="16"/>
  <c r="G79" i="16"/>
  <c r="G254" i="16"/>
  <c r="H166" i="16"/>
  <c r="F166" i="16"/>
  <c r="E94" i="16"/>
  <c r="H95" i="16"/>
  <c r="F95" i="16"/>
  <c r="H69" i="16"/>
  <c r="F69" i="16"/>
  <c r="E232" i="16"/>
  <c r="H233" i="16"/>
  <c r="F233" i="16"/>
  <c r="G52" i="16"/>
  <c r="G150" i="16"/>
  <c r="H101" i="16"/>
  <c r="F101" i="16"/>
  <c r="H161" i="16"/>
  <c r="F161" i="16"/>
  <c r="H145" i="16"/>
  <c r="G39" i="16"/>
  <c r="H249" i="16"/>
  <c r="F249" i="16"/>
  <c r="H65" i="16"/>
  <c r="F65" i="16"/>
  <c r="C275" i="16"/>
  <c r="H123" i="16"/>
  <c r="F123" i="16"/>
  <c r="H193" i="16"/>
  <c r="F193" i="16"/>
  <c r="H135" i="16"/>
  <c r="F135" i="16"/>
  <c r="H74" i="16"/>
  <c r="F74" i="16"/>
  <c r="H248" i="16"/>
  <c r="F248" i="16"/>
  <c r="H112" i="16"/>
  <c r="F112" i="16"/>
  <c r="H221" i="16"/>
  <c r="F221" i="16"/>
  <c r="G232" i="16"/>
  <c r="H237" i="16"/>
  <c r="F237" i="16"/>
  <c r="G284" i="16"/>
  <c r="H199" i="16"/>
  <c r="F199" i="16"/>
  <c r="G271" i="16"/>
  <c r="E204" i="16"/>
  <c r="H205" i="16"/>
  <c r="F205" i="16"/>
  <c r="H29" i="16"/>
  <c r="F29" i="16"/>
  <c r="E106" i="16"/>
  <c r="H107" i="16"/>
  <c r="F107" i="16"/>
  <c r="H111" i="16"/>
  <c r="F111" i="16"/>
  <c r="H209" i="16"/>
  <c r="F209" i="16"/>
  <c r="E72" i="16"/>
  <c r="H144" i="16"/>
  <c r="F144" i="16"/>
  <c r="H116" i="16"/>
  <c r="F116" i="16"/>
  <c r="E23" i="16"/>
  <c r="H269" i="16"/>
  <c r="F269" i="16"/>
  <c r="H151" i="16"/>
  <c r="F151" i="16"/>
  <c r="E150" i="16"/>
  <c r="H207" i="16"/>
  <c r="F207" i="16"/>
  <c r="H236" i="16"/>
  <c r="F236" i="16"/>
  <c r="H109" i="16"/>
  <c r="F109" i="16"/>
  <c r="H225" i="16"/>
  <c r="F225" i="16"/>
  <c r="H61" i="16"/>
  <c r="F61" i="16"/>
  <c r="E60" i="16"/>
  <c r="G35" i="16"/>
  <c r="H55" i="16"/>
  <c r="F55" i="16"/>
  <c r="G141" i="16"/>
  <c r="G132" i="16" s="1"/>
  <c r="G119" i="16"/>
  <c r="F130" i="16"/>
  <c r="H37" i="16"/>
  <c r="F37" i="16"/>
  <c r="H100" i="16"/>
  <c r="F100" i="16"/>
  <c r="E128" i="16"/>
  <c r="F129" i="16"/>
  <c r="H136" i="16"/>
  <c r="F136" i="16"/>
  <c r="H108" i="16"/>
  <c r="F108" i="16"/>
  <c r="H40" i="16"/>
  <c r="E39" i="16"/>
  <c r="F40" i="16"/>
  <c r="H97" i="16"/>
  <c r="F97" i="16"/>
  <c r="H229" i="16"/>
  <c r="F229" i="16"/>
  <c r="H76" i="16"/>
  <c r="F76" i="16"/>
  <c r="H99" i="16"/>
  <c r="F99" i="16"/>
  <c r="H67" i="16"/>
  <c r="F67" i="16"/>
  <c r="H273" i="16"/>
  <c r="F273" i="16"/>
  <c r="G84" i="16"/>
  <c r="H137" i="16"/>
  <c r="F137" i="16"/>
  <c r="G181" i="16"/>
  <c r="H223" i="16"/>
  <c r="F223" i="16"/>
  <c r="G72" i="16"/>
  <c r="H178" i="16"/>
  <c r="F178" i="16"/>
  <c r="H152" i="16"/>
  <c r="F152" i="16"/>
  <c r="H227" i="16"/>
  <c r="F227" i="16"/>
  <c r="H35" i="16"/>
  <c r="H265" i="16"/>
  <c r="F265" i="16"/>
  <c r="H173" i="16"/>
  <c r="E171" i="16"/>
  <c r="F173" i="16"/>
  <c r="H280" i="16"/>
  <c r="H41" i="16"/>
  <c r="F41" i="16"/>
  <c r="H17" i="16"/>
  <c r="F17" i="16"/>
  <c r="H162" i="16"/>
  <c r="F162" i="16"/>
  <c r="G204" i="16"/>
  <c r="H241" i="16"/>
  <c r="F241" i="16"/>
  <c r="G60" i="16"/>
  <c r="H86" i="16"/>
  <c r="F86" i="16"/>
  <c r="H115" i="16"/>
  <c r="F115" i="16"/>
  <c r="E119" i="16"/>
  <c r="H120" i="16"/>
  <c r="F120" i="16"/>
  <c r="G94" i="16"/>
  <c r="E138" i="16"/>
  <c r="E133" i="16" s="1"/>
  <c r="H217" i="16"/>
  <c r="F217" i="16"/>
  <c r="H45" i="16"/>
  <c r="F45" i="16"/>
  <c r="D286" i="16"/>
  <c r="H197" i="16"/>
  <c r="F197" i="16"/>
  <c r="H201" i="16"/>
  <c r="F201" i="16"/>
  <c r="H57" i="16"/>
  <c r="F57" i="16"/>
  <c r="H43" i="16"/>
  <c r="F43" i="16"/>
  <c r="H282" i="16"/>
  <c r="F282" i="16"/>
  <c r="G88" i="16"/>
  <c r="H90" i="16"/>
  <c r="F90" i="16"/>
  <c r="H113" i="16"/>
  <c r="F113" i="16"/>
  <c r="H228" i="16"/>
  <c r="F228" i="16"/>
  <c r="H245" i="16"/>
  <c r="F245" i="16"/>
  <c r="H206" i="16"/>
  <c r="F206" i="16"/>
  <c r="H244" i="16"/>
  <c r="F244" i="16"/>
  <c r="H21" i="16"/>
  <c r="F21" i="16"/>
  <c r="G106" i="16"/>
  <c r="H257" i="16"/>
  <c r="F257" i="16"/>
  <c r="E213" i="16"/>
  <c r="H214" i="16"/>
  <c r="F214" i="16"/>
  <c r="H256" i="16"/>
  <c r="F256" i="16"/>
  <c r="G10" i="16"/>
  <c r="H63" i="16"/>
  <c r="F63" i="16"/>
  <c r="H148" i="16"/>
  <c r="F148" i="16"/>
  <c r="H198" i="16"/>
  <c r="F198" i="16"/>
  <c r="H13" i="16"/>
  <c r="F13" i="16"/>
  <c r="E141" i="16"/>
  <c r="G171" i="16"/>
  <c r="H53" i="16"/>
  <c r="F53" i="16"/>
  <c r="E52" i="16"/>
  <c r="G187" i="16"/>
  <c r="H215" i="16"/>
  <c r="F215" i="16"/>
  <c r="E84" i="16"/>
  <c r="H85" i="16"/>
  <c r="F85" i="16"/>
  <c r="F145" i="16"/>
  <c r="H174" i="16"/>
  <c r="F174" i="16"/>
  <c r="E181" i="16"/>
  <c r="H182" i="16"/>
  <c r="F182" i="16"/>
  <c r="H252" i="16"/>
  <c r="F252" i="16"/>
  <c r="H185" i="16"/>
  <c r="F185" i="16"/>
  <c r="H104" i="16"/>
  <c r="F104" i="16"/>
  <c r="B132" i="16"/>
  <c r="H124" i="16"/>
  <c r="F124" i="16"/>
  <c r="H140" i="16"/>
  <c r="F140" i="16"/>
  <c r="H190" i="16"/>
  <c r="F190" i="16"/>
  <c r="E132" i="16" l="1"/>
  <c r="H133" i="16"/>
  <c r="F213" i="16"/>
  <c r="F10" i="16"/>
  <c r="H52" i="16"/>
  <c r="F119" i="16"/>
  <c r="F88" i="16"/>
  <c r="H106" i="16"/>
  <c r="H284" i="16"/>
  <c r="H79" i="16"/>
  <c r="H181" i="16"/>
  <c r="H84" i="16"/>
  <c r="F52" i="16"/>
  <c r="H213" i="16"/>
  <c r="F39" i="16"/>
  <c r="F150" i="16"/>
  <c r="F94" i="16"/>
  <c r="F271" i="16"/>
  <c r="F79" i="16"/>
  <c r="H39" i="16"/>
  <c r="H119" i="16"/>
  <c r="F35" i="16"/>
  <c r="F187" i="16"/>
  <c r="F232" i="16"/>
  <c r="F219" i="16" s="1"/>
  <c r="H94" i="16"/>
  <c r="F171" i="16"/>
  <c r="B275" i="16"/>
  <c r="F280" i="16"/>
  <c r="F284" i="16" s="1"/>
  <c r="H271" i="16"/>
  <c r="H141" i="16"/>
  <c r="F195" i="16"/>
  <c r="H171" i="16"/>
  <c r="G219" i="16"/>
  <c r="G275" i="16" s="1"/>
  <c r="F128" i="16"/>
  <c r="H60" i="16"/>
  <c r="H72" i="16"/>
  <c r="F204" i="16"/>
  <c r="H232" i="16"/>
  <c r="E219" i="16"/>
  <c r="E275" i="16" s="1"/>
  <c r="H138" i="16"/>
  <c r="F138" i="16"/>
  <c r="F133" i="16" s="1"/>
  <c r="F60" i="16"/>
  <c r="H23" i="16"/>
  <c r="F254" i="16"/>
  <c r="F106" i="16"/>
  <c r="F72" i="16"/>
  <c r="F23" i="16"/>
  <c r="F84" i="16"/>
  <c r="H150" i="16"/>
  <c r="H204" i="16"/>
  <c r="F141" i="16"/>
  <c r="F181" i="16"/>
  <c r="C286" i="16"/>
  <c r="H275" i="16" l="1"/>
  <c r="E286" i="16"/>
  <c r="F132" i="16"/>
  <c r="G286" i="16"/>
  <c r="H219" i="16"/>
  <c r="H132" i="16"/>
  <c r="B286" i="16"/>
  <c r="H286" i="16" l="1"/>
  <c r="F275" i="16"/>
  <c r="F286" i="16" l="1"/>
  <c r="M54" i="15" l="1"/>
  <c r="J54" i="15"/>
  <c r="M53" i="15"/>
  <c r="H53" i="15"/>
  <c r="J53" i="15"/>
  <c r="I53" i="15"/>
  <c r="I51" i="15"/>
  <c r="F49" i="15"/>
  <c r="E47" i="15"/>
  <c r="I47" i="15"/>
  <c r="L46" i="15"/>
  <c r="J46" i="15"/>
  <c r="L45" i="15"/>
  <c r="I45" i="15"/>
  <c r="M44" i="15"/>
  <c r="M43" i="15"/>
  <c r="J43" i="15"/>
  <c r="H43" i="15"/>
  <c r="E43" i="15"/>
  <c r="M42" i="15"/>
  <c r="L42" i="15"/>
  <c r="I42" i="15"/>
  <c r="L41" i="15"/>
  <c r="I41" i="15"/>
  <c r="I40" i="15"/>
  <c r="K40" i="15" s="1"/>
  <c r="J40" i="15"/>
  <c r="M39" i="15"/>
  <c r="H39" i="15"/>
  <c r="J39" i="15"/>
  <c r="L38" i="15"/>
  <c r="I37" i="15"/>
  <c r="L37" i="15"/>
  <c r="I36" i="15"/>
  <c r="M36" i="15"/>
  <c r="M35" i="15"/>
  <c r="J35" i="15"/>
  <c r="L35" i="15"/>
  <c r="E35" i="15"/>
  <c r="M34" i="15"/>
  <c r="L34" i="15"/>
  <c r="I34" i="15"/>
  <c r="I33" i="15"/>
  <c r="L32" i="15"/>
  <c r="I32" i="15"/>
  <c r="K32" i="15" s="1"/>
  <c r="M32" i="15"/>
  <c r="J32" i="15"/>
  <c r="M31" i="15"/>
  <c r="J31" i="15"/>
  <c r="E31" i="15"/>
  <c r="L30" i="15"/>
  <c r="I30" i="15"/>
  <c r="I29" i="15"/>
  <c r="J29" i="15"/>
  <c r="J27" i="15"/>
  <c r="H27" i="15"/>
  <c r="L26" i="15"/>
  <c r="E26" i="15"/>
  <c r="M26" i="15"/>
  <c r="I26" i="15"/>
  <c r="J25" i="15"/>
  <c r="H25" i="15"/>
  <c r="I25" i="15"/>
  <c r="K25" i="15" s="1"/>
  <c r="M24" i="15"/>
  <c r="M23" i="15"/>
  <c r="H21" i="15"/>
  <c r="J20" i="15"/>
  <c r="I20" i="15"/>
  <c r="K20" i="15" s="1"/>
  <c r="L19" i="15"/>
  <c r="J16" i="15"/>
  <c r="M15" i="15"/>
  <c r="H15" i="15"/>
  <c r="J15" i="15"/>
  <c r="E15" i="15"/>
  <c r="J14" i="15"/>
  <c r="I14" i="15"/>
  <c r="J13" i="15"/>
  <c r="L13" i="15"/>
  <c r="I12" i="15"/>
  <c r="J12" i="15"/>
  <c r="E19" i="15" l="1"/>
  <c r="L25" i="15"/>
  <c r="H28" i="15"/>
  <c r="H47" i="15"/>
  <c r="K53" i="15"/>
  <c r="G10" i="15"/>
  <c r="G8" i="15" s="1"/>
  <c r="E14" i="15"/>
  <c r="L17" i="15"/>
  <c r="J18" i="15"/>
  <c r="H22" i="15"/>
  <c r="J23" i="15"/>
  <c r="M27" i="15"/>
  <c r="I38" i="15"/>
  <c r="J47" i="15"/>
  <c r="L16" i="15"/>
  <c r="J17" i="15"/>
  <c r="L18" i="15"/>
  <c r="L22" i="15"/>
  <c r="E34" i="15"/>
  <c r="I46" i="15"/>
  <c r="K46" i="15" s="1"/>
  <c r="M47" i="15"/>
  <c r="E51" i="15"/>
  <c r="E53" i="15"/>
  <c r="I17" i="15"/>
  <c r="M18" i="15"/>
  <c r="J19" i="15"/>
  <c r="H20" i="15"/>
  <c r="H30" i="15"/>
  <c r="E38" i="15"/>
  <c r="E42" i="15"/>
  <c r="K47" i="15"/>
  <c r="L53" i="15"/>
  <c r="M19" i="15"/>
  <c r="J30" i="15"/>
  <c r="E46" i="15"/>
  <c r="L14" i="15"/>
  <c r="M12" i="15"/>
  <c r="I18" i="15"/>
  <c r="K18" i="15" s="1"/>
  <c r="I22" i="15"/>
  <c r="L27" i="15"/>
  <c r="J28" i="15"/>
  <c r="J34" i="15"/>
  <c r="K34" i="15" s="1"/>
  <c r="J36" i="15"/>
  <c r="K36" i="15" s="1"/>
  <c r="I44" i="15"/>
  <c r="K44" i="15" s="1"/>
  <c r="C49" i="15"/>
  <c r="L49" i="15" s="1"/>
  <c r="L51" i="15"/>
  <c r="H12" i="15"/>
  <c r="L20" i="15"/>
  <c r="J24" i="15"/>
  <c r="M30" i="15"/>
  <c r="H32" i="15"/>
  <c r="H35" i="15"/>
  <c r="N35" i="15" s="1"/>
  <c r="M40" i="15"/>
  <c r="J44" i="15"/>
  <c r="L47" i="15"/>
  <c r="D49" i="15"/>
  <c r="K12" i="15"/>
  <c r="K29" i="15"/>
  <c r="E21" i="15"/>
  <c r="I23" i="15"/>
  <c r="K23" i="15" s="1"/>
  <c r="E28" i="15"/>
  <c r="J41" i="15"/>
  <c r="K41" i="15" s="1"/>
  <c r="E41" i="15"/>
  <c r="J22" i="15"/>
  <c r="K22" i="15" s="1"/>
  <c r="L31" i="15"/>
  <c r="E36" i="15"/>
  <c r="I39" i="15"/>
  <c r="K39" i="15" s="1"/>
  <c r="E13" i="15"/>
  <c r="H14" i="15"/>
  <c r="I15" i="15"/>
  <c r="K15" i="15" s="1"/>
  <c r="M16" i="15"/>
  <c r="E18" i="15"/>
  <c r="H19" i="15"/>
  <c r="E20" i="15"/>
  <c r="N20" i="15"/>
  <c r="M21" i="15"/>
  <c r="E23" i="15"/>
  <c r="I24" i="15"/>
  <c r="K24" i="15" s="1"/>
  <c r="H33" i="15"/>
  <c r="H38" i="15"/>
  <c r="M41" i="15"/>
  <c r="I43" i="15"/>
  <c r="K43" i="15" s="1"/>
  <c r="I54" i="15"/>
  <c r="K54" i="15" s="1"/>
  <c r="E54" i="15"/>
  <c r="H24" i="15"/>
  <c r="E33" i="15"/>
  <c r="J33" i="15"/>
  <c r="J45" i="15"/>
  <c r="E45" i="15"/>
  <c r="L12" i="15"/>
  <c r="H13" i="15"/>
  <c r="N15" i="15"/>
  <c r="H16" i="15"/>
  <c r="I21" i="15"/>
  <c r="M22" i="15"/>
  <c r="L23" i="15"/>
  <c r="E25" i="15"/>
  <c r="H26" i="15"/>
  <c r="I27" i="15"/>
  <c r="K27" i="15" s="1"/>
  <c r="M28" i="15"/>
  <c r="L29" i="15"/>
  <c r="E30" i="15"/>
  <c r="H31" i="15"/>
  <c r="E32" i="15"/>
  <c r="M33" i="15"/>
  <c r="L36" i="15"/>
  <c r="J38" i="15"/>
  <c r="E39" i="15"/>
  <c r="M45" i="15"/>
  <c r="M29" i="15"/>
  <c r="L44" i="15"/>
  <c r="H44" i="15"/>
  <c r="I49" i="15"/>
  <c r="M13" i="15"/>
  <c r="I16" i="15"/>
  <c r="K16" i="15" s="1"/>
  <c r="L24" i="15"/>
  <c r="J26" i="15"/>
  <c r="K26" i="15" s="1"/>
  <c r="K33" i="15"/>
  <c r="L39" i="15"/>
  <c r="H42" i="15"/>
  <c r="K45" i="15"/>
  <c r="H51" i="15"/>
  <c r="M51" i="15"/>
  <c r="G49" i="15"/>
  <c r="M49" i="15" s="1"/>
  <c r="J51" i="15"/>
  <c r="J49" i="15" s="1"/>
  <c r="L54" i="15"/>
  <c r="K37" i="15"/>
  <c r="K30" i="15"/>
  <c r="C10" i="15"/>
  <c r="E12" i="15"/>
  <c r="J21" i="15"/>
  <c r="D10" i="15"/>
  <c r="D8" i="15" s="1"/>
  <c r="I13" i="15"/>
  <c r="K13" i="15" s="1"/>
  <c r="K14" i="15"/>
  <c r="M14" i="15"/>
  <c r="L15" i="15"/>
  <c r="E17" i="15"/>
  <c r="H18" i="15"/>
  <c r="I19" i="15"/>
  <c r="K19" i="15" s="1"/>
  <c r="M20" i="15"/>
  <c r="L21" i="15"/>
  <c r="E22" i="15"/>
  <c r="H23" i="15"/>
  <c r="E24" i="15"/>
  <c r="M25" i="15"/>
  <c r="E27" i="15"/>
  <c r="I28" i="15"/>
  <c r="K28" i="15" s="1"/>
  <c r="L33" i="15"/>
  <c r="I35" i="15"/>
  <c r="K35" i="15" s="1"/>
  <c r="H36" i="15"/>
  <c r="E37" i="15"/>
  <c r="J37" i="15"/>
  <c r="M38" i="15"/>
  <c r="E40" i="15"/>
  <c r="J42" i="15"/>
  <c r="K42" i="15" s="1"/>
  <c r="L43" i="15"/>
  <c r="H46" i="15"/>
  <c r="M46" i="15"/>
  <c r="N53" i="15"/>
  <c r="K17" i="15"/>
  <c r="F10" i="15"/>
  <c r="H17" i="15"/>
  <c r="E29" i="15"/>
  <c r="I31" i="15"/>
  <c r="K31" i="15" s="1"/>
  <c r="H34" i="15"/>
  <c r="H37" i="15"/>
  <c r="K38" i="15"/>
  <c r="N39" i="15"/>
  <c r="E44" i="15"/>
  <c r="E16" i="15"/>
  <c r="M17" i="15"/>
  <c r="L28" i="15"/>
  <c r="H29" i="15"/>
  <c r="M37" i="15"/>
  <c r="L40" i="15"/>
  <c r="H40" i="15"/>
  <c r="N43" i="15"/>
  <c r="N47" i="15"/>
  <c r="H54" i="15"/>
  <c r="H41" i="15"/>
  <c r="H45" i="15"/>
  <c r="J10" i="15" l="1"/>
  <c r="J8" i="15" s="1"/>
  <c r="C8" i="15"/>
  <c r="E49" i="15"/>
  <c r="E10" i="15"/>
  <c r="E8" i="15" s="1"/>
  <c r="H10" i="15"/>
  <c r="N13" i="15"/>
  <c r="N14" i="15"/>
  <c r="N45" i="15"/>
  <c r="N21" i="15"/>
  <c r="N41" i="15"/>
  <c r="N34" i="15"/>
  <c r="K51" i="15"/>
  <c r="K49" i="15" s="1"/>
  <c r="M10" i="15"/>
  <c r="N24" i="15"/>
  <c r="N33" i="15"/>
  <c r="N37" i="15"/>
  <c r="N22" i="15"/>
  <c r="N27" i="15"/>
  <c r="N32" i="15"/>
  <c r="K21" i="15"/>
  <c r="K10" i="15" s="1"/>
  <c r="K8" i="15" s="1"/>
  <c r="N19" i="15"/>
  <c r="N29" i="15"/>
  <c r="N51" i="15"/>
  <c r="H49" i="15"/>
  <c r="N49" i="15" s="1"/>
  <c r="N44" i="15"/>
  <c r="N26" i="15"/>
  <c r="N36" i="15"/>
  <c r="N54" i="15"/>
  <c r="N46" i="15"/>
  <c r="N17" i="15"/>
  <c r="N18" i="15"/>
  <c r="N25" i="15"/>
  <c r="N16" i="15"/>
  <c r="N38" i="15"/>
  <c r="N28" i="15"/>
  <c r="I10" i="15"/>
  <c r="I8" i="15" s="1"/>
  <c r="N40" i="15"/>
  <c r="N30" i="15"/>
  <c r="F8" i="15"/>
  <c r="L10" i="15"/>
  <c r="N42" i="15"/>
  <c r="N31" i="15"/>
  <c r="N12" i="15"/>
  <c r="N23" i="15"/>
  <c r="M8" i="15"/>
  <c r="L8" i="15" l="1"/>
  <c r="N10" i="15"/>
  <c r="H8" i="15"/>
  <c r="N8" i="15" l="1"/>
  <c r="D6" i="2" l="1"/>
  <c r="D5" i="2"/>
  <c r="F6" i="2"/>
  <c r="G6" i="2" s="1"/>
  <c r="F5" i="2"/>
  <c r="G5" i="2" s="1"/>
  <c r="G7" i="2" l="1"/>
  <c r="C7" i="2" s="1"/>
  <c r="F7" i="2"/>
  <c r="B7" i="2" s="1"/>
</calcChain>
</file>

<file path=xl/sharedStrings.xml><?xml version="1.0" encoding="utf-8"?>
<sst xmlns="http://schemas.openxmlformats.org/spreadsheetml/2006/main" count="348" uniqueCount="330">
  <si>
    <t>All Departments</t>
  </si>
  <si>
    <t>in millions</t>
  </si>
  <si>
    <t>CUMULATIVE</t>
  </si>
  <si>
    <t>JAN</t>
  </si>
  <si>
    <t>FEB</t>
  </si>
  <si>
    <t>Monthly NCA Credited</t>
  </si>
  <si>
    <t>Monthly NCA Utilized</t>
  </si>
  <si>
    <t>NCA UtilIzed / NCAs Credited - Cumulative</t>
  </si>
  <si>
    <t>AS OF FEB</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</si>
  <si>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</si>
  <si>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</si>
  <si>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r>
      <t>NCA RELEASES</t>
    </r>
    <r>
      <rPr>
        <vertAlign val="superscript"/>
        <sz val="10"/>
        <rFont val="Arial"/>
        <family val="2"/>
      </rPr>
      <t>/3</t>
    </r>
  </si>
  <si>
    <r>
      <t>NCAs UTILIZED</t>
    </r>
    <r>
      <rPr>
        <vertAlign val="superscript"/>
        <sz val="10"/>
        <rFont val="Arial"/>
        <family val="2"/>
      </rPr>
      <t>/4</t>
    </r>
  </si>
  <si>
    <t xml:space="preserve">UNUSED NCAs </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</si>
  <si>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</si>
  <si>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</si>
  <si>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</si>
  <si>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</si>
  <si>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</si>
  <si>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</si>
  <si>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</si>
  <si>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</si>
  <si>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</si>
  <si>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</si>
  <si>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</si>
  <si>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</si>
  <si>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</si>
  <si>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</si>
  <si>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</si>
  <si>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</si>
  <si>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</si>
  <si>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</si>
  <si>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</si>
  <si>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</si>
  <si>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</si>
  <si>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</si>
  <si>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</si>
  <si>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</si>
  <si>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</si>
  <si>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</si>
  <si>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</si>
  <si>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</si>
  <si>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</si>
  <si>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</si>
  <si>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</si>
  <si>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</si>
  <si>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</si>
  <si>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</si>
  <si>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</si>
  <si>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</si>
  <si>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 xml:space="preserve">          </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</si>
  <si>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</si>
  <si>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</si>
  <si>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</si>
  <si>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</si>
  <si>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</si>
  <si>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</si>
  <si>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</si>
  <si>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</si>
  <si>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</si>
  <si>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</si>
  <si>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</si>
  <si>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</si>
  <si>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DEPARTMENT</t>
    </r>
    <r>
      <rPr>
        <sz val="10"/>
        <rFont val="Arial"/>
        <family val="2"/>
      </rPr>
      <t xml:space="preserve">
</t>
    </r>
    <r>
      <rPr>
        <sz val="8"/>
        <rFont val="Arial"/>
        <family val="2"/>
      </rPr>
      <t>(1)</t>
    </r>
  </si>
  <si>
    <r>
      <t xml:space="preserve">JANUARY
</t>
    </r>
    <r>
      <rPr>
        <sz val="8"/>
        <rFont val="Arial"/>
        <family val="2"/>
      </rPr>
      <t>(2)</t>
    </r>
  </si>
  <si>
    <r>
      <t xml:space="preserve">FEBRUARY
</t>
    </r>
    <r>
      <rPr>
        <sz val="8"/>
        <rFont val="Arial"/>
        <family val="2"/>
      </rPr>
      <t>(3)</t>
    </r>
  </si>
  <si>
    <r>
      <t xml:space="preserve">As of end        FEBRUARY
</t>
    </r>
    <r>
      <rPr>
        <sz val="8"/>
        <rFont val="Arial"/>
        <family val="2"/>
      </rPr>
      <t>(4) = (2) + (3)</t>
    </r>
  </si>
  <si>
    <r>
      <t xml:space="preserve">JANUARY
</t>
    </r>
    <r>
      <rPr>
        <sz val="8"/>
        <rFont val="Arial"/>
        <family val="2"/>
      </rPr>
      <t>(5)</t>
    </r>
  </si>
  <si>
    <r>
      <t xml:space="preserve">FEBRUARY
</t>
    </r>
    <r>
      <rPr>
        <sz val="8"/>
        <rFont val="Arial"/>
        <family val="2"/>
      </rPr>
      <t>(6)</t>
    </r>
  </si>
  <si>
    <r>
      <t xml:space="preserve">As of end        FEBRUARY
</t>
    </r>
    <r>
      <rPr>
        <sz val="8"/>
        <rFont val="Arial"/>
        <family val="2"/>
      </rPr>
      <t>(7) = (5) + (6)</t>
    </r>
  </si>
  <si>
    <r>
      <t xml:space="preserve">JANUARY
</t>
    </r>
    <r>
      <rPr>
        <sz val="8"/>
        <rFont val="Arial"/>
        <family val="2"/>
      </rPr>
      <t>(8) = (2) - (5)</t>
    </r>
  </si>
  <si>
    <r>
      <t xml:space="preserve">FEBRUARY
</t>
    </r>
    <r>
      <rPr>
        <sz val="8"/>
        <rFont val="Arial"/>
        <family val="2"/>
      </rPr>
      <t>(9) = (3) - (6)</t>
    </r>
  </si>
  <si>
    <r>
      <t xml:space="preserve">As of end        FEBRUARY
</t>
    </r>
    <r>
      <rPr>
        <sz val="8"/>
        <rFont val="Arial"/>
        <family val="2"/>
      </rPr>
      <t>(10) = (8) + (9)</t>
    </r>
  </si>
  <si>
    <r>
      <t xml:space="preserve">JANUARY
</t>
    </r>
    <r>
      <rPr>
        <sz val="8"/>
        <rFont val="Arial"/>
        <family val="2"/>
      </rPr>
      <t>(11) = (5) / (2)</t>
    </r>
  </si>
  <si>
    <t>Department of Human Settlements and Urban Development</t>
  </si>
  <si>
    <t>Based on Report of MDS-Government Servicing Banks</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</si>
  <si>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</si>
  <si>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</si>
  <si>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</si>
  <si>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</si>
  <si>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</si>
  <si>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</si>
  <si>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</si>
  <si>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</si>
  <si>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</si>
  <si>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</si>
  <si>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</si>
  <si>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</si>
  <si>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</si>
  <si>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</si>
  <si>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</si>
  <si>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</si>
  <si>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</si>
  <si>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</si>
  <si>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</si>
  <si>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</si>
  <si>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</si>
  <si>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</si>
  <si>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</si>
  <si>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</si>
  <si>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</si>
  <si>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</si>
  <si>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</si>
  <si>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</si>
  <si>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</si>
  <si>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</si>
  <si>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</si>
  <si>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</si>
  <si>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</si>
  <si>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</si>
  <si>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</si>
  <si>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</si>
  <si>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</si>
  <si>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</si>
  <si>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</si>
  <si>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</si>
  <si>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</si>
  <si>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</si>
  <si>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</si>
  <si>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</si>
  <si>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</si>
  <si>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</si>
  <si>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</si>
  <si>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</si>
  <si>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</si>
  <si>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</si>
  <si>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</si>
  <si>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</si>
  <si>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</si>
  <si>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</si>
  <si>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</si>
  <si>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</si>
  <si>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</si>
  <si>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</si>
  <si>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</si>
  <si>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</si>
  <si>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</si>
  <si>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</si>
  <si>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</si>
  <si>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</si>
  <si>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</si>
  <si>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</si>
  <si>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</si>
  <si>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</si>
  <si>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</si>
  <si>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</si>
  <si>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</si>
  <si>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</si>
  <si>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</si>
  <si>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</si>
  <si>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</si>
  <si>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</si>
  <si>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</si>
  <si>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</si>
  <si>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</si>
  <si>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</si>
  <si>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</si>
  <si>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</si>
  <si>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</si>
  <si>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</si>
  <si>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</si>
  <si>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</si>
  <si>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</si>
  <si>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</si>
  <si>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</si>
  <si>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</si>
  <si>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</si>
  <si>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</si>
  <si>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</si>
  <si>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</si>
  <si>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</si>
  <si>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</si>
  <si>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</si>
  <si>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</si>
  <si>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</si>
  <si>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</si>
  <si>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</si>
  <si>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</si>
  <si>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</si>
  <si>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</si>
  <si>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</si>
  <si>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</si>
  <si>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</si>
  <si>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</si>
  <si>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</si>
  <si>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</si>
  <si>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</si>
  <si>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</si>
  <si>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</si>
  <si>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</si>
  <si>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</si>
  <si>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</si>
  <si>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</si>
  <si>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</si>
  <si>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</si>
  <si>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</si>
  <si>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</si>
  <si>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</si>
  <si>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</si>
  <si>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</si>
  <si>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</si>
  <si>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</si>
  <si>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</si>
  <si>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</si>
  <si>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</si>
  <si>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</si>
  <si>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</si>
  <si>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</si>
  <si>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</si>
  <si>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</si>
  <si>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</si>
  <si>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</si>
  <si>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</si>
  <si>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</si>
  <si>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</si>
  <si>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</si>
  <si>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</si>
  <si>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</si>
  <si>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</si>
  <si>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</si>
  <si>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</si>
  <si>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</si>
  <si>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</si>
  <si>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</si>
  <si>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</si>
  <si>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</si>
  <si>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</si>
  <si>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</si>
  <si>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</si>
  <si>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</si>
  <si>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</si>
  <si>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</si>
  <si>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</si>
  <si>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</si>
  <si>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</si>
  <si>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</si>
  <si>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</si>
  <si>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</si>
  <si>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</si>
  <si>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</si>
  <si>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</si>
  <si>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</si>
  <si>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</si>
  <si>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</si>
  <si>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</si>
  <si>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</si>
  <si>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</si>
  <si>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</si>
  <si>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</si>
  <si>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</si>
  <si>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</si>
  <si>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</si>
  <si>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</si>
  <si>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</si>
  <si>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NICA</t>
  </si>
  <si>
    <t xml:space="preserve">   NSC  </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</si>
  <si>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</si>
  <si>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</si>
  <si>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</si>
  <si>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</si>
  <si>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</si>
  <si>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</si>
  <si>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</si>
  <si>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</si>
  <si>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</si>
  <si>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</si>
  <si>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</si>
  <si>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</si>
  <si>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</si>
  <si>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</si>
  <si>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</si>
  <si>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</si>
  <si>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</si>
  <si>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</si>
  <si>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</si>
  <si>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</si>
  <si>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</si>
  <si>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</si>
  <si>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</si>
  <si>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</si>
  <si>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</si>
  <si>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</si>
  <si>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</si>
  <si>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Sub-Total, SPFs</t>
  </si>
  <si>
    <t>TOTAL (Departments &amp; SPFs)</t>
  </si>
  <si>
    <t>Department of Budget and Management</t>
  </si>
  <si>
    <t xml:space="preserve">Department of Transportation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</si>
  <si>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</si>
  <si>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</si>
  <si>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ALGU: inclusive of IRA, special shares for LGUs, MMDA and other transfers to LGUs</t>
  </si>
  <si>
    <r>
      <t xml:space="preserve">NCAs UTILIZED </t>
    </r>
    <r>
      <rPr>
        <b/>
        <vertAlign val="superscript"/>
        <sz val="8"/>
        <rFont val="Arial"/>
        <family val="2"/>
      </rPr>
      <t>/2</t>
    </r>
  </si>
  <si>
    <t xml:space="preserve">   NFRDI</t>
  </si>
  <si>
    <t xml:space="preserve">   PCVF</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</si>
  <si>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</si>
  <si>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</si>
  <si>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</si>
  <si>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</si>
  <si>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</si>
  <si>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</si>
  <si>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 xml:space="preserve">   PFIDA</t>
  </si>
  <si>
    <t xml:space="preserve">  NAS</t>
  </si>
  <si>
    <t xml:space="preserve">  PNAC</t>
  </si>
  <si>
    <t xml:space="preserve">   OADR</t>
  </si>
  <si>
    <t xml:space="preserve">    PCIEERD </t>
  </si>
  <si>
    <t>AS OF FEBRUARY 28, 2023</t>
  </si>
  <si>
    <t>% of NCA UTILIZATION /5</t>
  </si>
  <si>
    <r>
      <rPr>
        <sz val="9"/>
        <rFont val="Arial"/>
        <family val="2"/>
      </rPr>
      <t>FEBRUARY</t>
    </r>
    <r>
      <rPr>
        <sz val="10"/>
        <rFont val="Arial"/>
        <family val="2"/>
      </rPr>
      <t xml:space="preserve">
</t>
    </r>
    <r>
      <rPr>
        <sz val="8"/>
        <rFont val="Arial"/>
        <family val="2"/>
      </rPr>
      <t>(12) = (6) / (3)</t>
    </r>
  </si>
  <si>
    <r>
      <t xml:space="preserve">As of end </t>
    </r>
    <r>
      <rPr>
        <sz val="9"/>
        <rFont val="Arial"/>
        <family val="2"/>
      </rPr>
      <t>FEBRUARY</t>
    </r>
    <r>
      <rPr>
        <sz val="10"/>
        <rFont val="Arial"/>
        <family val="2"/>
      </rPr>
      <t xml:space="preserve">
</t>
    </r>
    <r>
      <rPr>
        <sz val="8"/>
        <rFont val="Arial"/>
        <family val="2"/>
      </rPr>
      <t>(13) = (7) / (4)</t>
    </r>
  </si>
  <si>
    <t>Department of Migrant Workers</t>
  </si>
  <si>
    <t>Office of the Press Secretary</t>
  </si>
  <si>
    <t>Source: Report of MDS-Government Servicing Banks as of February 28, 2023</t>
  </si>
  <si>
    <t>NCAs CREDITED VS NCA UTILIZATION, JANUARY-FEBRUARY 2023</t>
  </si>
  <si>
    <t>STATUS OF NCA UTILIZATION (Net Trust and Working Fund), as of February 28, 2023</t>
  </si>
  <si>
    <r>
      <t xml:space="preserve">UNUSED NCAs
</t>
    </r>
    <r>
      <rPr>
        <b/>
        <vertAlign val="superscript"/>
        <sz val="8"/>
        <rFont val="Arial"/>
        <family val="2"/>
      </rPr>
      <t xml:space="preserve">/5 </t>
    </r>
  </si>
  <si>
    <t>% of NCA UTILIZATION</t>
  </si>
  <si>
    <t>TESDA</t>
  </si>
  <si>
    <t>DMW</t>
  </si>
  <si>
    <t>OWWA</t>
  </si>
  <si>
    <t xml:space="preserve">   NACC</t>
  </si>
  <si>
    <t>PCSSD</t>
  </si>
  <si>
    <t>OPS</t>
  </si>
  <si>
    <t xml:space="preserve">    OPS-Proper</t>
  </si>
  <si>
    <t xml:space="preserve">     NHCP</t>
  </si>
  <si>
    <t xml:space="preserve">     NAP</t>
  </si>
  <si>
    <t xml:space="preserve">   OPAPRU</t>
  </si>
  <si>
    <t xml:space="preserve">   OMB</t>
  </si>
  <si>
    <t xml:space="preserve">    o.w. MMDA (Fund 101)</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</si>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</sst>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_);_(* \(#,##0\);_(* &quot;-&quot;??_);_(@_)"/>
    <numFmt numFmtId="167" formatCode="_-* #,##0_-;\-* #,##0_-;_-* &quot;-&quot;??_-;_-@_-"/>
  </numFmts>
  <fonts count="43"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sz val="12"/>
      <name val="Arial"/>
      <family val="2"/>
    </font>
    <font>
      <b/>
      <sz val="10"/>
      <name val="Arial"/>
      <family val="2"/>
    </font>
    <font>
      <b/>
      <i/>
      <sz val="10"/>
      <name val="Arial"/>
      <family val="2"/>
    </font>
    <font>
      <i/>
      <sz val="10"/>
      <name val="Arial"/>
      <family val="2"/>
    </font>
    <font>
      <u val="singleAccounting"/>
      <sz val="10"/>
      <name val="Arial"/>
      <family val="2"/>
    </font>
    <font>
      <sz val="9"/>
      <name val="Arial"/>
      <family val="2"/>
    </font>
    <font>
      <u/>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sz val="10"/>
      <name val="Arial"/>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165" fontId="14" fillId="0" borderId="0" applyFont="0" applyFill="0" applyBorder="0" applyAlignment="0" applyProtection="0"/>
    <xf numFmtId="0" fontId="14" fillId="0" borderId="0"/>
    <xf numFmtId="43" fontId="42" fillId="0" borderId="0" applyFont="0" applyFill="0" applyBorder="0" applyAlignment="0" applyProtection="0"/>
  </cellStyleXfs>
  <cellXfs count="127">
    <xf numFmtId="0" fontId="0" fillId="0" borderId="0" xfId="0"/>
    <xf numFmtId="164" fontId="0" fillId="0" borderId="0" xfId="0" applyNumberFormat="1"/>
    <xf numFmtId="166" fontId="0" fillId="0" borderId="0" xfId="0" applyNumberFormat="1"/>
    <xf numFmtId="0" fontId="0" fillId="0" borderId="0" xfId="0" applyAlignment="1">
      <alignment horizontal="center"/>
    </xf>
    <xf numFmtId="0" fontId="14" fillId="0" borderId="0" xfId="0" applyFont="1"/>
    <xf numFmtId="166" fontId="14" fillId="0" borderId="0" xfId="43" applyNumberFormat="1" applyFont="1"/>
    <xf numFmtId="166" fontId="23" fillId="0" borderId="0" xfId="43" applyNumberFormat="1" applyFont="1"/>
    <xf numFmtId="166" fontId="24" fillId="0" borderId="0" xfId="43" applyNumberFormat="1" applyFont="1"/>
    <xf numFmtId="0" fontId="14" fillId="0" borderId="0" xfId="43" applyNumberFormat="1" applyFont="1"/>
    <xf numFmtId="166" fontId="14" fillId="0" borderId="11" xfId="43" applyNumberFormat="1" applyFont="1" applyBorder="1"/>
    <xf numFmtId="166" fontId="14" fillId="0" borderId="0" xfId="43" applyNumberFormat="1" applyFont="1" applyBorder="1"/>
    <xf numFmtId="0" fontId="14" fillId="0" borderId="0" xfId="0" applyNumberFormat="1" applyFont="1"/>
    <xf numFmtId="164" fontId="14" fillId="0" borderId="0" xfId="0" applyNumberFormat="1" applyFont="1"/>
    <xf numFmtId="0" fontId="26" fillId="0" borderId="0" xfId="0" applyNumberFormat="1" applyFont="1"/>
    <xf numFmtId="0" fontId="27" fillId="0" borderId="0" xfId="0" applyNumberFormat="1" applyFont="1"/>
    <xf numFmtId="164" fontId="25" fillId="0" borderId="0" xfId="0" applyNumberFormat="1" applyFont="1" applyAlignment="1">
      <alignment horizontal="center"/>
    </xf>
    <xf numFmtId="164" fontId="14" fillId="0" borderId="0" xfId="0" applyNumberFormat="1" applyFont="1" applyAlignment="1">
      <alignment horizontal="center"/>
    </xf>
    <xf numFmtId="166" fontId="19" fillId="25" borderId="0" xfId="43" applyNumberFormat="1" applyFont="1" applyFill="1" applyBorder="1"/>
    <xf numFmtId="0" fontId="19" fillId="25" borderId="0" xfId="0" applyFont="1" applyFill="1"/>
    <xf numFmtId="0" fontId="29" fillId="24" borderId="0" xfId="0" applyFont="1" applyFill="1" applyBorder="1" applyAlignment="1">
      <alignment horizontal="left"/>
    </xf>
    <xf numFmtId="164" fontId="19" fillId="25" borderId="0" xfId="0" applyNumberFormat="1" applyFont="1" applyFill="1" applyBorder="1" applyAlignment="1">
      <alignment horizontal="left"/>
    </xf>
    <xf numFmtId="0" fontId="19" fillId="25" borderId="0" xfId="0" applyFont="1" applyFill="1" applyBorder="1"/>
    <xf numFmtId="0" fontId="19" fillId="0" borderId="0" xfId="0" applyFont="1" applyFill="1" applyBorder="1"/>
    <xf numFmtId="164" fontId="19" fillId="25" borderId="0" xfId="0" applyNumberFormat="1" applyFont="1" applyFill="1"/>
    <xf numFmtId="164" fontId="19" fillId="25" borderId="0" xfId="0" applyNumberFormat="1" applyFont="1" applyFill="1" applyBorder="1"/>
    <xf numFmtId="0" fontId="30" fillId="26" borderId="10" xfId="0" applyFont="1" applyFill="1" applyBorder="1" applyAlignment="1">
      <alignment horizontal="center" vertical="center" wrapText="1"/>
    </xf>
    <xf numFmtId="0" fontId="30" fillId="0" borderId="0" xfId="0" applyFont="1" applyAlignment="1">
      <alignment horizontal="center"/>
    </xf>
    <xf numFmtId="166" fontId="19" fillId="0" borderId="0" xfId="43" applyNumberFormat="1" applyFont="1" applyBorder="1"/>
    <xf numFmtId="0" fontId="19" fillId="0" borderId="0" xfId="0" applyFont="1"/>
    <xf numFmtId="0" fontId="30" fillId="0" borderId="0" xfId="0" applyFont="1" applyAlignment="1">
      <alignment horizontal="left"/>
    </xf>
    <xf numFmtId="0" fontId="36" fillId="0" borderId="0" xfId="0" applyFont="1" applyAlignment="1">
      <alignment horizontal="left" indent="1"/>
    </xf>
    <xf numFmtId="166" fontId="26" fillId="0" borderId="11" xfId="43" applyNumberFormat="1" applyFont="1" applyBorder="1" applyAlignment="1">
      <alignment horizontal="right"/>
    </xf>
    <xf numFmtId="166" fontId="37" fillId="0" borderId="0" xfId="43" applyNumberFormat="1" applyFont="1" applyBorder="1" applyAlignment="1"/>
    <xf numFmtId="166" fontId="19" fillId="0" borderId="0" xfId="0" applyNumberFormat="1" applyFont="1"/>
    <xf numFmtId="0" fontId="19" fillId="0" borderId="0" xfId="0" applyFont="1" applyAlignment="1">
      <alignment horizontal="left" indent="1"/>
    </xf>
    <xf numFmtId="166" fontId="26" fillId="0" borderId="0" xfId="43" applyNumberFormat="1" applyFont="1" applyFill="1"/>
    <xf numFmtId="166" fontId="26" fillId="0" borderId="0" xfId="43" applyNumberFormat="1" applyFont="1"/>
    <xf numFmtId="0" fontId="19" fillId="0" borderId="0" xfId="0" applyFont="1" applyAlignment="1" applyProtection="1">
      <alignment horizontal="left" indent="1"/>
      <protection locked="0"/>
    </xf>
    <xf numFmtId="166" fontId="26" fillId="0" borderId="0" xfId="43" applyNumberFormat="1" applyFont="1" applyBorder="1"/>
    <xf numFmtId="166" fontId="26" fillId="0" borderId="0" xfId="43" applyNumberFormat="1" applyFont="1" applyFill="1" applyBorder="1"/>
    <xf numFmtId="166" fontId="26" fillId="0" borderId="11" xfId="43" applyNumberFormat="1" applyFont="1" applyBorder="1"/>
    <xf numFmtId="0" fontId="19" fillId="0" borderId="0" xfId="0" quotePrefix="1" applyFont="1" applyAlignment="1">
      <alignment horizontal="left" indent="1"/>
    </xf>
    <xf numFmtId="0" fontId="38" fillId="0" borderId="0" xfId="0" applyFont="1" applyAlignment="1">
      <alignment horizontal="left" indent="1"/>
    </xf>
    <xf numFmtId="0" fontId="14" fillId="0" borderId="0" xfId="44" applyFont="1" applyFill="1" applyAlignment="1">
      <alignment horizontal="left" indent="2"/>
    </xf>
    <xf numFmtId="166" fontId="26" fillId="0" borderId="11" xfId="43" applyNumberFormat="1" applyFont="1" applyFill="1" applyBorder="1"/>
    <xf numFmtId="0" fontId="19" fillId="0" borderId="0" xfId="0" applyFont="1" applyAlignment="1">
      <alignment horizontal="left" wrapText="1" indent="2"/>
    </xf>
    <xf numFmtId="0" fontId="19" fillId="0" borderId="0" xfId="0" applyFont="1" applyAlignment="1">
      <alignment horizontal="left" indent="2"/>
    </xf>
    <xf numFmtId="0" fontId="19" fillId="0" borderId="0" xfId="0" applyFont="1" applyAlignment="1">
      <alignment horizontal="left" indent="3"/>
    </xf>
    <xf numFmtId="0" fontId="19" fillId="0" borderId="0" xfId="0" applyFont="1" applyFill="1" applyAlignment="1">
      <alignment horizontal="left" indent="1"/>
    </xf>
    <xf numFmtId="166" fontId="26" fillId="0" borderId="11" xfId="43" applyNumberFormat="1" applyFont="1" applyBorder="1" applyAlignment="1"/>
    <xf numFmtId="166" fontId="26" fillId="0" borderId="11" xfId="43" applyNumberFormat="1" applyFont="1" applyFill="1" applyBorder="1" applyAlignment="1">
      <alignment horizontal="right" vertical="top"/>
    </xf>
    <xf numFmtId="0" fontId="36" fillId="0" borderId="0" xfId="0" applyFont="1" applyAlignment="1">
      <alignment horizontal="left" vertical="top" indent="1"/>
    </xf>
    <xf numFmtId="0" fontId="38" fillId="0" borderId="0" xfId="0" applyFont="1" applyFill="1" applyAlignment="1">
      <alignment horizontal="left" indent="1"/>
    </xf>
    <xf numFmtId="0" fontId="36" fillId="0" borderId="0" xfId="0" applyFont="1" applyFill="1" applyAlignment="1">
      <alignment horizontal="left" indent="1"/>
    </xf>
    <xf numFmtId="0" fontId="19" fillId="0" borderId="0" xfId="0" applyFont="1" applyFill="1" applyAlignment="1"/>
    <xf numFmtId="0" fontId="30" fillId="0" borderId="0" xfId="0" applyFont="1" applyFill="1" applyAlignment="1">
      <alignment wrapText="1"/>
    </xf>
    <xf numFmtId="166" fontId="26" fillId="0" borderId="21" xfId="43" applyNumberFormat="1" applyFont="1" applyFill="1" applyBorder="1"/>
    <xf numFmtId="0" fontId="19" fillId="0" borderId="0" xfId="0" applyFont="1" applyAlignment="1"/>
    <xf numFmtId="0" fontId="30" fillId="0" borderId="0" xfId="0" applyFont="1" applyAlignment="1">
      <alignment horizontal="left" indent="1"/>
    </xf>
    <xf numFmtId="0" fontId="19" fillId="0" borderId="0" xfId="0" applyFont="1" applyAlignment="1">
      <alignment horizontal="left"/>
    </xf>
    <xf numFmtId="166" fontId="26" fillId="0" borderId="21" xfId="43" applyNumberFormat="1" applyFont="1" applyBorder="1" applyAlignment="1">
      <alignment horizontal="right" vertical="top"/>
    </xf>
    <xf numFmtId="0" fontId="19" fillId="0" borderId="0" xfId="0" applyFont="1" applyBorder="1"/>
    <xf numFmtId="0" fontId="38" fillId="0" borderId="0" xfId="0" applyFont="1" applyBorder="1"/>
    <xf numFmtId="0" fontId="28" fillId="25" borderId="0" xfId="0" applyFont="1" applyFill="1" applyAlignment="1"/>
    <xf numFmtId="0" fontId="30" fillId="25" borderId="0" xfId="0" applyFont="1" applyFill="1" applyBorder="1" applyAlignment="1">
      <alignment horizontal="left"/>
    </xf>
    <xf numFmtId="0" fontId="30" fillId="25" borderId="0" xfId="0" applyFont="1" applyFill="1" applyBorder="1"/>
    <xf numFmtId="166" fontId="30" fillId="26" borderId="12" xfId="43" applyNumberFormat="1"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left" wrapText="1" indent="3"/>
    </xf>
    <xf numFmtId="0" fontId="39" fillId="0" borderId="0" xfId="0" applyFont="1" applyAlignment="1">
      <alignment horizontal="left" indent="1"/>
    </xf>
    <xf numFmtId="0" fontId="30" fillId="0" borderId="0" xfId="0" applyFont="1" applyAlignment="1">
      <alignment horizontal="left" vertical="center"/>
    </xf>
    <xf numFmtId="166" fontId="28" fillId="0" borderId="22" xfId="0" applyNumberFormat="1" applyFont="1" applyBorder="1" applyAlignment="1">
      <alignment vertical="center"/>
    </xf>
    <xf numFmtId="166" fontId="40" fillId="0" borderId="22" xfId="0" applyNumberFormat="1" applyFont="1" applyBorder="1" applyAlignment="1">
      <alignment vertical="center"/>
    </xf>
    <xf numFmtId="166" fontId="28" fillId="0" borderId="22" xfId="0" applyNumberFormat="1" applyFont="1" applyFill="1" applyBorder="1" applyAlignment="1">
      <alignment vertical="center"/>
    </xf>
    <xf numFmtId="0" fontId="19" fillId="0" borderId="0" xfId="0" applyFont="1" applyAlignment="1">
      <alignment vertical="center"/>
    </xf>
    <xf numFmtId="166" fontId="30" fillId="26" borderId="14" xfId="43" applyNumberFormat="1" applyFont="1" applyFill="1" applyBorder="1" applyAlignment="1">
      <alignment horizontal="center" vertical="center"/>
    </xf>
    <xf numFmtId="0" fontId="14" fillId="0" borderId="0" xfId="37" applyNumberFormat="1" applyFont="1" applyAlignment="1"/>
    <xf numFmtId="0" fontId="14" fillId="0" borderId="0" xfId="37" applyFont="1"/>
    <xf numFmtId="0" fontId="14" fillId="0" borderId="0" xfId="37" applyNumberFormat="1" applyFont="1"/>
    <xf numFmtId="0" fontId="14" fillId="0" borderId="0" xfId="37" applyFont="1" applyAlignment="1">
      <alignment horizontal="center" vertical="center" wrapText="1"/>
    </xf>
    <xf numFmtId="0" fontId="14" fillId="0" borderId="10" xfId="37" applyFont="1" applyBorder="1" applyAlignment="1">
      <alignment horizontal="center" vertical="center" wrapText="1"/>
    </xf>
    <xf numFmtId="0" fontId="14" fillId="0" borderId="0" xfId="37" applyNumberFormat="1" applyFont="1" applyAlignment="1">
      <alignment horizontal="center"/>
    </xf>
    <xf numFmtId="164" fontId="14" fillId="0" borderId="0" xfId="37" applyNumberFormat="1" applyFont="1"/>
    <xf numFmtId="0" fontId="22" fillId="0" borderId="0" xfId="37" applyNumberFormat="1" applyFont="1"/>
    <xf numFmtId="164" fontId="22" fillId="0" borderId="0" xfId="37" applyNumberFormat="1" applyFont="1"/>
    <xf numFmtId="0" fontId="22" fillId="0" borderId="0" xfId="37" applyFont="1"/>
    <xf numFmtId="164" fontId="25" fillId="0" borderId="0" xfId="37" applyNumberFormat="1" applyFont="1"/>
    <xf numFmtId="0" fontId="14" fillId="0" borderId="0" xfId="37" applyNumberFormat="1" applyFont="1" applyFill="1"/>
    <xf numFmtId="0" fontId="14" fillId="0" borderId="0" xfId="37" applyNumberFormat="1" applyFont="1" applyAlignment="1">
      <alignment wrapText="1"/>
    </xf>
    <xf numFmtId="0" fontId="14" fillId="0" borderId="11" xfId="37" applyNumberFormat="1" applyFont="1" applyBorder="1"/>
    <xf numFmtId="164" fontId="14" fillId="0" borderId="11" xfId="37" applyNumberFormat="1" applyFont="1" applyBorder="1"/>
    <xf numFmtId="0" fontId="14" fillId="0" borderId="0" xfId="37" applyNumberFormat="1" applyFont="1" applyBorder="1"/>
    <xf numFmtId="164" fontId="14" fillId="0" borderId="0" xfId="37" applyNumberFormat="1" applyFont="1" applyBorder="1"/>
    <xf numFmtId="0" fontId="20" fillId="0" borderId="0" xfId="37" applyNumberFormat="1" applyFont="1" applyBorder="1" applyAlignment="1">
      <alignment vertical="center"/>
    </xf>
    <xf numFmtId="0" fontId="14" fillId="0" borderId="0" xfId="37" applyNumberFormat="1" applyFont="1" applyBorder="1" applyAlignment="1"/>
    <xf numFmtId="0" fontId="20" fillId="0" borderId="0" xfId="37" applyNumberFormat="1" applyFont="1" applyBorder="1"/>
    <xf numFmtId="0" fontId="14" fillId="0" borderId="0" xfId="37" applyNumberFormat="1" applyFont="1" applyBorder="1" applyAlignment="1">
      <alignment vertical="center"/>
    </xf>
    <xf numFmtId="166" fontId="26" fillId="0" borderId="11" xfId="43" applyNumberFormat="1" applyFont="1" applyFill="1" applyBorder="1" applyAlignment="1">
      <alignment horizontal="right"/>
    </xf>
    <xf numFmtId="165" fontId="26" fillId="0" borderId="21" xfId="43" applyFont="1" applyFill="1" applyBorder="1"/>
    <xf numFmtId="165" fontId="26" fillId="0" borderId="11" xfId="43" applyFont="1" applyFill="1" applyBorder="1"/>
    <xf numFmtId="165" fontId="26" fillId="0" borderId="11" xfId="43" applyFont="1" applyBorder="1"/>
    <xf numFmtId="166" fontId="26" fillId="0" borderId="11" xfId="43" applyNumberFormat="1" applyFont="1" applyFill="1" applyBorder="1" applyAlignment="1"/>
    <xf numFmtId="167" fontId="19" fillId="0" borderId="0" xfId="45" applyNumberFormat="1" applyFont="1"/>
    <xf numFmtId="0" fontId="14" fillId="0" borderId="10" xfId="37" applyFont="1" applyBorder="1" applyAlignment="1">
      <alignment horizontal="center" vertical="center" wrapText="1"/>
    </xf>
    <xf numFmtId="0" fontId="14" fillId="0" borderId="0" xfId="37" applyNumberFormat="1" applyFont="1" applyBorder="1" applyAlignment="1">
      <alignment horizontal="justify" wrapText="1"/>
    </xf>
    <xf numFmtId="0" fontId="21" fillId="0" borderId="10" xfId="37" applyNumberFormat="1" applyFont="1" applyBorder="1" applyAlignment="1">
      <alignment horizontal="center" vertical="center" wrapText="1"/>
    </xf>
    <xf numFmtId="0" fontId="14" fillId="0" borderId="10" xfId="37" applyNumberFormat="1" applyFont="1" applyBorder="1" applyAlignment="1">
      <alignment horizontal="center" vertical="center" wrapText="1"/>
    </xf>
    <xf numFmtId="166" fontId="30" fillId="26" borderId="23" xfId="43" applyNumberFormat="1" applyFont="1" applyFill="1" applyBorder="1" applyAlignment="1">
      <alignment horizontal="center" vertical="center"/>
    </xf>
    <xf numFmtId="166" fontId="30" fillId="26" borderId="13" xfId="43" applyNumberFormat="1" applyFont="1" applyFill="1" applyBorder="1" applyAlignment="1">
      <alignment horizontal="center" vertical="center"/>
    </xf>
    <xf numFmtId="166" fontId="30" fillId="26" borderId="14" xfId="43" applyNumberFormat="1" applyFont="1" applyFill="1" applyBorder="1" applyAlignment="1">
      <alignment horizontal="center" vertical="center"/>
    </xf>
    <xf numFmtId="166" fontId="30" fillId="26" borderId="16" xfId="43" applyNumberFormat="1" applyFont="1" applyFill="1" applyBorder="1" applyAlignment="1">
      <alignment horizontal="center" vertical="center"/>
    </xf>
    <xf numFmtId="166" fontId="30" fillId="26" borderId="11" xfId="43" applyNumberFormat="1" applyFont="1" applyFill="1" applyBorder="1" applyAlignment="1">
      <alignment horizontal="center" vertical="center"/>
    </xf>
    <xf numFmtId="166" fontId="30" fillId="26" borderId="17" xfId="43" applyNumberFormat="1" applyFont="1" applyFill="1" applyBorder="1" applyAlignment="1">
      <alignment horizontal="center" vertical="center"/>
    </xf>
    <xf numFmtId="0" fontId="19" fillId="0" borderId="0" xfId="0" applyFont="1" applyAlignment="1">
      <alignment horizontal="left" vertical="top" wrapText="1"/>
    </xf>
    <xf numFmtId="0" fontId="30" fillId="26" borderId="12" xfId="0" applyFont="1" applyFill="1" applyBorder="1" applyAlignment="1">
      <alignment horizontal="center" vertical="center"/>
    </xf>
    <xf numFmtId="0" fontId="30" fillId="26" borderId="15" xfId="0" applyFont="1" applyFill="1" applyBorder="1" applyAlignment="1">
      <alignment horizontal="center" vertical="center"/>
    </xf>
    <xf numFmtId="0" fontId="30" fillId="26" borderId="19" xfId="0" applyFont="1" applyFill="1" applyBorder="1" applyAlignment="1">
      <alignment horizontal="center" vertical="center"/>
    </xf>
    <xf numFmtId="0" fontId="31" fillId="26" borderId="15" xfId="0" applyFont="1" applyFill="1" applyBorder="1" applyAlignment="1">
      <alignment horizontal="center" vertical="center" wrapText="1"/>
    </xf>
    <xf numFmtId="0" fontId="0" fillId="0" borderId="20" xfId="0" applyBorder="1" applyAlignment="1">
      <alignment horizontal="center" vertical="center"/>
    </xf>
    <xf numFmtId="0" fontId="30" fillId="26" borderId="15" xfId="0" applyFont="1" applyFill="1" applyBorder="1" applyAlignment="1">
      <alignment horizontal="center" vertical="center" wrapText="1"/>
    </xf>
    <xf numFmtId="0" fontId="30" fillId="26" borderId="20" xfId="0" applyFont="1" applyFill="1" applyBorder="1" applyAlignment="1">
      <alignment horizontal="center" vertical="center" wrapText="1"/>
    </xf>
    <xf numFmtId="0" fontId="30" fillId="26" borderId="18" xfId="0" applyFont="1" applyFill="1" applyBorder="1" applyAlignment="1">
      <alignment horizontal="center" vertical="center" wrapText="1"/>
    </xf>
    <xf numFmtId="0" fontId="30" fillId="26" borderId="17" xfId="0" applyFont="1" applyFill="1" applyBorder="1" applyAlignment="1">
      <alignment horizontal="center" vertical="center" wrapText="1"/>
    </xf>
    <xf numFmtId="166" fontId="34" fillId="26" borderId="18" xfId="43" applyNumberFormat="1" applyFont="1" applyFill="1" applyBorder="1" applyAlignment="1">
      <alignment horizontal="center" vertical="center" wrapText="1"/>
    </xf>
    <xf numFmtId="166" fontId="34" fillId="26" borderId="17" xfId="43" applyNumberFormat="1" applyFont="1" applyFill="1" applyBorder="1" applyAlignment="1">
      <alignment horizontal="center" vertical="center" wrapText="1"/>
    </xf>
    <xf numFmtId="164" fontId="25" fillId="0" borderId="0" xfId="0" applyNumberFormat="1" applyFont="1" applyAlignment="1">
      <alignment horizontal="center"/>
    </xf>
    <xf numFmtId="164" fontId="14" fillId="0" borderId="0" xfId="0" applyNumberFormat="1" applyFont="1" applyAlignment="1">
      <alignment horizont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5" builtinId="3"/>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4" xr:uid="{00000000-0005-0000-0000-000027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 - FEBRUARY 2023</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26232651558799053"/>
          <c:y val="2.8075548749361919E-2"/>
        </c:manualLayout>
      </c:layout>
      <c:overlay val="0"/>
      <c:spPr>
        <a:solidFill>
          <a:srgbClr val="FFFFFF"/>
        </a:solidFill>
        <a:ln w="25400">
          <a:noFill/>
        </a:ln>
      </c:spPr>
    </c:title>
    <c:autoTitleDeleted val="0"/>
    <c:plotArea>
      <c:layout>
        <c:manualLayout>
          <c:layoutTarget val="inner"/>
          <c:xMode val="edge"/>
          <c:yMode val="edge"/>
          <c:x val="0.33333393282029239"/>
          <c:y val="0.15926493108728942"/>
          <c:w val="0.55985367722303248"/>
          <c:h val="0.57078726319139805"/>
        </c:manualLayout>
      </c:layout>
      <c:barChart>
        <c:barDir val="col"/>
        <c:grouping val="clustered"/>
        <c:varyColors val="0"/>
        <c:ser>
          <c:idx val="0"/>
          <c:order val="0"/>
          <c:tx>
            <c:strRef>
              <c:f>Graph!$A$5</c:f>
              <c:strCache>
                <c:ptCount val="1"/>
                <c:pt idx="0">
                  <c:v>Monthly NCA Credited</c:v>
                </c:pt>
              </c:strCache>
            </c:strRef>
          </c:tx>
          <c:spPr>
            <a:solidFill>
              <a:schemeClr val="accent1">
                <a:lumMod val="75000"/>
              </a:schemeClr>
            </a:solidFill>
            <a:ln w="12700">
              <a:solidFill>
                <a:srgbClr val="000000"/>
              </a:solidFill>
              <a:prstDash val="solid"/>
            </a:ln>
          </c:spPr>
          <c:invertIfNegative val="0"/>
          <c:cat>
            <c:strRef>
              <c:f>Graph!$B$4:$C$4</c:f>
              <c:strCache>
                <c:ptCount val="2"/>
                <c:pt idx="0">
                  <c:v>JAN</c:v>
                </c:pt>
                <c:pt idx="1">
                  <c:v>FEB</c:v>
                </c:pt>
              </c:strCache>
            </c:strRef>
          </c:cat>
          <c:val>
            <c:numRef>
              <c:f>Graph!$B$5:$C$5</c:f>
              <c:numCache>
                <c:formatCode>_(* #,##0_);_(* \(#,##0\);_(* "-"_);_(@_)</c:formatCode>
                <c:ptCount val="2"/>
                <c:pt idx="0">
                  <c:v>284470.01422725001</c:v>
                </c:pt>
                <c:pt idx="1">
                  <c:v>242986.91848113001</c:v>
                </c:pt>
              </c:numCache>
            </c:numRef>
          </c:val>
          <c:extLst>
            <c:ext xmlns:c16="http://schemas.microsoft.com/office/drawing/2014/chart" uri="{C3380CC4-5D6E-409C-BE32-E72D297353CC}">
              <c16:uniqueId val="{00000000-17EF-4FC8-9027-229EFF9B90D6}"/>
            </c:ext>
          </c:extLst>
        </c:ser>
        <c:ser>
          <c:idx val="2"/>
          <c:order val="1"/>
          <c:tx>
            <c:strRef>
              <c:f>Graph!$A$6</c:f>
              <c:strCache>
                <c:ptCount val="1"/>
                <c:pt idx="0">
                  <c:v>Monthly NCA Utilized</c:v>
                </c:pt>
              </c:strCache>
            </c:strRef>
          </c:tx>
          <c:spPr>
            <a:solidFill>
              <a:schemeClr val="accent6">
                <a:lumMod val="75000"/>
              </a:schemeClr>
            </a:solidFill>
            <a:ln w="12700">
              <a:solidFill>
                <a:srgbClr val="000000"/>
              </a:solidFill>
              <a:prstDash val="solid"/>
            </a:ln>
          </c:spPr>
          <c:invertIfNegative val="0"/>
          <c:cat>
            <c:strRef>
              <c:f>Graph!$B$4:$C$4</c:f>
              <c:strCache>
                <c:ptCount val="2"/>
                <c:pt idx="0">
                  <c:v>JAN</c:v>
                </c:pt>
                <c:pt idx="1">
                  <c:v>FEB</c:v>
                </c:pt>
              </c:strCache>
            </c:strRef>
          </c:cat>
          <c:val>
            <c:numRef>
              <c:f>Graph!$B$6:$C$6</c:f>
              <c:numCache>
                <c:formatCode>_(* #,##0_);_(* \(#,##0\);_(* "-"_);_(@_)</c:formatCode>
                <c:ptCount val="2"/>
                <c:pt idx="0">
                  <c:v>187478.49709789001</c:v>
                </c:pt>
                <c:pt idx="1">
                  <c:v>263609.36376795999</c:v>
                </c:pt>
              </c:numCache>
            </c:numRef>
          </c:val>
          <c:extLst>
            <c:ext xmlns:c16="http://schemas.microsoft.com/office/drawing/2014/chart" uri="{C3380CC4-5D6E-409C-BE32-E72D297353CC}">
              <c16:uniqueId val="{00000001-17EF-4FC8-9027-229EFF9B90D6}"/>
            </c:ext>
          </c:extLst>
        </c:ser>
        <c:dLbls>
          <c:showLegendKey val="0"/>
          <c:showVal val="0"/>
          <c:showCatName val="0"/>
          <c:showSerName val="0"/>
          <c:showPercent val="0"/>
          <c:showBubbleSize val="0"/>
        </c:dLbls>
        <c:gapWidth val="150"/>
        <c:axId val="206163360"/>
        <c:axId val="206163920"/>
      </c:barChart>
      <c:lineChart>
        <c:grouping val="standard"/>
        <c:varyColors val="0"/>
        <c:ser>
          <c:idx val="4"/>
          <c:order val="3"/>
          <c:tx>
            <c:strRef>
              <c:f>Graph!$A$7</c:f>
              <c:strCache>
                <c:ptCount val="1"/>
                <c:pt idx="0">
                  <c:v>NCA UtilIzed / NCAs Credited - Cumulative</c:v>
                </c:pt>
              </c:strCache>
            </c:strRef>
          </c:tx>
          <c:spPr>
            <a:ln w="38100">
              <a:solidFill>
                <a:srgbClr val="FF0000"/>
              </a:solidFill>
              <a:prstDash val="solid"/>
            </a:ln>
          </c:spPr>
          <c:marker>
            <c:symbol val="triangle"/>
            <c:size val="9"/>
            <c:spPr>
              <a:solidFill>
                <a:srgbClr val="FF0000"/>
              </a:solidFill>
              <a:ln>
                <a:solidFill>
                  <a:srgbClr val="FF0000"/>
                </a:solidFill>
                <a:prstDash val="solid"/>
              </a:ln>
            </c:spPr>
          </c:marker>
          <c:cat>
            <c:strRef>
              <c:f>Graph!$B$4:$C$4</c:f>
              <c:strCache>
                <c:ptCount val="2"/>
                <c:pt idx="0">
                  <c:v>JAN</c:v>
                </c:pt>
                <c:pt idx="1">
                  <c:v>FEB</c:v>
                </c:pt>
              </c:strCache>
            </c:strRef>
          </c:cat>
          <c:val>
            <c:numRef>
              <c:f>Graph!$B$7:$C$7</c:f>
              <c:numCache>
                <c:formatCode>_(* #,##0_);_(* \(#,##0\);_(* "-"??_);_(@_)</c:formatCode>
                <c:ptCount val="2"/>
                <c:pt idx="0">
                  <c:v>65.904484733537529</c:v>
                </c:pt>
                <c:pt idx="1">
                  <c:v>85.521268731763371</c:v>
                </c:pt>
              </c:numCache>
            </c:numRef>
          </c:val>
          <c:smooth val="0"/>
          <c:extLst>
            <c:ext xmlns:c16="http://schemas.microsoft.com/office/drawing/2014/chart" uri="{C3380CC4-5D6E-409C-BE32-E72D297353CC}">
              <c16:uniqueId val="{00000002-17EF-4FC8-9027-229EFF9B90D6}"/>
            </c:ext>
          </c:extLst>
        </c:ser>
        <c:dLbls>
          <c:showLegendKey val="0"/>
          <c:showVal val="0"/>
          <c:showCatName val="0"/>
          <c:showSerName val="0"/>
          <c:showPercent val="0"/>
          <c:showBubbleSize val="0"/>
        </c:dLbls>
        <c:marker val="1"/>
        <c:smooth val="0"/>
        <c:axId val="206164480"/>
        <c:axId val="20616504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FFFF00"/>
                    </a:solidFill>
                    <a:prstDash val="solid"/>
                  </a:ln>
                </c:spPr>
                <c:marker>
                  <c:symbol val="x"/>
                  <c:size val="8"/>
                  <c:spPr>
                    <a:solidFill>
                      <a:srgbClr val="FFFF00"/>
                    </a:solidFill>
                    <a:ln>
                      <a:solidFill>
                        <a:srgbClr val="FFFF00"/>
                      </a:solidFill>
                      <a:prstDash val="solid"/>
                    </a:ln>
                  </c:spPr>
                </c:marker>
                <c:cat>
                  <c:strRef>
                    <c:extLst>
                      <c:ext uri="{02D57815-91ED-43cb-92C2-25804820EDAC}">
                        <c15:formulaRef>
                          <c15:sqref>Graph!$B$4:$C$4</c15:sqref>
                        </c15:formulaRef>
                      </c:ext>
                    </c:extLst>
                    <c:strCache>
                      <c:ptCount val="2"/>
                      <c:pt idx="0">
                        <c:v>JAN</c:v>
                      </c:pt>
                      <c:pt idx="1">
                        <c:v>FEB</c:v>
                      </c:pt>
                    </c:strCache>
                  </c:strRef>
                </c:cat>
                <c:val>
                  <c:numRef>
                    <c:extLst>
                      <c:ext uri="{02D57815-91ED-43cb-92C2-25804820EDAC}">
                        <c15:formulaRef>
                          <c15:sqref>Graph!#REF!</c15:sqref>
                        </c15:formulaRef>
                      </c:ext>
                    </c:extLst>
                    <c:numCache>
                      <c:formatCode>General</c:formatCode>
                      <c:ptCount val="1"/>
                      <c:pt idx="0">
                        <c:v>1</c:v>
                      </c:pt>
                    </c:numCache>
                  </c:numRef>
                </c:val>
                <c:smooth val="0"/>
                <c:extLst>
                  <c:ext xmlns:c16="http://schemas.microsoft.com/office/drawing/2014/chart" uri="{C3380CC4-5D6E-409C-BE32-E72D297353CC}">
                    <c16:uniqueId val="{00000003-17EF-4FC8-9027-229EFF9B90D6}"/>
                  </c:ext>
                </c:extLst>
              </c15:ser>
            </c15:filteredLineSeries>
          </c:ext>
        </c:extLst>
      </c:lineChart>
      <c:catAx>
        <c:axId val="2061633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39619058679611951"/>
              <c:y val="0.92094145953191464"/>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163920"/>
        <c:crossesAt val="0"/>
        <c:auto val="0"/>
        <c:lblAlgn val="ctr"/>
        <c:lblOffset val="100"/>
        <c:tickLblSkip val="1"/>
        <c:tickMarkSkip val="1"/>
        <c:noMultiLvlLbl val="0"/>
      </c:catAx>
      <c:valAx>
        <c:axId val="206163920"/>
        <c:scaling>
          <c:orientation val="minMax"/>
          <c:max val="300000"/>
          <c:min val="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2081196911682983E-2"/>
              <c:y val="0.30934150076569678"/>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163360"/>
        <c:crosses val="autoZero"/>
        <c:crossBetween val="between"/>
        <c:majorUnit val="50000"/>
        <c:minorUnit val="10000"/>
      </c:valAx>
      <c:catAx>
        <c:axId val="206164480"/>
        <c:scaling>
          <c:orientation val="minMax"/>
        </c:scaling>
        <c:delete val="1"/>
        <c:axPos val="b"/>
        <c:numFmt formatCode="General" sourceLinked="1"/>
        <c:majorTickMark val="out"/>
        <c:minorTickMark val="none"/>
        <c:tickLblPos val="nextTo"/>
        <c:crossAx val="206165040"/>
        <c:crossesAt val="85"/>
        <c:auto val="0"/>
        <c:lblAlgn val="ctr"/>
        <c:lblOffset val="100"/>
        <c:noMultiLvlLbl val="0"/>
      </c:catAx>
      <c:valAx>
        <c:axId val="206165040"/>
        <c:scaling>
          <c:orientation val="minMax"/>
          <c:max val="100"/>
          <c:min val="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5027795212856836"/>
              <c:y val="0.26799387442572742"/>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164480"/>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457200</xdr:colOff>
      <xdr:row>8</xdr:row>
      <xdr:rowOff>57150</xdr:rowOff>
    </xdr:from>
    <xdr:to>
      <xdr:col>6</xdr:col>
      <xdr:colOff>476250</xdr:colOff>
      <xdr:row>42</xdr:row>
      <xdr:rowOff>142875</xdr:rowOff>
    </xdr:to>
    <xdr:graphicFrame macro="">
      <xdr:nvGraphicFramePr>
        <xdr:cNvPr id="1025" name="Chart 1">
          <a:extLst>
            <a:ext uri="{FF2B5EF4-FFF2-40B4-BE49-F238E27FC236}">
              <a16:creationId xmlns:a16="http://schemas.microsoft.com/office/drawing/2014/main" id="{00000000-0008-0000-02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CC0AE-AE01-4A35-9BDC-500F163EE1F7}">
  <sheetPr>
    <pageSetUpPr fitToPage="1"/>
  </sheetPr>
  <dimension ref="A1:N77"/>
  <sheetViews>
    <sheetView view="pageBreakPreview" zoomScale="85" zoomScaleNormal="70" zoomScaleSheetLayoutView="85" workbookViewId="0">
      <pane xSplit="2" ySplit="6" topLeftCell="C45" activePane="bottomRight" state="frozen"/>
      <selection pane="topRight" activeCell="C1" sqref="C1"/>
      <selection pane="bottomLeft" activeCell="A7" sqref="A7"/>
      <selection pane="bottomRight" activeCell="F49" sqref="F49"/>
    </sheetView>
  </sheetViews>
  <sheetFormatPr defaultColWidth="9.109375" defaultRowHeight="13.2" x14ac:dyDescent="0.25"/>
  <cols>
    <col min="1" max="1" width="2.109375" style="78" customWidth="1"/>
    <col min="2" max="2" width="50.109375" style="78" customWidth="1"/>
    <col min="3" max="11" width="14.33203125" style="77" customWidth="1"/>
    <col min="12" max="14" width="10.109375" style="5" customWidth="1"/>
    <col min="15" max="16384" width="9.109375" style="77"/>
  </cols>
  <sheetData>
    <row r="1" spans="1:14" ht="15.6" x14ac:dyDescent="0.25">
      <c r="A1" s="76" t="s">
        <v>9</v>
      </c>
      <c r="B1" s="76"/>
      <c r="C1" s="76"/>
      <c r="D1" s="76"/>
      <c r="E1" s="76"/>
      <c r="F1" s="76"/>
      <c r="G1" s="76"/>
      <c r="H1" s="76"/>
      <c r="I1" s="76"/>
      <c r="J1" s="76"/>
      <c r="K1" s="76"/>
      <c r="L1" s="76"/>
      <c r="M1" s="76"/>
      <c r="N1" s="76"/>
    </row>
    <row r="2" spans="1:14" x14ac:dyDescent="0.25">
      <c r="A2" s="78" t="s">
        <v>304</v>
      </c>
    </row>
    <row r="3" spans="1:14" x14ac:dyDescent="0.25">
      <c r="A3" s="78" t="s">
        <v>10</v>
      </c>
    </row>
    <row r="5" spans="1:14" s="79" customFormat="1" ht="21" customHeight="1" x14ac:dyDescent="0.25">
      <c r="A5" s="105" t="s">
        <v>63</v>
      </c>
      <c r="B5" s="106"/>
      <c r="C5" s="103" t="s">
        <v>11</v>
      </c>
      <c r="D5" s="103"/>
      <c r="E5" s="103"/>
      <c r="F5" s="103" t="s">
        <v>12</v>
      </c>
      <c r="G5" s="103"/>
      <c r="H5" s="103"/>
      <c r="I5" s="103" t="s">
        <v>13</v>
      </c>
      <c r="J5" s="103"/>
      <c r="K5" s="103"/>
      <c r="L5" s="103" t="s">
        <v>305</v>
      </c>
      <c r="M5" s="103"/>
      <c r="N5" s="103"/>
    </row>
    <row r="6" spans="1:14" s="79" customFormat="1" ht="41.25" customHeight="1" x14ac:dyDescent="0.25">
      <c r="A6" s="106"/>
      <c r="B6" s="106"/>
      <c r="C6" s="80" t="s">
        <v>64</v>
      </c>
      <c r="D6" s="80" t="s">
        <v>65</v>
      </c>
      <c r="E6" s="80" t="s">
        <v>66</v>
      </c>
      <c r="F6" s="80" t="s">
        <v>67</v>
      </c>
      <c r="G6" s="80" t="s">
        <v>68</v>
      </c>
      <c r="H6" s="80" t="s">
        <v>69</v>
      </c>
      <c r="I6" s="80" t="s">
        <v>70</v>
      </c>
      <c r="J6" s="80" t="s">
        <v>71</v>
      </c>
      <c r="K6" s="80" t="s">
        <v>72</v>
      </c>
      <c r="L6" s="80" t="s">
        <v>73</v>
      </c>
      <c r="M6" s="80" t="s">
        <v>306</v>
      </c>
      <c r="N6" s="80" t="s">
        <v>307</v>
      </c>
    </row>
    <row r="7" spans="1:14" x14ac:dyDescent="0.25">
      <c r="A7" s="81"/>
      <c r="B7" s="81"/>
      <c r="C7" s="82"/>
      <c r="D7" s="82"/>
      <c r="E7" s="82"/>
      <c r="F7" s="82"/>
      <c r="G7" s="82"/>
      <c r="H7" s="82"/>
      <c r="I7" s="82"/>
      <c r="J7" s="82"/>
      <c r="K7" s="82"/>
    </row>
    <row r="8" spans="1:14" s="85" customFormat="1" x14ac:dyDescent="0.25">
      <c r="A8" s="83" t="s">
        <v>14</v>
      </c>
      <c r="B8" s="83"/>
      <c r="C8" s="84">
        <f t="shared" ref="C8:K8" si="0">+C10+C49</f>
        <v>284470014.22724998</v>
      </c>
      <c r="D8" s="84">
        <f t="shared" si="0"/>
        <v>242986918.48113</v>
      </c>
      <c r="E8" s="84">
        <f t="shared" si="0"/>
        <v>527456932.7083801</v>
      </c>
      <c r="F8" s="84">
        <f t="shared" si="0"/>
        <v>187478497.09788996</v>
      </c>
      <c r="G8" s="84">
        <f t="shared" si="0"/>
        <v>263609363.76796001</v>
      </c>
      <c r="H8" s="84">
        <f t="shared" si="0"/>
        <v>451087860.86584997</v>
      </c>
      <c r="I8" s="84">
        <f t="shared" si="0"/>
        <v>96991517.129360005</v>
      </c>
      <c r="J8" s="84">
        <f t="shared" si="0"/>
        <v>-20622445.286829971</v>
      </c>
      <c r="K8" s="84">
        <f t="shared" si="0"/>
        <v>76369071.842530027</v>
      </c>
      <c r="L8" s="6">
        <f>+F8/C8*100</f>
        <v>65.904484733537515</v>
      </c>
      <c r="M8" s="6">
        <f>+G8/D8*100</f>
        <v>108.48705988607841</v>
      </c>
      <c r="N8" s="6">
        <f>+H8/E8*100</f>
        <v>85.521268731763357</v>
      </c>
    </row>
    <row r="9" spans="1:14" x14ac:dyDescent="0.25">
      <c r="C9" s="82"/>
      <c r="D9" s="82"/>
      <c r="E9" s="82"/>
      <c r="F9" s="82"/>
      <c r="G9" s="82"/>
      <c r="H9" s="82"/>
      <c r="I9" s="82"/>
      <c r="J9" s="82"/>
      <c r="K9" s="82"/>
      <c r="L9" s="7"/>
      <c r="M9" s="7"/>
      <c r="N9" s="7"/>
    </row>
    <row r="10" spans="1:14" ht="15" x14ac:dyDescent="0.4">
      <c r="A10" s="78" t="s">
        <v>15</v>
      </c>
      <c r="C10" s="86">
        <f t="shared" ref="C10:K10" si="1">SUM(C12:C47)</f>
        <v>204801554.80925</v>
      </c>
      <c r="D10" s="86">
        <f t="shared" si="1"/>
        <v>158287842.55713001</v>
      </c>
      <c r="E10" s="86">
        <f t="shared" si="1"/>
        <v>363089397.3663801</v>
      </c>
      <c r="F10" s="86">
        <f t="shared" si="1"/>
        <v>112366937.37094998</v>
      </c>
      <c r="G10" s="86">
        <f t="shared" si="1"/>
        <v>175022212.0311</v>
      </c>
      <c r="H10" s="86">
        <f t="shared" si="1"/>
        <v>287389149.40205002</v>
      </c>
      <c r="I10" s="86">
        <f t="shared" si="1"/>
        <v>92434617.438299999</v>
      </c>
      <c r="J10" s="86">
        <f t="shared" si="1"/>
        <v>-16734369.473969985</v>
      </c>
      <c r="K10" s="86">
        <f t="shared" si="1"/>
        <v>75700247.964330003</v>
      </c>
      <c r="L10" s="7">
        <f>+F10/C10*100</f>
        <v>54.866252102239834</v>
      </c>
      <c r="M10" s="7">
        <f>+G10/D10*100</f>
        <v>110.57211293276055</v>
      </c>
      <c r="N10" s="7">
        <f>+H10/E10*100</f>
        <v>79.151071743374601</v>
      </c>
    </row>
    <row r="11" spans="1:14" x14ac:dyDescent="0.25">
      <c r="C11" s="82"/>
      <c r="D11" s="82"/>
      <c r="E11" s="82"/>
      <c r="F11" s="82"/>
      <c r="G11" s="82"/>
      <c r="H11" s="82"/>
      <c r="I11" s="82"/>
      <c r="J11" s="82"/>
      <c r="K11" s="82"/>
      <c r="L11" s="7"/>
      <c r="M11" s="7"/>
      <c r="N11" s="7"/>
    </row>
    <row r="12" spans="1:14" x14ac:dyDescent="0.25">
      <c r="B12" s="8" t="s">
        <v>16</v>
      </c>
      <c r="C12" s="82">
        <v>1829304</v>
      </c>
      <c r="D12" s="82">
        <v>1822713</v>
      </c>
      <c r="E12" s="82">
        <f t="shared" ref="E12:E22" si="2">SUM(C12:D12)</f>
        <v>3652017</v>
      </c>
      <c r="F12" s="82">
        <v>1319676.0245600003</v>
      </c>
      <c r="G12" s="82">
        <v>1820658.3701699995</v>
      </c>
      <c r="H12" s="82">
        <f t="shared" ref="H12:H22" si="3">SUM(F12:G12)</f>
        <v>3140334.3947299998</v>
      </c>
      <c r="I12" s="82">
        <f t="shared" ref="I12:J27" si="4">+C12-F12</f>
        <v>509627.97543999972</v>
      </c>
      <c r="J12" s="82">
        <f t="shared" si="4"/>
        <v>2054.6298300004564</v>
      </c>
      <c r="K12" s="82">
        <f t="shared" ref="K12:K22" si="5">SUM(I12:J12)</f>
        <v>511682.60527000017</v>
      </c>
      <c r="L12" s="7">
        <f>+F12/C12*100</f>
        <v>72.140881152613247</v>
      </c>
      <c r="M12" s="7">
        <f>+G12/D12*100</f>
        <v>99.887276283759405</v>
      </c>
      <c r="N12" s="7">
        <f t="shared" ref="N12:N47" si="6">+H12/E12*100</f>
        <v>85.989040980094018</v>
      </c>
    </row>
    <row r="13" spans="1:14" x14ac:dyDescent="0.25">
      <c r="B13" s="8" t="s">
        <v>17</v>
      </c>
      <c r="C13" s="82">
        <v>681176</v>
      </c>
      <c r="D13" s="82">
        <v>683043.929</v>
      </c>
      <c r="E13" s="82">
        <f t="shared" si="2"/>
        <v>1364219.929</v>
      </c>
      <c r="F13" s="82">
        <v>681152.90403999994</v>
      </c>
      <c r="G13" s="82">
        <v>451845.97065000003</v>
      </c>
      <c r="H13" s="82">
        <f t="shared" si="3"/>
        <v>1132998.87469</v>
      </c>
      <c r="I13" s="82">
        <f t="shared" si="4"/>
        <v>23.095960000064224</v>
      </c>
      <c r="J13" s="82">
        <f t="shared" si="4"/>
        <v>231197.95834999997</v>
      </c>
      <c r="K13" s="82">
        <f t="shared" si="5"/>
        <v>231221.05431000004</v>
      </c>
      <c r="L13" s="7">
        <f>+F13/C13*100</f>
        <v>99.996609399039301</v>
      </c>
      <c r="M13" s="7">
        <f t="shared" ref="M13:M21" si="7">+G13/D13*100</f>
        <v>66.151817103699045</v>
      </c>
      <c r="N13" s="7">
        <f t="shared" si="6"/>
        <v>83.051042621882118</v>
      </c>
    </row>
    <row r="14" spans="1:14" x14ac:dyDescent="0.25">
      <c r="B14" s="8" t="s">
        <v>18</v>
      </c>
      <c r="C14" s="82">
        <v>245739</v>
      </c>
      <c r="D14" s="82">
        <v>119740</v>
      </c>
      <c r="E14" s="82">
        <f t="shared" si="2"/>
        <v>365479</v>
      </c>
      <c r="F14" s="82">
        <v>180376.92697999999</v>
      </c>
      <c r="G14" s="82">
        <v>82200.704750000034</v>
      </c>
      <c r="H14" s="82">
        <f t="shared" si="3"/>
        <v>262577.63173000002</v>
      </c>
      <c r="I14" s="82">
        <f t="shared" si="4"/>
        <v>65362.073020000011</v>
      </c>
      <c r="J14" s="82">
        <f t="shared" si="4"/>
        <v>37539.295249999966</v>
      </c>
      <c r="K14" s="82">
        <f t="shared" si="5"/>
        <v>102901.36826999998</v>
      </c>
      <c r="L14" s="7">
        <f>+F14/C14*100</f>
        <v>73.401831609960155</v>
      </c>
      <c r="M14" s="7">
        <f t="shared" si="7"/>
        <v>68.649327501252742</v>
      </c>
      <c r="N14" s="7">
        <f t="shared" si="6"/>
        <v>71.844793197420373</v>
      </c>
    </row>
    <row r="15" spans="1:14" x14ac:dyDescent="0.25">
      <c r="B15" s="8" t="s">
        <v>19</v>
      </c>
      <c r="C15" s="82">
        <v>822285</v>
      </c>
      <c r="D15" s="82">
        <v>684158.71099999989</v>
      </c>
      <c r="E15" s="82">
        <f t="shared" si="2"/>
        <v>1506443.7109999999</v>
      </c>
      <c r="F15" s="82">
        <v>391091.54584999999</v>
      </c>
      <c r="G15" s="82">
        <v>579883.82202999992</v>
      </c>
      <c r="H15" s="82">
        <f t="shared" si="3"/>
        <v>970975.36787999992</v>
      </c>
      <c r="I15" s="82">
        <f t="shared" si="4"/>
        <v>431193.45415000001</v>
      </c>
      <c r="J15" s="82">
        <f t="shared" si="4"/>
        <v>104274.88896999997</v>
      </c>
      <c r="K15" s="82">
        <f t="shared" si="5"/>
        <v>535468.34311999998</v>
      </c>
      <c r="L15" s="7">
        <f t="shared" ref="L15:M30" si="8">+F15/C15*100</f>
        <v>47.561556619663499</v>
      </c>
      <c r="M15" s="7">
        <f t="shared" si="7"/>
        <v>84.758669692652646</v>
      </c>
      <c r="N15" s="7">
        <f t="shared" si="6"/>
        <v>64.454805764727311</v>
      </c>
    </row>
    <row r="16" spans="1:14" x14ac:dyDescent="0.25">
      <c r="B16" s="8" t="s">
        <v>20</v>
      </c>
      <c r="C16" s="82">
        <v>988040</v>
      </c>
      <c r="D16" s="82">
        <v>2336123.66</v>
      </c>
      <c r="E16" s="82">
        <f t="shared" si="2"/>
        <v>3324163.66</v>
      </c>
      <c r="F16" s="82">
        <v>723383.19436000008</v>
      </c>
      <c r="G16" s="82">
        <v>1529506.2205499997</v>
      </c>
      <c r="H16" s="82">
        <f t="shared" si="3"/>
        <v>2252889.4149099998</v>
      </c>
      <c r="I16" s="82">
        <f t="shared" si="4"/>
        <v>264656.80563999992</v>
      </c>
      <c r="J16" s="82">
        <f t="shared" si="4"/>
        <v>806617.43945000041</v>
      </c>
      <c r="K16" s="82">
        <f t="shared" si="5"/>
        <v>1071274.2450900003</v>
      </c>
      <c r="L16" s="7">
        <f t="shared" si="8"/>
        <v>73.213958378203316</v>
      </c>
      <c r="M16" s="7">
        <f t="shared" si="7"/>
        <v>65.471971657099687</v>
      </c>
      <c r="N16" s="7">
        <f t="shared" si="6"/>
        <v>67.773119657712627</v>
      </c>
    </row>
    <row r="17" spans="2:14" x14ac:dyDescent="0.25">
      <c r="B17" s="8" t="s">
        <v>285</v>
      </c>
      <c r="C17" s="82">
        <v>178072.17300000001</v>
      </c>
      <c r="D17" s="82">
        <v>131143.321</v>
      </c>
      <c r="E17" s="82">
        <f t="shared" si="2"/>
        <v>309215.49400000001</v>
      </c>
      <c r="F17" s="82">
        <v>169628.27160000007</v>
      </c>
      <c r="G17" s="82">
        <v>122741.3242099999</v>
      </c>
      <c r="H17" s="82">
        <f t="shared" si="3"/>
        <v>292369.59580999997</v>
      </c>
      <c r="I17" s="82">
        <f t="shared" si="4"/>
        <v>8443.9013999999443</v>
      </c>
      <c r="J17" s="82">
        <f t="shared" si="4"/>
        <v>8401.996790000092</v>
      </c>
      <c r="K17" s="82">
        <f t="shared" si="5"/>
        <v>16845.898190000036</v>
      </c>
      <c r="L17" s="7">
        <f t="shared" si="8"/>
        <v>95.258157825703663</v>
      </c>
      <c r="M17" s="7">
        <f t="shared" si="7"/>
        <v>93.593271295912899</v>
      </c>
      <c r="N17" s="7">
        <f t="shared" si="6"/>
        <v>94.552052365784732</v>
      </c>
    </row>
    <row r="18" spans="2:14" x14ac:dyDescent="0.25">
      <c r="B18" s="8" t="s">
        <v>21</v>
      </c>
      <c r="C18" s="82">
        <v>49554368.788999997</v>
      </c>
      <c r="D18" s="82">
        <v>40438054.713000007</v>
      </c>
      <c r="E18" s="82">
        <f t="shared" si="2"/>
        <v>89992423.502000004</v>
      </c>
      <c r="F18" s="82">
        <v>31167207.500810001</v>
      </c>
      <c r="G18" s="82">
        <v>46333121.145219997</v>
      </c>
      <c r="H18" s="82">
        <f t="shared" si="3"/>
        <v>77500328.646029994</v>
      </c>
      <c r="I18" s="82">
        <f t="shared" si="4"/>
        <v>18387161.288189996</v>
      </c>
      <c r="J18" s="82">
        <f>+D18-G18</f>
        <v>-5895066.4322199896</v>
      </c>
      <c r="K18" s="82">
        <f t="shared" si="5"/>
        <v>12492094.855970006</v>
      </c>
      <c r="L18" s="7">
        <f t="shared" si="8"/>
        <v>62.894974272638606</v>
      </c>
      <c r="M18" s="7">
        <f t="shared" si="7"/>
        <v>114.57801685580303</v>
      </c>
      <c r="N18" s="7">
        <f t="shared" si="6"/>
        <v>86.118726032872772</v>
      </c>
    </row>
    <row r="19" spans="2:14" x14ac:dyDescent="0.25">
      <c r="B19" s="8" t="s">
        <v>22</v>
      </c>
      <c r="C19" s="82">
        <v>6252312.6050000004</v>
      </c>
      <c r="D19" s="82">
        <v>6212170.2280000001</v>
      </c>
      <c r="E19" s="82">
        <f t="shared" si="2"/>
        <v>12464482.833000001</v>
      </c>
      <c r="F19" s="82">
        <v>4507055.1911699995</v>
      </c>
      <c r="G19" s="82">
        <v>6325389.0639399998</v>
      </c>
      <c r="H19" s="82">
        <f t="shared" si="3"/>
        <v>10832444.255109999</v>
      </c>
      <c r="I19" s="82">
        <f t="shared" si="4"/>
        <v>1745257.4138300009</v>
      </c>
      <c r="J19" s="82">
        <f t="shared" si="4"/>
        <v>-113218.83593999967</v>
      </c>
      <c r="K19" s="82">
        <f t="shared" si="5"/>
        <v>1632038.5778900012</v>
      </c>
      <c r="L19" s="7">
        <f t="shared" si="8"/>
        <v>72.086209949990163</v>
      </c>
      <c r="M19" s="7">
        <f t="shared" si="7"/>
        <v>101.82253273469053</v>
      </c>
      <c r="N19" s="7">
        <f t="shared" si="6"/>
        <v>86.906487820183415</v>
      </c>
    </row>
    <row r="20" spans="2:14" x14ac:dyDescent="0.25">
      <c r="B20" s="8" t="s">
        <v>23</v>
      </c>
      <c r="C20" s="82">
        <v>90468</v>
      </c>
      <c r="D20" s="82">
        <v>85662.519</v>
      </c>
      <c r="E20" s="82">
        <f t="shared" si="2"/>
        <v>176130.519</v>
      </c>
      <c r="F20" s="82">
        <v>90456.022240000006</v>
      </c>
      <c r="G20" s="82">
        <v>85648.040939999992</v>
      </c>
      <c r="H20" s="82">
        <f t="shared" si="3"/>
        <v>176104.06318</v>
      </c>
      <c r="I20" s="82">
        <f t="shared" si="4"/>
        <v>11.977759999994305</v>
      </c>
      <c r="J20" s="82">
        <f t="shared" si="4"/>
        <v>14.478060000008554</v>
      </c>
      <c r="K20" s="82">
        <f t="shared" si="5"/>
        <v>26.455820000002859</v>
      </c>
      <c r="L20" s="7">
        <f t="shared" si="8"/>
        <v>99.98676022460981</v>
      </c>
      <c r="M20" s="7">
        <f t="shared" si="7"/>
        <v>99.983098722557983</v>
      </c>
      <c r="N20" s="7">
        <f t="shared" si="6"/>
        <v>99.98497942312882</v>
      </c>
    </row>
    <row r="21" spans="2:14" x14ac:dyDescent="0.25">
      <c r="B21" s="8" t="s">
        <v>24</v>
      </c>
      <c r="C21" s="82">
        <v>1284356.206</v>
      </c>
      <c r="D21" s="82">
        <v>1498539.4770000002</v>
      </c>
      <c r="E21" s="82">
        <f t="shared" si="2"/>
        <v>2782895.6830000002</v>
      </c>
      <c r="F21" s="82">
        <v>1053245.1424700001</v>
      </c>
      <c r="G21" s="82">
        <v>1387362.9258799998</v>
      </c>
      <c r="H21" s="82">
        <f t="shared" si="3"/>
        <v>2440608.0683499998</v>
      </c>
      <c r="I21" s="82">
        <f t="shared" si="4"/>
        <v>231111.06352999993</v>
      </c>
      <c r="J21" s="82">
        <f t="shared" si="4"/>
        <v>111176.55112000043</v>
      </c>
      <c r="K21" s="82">
        <f t="shared" si="5"/>
        <v>342287.61465000035</v>
      </c>
      <c r="L21" s="7">
        <f t="shared" si="8"/>
        <v>82.005687950870538</v>
      </c>
      <c r="M21" s="7">
        <f t="shared" si="7"/>
        <v>92.581006184597143</v>
      </c>
      <c r="N21" s="7">
        <f t="shared" si="6"/>
        <v>87.700307390573499</v>
      </c>
    </row>
    <row r="22" spans="2:14" x14ac:dyDescent="0.25">
      <c r="B22" s="8" t="s">
        <v>25</v>
      </c>
      <c r="C22" s="82">
        <v>1467808</v>
      </c>
      <c r="D22" s="82">
        <v>1307635.8569999998</v>
      </c>
      <c r="E22" s="82">
        <f t="shared" si="2"/>
        <v>2775443.8569999998</v>
      </c>
      <c r="F22" s="82">
        <v>1064806.6625499974</v>
      </c>
      <c r="G22" s="82">
        <v>1351566.4637099982</v>
      </c>
      <c r="H22" s="82">
        <f t="shared" si="3"/>
        <v>2416373.1262599956</v>
      </c>
      <c r="I22" s="82">
        <f t="shared" si="4"/>
        <v>403001.33745000255</v>
      </c>
      <c r="J22" s="82">
        <f t="shared" si="4"/>
        <v>-43930.606709998334</v>
      </c>
      <c r="K22" s="82">
        <f t="shared" si="5"/>
        <v>359070.73074000422</v>
      </c>
      <c r="L22" s="7">
        <f t="shared" si="8"/>
        <v>72.544001841521336</v>
      </c>
      <c r="M22" s="7">
        <f>+G22/D22*100</f>
        <v>103.35954436205081</v>
      </c>
      <c r="N22" s="7">
        <f t="shared" si="6"/>
        <v>87.062583527518129</v>
      </c>
    </row>
    <row r="23" spans="2:14" x14ac:dyDescent="0.25">
      <c r="B23" s="8" t="s">
        <v>26</v>
      </c>
      <c r="C23" s="82">
        <v>739291</v>
      </c>
      <c r="D23" s="82">
        <v>880746</v>
      </c>
      <c r="E23" s="82">
        <f t="shared" ref="E23:E47" si="9">SUM(C23:D23)</f>
        <v>1620037</v>
      </c>
      <c r="F23" s="82">
        <v>502514.05265000003</v>
      </c>
      <c r="G23" s="82">
        <v>1084872.01449</v>
      </c>
      <c r="H23" s="82">
        <f t="shared" ref="H23:H47" si="10">SUM(F23:G23)</f>
        <v>1587386.0671399999</v>
      </c>
      <c r="I23" s="82">
        <f t="shared" si="4"/>
        <v>236776.94734999997</v>
      </c>
      <c r="J23" s="82">
        <f t="shared" si="4"/>
        <v>-204126.01448999997</v>
      </c>
      <c r="K23" s="82">
        <f t="shared" ref="K23:K47" si="11">SUM(I23:J23)</f>
        <v>32650.932860000001</v>
      </c>
      <c r="L23" s="7">
        <f t="shared" si="8"/>
        <v>67.972429347848134</v>
      </c>
      <c r="M23" s="7">
        <f t="shared" si="8"/>
        <v>123.17649066700274</v>
      </c>
      <c r="N23" s="7">
        <f t="shared" si="6"/>
        <v>97.984556349021659</v>
      </c>
    </row>
    <row r="24" spans="2:14" x14ac:dyDescent="0.25">
      <c r="B24" s="8" t="s">
        <v>27</v>
      </c>
      <c r="C24" s="82">
        <v>11317008.870999999</v>
      </c>
      <c r="D24" s="82">
        <v>10805821.294</v>
      </c>
      <c r="E24" s="82">
        <f t="shared" si="9"/>
        <v>22122830.164999999</v>
      </c>
      <c r="F24" s="82">
        <v>5495775.0323100006</v>
      </c>
      <c r="G24" s="82">
        <v>11159251.5405</v>
      </c>
      <c r="H24" s="82">
        <f t="shared" si="10"/>
        <v>16655026.572810002</v>
      </c>
      <c r="I24" s="82">
        <f t="shared" si="4"/>
        <v>5821233.8386899987</v>
      </c>
      <c r="J24" s="82">
        <f t="shared" si="4"/>
        <v>-353430.24650000036</v>
      </c>
      <c r="K24" s="82">
        <f t="shared" si="11"/>
        <v>5467803.5921899984</v>
      </c>
      <c r="L24" s="7">
        <f t="shared" si="8"/>
        <v>48.562081155498646</v>
      </c>
      <c r="M24" s="7">
        <f t="shared" si="8"/>
        <v>103.27073932544346</v>
      </c>
      <c r="N24" s="7">
        <f t="shared" si="6"/>
        <v>75.284339519812079</v>
      </c>
    </row>
    <row r="25" spans="2:14" x14ac:dyDescent="0.25">
      <c r="B25" s="8" t="s">
        <v>74</v>
      </c>
      <c r="C25" s="82">
        <v>106677.45600000001</v>
      </c>
      <c r="D25" s="82">
        <v>103044.06200000001</v>
      </c>
      <c r="E25" s="82">
        <f t="shared" si="9"/>
        <v>209721.51800000001</v>
      </c>
      <c r="F25" s="82">
        <v>62128.669739999998</v>
      </c>
      <c r="G25" s="82">
        <v>79006.345329999996</v>
      </c>
      <c r="H25" s="82">
        <f t="shared" si="10"/>
        <v>141135.01506999999</v>
      </c>
      <c r="I25" s="82">
        <f t="shared" si="4"/>
        <v>44548.786260000008</v>
      </c>
      <c r="J25" s="82">
        <f t="shared" si="4"/>
        <v>24037.716670000009</v>
      </c>
      <c r="K25" s="82">
        <f t="shared" si="11"/>
        <v>68586.502930000017</v>
      </c>
      <c r="L25" s="7">
        <f t="shared" si="8"/>
        <v>58.239736931859333</v>
      </c>
      <c r="M25" s="7">
        <f t="shared" si="8"/>
        <v>76.672390234383414</v>
      </c>
      <c r="N25" s="7">
        <f t="shared" si="6"/>
        <v>67.296392099355302</v>
      </c>
    </row>
    <row r="26" spans="2:14" x14ac:dyDescent="0.25">
      <c r="B26" s="8" t="s">
        <v>28</v>
      </c>
      <c r="C26" s="82">
        <v>700893</v>
      </c>
      <c r="D26" s="82">
        <v>470568.81300000008</v>
      </c>
      <c r="E26" s="82">
        <f t="shared" si="9"/>
        <v>1171461.8130000001</v>
      </c>
      <c r="F26" s="82">
        <v>473825.36862999998</v>
      </c>
      <c r="G26" s="82">
        <v>290009.64938000002</v>
      </c>
      <c r="H26" s="82">
        <f t="shared" si="10"/>
        <v>763835.01801</v>
      </c>
      <c r="I26" s="82">
        <f t="shared" si="4"/>
        <v>227067.63137000002</v>
      </c>
      <c r="J26" s="82">
        <f t="shared" si="4"/>
        <v>180559.16362000006</v>
      </c>
      <c r="K26" s="82">
        <f t="shared" si="11"/>
        <v>407626.79499000008</v>
      </c>
      <c r="L26" s="7">
        <f t="shared" si="8"/>
        <v>67.603096140209701</v>
      </c>
      <c r="M26" s="7">
        <f t="shared" si="8"/>
        <v>61.629594092968496</v>
      </c>
      <c r="N26" s="7">
        <f t="shared" si="6"/>
        <v>65.203578087952579</v>
      </c>
    </row>
    <row r="27" spans="2:14" x14ac:dyDescent="0.25">
      <c r="B27" s="8" t="s">
        <v>29</v>
      </c>
      <c r="C27" s="82">
        <v>21307979.465</v>
      </c>
      <c r="D27" s="82">
        <v>23000851.154000003</v>
      </c>
      <c r="E27" s="82">
        <f t="shared" si="9"/>
        <v>44308830.619000003</v>
      </c>
      <c r="F27" s="82">
        <v>15763418.024200002</v>
      </c>
      <c r="G27" s="82">
        <v>22180957.851630002</v>
      </c>
      <c r="H27" s="82">
        <f t="shared" si="10"/>
        <v>37944375.875830002</v>
      </c>
      <c r="I27" s="82">
        <f t="shared" si="4"/>
        <v>5544561.4407999981</v>
      </c>
      <c r="J27" s="82">
        <f t="shared" si="4"/>
        <v>819893.30237000063</v>
      </c>
      <c r="K27" s="82">
        <f t="shared" si="11"/>
        <v>6364454.7431699988</v>
      </c>
      <c r="L27" s="7">
        <f t="shared" si="8"/>
        <v>73.978943193992805</v>
      </c>
      <c r="M27" s="7">
        <f t="shared" si="8"/>
        <v>96.435378426300474</v>
      </c>
      <c r="N27" s="7">
        <f t="shared" si="6"/>
        <v>85.636148247972784</v>
      </c>
    </row>
    <row r="28" spans="2:14" x14ac:dyDescent="0.25">
      <c r="B28" s="8" t="s">
        <v>30</v>
      </c>
      <c r="C28" s="82">
        <v>1949796.956</v>
      </c>
      <c r="D28" s="82">
        <v>2092990.925</v>
      </c>
      <c r="E28" s="82">
        <f t="shared" si="9"/>
        <v>4042787.8810000001</v>
      </c>
      <c r="F28" s="82">
        <v>1549535.2061299998</v>
      </c>
      <c r="G28" s="82">
        <v>2217417.3102000002</v>
      </c>
      <c r="H28" s="82">
        <f t="shared" si="10"/>
        <v>3766952.51633</v>
      </c>
      <c r="I28" s="82">
        <f t="shared" ref="I28:J47" si="12">+C28-F28</f>
        <v>400261.74987000017</v>
      </c>
      <c r="J28" s="82">
        <f t="shared" si="12"/>
        <v>-124426.38520000014</v>
      </c>
      <c r="K28" s="82">
        <f t="shared" si="11"/>
        <v>275835.36467000004</v>
      </c>
      <c r="L28" s="7">
        <f t="shared" si="8"/>
        <v>79.471618896608831</v>
      </c>
      <c r="M28" s="7">
        <f t="shared" si="8"/>
        <v>105.94490801244159</v>
      </c>
      <c r="N28" s="7">
        <f t="shared" si="6"/>
        <v>93.17710023901202</v>
      </c>
    </row>
    <row r="29" spans="2:14" x14ac:dyDescent="0.25">
      <c r="B29" s="78" t="s">
        <v>31</v>
      </c>
      <c r="C29" s="82">
        <v>2703974.983</v>
      </c>
      <c r="D29" s="82">
        <v>2609314.4680000003</v>
      </c>
      <c r="E29" s="82">
        <f t="shared" si="9"/>
        <v>5313289.4510000004</v>
      </c>
      <c r="F29" s="82">
        <v>995206.91726000002</v>
      </c>
      <c r="G29" s="82">
        <v>1502067.2390400004</v>
      </c>
      <c r="H29" s="82">
        <f t="shared" si="10"/>
        <v>2497274.1563000004</v>
      </c>
      <c r="I29" s="82">
        <f t="shared" si="12"/>
        <v>1708768.06574</v>
      </c>
      <c r="J29" s="82">
        <f t="shared" si="12"/>
        <v>1107247.22896</v>
      </c>
      <c r="K29" s="82">
        <f t="shared" si="11"/>
        <v>2816015.2947</v>
      </c>
      <c r="L29" s="7">
        <f t="shared" si="8"/>
        <v>36.805330060999317</v>
      </c>
      <c r="M29" s="7">
        <f t="shared" si="8"/>
        <v>57.565588872517615</v>
      </c>
      <c r="N29" s="7">
        <f t="shared" si="6"/>
        <v>47.000529132287248</v>
      </c>
    </row>
    <row r="30" spans="2:14" x14ac:dyDescent="0.25">
      <c r="B30" s="78" t="s">
        <v>308</v>
      </c>
      <c r="C30" s="82">
        <v>1113428</v>
      </c>
      <c r="D30" s="82">
        <v>1115155</v>
      </c>
      <c r="E30" s="82">
        <f t="shared" si="9"/>
        <v>2228583</v>
      </c>
      <c r="F30" s="82">
        <v>350208.08747000003</v>
      </c>
      <c r="G30" s="82">
        <v>495248.83923000004</v>
      </c>
      <c r="H30" s="82">
        <f t="shared" si="10"/>
        <v>845456.92670000007</v>
      </c>
      <c r="I30" s="82">
        <f t="shared" si="12"/>
        <v>763219.91252999997</v>
      </c>
      <c r="J30" s="82">
        <f t="shared" si="12"/>
        <v>619906.16076999996</v>
      </c>
      <c r="K30" s="82">
        <f t="shared" si="11"/>
        <v>1383126.0732999998</v>
      </c>
      <c r="L30" s="7">
        <f t="shared" si="8"/>
        <v>31.453141781058143</v>
      </c>
      <c r="M30" s="7">
        <f t="shared" si="8"/>
        <v>44.410762560361569</v>
      </c>
      <c r="N30" s="7">
        <f t="shared" si="6"/>
        <v>37.936972807384784</v>
      </c>
    </row>
    <row r="31" spans="2:14" x14ac:dyDescent="0.25">
      <c r="B31" s="78" t="s">
        <v>32</v>
      </c>
      <c r="C31" s="82">
        <v>21735232.878249999</v>
      </c>
      <c r="D31" s="82">
        <v>19637849.520780001</v>
      </c>
      <c r="E31" s="82">
        <f t="shared" si="9"/>
        <v>41373082.39903</v>
      </c>
      <c r="F31" s="82">
        <v>15194998.1625</v>
      </c>
      <c r="G31" s="82">
        <v>22595144.754499994</v>
      </c>
      <c r="H31" s="82">
        <f t="shared" si="10"/>
        <v>37790142.916999996</v>
      </c>
      <c r="I31" s="82">
        <f t="shared" si="12"/>
        <v>6540234.7157499995</v>
      </c>
      <c r="J31" s="82">
        <f t="shared" si="12"/>
        <v>-2957295.2337199934</v>
      </c>
      <c r="K31" s="82">
        <f t="shared" si="11"/>
        <v>3582939.4820300061</v>
      </c>
      <c r="L31" s="7">
        <f t="shared" ref="L31:M47" si="13">+F31/C31*100</f>
        <v>69.909525458571565</v>
      </c>
      <c r="M31" s="7">
        <f t="shared" si="13"/>
        <v>115.05916027409569</v>
      </c>
      <c r="N31" s="7">
        <f t="shared" si="6"/>
        <v>91.339926168725569</v>
      </c>
    </row>
    <row r="32" spans="2:14" x14ac:dyDescent="0.25">
      <c r="B32" s="78" t="s">
        <v>33</v>
      </c>
      <c r="C32" s="82">
        <v>43844013.715000004</v>
      </c>
      <c r="D32" s="82">
        <v>25127079.840000004</v>
      </c>
      <c r="E32" s="82">
        <f t="shared" si="9"/>
        <v>68971093.555000007</v>
      </c>
      <c r="F32" s="82">
        <v>17045245.919459999</v>
      </c>
      <c r="G32" s="82">
        <v>33358926.954490006</v>
      </c>
      <c r="H32" s="82">
        <f t="shared" si="10"/>
        <v>50404172.873950005</v>
      </c>
      <c r="I32" s="82">
        <f t="shared" si="12"/>
        <v>26798767.795540005</v>
      </c>
      <c r="J32" s="82">
        <f t="shared" si="12"/>
        <v>-8231847.1144900024</v>
      </c>
      <c r="K32" s="82">
        <f t="shared" si="11"/>
        <v>18566920.681050003</v>
      </c>
      <c r="L32" s="7">
        <f t="shared" si="13"/>
        <v>38.877019860133025</v>
      </c>
      <c r="M32" s="7">
        <f t="shared" si="13"/>
        <v>132.76085867083393</v>
      </c>
      <c r="N32" s="7">
        <f t="shared" si="6"/>
        <v>73.08014165928212</v>
      </c>
    </row>
    <row r="33" spans="2:14" x14ac:dyDescent="0.25">
      <c r="B33" s="78" t="s">
        <v>34</v>
      </c>
      <c r="C33" s="82">
        <v>4586698</v>
      </c>
      <c r="D33" s="82">
        <v>1303524.2529999996</v>
      </c>
      <c r="E33" s="82">
        <f t="shared" si="9"/>
        <v>5890222.2529999996</v>
      </c>
      <c r="F33" s="82">
        <v>1791002.48355</v>
      </c>
      <c r="G33" s="82">
        <v>2824110.1339599993</v>
      </c>
      <c r="H33" s="82">
        <f t="shared" si="10"/>
        <v>4615112.6175099993</v>
      </c>
      <c r="I33" s="82">
        <f t="shared" si="12"/>
        <v>2795695.51645</v>
      </c>
      <c r="J33" s="82">
        <f t="shared" si="12"/>
        <v>-1520585.8809599997</v>
      </c>
      <c r="K33" s="82">
        <f t="shared" si="11"/>
        <v>1275109.6354900002</v>
      </c>
      <c r="L33" s="7">
        <f t="shared" si="13"/>
        <v>39.047752512809872</v>
      </c>
      <c r="M33" s="7">
        <f t="shared" si="13"/>
        <v>216.65190559058973</v>
      </c>
      <c r="N33" s="7">
        <f t="shared" si="6"/>
        <v>78.352096394315794</v>
      </c>
    </row>
    <row r="34" spans="2:14" x14ac:dyDescent="0.25">
      <c r="B34" s="78" t="s">
        <v>35</v>
      </c>
      <c r="C34" s="82">
        <v>13922447</v>
      </c>
      <c r="D34" s="82">
        <v>4350883.6359999999</v>
      </c>
      <c r="E34" s="82">
        <f t="shared" si="9"/>
        <v>18273330.636</v>
      </c>
      <c r="F34" s="82">
        <v>3488400.63906</v>
      </c>
      <c r="G34" s="82">
        <v>6249962.375669999</v>
      </c>
      <c r="H34" s="82">
        <f t="shared" si="10"/>
        <v>9738363.014729999</v>
      </c>
      <c r="I34" s="82">
        <f t="shared" si="12"/>
        <v>10434046.36094</v>
      </c>
      <c r="J34" s="82">
        <f t="shared" si="12"/>
        <v>-1899078.7396699991</v>
      </c>
      <c r="K34" s="82">
        <f t="shared" si="11"/>
        <v>8534967.6212700009</v>
      </c>
      <c r="L34" s="7">
        <f t="shared" si="13"/>
        <v>25.055944828233141</v>
      </c>
      <c r="M34" s="7">
        <f t="shared" si="13"/>
        <v>143.64811607363336</v>
      </c>
      <c r="N34" s="7">
        <f t="shared" si="6"/>
        <v>53.29276424049705</v>
      </c>
    </row>
    <row r="35" spans="2:14" x14ac:dyDescent="0.25">
      <c r="B35" s="78" t="s">
        <v>36</v>
      </c>
      <c r="C35" s="82">
        <v>211044</v>
      </c>
      <c r="D35" s="82">
        <v>224971.23100000003</v>
      </c>
      <c r="E35" s="82">
        <f t="shared" si="9"/>
        <v>436015.23100000003</v>
      </c>
      <c r="F35" s="82">
        <v>120364.71369999999</v>
      </c>
      <c r="G35" s="82">
        <v>182717.09230999995</v>
      </c>
      <c r="H35" s="82">
        <f t="shared" si="10"/>
        <v>303081.80600999994</v>
      </c>
      <c r="I35" s="82">
        <f t="shared" si="12"/>
        <v>90679.286300000007</v>
      </c>
      <c r="J35" s="82">
        <f t="shared" si="12"/>
        <v>42254.13869000008</v>
      </c>
      <c r="K35" s="82">
        <f t="shared" si="11"/>
        <v>132933.42499000009</v>
      </c>
      <c r="L35" s="7">
        <f t="shared" si="13"/>
        <v>57.032994873107022</v>
      </c>
      <c r="M35" s="7">
        <f t="shared" si="13"/>
        <v>81.217981293794821</v>
      </c>
      <c r="N35" s="7">
        <f t="shared" si="6"/>
        <v>69.511747402695647</v>
      </c>
    </row>
    <row r="36" spans="2:14" x14ac:dyDescent="0.25">
      <c r="B36" s="78" t="s">
        <v>37</v>
      </c>
      <c r="C36" s="82">
        <v>470883.71500000003</v>
      </c>
      <c r="D36" s="82">
        <v>430302.56800000014</v>
      </c>
      <c r="E36" s="82">
        <f t="shared" si="9"/>
        <v>901186.28300000017</v>
      </c>
      <c r="F36" s="82">
        <v>366745.76379000006</v>
      </c>
      <c r="G36" s="82">
        <v>486605.29057999997</v>
      </c>
      <c r="H36" s="82">
        <f t="shared" si="10"/>
        <v>853351.05437000003</v>
      </c>
      <c r="I36" s="82">
        <f t="shared" si="12"/>
        <v>104137.95120999997</v>
      </c>
      <c r="J36" s="82">
        <f t="shared" si="12"/>
        <v>-56302.722579999827</v>
      </c>
      <c r="K36" s="82">
        <f t="shared" si="11"/>
        <v>47835.228630000143</v>
      </c>
      <c r="L36" s="7">
        <f t="shared" si="13"/>
        <v>77.884571521017676</v>
      </c>
      <c r="M36" s="7">
        <f t="shared" si="13"/>
        <v>113.08444958664523</v>
      </c>
      <c r="N36" s="7">
        <f t="shared" si="6"/>
        <v>94.691971068316832</v>
      </c>
    </row>
    <row r="37" spans="2:14" x14ac:dyDescent="0.25">
      <c r="B37" s="78" t="s">
        <v>286</v>
      </c>
      <c r="C37" s="82">
        <v>9086965.1170000006</v>
      </c>
      <c r="D37" s="82">
        <v>3102736.58</v>
      </c>
      <c r="E37" s="82">
        <f t="shared" si="9"/>
        <v>12189701.697000001</v>
      </c>
      <c r="F37" s="82">
        <v>3235350.4590500002</v>
      </c>
      <c r="G37" s="82">
        <v>3981339.53633</v>
      </c>
      <c r="H37" s="82">
        <f t="shared" si="10"/>
        <v>7216689.9953800002</v>
      </c>
      <c r="I37" s="82">
        <f t="shared" si="12"/>
        <v>5851614.6579500008</v>
      </c>
      <c r="J37" s="82">
        <f t="shared" si="12"/>
        <v>-878602.95632999996</v>
      </c>
      <c r="K37" s="82">
        <f t="shared" si="11"/>
        <v>4973011.7016200013</v>
      </c>
      <c r="L37" s="7">
        <f t="shared" si="13"/>
        <v>35.604301517536022</v>
      </c>
      <c r="M37" s="7">
        <f t="shared" si="13"/>
        <v>128.31703348564639</v>
      </c>
      <c r="N37" s="7">
        <f t="shared" si="6"/>
        <v>59.203171453786233</v>
      </c>
    </row>
    <row r="38" spans="2:14" x14ac:dyDescent="0.25">
      <c r="B38" s="87" t="s">
        <v>38</v>
      </c>
      <c r="C38" s="82">
        <v>638763.09699999995</v>
      </c>
      <c r="D38" s="82">
        <v>740658.00000000012</v>
      </c>
      <c r="E38" s="82">
        <f t="shared" si="9"/>
        <v>1379421.0970000001</v>
      </c>
      <c r="F38" s="82">
        <v>375539.62267000001</v>
      </c>
      <c r="G38" s="82">
        <v>918846.81670000008</v>
      </c>
      <c r="H38" s="82">
        <f t="shared" si="10"/>
        <v>1294386.43937</v>
      </c>
      <c r="I38" s="82">
        <f t="shared" si="12"/>
        <v>263223.47432999994</v>
      </c>
      <c r="J38" s="82">
        <f t="shared" si="12"/>
        <v>-178188.81669999997</v>
      </c>
      <c r="K38" s="82">
        <f t="shared" si="11"/>
        <v>85034.657629999972</v>
      </c>
      <c r="L38" s="7">
        <f t="shared" si="13"/>
        <v>58.791690445761624</v>
      </c>
      <c r="M38" s="7">
        <f t="shared" si="13"/>
        <v>124.05817755293265</v>
      </c>
      <c r="N38" s="7">
        <f t="shared" si="6"/>
        <v>93.835482303776885</v>
      </c>
    </row>
    <row r="39" spans="2:14" x14ac:dyDescent="0.25">
      <c r="B39" s="78" t="s">
        <v>309</v>
      </c>
      <c r="C39" s="82">
        <v>78921</v>
      </c>
      <c r="D39" s="82">
        <v>76586</v>
      </c>
      <c r="E39" s="82">
        <f t="shared" si="9"/>
        <v>155507</v>
      </c>
      <c r="F39" s="82">
        <v>71935.237500000017</v>
      </c>
      <c r="G39" s="82">
        <v>74686.43809999997</v>
      </c>
      <c r="H39" s="82">
        <f t="shared" si="10"/>
        <v>146621.67559999999</v>
      </c>
      <c r="I39" s="82">
        <f t="shared" si="12"/>
        <v>6985.7624999999825</v>
      </c>
      <c r="J39" s="82">
        <f t="shared" si="12"/>
        <v>1899.5619000000297</v>
      </c>
      <c r="K39" s="82">
        <f t="shared" si="11"/>
        <v>8885.3244000000122</v>
      </c>
      <c r="L39" s="7">
        <f t="shared" si="13"/>
        <v>91.148411069297168</v>
      </c>
      <c r="M39" s="7">
        <f t="shared" si="13"/>
        <v>97.519700859164828</v>
      </c>
      <c r="N39" s="7">
        <f t="shared" si="6"/>
        <v>94.286222227938282</v>
      </c>
    </row>
    <row r="40" spans="2:14" x14ac:dyDescent="0.25">
      <c r="B40" s="78" t="s">
        <v>39</v>
      </c>
      <c r="C40" s="82">
        <v>1450050.7830000001</v>
      </c>
      <c r="D40" s="82">
        <v>1541566.6153499999</v>
      </c>
      <c r="E40" s="82">
        <f t="shared" si="9"/>
        <v>2991617.3983499999</v>
      </c>
      <c r="F40" s="82">
        <v>740209.56088</v>
      </c>
      <c r="G40" s="82">
        <v>1154713.8098599997</v>
      </c>
      <c r="H40" s="82">
        <f t="shared" si="10"/>
        <v>1894923.3707399997</v>
      </c>
      <c r="I40" s="82">
        <f t="shared" si="12"/>
        <v>709841.22212000005</v>
      </c>
      <c r="J40" s="82">
        <f t="shared" si="12"/>
        <v>386852.80549000017</v>
      </c>
      <c r="K40" s="82">
        <f t="shared" si="11"/>
        <v>1096694.0276100002</v>
      </c>
      <c r="L40" s="7">
        <f t="shared" si="13"/>
        <v>51.047147421181037</v>
      </c>
      <c r="M40" s="7">
        <f t="shared" si="13"/>
        <v>74.905216444235961</v>
      </c>
      <c r="N40" s="7">
        <f t="shared" si="6"/>
        <v>63.341100094722272</v>
      </c>
    </row>
    <row r="41" spans="2:14" x14ac:dyDescent="0.25">
      <c r="B41" s="78" t="s">
        <v>40</v>
      </c>
      <c r="C41" s="82">
        <v>199</v>
      </c>
      <c r="D41" s="82">
        <v>203</v>
      </c>
      <c r="E41" s="82">
        <f t="shared" si="9"/>
        <v>402</v>
      </c>
      <c r="F41" s="82">
        <v>196.18065999999999</v>
      </c>
      <c r="G41" s="82">
        <v>63.675430000000006</v>
      </c>
      <c r="H41" s="82">
        <f t="shared" si="10"/>
        <v>259.85608999999999</v>
      </c>
      <c r="I41" s="82">
        <f t="shared" si="12"/>
        <v>2.8193400000000111</v>
      </c>
      <c r="J41" s="82">
        <f t="shared" si="12"/>
        <v>139.32456999999999</v>
      </c>
      <c r="K41" s="82">
        <f t="shared" si="11"/>
        <v>142.14391000000001</v>
      </c>
      <c r="L41" s="7">
        <f t="shared" si="13"/>
        <v>98.583246231155769</v>
      </c>
      <c r="M41" s="7">
        <f t="shared" si="13"/>
        <v>31.367206896551725</v>
      </c>
      <c r="N41" s="7">
        <f t="shared" si="6"/>
        <v>64.640818407960197</v>
      </c>
    </row>
    <row r="42" spans="2:14" x14ac:dyDescent="0.25">
      <c r="B42" s="78" t="s">
        <v>41</v>
      </c>
      <c r="C42" s="82">
        <v>3460137</v>
      </c>
      <c r="D42" s="82">
        <v>3559294.7539999997</v>
      </c>
      <c r="E42" s="82">
        <f t="shared" si="9"/>
        <v>7019431.7539999997</v>
      </c>
      <c r="F42" s="82">
        <v>1980436.2480000001</v>
      </c>
      <c r="G42" s="82">
        <v>2281574.4066900001</v>
      </c>
      <c r="H42" s="82">
        <f t="shared" si="10"/>
        <v>4262010.6546900002</v>
      </c>
      <c r="I42" s="82">
        <f t="shared" si="12"/>
        <v>1479700.7519999999</v>
      </c>
      <c r="J42" s="82">
        <f t="shared" si="12"/>
        <v>1277720.3473099996</v>
      </c>
      <c r="K42" s="82">
        <f t="shared" si="11"/>
        <v>2757421.0993099995</v>
      </c>
      <c r="L42" s="7">
        <f t="shared" si="13"/>
        <v>57.235775577672221</v>
      </c>
      <c r="M42" s="7">
        <f t="shared" si="13"/>
        <v>64.101867487257849</v>
      </c>
      <c r="N42" s="7">
        <f t="shared" si="6"/>
        <v>60.71731735637016</v>
      </c>
    </row>
    <row r="43" spans="2:14" x14ac:dyDescent="0.25">
      <c r="B43" s="78" t="s">
        <v>42</v>
      </c>
      <c r="C43" s="82">
        <v>128201</v>
      </c>
      <c r="D43" s="82">
        <v>128825.24100000001</v>
      </c>
      <c r="E43" s="82">
        <f t="shared" si="9"/>
        <v>257026.24100000001</v>
      </c>
      <c r="F43" s="82">
        <v>73061.201849999998</v>
      </c>
      <c r="G43" s="82">
        <v>98779.758470000015</v>
      </c>
      <c r="H43" s="82">
        <f t="shared" si="10"/>
        <v>171840.96032000001</v>
      </c>
      <c r="I43" s="82">
        <f t="shared" si="12"/>
        <v>55139.798150000002</v>
      </c>
      <c r="J43" s="82">
        <f t="shared" si="12"/>
        <v>30045.482529999994</v>
      </c>
      <c r="K43" s="82">
        <f t="shared" si="11"/>
        <v>85185.280679999996</v>
      </c>
      <c r="L43" s="7">
        <f t="shared" si="13"/>
        <v>56.989572507234733</v>
      </c>
      <c r="M43" s="7">
        <f t="shared" si="13"/>
        <v>76.677332565595592</v>
      </c>
      <c r="N43" s="7">
        <f t="shared" si="6"/>
        <v>66.857360420253741</v>
      </c>
    </row>
    <row r="44" spans="2:14" x14ac:dyDescent="0.25">
      <c r="B44" s="78" t="s">
        <v>43</v>
      </c>
      <c r="C44" s="82">
        <v>1000924</v>
      </c>
      <c r="D44" s="82">
        <v>955486.65100000007</v>
      </c>
      <c r="E44" s="82">
        <f t="shared" si="9"/>
        <v>1956410.6510000001</v>
      </c>
      <c r="F44" s="82">
        <v>749180.14754999999</v>
      </c>
      <c r="G44" s="82">
        <v>1017297.58306</v>
      </c>
      <c r="H44" s="82">
        <f t="shared" si="10"/>
        <v>1766477.73061</v>
      </c>
      <c r="I44" s="82">
        <f t="shared" si="12"/>
        <v>251743.85245000001</v>
      </c>
      <c r="J44" s="82">
        <f t="shared" si="12"/>
        <v>-61810.932059999905</v>
      </c>
      <c r="K44" s="82">
        <f t="shared" si="11"/>
        <v>189932.9203900001</v>
      </c>
      <c r="L44" s="7">
        <f t="shared" si="13"/>
        <v>74.848854413521906</v>
      </c>
      <c r="M44" s="7">
        <f t="shared" si="13"/>
        <v>106.46905239286278</v>
      </c>
      <c r="N44" s="7">
        <f t="shared" si="6"/>
        <v>90.291766184521748</v>
      </c>
    </row>
    <row r="45" spans="2:14" x14ac:dyDescent="0.25">
      <c r="B45" s="78" t="s">
        <v>44</v>
      </c>
      <c r="C45" s="82">
        <v>448457</v>
      </c>
      <c r="D45" s="82">
        <v>298962</v>
      </c>
      <c r="E45" s="82">
        <f t="shared" si="9"/>
        <v>747419</v>
      </c>
      <c r="F45" s="82">
        <v>448450.86506000004</v>
      </c>
      <c r="G45" s="82">
        <v>298910.73158999992</v>
      </c>
      <c r="H45" s="82">
        <f t="shared" si="10"/>
        <v>747361.59664999996</v>
      </c>
      <c r="I45" s="82">
        <f t="shared" si="12"/>
        <v>6.1349399999598972</v>
      </c>
      <c r="J45" s="82">
        <f t="shared" si="12"/>
        <v>51.268410000076983</v>
      </c>
      <c r="K45" s="82">
        <f t="shared" si="11"/>
        <v>57.40335000003688</v>
      </c>
      <c r="L45" s="7">
        <f t="shared" si="13"/>
        <v>99.998631989243123</v>
      </c>
      <c r="M45" s="7">
        <f t="shared" si="13"/>
        <v>99.98285119513514</v>
      </c>
      <c r="N45" s="7">
        <f t="shared" si="6"/>
        <v>99.992319789836756</v>
      </c>
    </row>
    <row r="46" spans="2:14" x14ac:dyDescent="0.25">
      <c r="B46" s="78" t="s">
        <v>45</v>
      </c>
      <c r="C46" s="82">
        <v>333612</v>
      </c>
      <c r="D46" s="82">
        <v>349424</v>
      </c>
      <c r="E46" s="82">
        <f t="shared" si="9"/>
        <v>683036</v>
      </c>
      <c r="F46" s="82">
        <v>91419.428470000013</v>
      </c>
      <c r="G46" s="82">
        <v>348432.01856</v>
      </c>
      <c r="H46" s="82">
        <f t="shared" si="10"/>
        <v>439851.44703000004</v>
      </c>
      <c r="I46" s="82">
        <f t="shared" si="12"/>
        <v>242192.57152999999</v>
      </c>
      <c r="J46" s="82">
        <f t="shared" si="12"/>
        <v>991.9814400000032</v>
      </c>
      <c r="K46" s="82">
        <f t="shared" si="11"/>
        <v>243184.55296999999</v>
      </c>
      <c r="L46" s="7">
        <f t="shared" si="13"/>
        <v>27.402919700130695</v>
      </c>
      <c r="M46" s="7">
        <f t="shared" si="13"/>
        <v>99.716109528824575</v>
      </c>
      <c r="N46" s="7">
        <f t="shared" si="6"/>
        <v>64.396524784930818</v>
      </c>
    </row>
    <row r="47" spans="2:14" x14ac:dyDescent="0.25">
      <c r="B47" s="78" t="s">
        <v>46</v>
      </c>
      <c r="C47" s="82">
        <v>72026</v>
      </c>
      <c r="D47" s="82">
        <v>62011.535999999993</v>
      </c>
      <c r="E47" s="82">
        <f t="shared" si="9"/>
        <v>134037.53599999999</v>
      </c>
      <c r="F47" s="82">
        <v>53709.992180000001</v>
      </c>
      <c r="G47" s="82">
        <v>71345.812950000021</v>
      </c>
      <c r="H47" s="82">
        <f t="shared" si="10"/>
        <v>125055.80513000002</v>
      </c>
      <c r="I47" s="82">
        <f t="shared" si="12"/>
        <v>18316.007819999999</v>
      </c>
      <c r="J47" s="82">
        <f t="shared" si="12"/>
        <v>-9334.2769500000286</v>
      </c>
      <c r="K47" s="82">
        <f t="shared" si="11"/>
        <v>8981.7308699999703</v>
      </c>
      <c r="L47" s="7">
        <f t="shared" si="13"/>
        <v>74.570283203287701</v>
      </c>
      <c r="M47" s="7">
        <f t="shared" si="13"/>
        <v>115.05248466994919</v>
      </c>
      <c r="N47" s="7">
        <f t="shared" si="6"/>
        <v>93.299092822774682</v>
      </c>
    </row>
    <row r="48" spans="2:14" x14ac:dyDescent="0.25">
      <c r="C48" s="82"/>
      <c r="D48" s="82"/>
      <c r="E48" s="82"/>
      <c r="F48" s="82"/>
      <c r="G48" s="82"/>
      <c r="H48" s="82"/>
      <c r="I48" s="82"/>
      <c r="J48" s="82"/>
      <c r="K48" s="82"/>
      <c r="L48" s="7"/>
      <c r="M48" s="7"/>
      <c r="N48" s="7"/>
    </row>
    <row r="49" spans="1:14" ht="15" x14ac:dyDescent="0.4">
      <c r="A49" s="78" t="s">
        <v>47</v>
      </c>
      <c r="C49" s="86">
        <f t="shared" ref="C49:K49" si="14">SUM(C51:C53)</f>
        <v>79668459.417999998</v>
      </c>
      <c r="D49" s="86">
        <f>SUM(D51:D53)</f>
        <v>84699075.92400001</v>
      </c>
      <c r="E49" s="86">
        <f t="shared" si="14"/>
        <v>164367535.34200001</v>
      </c>
      <c r="F49" s="86">
        <f t="shared" si="14"/>
        <v>75111559.726939991</v>
      </c>
      <c r="G49" s="86">
        <f>SUM(G51:G53)</f>
        <v>88587151.736859992</v>
      </c>
      <c r="H49" s="86">
        <f t="shared" si="14"/>
        <v>163698711.46379998</v>
      </c>
      <c r="I49" s="86">
        <f t="shared" si="14"/>
        <v>4556899.6910600075</v>
      </c>
      <c r="J49" s="86">
        <f t="shared" si="14"/>
        <v>-3888075.8128599841</v>
      </c>
      <c r="K49" s="86">
        <f t="shared" si="14"/>
        <v>668823.87820002344</v>
      </c>
      <c r="L49" s="7">
        <f>+F49/C49*100</f>
        <v>94.280170942993735</v>
      </c>
      <c r="M49" s="7">
        <f>+G49/D49*100</f>
        <v>104.59045836149232</v>
      </c>
      <c r="N49" s="7">
        <f>+H49/E49*100</f>
        <v>99.593092469989045</v>
      </c>
    </row>
    <row r="50" spans="1:14" x14ac:dyDescent="0.25">
      <c r="C50" s="82"/>
      <c r="D50" s="82"/>
      <c r="E50" s="82"/>
      <c r="F50" s="82"/>
      <c r="G50" s="82"/>
      <c r="H50" s="82"/>
      <c r="I50" s="82"/>
      <c r="J50" s="82"/>
      <c r="K50" s="82"/>
      <c r="L50" s="7"/>
      <c r="M50" s="7"/>
      <c r="N50" s="7"/>
    </row>
    <row r="51" spans="1:14" x14ac:dyDescent="0.25">
      <c r="B51" s="78" t="s">
        <v>48</v>
      </c>
      <c r="C51" s="82">
        <v>5704624.9009999996</v>
      </c>
      <c r="D51" s="82">
        <v>10619019.352000002</v>
      </c>
      <c r="E51" s="82">
        <f>SUM(C51:D51)</f>
        <v>16323644.253000002</v>
      </c>
      <c r="F51" s="82">
        <v>1150157.7830999999</v>
      </c>
      <c r="G51" s="82">
        <v>14540537.29122</v>
      </c>
      <c r="H51" s="82">
        <f>SUM(F51:G51)</f>
        <v>15690695.07432</v>
      </c>
      <c r="I51" s="82">
        <f>+C51-F51</f>
        <v>4554467.1179</v>
      </c>
      <c r="J51" s="82">
        <f>+D51-G51</f>
        <v>-3921517.9392199982</v>
      </c>
      <c r="K51" s="82">
        <f>SUM(I51:J51)</f>
        <v>632949.17868000176</v>
      </c>
      <c r="L51" s="7">
        <f>+F51/C51*100</f>
        <v>20.161847677283419</v>
      </c>
      <c r="M51" s="7">
        <f>+G51/D51*100</f>
        <v>136.92919100370048</v>
      </c>
      <c r="N51" s="7">
        <f>+H51/E51*100</f>
        <v>96.122500779421983</v>
      </c>
    </row>
    <row r="52" spans="1:14" ht="15.6" x14ac:dyDescent="0.25">
      <c r="B52" s="78" t="s">
        <v>287</v>
      </c>
      <c r="C52" s="82"/>
      <c r="D52" s="82"/>
      <c r="E52" s="82"/>
      <c r="F52" s="82"/>
      <c r="G52" s="82"/>
      <c r="H52" s="82"/>
      <c r="I52" s="82"/>
      <c r="J52" s="82"/>
      <c r="K52" s="82"/>
      <c r="L52" s="7"/>
      <c r="M52" s="7"/>
      <c r="N52" s="7"/>
    </row>
    <row r="53" spans="1:14" ht="15.6" x14ac:dyDescent="0.25">
      <c r="B53" s="78" t="s">
        <v>288</v>
      </c>
      <c r="C53" s="82">
        <v>73963834.517000005</v>
      </c>
      <c r="D53" s="82">
        <v>74080056.572000012</v>
      </c>
      <c r="E53" s="82">
        <f>SUM(C53:D53)</f>
        <v>148043891.08900002</v>
      </c>
      <c r="F53" s="82">
        <v>73961401.943839997</v>
      </c>
      <c r="G53" s="82">
        <v>74046614.445639998</v>
      </c>
      <c r="H53" s="82">
        <f>SUM(F53:G53)</f>
        <v>148008016.38947999</v>
      </c>
      <c r="I53" s="82">
        <f>+C53-F53</f>
        <v>2432.573160007596</v>
      </c>
      <c r="J53" s="82">
        <f>+D53-G53</f>
        <v>33442.126360014081</v>
      </c>
      <c r="K53" s="82">
        <f>SUM(I53:J53)</f>
        <v>35874.699520021677</v>
      </c>
      <c r="L53" s="7">
        <f t="shared" ref="L53:N54" si="15">+F53/C53*100</f>
        <v>99.996711131628189</v>
      </c>
      <c r="M53" s="7">
        <f t="shared" si="15"/>
        <v>99.954856775348816</v>
      </c>
      <c r="N53" s="7">
        <f t="shared" si="15"/>
        <v>99.975767524579268</v>
      </c>
    </row>
    <row r="54" spans="1:14" ht="26.4" x14ac:dyDescent="0.25">
      <c r="B54" s="88" t="s">
        <v>49</v>
      </c>
      <c r="C54" s="82">
        <v>211797</v>
      </c>
      <c r="D54" s="82">
        <v>215043.58299999998</v>
      </c>
      <c r="E54" s="82">
        <f>SUM(C54:D54)</f>
        <v>426840.58299999998</v>
      </c>
      <c r="F54" s="82">
        <v>209640.38683999999</v>
      </c>
      <c r="G54" s="82">
        <v>214390.29565999995</v>
      </c>
      <c r="H54" s="82">
        <f>SUM(F54:G54)</f>
        <v>424030.68249999994</v>
      </c>
      <c r="I54" s="82">
        <f>+C54-F54</f>
        <v>2156.6131600000081</v>
      </c>
      <c r="J54" s="82">
        <f>+D54-G54</f>
        <v>653.28734000003897</v>
      </c>
      <c r="K54" s="82">
        <f>SUM(I54:J54)</f>
        <v>2809.900500000047</v>
      </c>
      <c r="L54" s="7">
        <f t="shared" si="15"/>
        <v>98.981754623531018</v>
      </c>
      <c r="M54" s="7">
        <f t="shared" si="15"/>
        <v>99.696207005628239</v>
      </c>
      <c r="N54" s="7">
        <f t="shared" si="15"/>
        <v>99.341697905046658</v>
      </c>
    </row>
    <row r="55" spans="1:14" x14ac:dyDescent="0.25">
      <c r="B55" s="78" t="s">
        <v>50</v>
      </c>
      <c r="C55" s="82"/>
      <c r="D55" s="82"/>
      <c r="E55" s="82"/>
      <c r="F55" s="82"/>
      <c r="G55" s="82"/>
      <c r="H55" s="82"/>
      <c r="I55" s="82"/>
      <c r="J55" s="82"/>
      <c r="K55" s="82"/>
    </row>
    <row r="56" spans="1:14" x14ac:dyDescent="0.25">
      <c r="C56" s="82"/>
      <c r="D56" s="82"/>
      <c r="E56" s="82"/>
      <c r="F56" s="82"/>
      <c r="G56" s="82"/>
      <c r="H56" s="82"/>
      <c r="I56" s="82"/>
      <c r="J56" s="82"/>
      <c r="K56" s="82"/>
    </row>
    <row r="57" spans="1:14" x14ac:dyDescent="0.25">
      <c r="A57" s="89"/>
      <c r="B57" s="89"/>
      <c r="C57" s="90"/>
      <c r="D57" s="90"/>
      <c r="E57" s="90"/>
      <c r="F57" s="90"/>
      <c r="G57" s="90"/>
      <c r="H57" s="90"/>
      <c r="I57" s="90"/>
      <c r="J57" s="90"/>
      <c r="K57" s="90"/>
      <c r="L57" s="9"/>
      <c r="M57" s="9"/>
      <c r="N57" s="9"/>
    </row>
    <row r="58" spans="1:14" x14ac:dyDescent="0.25">
      <c r="A58" s="91"/>
      <c r="B58" s="91"/>
      <c r="C58" s="92"/>
      <c r="D58" s="92"/>
      <c r="E58" s="92"/>
      <c r="F58" s="92"/>
      <c r="G58" s="92"/>
      <c r="H58" s="92"/>
      <c r="I58" s="92"/>
      <c r="J58" s="92"/>
      <c r="K58" s="92"/>
      <c r="L58" s="10"/>
      <c r="M58" s="10"/>
      <c r="N58" s="10"/>
    </row>
    <row r="59" spans="1:14" ht="15.6" x14ac:dyDescent="0.25">
      <c r="A59" s="93" t="s">
        <v>51</v>
      </c>
      <c r="B59" s="104" t="s">
        <v>310</v>
      </c>
      <c r="C59" s="104"/>
      <c r="D59" s="104"/>
      <c r="E59" s="104"/>
      <c r="F59" s="104"/>
      <c r="G59" s="92"/>
      <c r="H59" s="92"/>
      <c r="I59" s="92"/>
      <c r="J59" s="92"/>
      <c r="K59" s="92"/>
      <c r="L59" s="10"/>
      <c r="M59" s="10"/>
      <c r="N59" s="10"/>
    </row>
    <row r="60" spans="1:14" ht="14.25" customHeight="1" x14ac:dyDescent="0.25">
      <c r="A60" s="93" t="s">
        <v>52</v>
      </c>
      <c r="B60" s="94" t="s">
        <v>53</v>
      </c>
      <c r="C60" s="94"/>
      <c r="D60" s="94"/>
      <c r="E60" s="94"/>
      <c r="F60" s="94"/>
      <c r="G60" s="92"/>
      <c r="H60" s="92"/>
      <c r="I60" s="92"/>
      <c r="J60" s="92"/>
      <c r="K60" s="92"/>
      <c r="L60" s="10"/>
      <c r="M60" s="10"/>
      <c r="N60" s="10"/>
    </row>
    <row r="61" spans="1:14" ht="15.6" x14ac:dyDescent="0.25">
      <c r="A61" s="95" t="s">
        <v>54</v>
      </c>
      <c r="B61" s="91" t="s">
        <v>55</v>
      </c>
      <c r="C61" s="92"/>
      <c r="D61" s="92"/>
      <c r="E61" s="92"/>
      <c r="F61" s="92"/>
      <c r="G61" s="92"/>
      <c r="H61" s="92"/>
      <c r="I61" s="92"/>
      <c r="J61" s="92"/>
      <c r="K61" s="92"/>
      <c r="L61" s="10"/>
      <c r="M61" s="10"/>
      <c r="N61" s="10"/>
    </row>
    <row r="62" spans="1:14" ht="15.6" x14ac:dyDescent="0.25">
      <c r="A62" s="95" t="s">
        <v>56</v>
      </c>
      <c r="B62" s="91" t="s">
        <v>57</v>
      </c>
      <c r="C62" s="92"/>
      <c r="D62" s="92"/>
      <c r="E62" s="92"/>
      <c r="F62" s="92"/>
      <c r="G62" s="92"/>
      <c r="H62" s="92"/>
      <c r="I62" s="92"/>
      <c r="J62" s="92"/>
      <c r="K62" s="92"/>
      <c r="L62" s="10"/>
      <c r="M62" s="10"/>
      <c r="N62" s="10"/>
    </row>
    <row r="63" spans="1:14" ht="15.6" x14ac:dyDescent="0.25">
      <c r="A63" s="95" t="s">
        <v>58</v>
      </c>
      <c r="B63" s="91" t="s">
        <v>59</v>
      </c>
      <c r="C63" s="92"/>
      <c r="D63" s="92"/>
      <c r="E63" s="92"/>
      <c r="F63" s="92"/>
      <c r="G63" s="92"/>
      <c r="H63" s="92"/>
      <c r="I63" s="92"/>
      <c r="J63" s="92"/>
      <c r="K63" s="92"/>
      <c r="L63" s="10"/>
      <c r="M63" s="10"/>
      <c r="N63" s="10"/>
    </row>
    <row r="64" spans="1:14" ht="15.6" x14ac:dyDescent="0.25">
      <c r="A64" s="95" t="s">
        <v>60</v>
      </c>
      <c r="B64" s="91" t="s">
        <v>62</v>
      </c>
      <c r="C64" s="92"/>
      <c r="D64" s="92"/>
      <c r="E64" s="92"/>
      <c r="F64" s="92"/>
      <c r="G64" s="92"/>
      <c r="H64" s="92"/>
      <c r="I64" s="92"/>
      <c r="J64" s="92"/>
      <c r="K64" s="92"/>
      <c r="L64" s="10"/>
      <c r="M64" s="10"/>
      <c r="N64" s="10"/>
    </row>
    <row r="65" spans="1:11" ht="15.6" x14ac:dyDescent="0.25">
      <c r="A65" s="95" t="s">
        <v>61</v>
      </c>
      <c r="B65" s="91" t="s">
        <v>289</v>
      </c>
      <c r="C65" s="82"/>
      <c r="D65" s="82"/>
      <c r="E65" s="82"/>
      <c r="F65" s="82"/>
      <c r="G65" s="82"/>
      <c r="H65" s="82"/>
      <c r="I65" s="82"/>
      <c r="J65" s="82"/>
      <c r="K65" s="82"/>
    </row>
    <row r="66" spans="1:11" x14ac:dyDescent="0.25">
      <c r="C66" s="82"/>
      <c r="D66" s="82"/>
      <c r="E66" s="82"/>
      <c r="F66" s="82"/>
      <c r="G66" s="82"/>
      <c r="H66" s="82"/>
      <c r="I66" s="82"/>
      <c r="J66" s="82"/>
      <c r="K66" s="82"/>
    </row>
    <row r="67" spans="1:11" x14ac:dyDescent="0.25">
      <c r="C67" s="82"/>
      <c r="D67" s="82"/>
      <c r="E67" s="82"/>
      <c r="F67" s="82"/>
      <c r="G67" s="82"/>
      <c r="H67" s="82"/>
      <c r="I67" s="82"/>
      <c r="J67" s="82"/>
      <c r="K67" s="82"/>
    </row>
    <row r="68" spans="1:11" x14ac:dyDescent="0.25">
      <c r="C68" s="82"/>
      <c r="D68" s="82"/>
      <c r="E68" s="82"/>
      <c r="F68" s="82"/>
      <c r="G68" s="82"/>
      <c r="H68" s="82"/>
      <c r="I68" s="82"/>
      <c r="J68" s="82"/>
      <c r="K68" s="82"/>
    </row>
    <row r="69" spans="1:11" x14ac:dyDescent="0.25">
      <c r="C69" s="82"/>
      <c r="D69" s="82"/>
      <c r="E69" s="82"/>
      <c r="F69" s="82"/>
      <c r="G69" s="82"/>
      <c r="H69" s="82"/>
      <c r="I69" s="82"/>
      <c r="J69" s="82"/>
      <c r="K69" s="82"/>
    </row>
    <row r="70" spans="1:11" x14ac:dyDescent="0.25">
      <c r="B70" s="91"/>
      <c r="C70" s="104"/>
      <c r="D70" s="104"/>
      <c r="E70" s="104"/>
      <c r="F70" s="104"/>
      <c r="G70" s="104"/>
      <c r="H70" s="82"/>
      <c r="I70" s="82"/>
      <c r="J70" s="82"/>
      <c r="K70" s="82"/>
    </row>
    <row r="71" spans="1:11" x14ac:dyDescent="0.25">
      <c r="B71" s="96"/>
      <c r="C71" s="104"/>
      <c r="D71" s="104"/>
      <c r="E71" s="104"/>
      <c r="F71" s="104"/>
      <c r="G71" s="104"/>
      <c r="H71" s="82"/>
      <c r="I71" s="82"/>
      <c r="J71" s="82"/>
      <c r="K71" s="82"/>
    </row>
    <row r="72" spans="1:11" x14ac:dyDescent="0.25">
      <c r="B72" s="91"/>
      <c r="C72" s="91"/>
      <c r="D72" s="92"/>
      <c r="E72" s="92"/>
      <c r="F72" s="92"/>
      <c r="G72" s="10"/>
      <c r="H72" s="82"/>
      <c r="I72" s="82"/>
      <c r="J72" s="82"/>
      <c r="K72" s="82"/>
    </row>
    <row r="73" spans="1:11" x14ac:dyDescent="0.25">
      <c r="B73" s="91"/>
      <c r="C73" s="91"/>
      <c r="D73" s="92"/>
      <c r="E73" s="92"/>
      <c r="F73" s="92"/>
      <c r="G73" s="10"/>
      <c r="H73" s="82"/>
      <c r="I73" s="82"/>
      <c r="J73" s="82"/>
      <c r="K73" s="82"/>
    </row>
    <row r="74" spans="1:11" x14ac:dyDescent="0.25">
      <c r="B74" s="91"/>
      <c r="C74" s="91"/>
      <c r="D74" s="92"/>
      <c r="E74" s="92"/>
      <c r="F74" s="92"/>
      <c r="G74" s="10"/>
      <c r="H74" s="82"/>
      <c r="I74" s="82"/>
      <c r="J74" s="82"/>
      <c r="K74" s="82"/>
    </row>
    <row r="75" spans="1:11" x14ac:dyDescent="0.25">
      <c r="B75" s="91"/>
      <c r="C75" s="91"/>
      <c r="D75" s="92"/>
      <c r="E75" s="92"/>
      <c r="F75" s="92"/>
      <c r="G75" s="10"/>
      <c r="H75" s="82"/>
      <c r="I75" s="82"/>
      <c r="J75" s="82"/>
      <c r="K75" s="82"/>
    </row>
    <row r="76" spans="1:11" x14ac:dyDescent="0.25">
      <c r="B76" s="91"/>
      <c r="C76" s="91"/>
      <c r="D76" s="92"/>
      <c r="E76" s="92"/>
      <c r="F76" s="92"/>
      <c r="G76" s="10"/>
      <c r="H76" s="82"/>
      <c r="I76" s="82"/>
      <c r="J76" s="82"/>
      <c r="K76" s="82"/>
    </row>
    <row r="77" spans="1:11" x14ac:dyDescent="0.25">
      <c r="B77" s="91"/>
      <c r="C77" s="91"/>
      <c r="D77" s="92"/>
      <c r="E77" s="92"/>
      <c r="F77" s="92"/>
      <c r="G77" s="10"/>
    </row>
  </sheetData>
  <mergeCells count="8">
    <mergeCell ref="I5:K5"/>
    <mergeCell ref="L5:N5"/>
    <mergeCell ref="B59:F59"/>
    <mergeCell ref="C70:G70"/>
    <mergeCell ref="C71:G71"/>
    <mergeCell ref="A5:B6"/>
    <mergeCell ref="C5:E5"/>
    <mergeCell ref="F5:H5"/>
  </mergeCells>
  <pageMargins left="0.39370078740157483" right="0.19685039370078741" top="0.27559055118110237" bottom="0.23622047244094491" header="0.15748031496062992" footer="0.15748031496062992"/>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C16D4-70B5-457D-B908-FC7304865BF9}">
  <dimension ref="A1:J330"/>
  <sheetViews>
    <sheetView tabSelected="1" view="pageBreakPreview" zoomScaleNormal="100" zoomScaleSheetLayoutView="100" workbookViewId="0">
      <pane ySplit="7" topLeftCell="A236" activePane="bottomLeft" state="frozen"/>
      <selection pane="bottomLeft" activeCell="K217" sqref="K217"/>
    </sheetView>
  </sheetViews>
  <sheetFormatPr defaultColWidth="9.109375" defaultRowHeight="10.199999999999999" x14ac:dyDescent="0.2"/>
  <cols>
    <col min="1" max="1" width="25" style="28" customWidth="1"/>
    <col min="2" max="3" width="13.6640625" style="28" customWidth="1"/>
    <col min="4" max="4" width="12.44140625" style="28" customWidth="1"/>
    <col min="5" max="5" width="13" style="62" customWidth="1"/>
    <col min="6" max="6" width="12" style="61" bestFit="1" customWidth="1"/>
    <col min="7" max="7" width="12" style="22" bestFit="1" customWidth="1"/>
    <col min="8" max="8" width="8.33203125" style="61" customWidth="1"/>
    <col min="9" max="16384" width="9.109375" style="61"/>
  </cols>
  <sheetData>
    <row r="1" spans="1:10" s="18" customFormat="1" ht="9" customHeight="1" x14ac:dyDescent="0.25">
      <c r="A1" s="63"/>
      <c r="F1" s="17"/>
      <c r="G1" s="17"/>
    </row>
    <row r="2" spans="1:10" s="21" customFormat="1" ht="15" x14ac:dyDescent="0.4">
      <c r="A2" s="19" t="s">
        <v>312</v>
      </c>
      <c r="B2" s="20"/>
      <c r="C2" s="20"/>
      <c r="D2" s="20"/>
      <c r="E2" s="20"/>
      <c r="F2" s="20"/>
      <c r="G2" s="20"/>
    </row>
    <row r="3" spans="1:10" s="21" customFormat="1" x14ac:dyDescent="0.2">
      <c r="A3" s="64" t="s">
        <v>75</v>
      </c>
      <c r="B3" s="20"/>
      <c r="C3" s="20"/>
      <c r="D3" s="20"/>
      <c r="E3" s="20"/>
      <c r="F3" s="23"/>
      <c r="G3" s="23"/>
    </row>
    <row r="4" spans="1:10" s="21" customFormat="1" x14ac:dyDescent="0.2">
      <c r="A4" s="65" t="s">
        <v>76</v>
      </c>
      <c r="B4" s="24"/>
      <c r="C4" s="24"/>
      <c r="D4" s="24"/>
      <c r="E4" s="24"/>
      <c r="F4" s="24"/>
      <c r="G4" s="24"/>
    </row>
    <row r="5" spans="1:10" s="67" customFormat="1" ht="6" customHeight="1" x14ac:dyDescent="0.25">
      <c r="A5" s="114" t="s">
        <v>77</v>
      </c>
      <c r="B5" s="66"/>
      <c r="C5" s="107" t="s">
        <v>290</v>
      </c>
      <c r="D5" s="108"/>
      <c r="E5" s="109"/>
      <c r="F5" s="66"/>
      <c r="G5" s="75"/>
      <c r="H5" s="75"/>
    </row>
    <row r="6" spans="1:10" s="67" customFormat="1" ht="12" customHeight="1" x14ac:dyDescent="0.25">
      <c r="A6" s="115"/>
      <c r="B6" s="117" t="s">
        <v>78</v>
      </c>
      <c r="C6" s="110"/>
      <c r="D6" s="111"/>
      <c r="E6" s="112"/>
      <c r="F6" s="119" t="s">
        <v>313</v>
      </c>
      <c r="G6" s="121" t="s">
        <v>79</v>
      </c>
      <c r="H6" s="123" t="s">
        <v>314</v>
      </c>
    </row>
    <row r="7" spans="1:10" s="67" customFormat="1" ht="42.75" customHeight="1" x14ac:dyDescent="0.25">
      <c r="A7" s="116"/>
      <c r="B7" s="118"/>
      <c r="C7" s="25" t="s">
        <v>80</v>
      </c>
      <c r="D7" s="25" t="s">
        <v>81</v>
      </c>
      <c r="E7" s="25" t="s">
        <v>14</v>
      </c>
      <c r="F7" s="120"/>
      <c r="G7" s="122"/>
      <c r="H7" s="124"/>
    </row>
    <row r="8" spans="1:10" s="28" customFormat="1" x14ac:dyDescent="0.2">
      <c r="A8" s="26"/>
      <c r="B8" s="27"/>
      <c r="C8" s="27"/>
      <c r="D8" s="27"/>
      <c r="E8" s="27"/>
      <c r="F8" s="27"/>
      <c r="G8" s="27"/>
      <c r="H8" s="27"/>
    </row>
    <row r="9" spans="1:10" s="28" customFormat="1" ht="13.8" x14ac:dyDescent="0.25">
      <c r="A9" s="29" t="s">
        <v>82</v>
      </c>
      <c r="B9" s="27"/>
      <c r="C9" s="27"/>
      <c r="D9" s="27"/>
      <c r="E9" s="27"/>
      <c r="F9" s="27"/>
      <c r="G9" s="27"/>
      <c r="H9" s="27"/>
    </row>
    <row r="10" spans="1:10" s="28" customFormat="1" ht="11.25" customHeight="1" x14ac:dyDescent="0.2">
      <c r="A10" s="30" t="s">
        <v>83</v>
      </c>
      <c r="B10" s="31">
        <f t="shared" ref="B10:G10" si="0">SUM(B11:B15)</f>
        <v>3652017</v>
      </c>
      <c r="C10" s="31">
        <f t="shared" si="0"/>
        <v>2688835.8886599997</v>
      </c>
      <c r="D10" s="31">
        <f t="shared" si="0"/>
        <v>451498.50607</v>
      </c>
      <c r="E10" s="97">
        <f t="shared" si="0"/>
        <v>3140334.3947299994</v>
      </c>
      <c r="F10" s="97">
        <f t="shared" si="0"/>
        <v>511682.60527000052</v>
      </c>
      <c r="G10" s="97">
        <f t="shared" si="0"/>
        <v>963181.11134000053</v>
      </c>
      <c r="H10" s="32">
        <f t="shared" ref="H10:H41" si="1">IFERROR(E10/B10*100,"")</f>
        <v>85.989040980094003</v>
      </c>
      <c r="I10" s="33"/>
      <c r="J10" s="33"/>
    </row>
    <row r="11" spans="1:10" s="28" customFormat="1" ht="11.25" customHeight="1" x14ac:dyDescent="0.2">
      <c r="A11" s="34" t="s">
        <v>84</v>
      </c>
      <c r="B11" s="35">
        <v>983351</v>
      </c>
      <c r="C11" s="35">
        <v>751102.37242999964</v>
      </c>
      <c r="D11" s="35">
        <v>64554.016110000033</v>
      </c>
      <c r="E11" s="35">
        <f>C11+D11</f>
        <v>815656.38853999972</v>
      </c>
      <c r="F11" s="35">
        <f>B11-E11</f>
        <v>167694.61146000028</v>
      </c>
      <c r="G11" s="35">
        <f>B11-C11</f>
        <v>232248.62757000036</v>
      </c>
      <c r="H11" s="32">
        <f t="shared" si="1"/>
        <v>82.94661708179477</v>
      </c>
    </row>
    <row r="12" spans="1:10" s="28" customFormat="1" ht="11.25" customHeight="1" x14ac:dyDescent="0.2">
      <c r="A12" s="37" t="s">
        <v>85</v>
      </c>
      <c r="B12" s="35">
        <v>49365</v>
      </c>
      <c r="C12" s="35">
        <v>30413.54536</v>
      </c>
      <c r="D12" s="35">
        <v>179.89757</v>
      </c>
      <c r="E12" s="35">
        <f t="shared" ref="E12:E21" si="2">C12+D12</f>
        <v>30593.442930000001</v>
      </c>
      <c r="F12" s="35">
        <f>B12-E12</f>
        <v>18771.557069999999</v>
      </c>
      <c r="G12" s="35">
        <f>B12-C12</f>
        <v>18951.45464</v>
      </c>
      <c r="H12" s="32">
        <f t="shared" si="1"/>
        <v>61.973955089638409</v>
      </c>
    </row>
    <row r="13" spans="1:10" s="28" customFormat="1" ht="11.25" customHeight="1" x14ac:dyDescent="0.2">
      <c r="A13" s="34" t="s">
        <v>86</v>
      </c>
      <c r="B13" s="35">
        <v>91341</v>
      </c>
      <c r="C13" s="35">
        <v>73305.938110000003</v>
      </c>
      <c r="D13" s="35">
        <v>18006.748520000001</v>
      </c>
      <c r="E13" s="35">
        <f t="shared" si="2"/>
        <v>91312.686630000011</v>
      </c>
      <c r="F13" s="35">
        <f>B13-E13</f>
        <v>28.313369999988936</v>
      </c>
      <c r="G13" s="35">
        <f>B13-C13</f>
        <v>18035.061889999997</v>
      </c>
      <c r="H13" s="32">
        <f t="shared" si="1"/>
        <v>99.969002561828773</v>
      </c>
    </row>
    <row r="14" spans="1:10" s="28" customFormat="1" ht="11.25" customHeight="1" x14ac:dyDescent="0.2">
      <c r="A14" s="34" t="s">
        <v>87</v>
      </c>
      <c r="B14" s="35">
        <v>2496868</v>
      </c>
      <c r="C14" s="35">
        <v>1807222.3440399999</v>
      </c>
      <c r="D14" s="35">
        <v>368400.48138999997</v>
      </c>
      <c r="E14" s="35">
        <f t="shared" si="2"/>
        <v>2175622.8254299997</v>
      </c>
      <c r="F14" s="35">
        <f>B14-E14</f>
        <v>321245.17457000026</v>
      </c>
      <c r="G14" s="35">
        <f>B14-C14</f>
        <v>689645.65596000012</v>
      </c>
      <c r="H14" s="32">
        <f t="shared" si="1"/>
        <v>87.13407458584112</v>
      </c>
    </row>
    <row r="15" spans="1:10" s="28" customFormat="1" ht="11.25" customHeight="1" x14ac:dyDescent="0.2">
      <c r="A15" s="34" t="s">
        <v>88</v>
      </c>
      <c r="B15" s="35">
        <v>31092</v>
      </c>
      <c r="C15" s="35">
        <v>26791.688719999998</v>
      </c>
      <c r="D15" s="35">
        <v>357.36248000000001</v>
      </c>
      <c r="E15" s="35">
        <f t="shared" si="2"/>
        <v>27149.051199999998</v>
      </c>
      <c r="F15" s="35">
        <f>B15-E15</f>
        <v>3942.9488000000019</v>
      </c>
      <c r="G15" s="35">
        <f>B15-C15</f>
        <v>4300.3112800000017</v>
      </c>
      <c r="H15" s="32">
        <f t="shared" si="1"/>
        <v>87.318445902482949</v>
      </c>
    </row>
    <row r="16" spans="1:10" s="28" customFormat="1" ht="11.25" customHeight="1" x14ac:dyDescent="0.2">
      <c r="B16" s="38"/>
      <c r="C16" s="38"/>
      <c r="D16" s="38"/>
      <c r="E16" s="38"/>
      <c r="F16" s="38"/>
      <c r="G16" s="38"/>
      <c r="H16" s="32" t="str">
        <f t="shared" si="1"/>
        <v/>
      </c>
    </row>
    <row r="17" spans="1:8" s="28" customFormat="1" ht="11.25" customHeight="1" x14ac:dyDescent="0.2">
      <c r="A17" s="30" t="s">
        <v>89</v>
      </c>
      <c r="B17" s="35">
        <v>1364219.929</v>
      </c>
      <c r="C17" s="35">
        <v>1034368.20024</v>
      </c>
      <c r="D17" s="35">
        <v>98630.674450000006</v>
      </c>
      <c r="E17" s="35">
        <f t="shared" si="2"/>
        <v>1132998.87469</v>
      </c>
      <c r="F17" s="35">
        <f>B17-E17</f>
        <v>231221.05431000004</v>
      </c>
      <c r="G17" s="35">
        <f>B17-C17</f>
        <v>329851.72875999997</v>
      </c>
      <c r="H17" s="32">
        <f t="shared" si="1"/>
        <v>83.051042621882118</v>
      </c>
    </row>
    <row r="18" spans="1:8" s="28" customFormat="1" ht="11.25" customHeight="1" x14ac:dyDescent="0.2">
      <c r="A18" s="34"/>
      <c r="B18" s="39"/>
      <c r="C18" s="38"/>
      <c r="D18" s="39"/>
      <c r="E18" s="38"/>
      <c r="F18" s="38"/>
      <c r="G18" s="38"/>
      <c r="H18" s="32" t="str">
        <f t="shared" si="1"/>
        <v/>
      </c>
    </row>
    <row r="19" spans="1:8" s="28" customFormat="1" ht="11.25" customHeight="1" x14ac:dyDescent="0.2">
      <c r="A19" s="30" t="s">
        <v>90</v>
      </c>
      <c r="B19" s="35">
        <v>365479</v>
      </c>
      <c r="C19" s="35">
        <v>260188.42425000001</v>
      </c>
      <c r="D19" s="35">
        <v>2389.20748</v>
      </c>
      <c r="E19" s="35">
        <f t="shared" si="2"/>
        <v>262577.63173000002</v>
      </c>
      <c r="F19" s="35">
        <f>B19-E19</f>
        <v>102901.36826999998</v>
      </c>
      <c r="G19" s="35">
        <f>B19-C19</f>
        <v>105290.57574999999</v>
      </c>
      <c r="H19" s="32">
        <f t="shared" si="1"/>
        <v>71.844793197420373</v>
      </c>
    </row>
    <row r="20" spans="1:8" s="28" customFormat="1" ht="11.25" customHeight="1" x14ac:dyDescent="0.2">
      <c r="A20" s="34"/>
      <c r="B20" s="39"/>
      <c r="C20" s="38"/>
      <c r="D20" s="39"/>
      <c r="E20" s="38"/>
      <c r="F20" s="38"/>
      <c r="G20" s="38"/>
      <c r="H20" s="32" t="str">
        <f t="shared" si="1"/>
        <v/>
      </c>
    </row>
    <row r="21" spans="1:8" s="28" customFormat="1" ht="11.25" customHeight="1" x14ac:dyDescent="0.2">
      <c r="A21" s="30" t="s">
        <v>91</v>
      </c>
      <c r="B21" s="35">
        <v>1506443.7109999999</v>
      </c>
      <c r="C21" s="35">
        <v>918907.0520899999</v>
      </c>
      <c r="D21" s="35">
        <v>52068.315789999993</v>
      </c>
      <c r="E21" s="35">
        <f t="shared" si="2"/>
        <v>970975.36787999992</v>
      </c>
      <c r="F21" s="35">
        <f>B21-E21</f>
        <v>535468.34311999998</v>
      </c>
      <c r="G21" s="35">
        <f>B21-C21</f>
        <v>587536.65891</v>
      </c>
      <c r="H21" s="32">
        <f t="shared" si="1"/>
        <v>64.454805764727311</v>
      </c>
    </row>
    <row r="22" spans="1:8" s="28" customFormat="1" ht="11.25" customHeight="1" x14ac:dyDescent="0.2">
      <c r="A22" s="34"/>
      <c r="B22" s="38"/>
      <c r="C22" s="38"/>
      <c r="D22" s="38"/>
      <c r="E22" s="38"/>
      <c r="F22" s="38"/>
      <c r="G22" s="38"/>
      <c r="H22" s="32" t="str">
        <f t="shared" si="1"/>
        <v/>
      </c>
    </row>
    <row r="23" spans="1:8" s="28" customFormat="1" ht="11.25" customHeight="1" x14ac:dyDescent="0.2">
      <c r="A23" s="30" t="s">
        <v>92</v>
      </c>
      <c r="B23" s="31">
        <f>SUM(B24:B33)</f>
        <v>3324163.6600000006</v>
      </c>
      <c r="C23" s="31">
        <f>SUM(C24:C33)</f>
        <v>2025589.2755999998</v>
      </c>
      <c r="D23" s="31">
        <f>SUM(D24:D33)</f>
        <v>227300.13930999994</v>
      </c>
      <c r="E23" s="97">
        <f t="shared" ref="E23:G23" si="3">SUM(E24:E33)</f>
        <v>2252889.4149099994</v>
      </c>
      <c r="F23" s="97">
        <f t="shared" si="3"/>
        <v>1071274.2450900003</v>
      </c>
      <c r="G23" s="97">
        <f t="shared" si="3"/>
        <v>1298574.3844000001</v>
      </c>
      <c r="H23" s="32">
        <f t="shared" si="1"/>
        <v>67.773119657712613</v>
      </c>
    </row>
    <row r="24" spans="1:8" s="28" customFormat="1" ht="11.25" customHeight="1" x14ac:dyDescent="0.2">
      <c r="A24" s="34" t="s">
        <v>93</v>
      </c>
      <c r="B24" s="35">
        <v>2025707.4350000001</v>
      </c>
      <c r="C24" s="35">
        <v>1172269.8323699997</v>
      </c>
      <c r="D24" s="35">
        <v>174888.28979999997</v>
      </c>
      <c r="E24" s="35">
        <f t="shared" ref="E24:E33" si="4">C24+D24</f>
        <v>1347158.1221699996</v>
      </c>
      <c r="F24" s="35">
        <f t="shared" ref="F24:F33" si="5">B24-E24</f>
        <v>678549.31283000042</v>
      </c>
      <c r="G24" s="35">
        <f t="shared" ref="G24:G33" si="6">B24-C24</f>
        <v>853437.60263000033</v>
      </c>
      <c r="H24" s="32">
        <f t="shared" si="1"/>
        <v>66.503094123757293</v>
      </c>
    </row>
    <row r="25" spans="1:8" s="28" customFormat="1" ht="11.25" customHeight="1" x14ac:dyDescent="0.2">
      <c r="A25" s="34" t="s">
        <v>94</v>
      </c>
      <c r="B25" s="35">
        <v>311116</v>
      </c>
      <c r="C25" s="35">
        <v>51135.481909999995</v>
      </c>
      <c r="D25" s="35">
        <v>1198.93966</v>
      </c>
      <c r="E25" s="35">
        <f t="shared" si="4"/>
        <v>52334.421569999991</v>
      </c>
      <c r="F25" s="35">
        <f t="shared" si="5"/>
        <v>258781.57842999999</v>
      </c>
      <c r="G25" s="35">
        <f t="shared" si="6"/>
        <v>259980.51809</v>
      </c>
      <c r="H25" s="32">
        <f t="shared" si="1"/>
        <v>16.821514023708197</v>
      </c>
    </row>
    <row r="26" spans="1:8" s="28" customFormat="1" ht="11.25" customHeight="1" x14ac:dyDescent="0.2">
      <c r="A26" s="34" t="s">
        <v>95</v>
      </c>
      <c r="B26" s="35">
        <v>626135</v>
      </c>
      <c r="C26" s="35">
        <v>518140.81254000007</v>
      </c>
      <c r="D26" s="35">
        <v>38489.519609999988</v>
      </c>
      <c r="E26" s="35">
        <f t="shared" si="4"/>
        <v>556630.33215000003</v>
      </c>
      <c r="F26" s="35">
        <f t="shared" si="5"/>
        <v>69504.667849999969</v>
      </c>
      <c r="G26" s="35">
        <f t="shared" si="6"/>
        <v>107994.18745999993</v>
      </c>
      <c r="H26" s="32">
        <f t="shared" si="1"/>
        <v>88.89941181214914</v>
      </c>
    </row>
    <row r="27" spans="1:8" s="28" customFormat="1" ht="11.25" customHeight="1" x14ac:dyDescent="0.2">
      <c r="A27" s="34" t="s">
        <v>96</v>
      </c>
      <c r="B27" s="35">
        <v>24868.507000000001</v>
      </c>
      <c r="C27" s="35">
        <v>18575.082579999998</v>
      </c>
      <c r="D27" s="35">
        <v>35.733269999999997</v>
      </c>
      <c r="E27" s="35">
        <f t="shared" si="4"/>
        <v>18610.815849999999</v>
      </c>
      <c r="F27" s="35">
        <f t="shared" si="5"/>
        <v>6257.6911500000024</v>
      </c>
      <c r="G27" s="35">
        <f t="shared" si="6"/>
        <v>6293.424420000003</v>
      </c>
      <c r="H27" s="32">
        <f t="shared" si="1"/>
        <v>74.836884457921002</v>
      </c>
    </row>
    <row r="28" spans="1:8" s="28" customFormat="1" ht="11.25" customHeight="1" x14ac:dyDescent="0.2">
      <c r="A28" s="34" t="s">
        <v>97</v>
      </c>
      <c r="B28" s="35">
        <v>56318</v>
      </c>
      <c r="C28" s="35">
        <v>45189.605200000005</v>
      </c>
      <c r="D28" s="35">
        <v>1037.9073800000001</v>
      </c>
      <c r="E28" s="35">
        <f t="shared" si="4"/>
        <v>46227.512580000002</v>
      </c>
      <c r="F28" s="35">
        <f t="shared" si="5"/>
        <v>10090.487419999998</v>
      </c>
      <c r="G28" s="35">
        <f t="shared" si="6"/>
        <v>11128.394799999995</v>
      </c>
      <c r="H28" s="32">
        <f t="shared" si="1"/>
        <v>82.083015341453887</v>
      </c>
    </row>
    <row r="29" spans="1:8" s="28" customFormat="1" ht="11.25" customHeight="1" x14ac:dyDescent="0.2">
      <c r="A29" s="34" t="s">
        <v>98</v>
      </c>
      <c r="B29" s="35">
        <v>76727.728000000003</v>
      </c>
      <c r="C29" s="35">
        <v>72796.462910000002</v>
      </c>
      <c r="D29" s="35">
        <v>3931.2650899999999</v>
      </c>
      <c r="E29" s="35">
        <f t="shared" si="4"/>
        <v>76727.728000000003</v>
      </c>
      <c r="F29" s="35">
        <f t="shared" si="5"/>
        <v>0</v>
      </c>
      <c r="G29" s="35">
        <f t="shared" si="6"/>
        <v>3931.2650900000008</v>
      </c>
      <c r="H29" s="32">
        <f t="shared" si="1"/>
        <v>100</v>
      </c>
    </row>
    <row r="30" spans="1:8" s="28" customFormat="1" ht="11.25" customHeight="1" x14ac:dyDescent="0.2">
      <c r="A30" s="34" t="s">
        <v>99</v>
      </c>
      <c r="B30" s="35">
        <v>38876.258999999998</v>
      </c>
      <c r="C30" s="35">
        <v>35827.68232</v>
      </c>
      <c r="D30" s="35">
        <v>449.92971</v>
      </c>
      <c r="E30" s="35">
        <f t="shared" si="4"/>
        <v>36277.612029999997</v>
      </c>
      <c r="F30" s="35">
        <f t="shared" si="5"/>
        <v>2598.6469700000016</v>
      </c>
      <c r="G30" s="35">
        <f t="shared" si="6"/>
        <v>3048.5766799999983</v>
      </c>
      <c r="H30" s="32">
        <f t="shared" si="1"/>
        <v>93.315594049314257</v>
      </c>
    </row>
    <row r="31" spans="1:8" s="28" customFormat="1" ht="11.25" customHeight="1" x14ac:dyDescent="0.2">
      <c r="A31" s="34" t="s">
        <v>299</v>
      </c>
      <c r="B31" s="35">
        <v>59011</v>
      </c>
      <c r="C31" s="35">
        <v>49234.774210000003</v>
      </c>
      <c r="D31" s="35">
        <v>1059.6357399999999</v>
      </c>
      <c r="E31" s="35">
        <f t="shared" si="4"/>
        <v>50294.409950000001</v>
      </c>
      <c r="F31" s="35">
        <f t="shared" si="5"/>
        <v>8716.5900499999989</v>
      </c>
      <c r="G31" s="35">
        <f t="shared" si="6"/>
        <v>9776.2257899999968</v>
      </c>
      <c r="H31" s="32">
        <f t="shared" si="1"/>
        <v>85.228872498347769</v>
      </c>
    </row>
    <row r="32" spans="1:8" s="28" customFormat="1" ht="11.25" customHeight="1" x14ac:dyDescent="0.2">
      <c r="A32" s="34" t="s">
        <v>100</v>
      </c>
      <c r="B32" s="35">
        <v>27169.731</v>
      </c>
      <c r="C32" s="35">
        <v>15255.042599999999</v>
      </c>
      <c r="D32" s="35">
        <v>1102.6026899999999</v>
      </c>
      <c r="E32" s="35">
        <f t="shared" si="4"/>
        <v>16357.645289999999</v>
      </c>
      <c r="F32" s="35">
        <f t="shared" si="5"/>
        <v>10812.085710000001</v>
      </c>
      <c r="G32" s="35">
        <f t="shared" si="6"/>
        <v>11914.688400000001</v>
      </c>
      <c r="H32" s="32">
        <f t="shared" si="1"/>
        <v>60.20540023013109</v>
      </c>
    </row>
    <row r="33" spans="1:8" s="28" customFormat="1" ht="11.25" customHeight="1" x14ac:dyDescent="0.2">
      <c r="A33" s="34" t="s">
        <v>291</v>
      </c>
      <c r="B33" s="35">
        <v>78234</v>
      </c>
      <c r="C33" s="35">
        <v>47164.498960000004</v>
      </c>
      <c r="D33" s="35">
        <v>5106.3163600000007</v>
      </c>
      <c r="E33" s="35">
        <f t="shared" si="4"/>
        <v>52270.815320000009</v>
      </c>
      <c r="F33" s="35">
        <f t="shared" si="5"/>
        <v>25963.184679999991</v>
      </c>
      <c r="G33" s="35">
        <f t="shared" si="6"/>
        <v>31069.501039999996</v>
      </c>
      <c r="H33" s="32">
        <f t="shared" si="1"/>
        <v>66.813425518316862</v>
      </c>
    </row>
    <row r="34" spans="1:8" s="28" customFormat="1" ht="11.25" customHeight="1" x14ac:dyDescent="0.2">
      <c r="A34" s="34"/>
      <c r="B34" s="38"/>
      <c r="C34" s="38"/>
      <c r="D34" s="38"/>
      <c r="E34" s="38"/>
      <c r="F34" s="38"/>
      <c r="G34" s="38"/>
      <c r="H34" s="32" t="str">
        <f t="shared" si="1"/>
        <v/>
      </c>
    </row>
    <row r="35" spans="1:8" s="28" customFormat="1" ht="11.25" customHeight="1" x14ac:dyDescent="0.2">
      <c r="A35" s="30" t="s">
        <v>101</v>
      </c>
      <c r="B35" s="40">
        <f t="shared" ref="B35:G35" si="7">+B36+B37</f>
        <v>309215.49400000001</v>
      </c>
      <c r="C35" s="40">
        <f t="shared" si="7"/>
        <v>290005.87096000003</v>
      </c>
      <c r="D35" s="40">
        <f t="shared" si="7"/>
        <v>2363.7248500000001</v>
      </c>
      <c r="E35" s="44">
        <f t="shared" si="7"/>
        <v>292369.59580999997</v>
      </c>
      <c r="F35" s="44">
        <f t="shared" si="7"/>
        <v>16845.898190000014</v>
      </c>
      <c r="G35" s="44">
        <f t="shared" si="7"/>
        <v>19209.623039999991</v>
      </c>
      <c r="H35" s="32">
        <f t="shared" si="1"/>
        <v>94.552052365784732</v>
      </c>
    </row>
    <row r="36" spans="1:8" s="28" customFormat="1" ht="11.25" customHeight="1" x14ac:dyDescent="0.2">
      <c r="A36" s="34" t="s">
        <v>102</v>
      </c>
      <c r="B36" s="35">
        <v>299745.49400000001</v>
      </c>
      <c r="C36" s="35">
        <v>283310.62637000001</v>
      </c>
      <c r="D36" s="35">
        <v>2255.38654</v>
      </c>
      <c r="E36" s="35">
        <f t="shared" ref="E36:E37" si="8">C36+D36</f>
        <v>285566.01290999999</v>
      </c>
      <c r="F36" s="35">
        <f>B36-E36</f>
        <v>14179.481090000016</v>
      </c>
      <c r="G36" s="35">
        <f>B36-C36</f>
        <v>16434.867629999993</v>
      </c>
      <c r="H36" s="32">
        <f t="shared" si="1"/>
        <v>95.26949316208902</v>
      </c>
    </row>
    <row r="37" spans="1:8" s="28" customFormat="1" ht="11.25" customHeight="1" x14ac:dyDescent="0.2">
      <c r="A37" s="34" t="s">
        <v>103</v>
      </c>
      <c r="B37" s="35">
        <v>9470</v>
      </c>
      <c r="C37" s="35">
        <v>6695.2445900000002</v>
      </c>
      <c r="D37" s="35">
        <v>108.33830999999999</v>
      </c>
      <c r="E37" s="35">
        <f t="shared" si="8"/>
        <v>6803.5829000000003</v>
      </c>
      <c r="F37" s="35">
        <f>B37-E37</f>
        <v>2666.4170999999997</v>
      </c>
      <c r="G37" s="35">
        <f>B37-C37</f>
        <v>2774.7554099999998</v>
      </c>
      <c r="H37" s="32">
        <f t="shared" si="1"/>
        <v>71.84353643083422</v>
      </c>
    </row>
    <row r="38" spans="1:8" s="28" customFormat="1" ht="11.25" customHeight="1" x14ac:dyDescent="0.2">
      <c r="A38" s="34"/>
      <c r="B38" s="38"/>
      <c r="C38" s="38"/>
      <c r="D38" s="38"/>
      <c r="E38" s="38"/>
      <c r="F38" s="38"/>
      <c r="G38" s="38"/>
      <c r="H38" s="32" t="str">
        <f t="shared" si="1"/>
        <v/>
      </c>
    </row>
    <row r="39" spans="1:8" s="28" customFormat="1" ht="11.25" customHeight="1" x14ac:dyDescent="0.2">
      <c r="A39" s="30" t="s">
        <v>104</v>
      </c>
      <c r="B39" s="40">
        <f>SUM(B40:B46)</f>
        <v>89992423.502000004</v>
      </c>
      <c r="C39" s="40">
        <f>SUM(C40:C46)</f>
        <v>74623248.396439984</v>
      </c>
      <c r="D39" s="40">
        <f>SUM(D40:D46)</f>
        <v>2877080.2495899997</v>
      </c>
      <c r="E39" s="44">
        <f t="shared" ref="E39:G39" si="9">SUM(E40:E46)</f>
        <v>77500328.646029964</v>
      </c>
      <c r="F39" s="44">
        <f t="shared" si="9"/>
        <v>12492094.855970014</v>
      </c>
      <c r="G39" s="44">
        <f t="shared" si="9"/>
        <v>15369175.105560014</v>
      </c>
      <c r="H39" s="32">
        <f t="shared" si="1"/>
        <v>86.118726032872743</v>
      </c>
    </row>
    <row r="40" spans="1:8" s="28" customFormat="1" ht="11.25" customHeight="1" x14ac:dyDescent="0.2">
      <c r="A40" s="34" t="s">
        <v>105</v>
      </c>
      <c r="B40" s="35">
        <v>89848554.502000004</v>
      </c>
      <c r="C40" s="35">
        <v>74513711.098559991</v>
      </c>
      <c r="D40" s="35">
        <v>2875536.6229799995</v>
      </c>
      <c r="E40" s="35">
        <f t="shared" ref="E40:E46" si="10">C40+D40</f>
        <v>77389247.721539989</v>
      </c>
      <c r="F40" s="35">
        <f t="shared" ref="F40:F46" si="11">B40-E40</f>
        <v>12459306.780460015</v>
      </c>
      <c r="G40" s="35">
        <f t="shared" ref="G40:G46" si="12">B40-C40</f>
        <v>15334843.403440014</v>
      </c>
      <c r="H40" s="32">
        <f t="shared" si="1"/>
        <v>86.132991399229837</v>
      </c>
    </row>
    <row r="41" spans="1:8" s="28" customFormat="1" ht="11.25" customHeight="1" x14ac:dyDescent="0.2">
      <c r="A41" s="41" t="s">
        <v>106</v>
      </c>
      <c r="B41" s="35">
        <v>9669</v>
      </c>
      <c r="C41" s="35">
        <v>9196.6461500000005</v>
      </c>
      <c r="D41" s="35">
        <v>0</v>
      </c>
      <c r="E41" s="35">
        <f t="shared" si="10"/>
        <v>9196.6461500000005</v>
      </c>
      <c r="F41" s="35">
        <f t="shared" si="11"/>
        <v>472.35384999999951</v>
      </c>
      <c r="G41" s="35">
        <f t="shared" si="12"/>
        <v>472.35384999999951</v>
      </c>
      <c r="H41" s="32">
        <f t="shared" si="1"/>
        <v>95.114760057917053</v>
      </c>
    </row>
    <row r="42" spans="1:8" s="28" customFormat="1" ht="11.25" customHeight="1" x14ac:dyDescent="0.2">
      <c r="A42" s="41" t="s">
        <v>107</v>
      </c>
      <c r="B42" s="35">
        <v>4997</v>
      </c>
      <c r="C42" s="35">
        <v>2575.7334500000002</v>
      </c>
      <c r="D42" s="35">
        <v>174.15546000000001</v>
      </c>
      <c r="E42" s="35">
        <f t="shared" si="10"/>
        <v>2749.8889100000001</v>
      </c>
      <c r="F42" s="35">
        <f t="shared" si="11"/>
        <v>2247.1110899999999</v>
      </c>
      <c r="G42" s="35">
        <f t="shared" si="12"/>
        <v>2421.2665499999998</v>
      </c>
      <c r="H42" s="32">
        <f t="shared" ref="H42:H73" si="13">IFERROR(E42/B42*100,"")</f>
        <v>55.030796678006809</v>
      </c>
    </row>
    <row r="43" spans="1:8" s="28" customFormat="1" ht="11.25" customHeight="1" x14ac:dyDescent="0.2">
      <c r="A43" s="34" t="s">
        <v>108</v>
      </c>
      <c r="B43" s="35">
        <v>71010</v>
      </c>
      <c r="C43" s="35">
        <v>70791.467260000005</v>
      </c>
      <c r="D43" s="35">
        <v>217.65991</v>
      </c>
      <c r="E43" s="35">
        <f t="shared" si="10"/>
        <v>71009.127170000007</v>
      </c>
      <c r="F43" s="35">
        <f t="shared" si="11"/>
        <v>0.87282999999297317</v>
      </c>
      <c r="G43" s="35">
        <f t="shared" si="12"/>
        <v>218.5327399999951</v>
      </c>
      <c r="H43" s="32">
        <f t="shared" si="13"/>
        <v>99.998770835093651</v>
      </c>
    </row>
    <row r="44" spans="1:8" s="28" customFormat="1" ht="11.25" customHeight="1" x14ac:dyDescent="0.2">
      <c r="A44" s="34" t="s">
        <v>109</v>
      </c>
      <c r="B44" s="35">
        <v>13146</v>
      </c>
      <c r="C44" s="35">
        <v>13146</v>
      </c>
      <c r="D44" s="35">
        <v>0</v>
      </c>
      <c r="E44" s="35">
        <f t="shared" si="10"/>
        <v>13146</v>
      </c>
      <c r="F44" s="35">
        <f t="shared" si="11"/>
        <v>0</v>
      </c>
      <c r="G44" s="35">
        <f t="shared" si="12"/>
        <v>0</v>
      </c>
      <c r="H44" s="32">
        <f t="shared" si="13"/>
        <v>100</v>
      </c>
    </row>
    <row r="45" spans="1:8" s="28" customFormat="1" ht="11.25" customHeight="1" x14ac:dyDescent="0.2">
      <c r="A45" s="34" t="s">
        <v>110</v>
      </c>
      <c r="B45" s="35">
        <v>9235</v>
      </c>
      <c r="C45" s="35">
        <v>5931.0568200000007</v>
      </c>
      <c r="D45" s="35">
        <v>1151.81124</v>
      </c>
      <c r="E45" s="35">
        <f t="shared" si="10"/>
        <v>7082.8680600000007</v>
      </c>
      <c r="F45" s="35">
        <f t="shared" si="11"/>
        <v>2152.1319399999993</v>
      </c>
      <c r="G45" s="35">
        <f t="shared" si="12"/>
        <v>3303.9431799999993</v>
      </c>
      <c r="H45" s="32">
        <f t="shared" si="13"/>
        <v>76.695918354087723</v>
      </c>
    </row>
    <row r="46" spans="1:8" s="28" customFormat="1" ht="11.25" customHeight="1" x14ac:dyDescent="0.2">
      <c r="A46" s="34" t="s">
        <v>300</v>
      </c>
      <c r="B46" s="35">
        <v>35812</v>
      </c>
      <c r="C46" s="35">
        <v>7896.3942000000006</v>
      </c>
      <c r="D46" s="35">
        <v>0</v>
      </c>
      <c r="E46" s="35">
        <f t="shared" si="10"/>
        <v>7896.3942000000006</v>
      </c>
      <c r="F46" s="35">
        <f t="shared" si="11"/>
        <v>27915.605799999998</v>
      </c>
      <c r="G46" s="35">
        <f t="shared" si="12"/>
        <v>27915.605799999998</v>
      </c>
      <c r="H46" s="32">
        <f t="shared" si="13"/>
        <v>22.049576119736404</v>
      </c>
    </row>
    <row r="47" spans="1:8" s="28" customFormat="1" ht="11.25" customHeight="1" x14ac:dyDescent="0.2">
      <c r="A47" s="34"/>
      <c r="B47" s="36"/>
      <c r="C47" s="36"/>
      <c r="D47" s="36"/>
      <c r="E47" s="36"/>
      <c r="F47" s="36"/>
      <c r="G47" s="36"/>
      <c r="H47" s="32" t="str">
        <f t="shared" si="13"/>
        <v/>
      </c>
    </row>
    <row r="48" spans="1:8" s="28" customFormat="1" ht="11.25" customHeight="1" x14ac:dyDescent="0.2">
      <c r="A48" s="30" t="s">
        <v>111</v>
      </c>
      <c r="B48" s="35">
        <v>12464482.832999999</v>
      </c>
      <c r="C48" s="35">
        <v>10237863.154879998</v>
      </c>
      <c r="D48" s="35">
        <v>594581.10022999998</v>
      </c>
      <c r="E48" s="35">
        <f t="shared" ref="E48" si="14">C48+D48</f>
        <v>10832444.255109999</v>
      </c>
      <c r="F48" s="35">
        <f>B48-E48</f>
        <v>1632038.5778899994</v>
      </c>
      <c r="G48" s="35">
        <f>B48-C48</f>
        <v>2226619.6781200003</v>
      </c>
      <c r="H48" s="32">
        <f t="shared" si="13"/>
        <v>86.906487820183443</v>
      </c>
    </row>
    <row r="49" spans="1:8" s="28" customFormat="1" ht="11.25" customHeight="1" x14ac:dyDescent="0.2">
      <c r="A49" s="42"/>
      <c r="B49" s="38"/>
      <c r="C49" s="38"/>
      <c r="D49" s="38"/>
      <c r="E49" s="38"/>
      <c r="F49" s="38"/>
      <c r="G49" s="38"/>
      <c r="H49" s="32" t="str">
        <f t="shared" si="13"/>
        <v/>
      </c>
    </row>
    <row r="50" spans="1:8" s="28" customFormat="1" ht="11.25" customHeight="1" x14ac:dyDescent="0.2">
      <c r="A50" s="30" t="s">
        <v>112</v>
      </c>
      <c r="B50" s="35">
        <v>176130.519</v>
      </c>
      <c r="C50" s="35">
        <v>169420.34784999999</v>
      </c>
      <c r="D50" s="35">
        <v>6683.71533</v>
      </c>
      <c r="E50" s="35">
        <f t="shared" ref="E50" si="15">C50+D50</f>
        <v>176104.06318</v>
      </c>
      <c r="F50" s="35">
        <f>B50-E50</f>
        <v>26.455820000002859</v>
      </c>
      <c r="G50" s="35">
        <f>B50-C50</f>
        <v>6710.1711500000092</v>
      </c>
      <c r="H50" s="32">
        <f t="shared" si="13"/>
        <v>99.98497942312882</v>
      </c>
    </row>
    <row r="51" spans="1:8" s="28" customFormat="1" ht="11.25" customHeight="1" x14ac:dyDescent="0.2">
      <c r="A51" s="34"/>
      <c r="B51" s="38"/>
      <c r="C51" s="38"/>
      <c r="D51" s="38"/>
      <c r="E51" s="38"/>
      <c r="F51" s="38"/>
      <c r="G51" s="38"/>
      <c r="H51" s="32" t="str">
        <f t="shared" si="13"/>
        <v/>
      </c>
    </row>
    <row r="52" spans="1:8" s="28" customFormat="1" ht="11.25" customHeight="1" x14ac:dyDescent="0.2">
      <c r="A52" s="30" t="s">
        <v>113</v>
      </c>
      <c r="B52" s="40">
        <f t="shared" ref="B52:C52" si="16">SUM(B53:B58)</f>
        <v>2782895.6829999997</v>
      </c>
      <c r="C52" s="40">
        <f t="shared" si="16"/>
        <v>2305320.62952</v>
      </c>
      <c r="D52" s="40">
        <f t="shared" ref="D52:G52" si="17">SUM(D53:D58)</f>
        <v>135287.43882999997</v>
      </c>
      <c r="E52" s="44">
        <f t="shared" si="17"/>
        <v>2440608.0683499998</v>
      </c>
      <c r="F52" s="44">
        <f t="shared" si="17"/>
        <v>342287.61464999977</v>
      </c>
      <c r="G52" s="44">
        <f t="shared" si="17"/>
        <v>477575.05347999989</v>
      </c>
      <c r="H52" s="32">
        <f t="shared" si="13"/>
        <v>87.700307390573499</v>
      </c>
    </row>
    <row r="53" spans="1:8" s="28" customFormat="1" ht="11.25" customHeight="1" x14ac:dyDescent="0.2">
      <c r="A53" s="34" t="s">
        <v>93</v>
      </c>
      <c r="B53" s="35">
        <v>2127221.2709999997</v>
      </c>
      <c r="C53" s="35">
        <v>1789603.48908</v>
      </c>
      <c r="D53" s="35">
        <v>73389.923079999993</v>
      </c>
      <c r="E53" s="35">
        <f t="shared" ref="E53:E58" si="18">C53+D53</f>
        <v>1862993.4121600001</v>
      </c>
      <c r="F53" s="35">
        <f t="shared" ref="F53:F58" si="19">B53-E53</f>
        <v>264227.85883999965</v>
      </c>
      <c r="G53" s="35">
        <f t="shared" ref="G53:G58" si="20">B53-C53</f>
        <v>337617.78191999975</v>
      </c>
      <c r="H53" s="32">
        <f t="shared" si="13"/>
        <v>87.578731820607132</v>
      </c>
    </row>
    <row r="54" spans="1:8" s="28" customFormat="1" ht="11.25" customHeight="1" x14ac:dyDescent="0.2">
      <c r="A54" s="34" t="s">
        <v>114</v>
      </c>
      <c r="B54" s="35">
        <v>307315</v>
      </c>
      <c r="C54" s="35">
        <v>255115.91790999999</v>
      </c>
      <c r="D54" s="35">
        <v>18510.393499999998</v>
      </c>
      <c r="E54" s="35">
        <f t="shared" si="18"/>
        <v>273626.31140999997</v>
      </c>
      <c r="F54" s="35">
        <f t="shared" si="19"/>
        <v>33688.688590000034</v>
      </c>
      <c r="G54" s="35">
        <f t="shared" si="20"/>
        <v>52199.082090000011</v>
      </c>
      <c r="H54" s="32">
        <f t="shared" si="13"/>
        <v>89.03773372923547</v>
      </c>
    </row>
    <row r="55" spans="1:8" s="28" customFormat="1" ht="11.25" customHeight="1" x14ac:dyDescent="0.2">
      <c r="A55" s="34" t="s">
        <v>115</v>
      </c>
      <c r="B55" s="35">
        <v>177716</v>
      </c>
      <c r="C55" s="35">
        <v>135015.96182999996</v>
      </c>
      <c r="D55" s="35">
        <v>4276.6829199999993</v>
      </c>
      <c r="E55" s="35">
        <f t="shared" si="18"/>
        <v>139292.64474999995</v>
      </c>
      <c r="F55" s="35">
        <f t="shared" si="19"/>
        <v>38423.355250000051</v>
      </c>
      <c r="G55" s="35">
        <f t="shared" si="20"/>
        <v>42700.038170000043</v>
      </c>
      <c r="H55" s="32">
        <f t="shared" si="13"/>
        <v>78.379349495824769</v>
      </c>
    </row>
    <row r="56" spans="1:8" s="28" customFormat="1" ht="11.25" customHeight="1" x14ac:dyDescent="0.2">
      <c r="A56" s="34" t="s">
        <v>116</v>
      </c>
      <c r="B56" s="35">
        <v>140250.41200000001</v>
      </c>
      <c r="C56" s="35">
        <v>102547.28288</v>
      </c>
      <c r="D56" s="35">
        <v>36696.684659999999</v>
      </c>
      <c r="E56" s="35">
        <f t="shared" si="18"/>
        <v>139243.96753999998</v>
      </c>
      <c r="F56" s="35">
        <f t="shared" si="19"/>
        <v>1006.4444600000279</v>
      </c>
      <c r="G56" s="35">
        <f t="shared" si="20"/>
        <v>37703.129120000012</v>
      </c>
      <c r="H56" s="32">
        <f t="shared" si="13"/>
        <v>99.282394649935128</v>
      </c>
    </row>
    <row r="57" spans="1:8" s="28" customFormat="1" ht="11.25" customHeight="1" x14ac:dyDescent="0.2">
      <c r="A57" s="34" t="s">
        <v>117</v>
      </c>
      <c r="B57" s="35">
        <v>16006</v>
      </c>
      <c r="C57" s="35">
        <v>13379.806130000001</v>
      </c>
      <c r="D57" s="35">
        <v>1126.76639</v>
      </c>
      <c r="E57" s="35">
        <f t="shared" si="18"/>
        <v>14506.572520000002</v>
      </c>
      <c r="F57" s="35">
        <f t="shared" si="19"/>
        <v>1499.4274799999985</v>
      </c>
      <c r="G57" s="35">
        <f t="shared" si="20"/>
        <v>2626.1938699999992</v>
      </c>
      <c r="H57" s="32">
        <f t="shared" si="13"/>
        <v>90.632091215794091</v>
      </c>
    </row>
    <row r="58" spans="1:8" s="28" customFormat="1" ht="11.25" customHeight="1" x14ac:dyDescent="0.2">
      <c r="A58" s="34" t="s">
        <v>118</v>
      </c>
      <c r="B58" s="35">
        <v>14387</v>
      </c>
      <c r="C58" s="35">
        <v>9658.1716899999992</v>
      </c>
      <c r="D58" s="35">
        <v>1286.98828</v>
      </c>
      <c r="E58" s="35">
        <f t="shared" si="18"/>
        <v>10945.159969999999</v>
      </c>
      <c r="F58" s="35">
        <f t="shared" si="19"/>
        <v>3441.8400300000012</v>
      </c>
      <c r="G58" s="35">
        <f t="shared" si="20"/>
        <v>4728.8283100000008</v>
      </c>
      <c r="H58" s="32">
        <f t="shared" si="13"/>
        <v>76.07673573364842</v>
      </c>
    </row>
    <row r="59" spans="1:8" s="28" customFormat="1" ht="11.25" customHeight="1" x14ac:dyDescent="0.2">
      <c r="A59" s="34"/>
      <c r="B59" s="38"/>
      <c r="C59" s="38"/>
      <c r="D59" s="38"/>
      <c r="E59" s="38"/>
      <c r="F59" s="38"/>
      <c r="G59" s="38"/>
      <c r="H59" s="32" t="str">
        <f t="shared" si="13"/>
        <v/>
      </c>
    </row>
    <row r="60" spans="1:8" s="28" customFormat="1" ht="11.25" customHeight="1" x14ac:dyDescent="0.2">
      <c r="A60" s="30" t="s">
        <v>119</v>
      </c>
      <c r="B60" s="40">
        <f t="shared" ref="B60:C60" si="21">SUM(B61:B70)</f>
        <v>2775443.8569999998</v>
      </c>
      <c r="C60" s="40">
        <f t="shared" si="21"/>
        <v>2183222.6355699957</v>
      </c>
      <c r="D60" s="40">
        <f t="shared" ref="D60:G60" si="22">SUM(D61:D70)</f>
        <v>233150.49069000001</v>
      </c>
      <c r="E60" s="40">
        <f t="shared" si="22"/>
        <v>2416373.1262599966</v>
      </c>
      <c r="F60" s="40">
        <f t="shared" si="22"/>
        <v>359070.73074000422</v>
      </c>
      <c r="G60" s="40">
        <f t="shared" si="22"/>
        <v>592221.22143000434</v>
      </c>
      <c r="H60" s="32">
        <f t="shared" si="13"/>
        <v>87.062583527518157</v>
      </c>
    </row>
    <row r="61" spans="1:8" s="28" customFormat="1" ht="11.25" customHeight="1" x14ac:dyDescent="0.2">
      <c r="A61" s="34" t="s">
        <v>120</v>
      </c>
      <c r="B61" s="35">
        <v>160133.09400000001</v>
      </c>
      <c r="C61" s="35">
        <v>80499.010379995962</v>
      </c>
      <c r="D61" s="35">
        <v>372.80027999997071</v>
      </c>
      <c r="E61" s="35">
        <f t="shared" ref="E61:E70" si="23">C61+D61</f>
        <v>80871.810659995928</v>
      </c>
      <c r="F61" s="35">
        <f t="shared" ref="F61:F70" si="24">B61-E61</f>
        <v>79261.283340004084</v>
      </c>
      <c r="G61" s="35">
        <f t="shared" ref="G61:G70" si="25">B61-C61</f>
        <v>79634.08362000405</v>
      </c>
      <c r="H61" s="32">
        <f t="shared" si="13"/>
        <v>50.502871480142588</v>
      </c>
    </row>
    <row r="62" spans="1:8" s="28" customFormat="1" ht="11.25" customHeight="1" x14ac:dyDescent="0.2">
      <c r="A62" s="34" t="s">
        <v>121</v>
      </c>
      <c r="B62" s="35">
        <v>563802.76300000004</v>
      </c>
      <c r="C62" s="35">
        <v>441806.61518999998</v>
      </c>
      <c r="D62" s="35">
        <v>70621.866900000008</v>
      </c>
      <c r="E62" s="35">
        <f t="shared" si="23"/>
        <v>512428.48209</v>
      </c>
      <c r="F62" s="35">
        <f t="shared" si="24"/>
        <v>51374.28091000003</v>
      </c>
      <c r="G62" s="35">
        <f t="shared" si="25"/>
        <v>121996.14781000005</v>
      </c>
      <c r="H62" s="32">
        <f t="shared" si="13"/>
        <v>90.887898342917481</v>
      </c>
    </row>
    <row r="63" spans="1:8" s="28" customFormat="1" ht="11.25" customHeight="1" x14ac:dyDescent="0.2">
      <c r="A63" s="34" t="s">
        <v>122</v>
      </c>
      <c r="B63" s="35">
        <v>1776382</v>
      </c>
      <c r="C63" s="35">
        <v>1433674.7451199999</v>
      </c>
      <c r="D63" s="35">
        <v>153360.14929000003</v>
      </c>
      <c r="E63" s="35">
        <f t="shared" si="23"/>
        <v>1587034.8944099999</v>
      </c>
      <c r="F63" s="35">
        <f t="shared" si="24"/>
        <v>189347.10559000005</v>
      </c>
      <c r="G63" s="35">
        <f t="shared" si="25"/>
        <v>342707.25488000014</v>
      </c>
      <c r="H63" s="32">
        <f t="shared" si="13"/>
        <v>89.340856550561753</v>
      </c>
    </row>
    <row r="64" spans="1:8" s="28" customFormat="1" ht="11.25" customHeight="1" x14ac:dyDescent="0.2">
      <c r="A64" s="34" t="s">
        <v>123</v>
      </c>
      <c r="B64" s="35">
        <v>42384</v>
      </c>
      <c r="C64" s="35">
        <v>34922.024730000005</v>
      </c>
      <c r="D64" s="35">
        <v>3422.5833399999997</v>
      </c>
      <c r="E64" s="35">
        <f t="shared" si="23"/>
        <v>38344.608070000002</v>
      </c>
      <c r="F64" s="35">
        <f t="shared" si="24"/>
        <v>4039.391929999998</v>
      </c>
      <c r="G64" s="35">
        <f t="shared" si="25"/>
        <v>7461.9752699999954</v>
      </c>
      <c r="H64" s="32">
        <f t="shared" si="13"/>
        <v>90.469535838995853</v>
      </c>
    </row>
    <row r="65" spans="1:8" s="28" customFormat="1" ht="11.25" customHeight="1" x14ac:dyDescent="0.2">
      <c r="A65" s="34" t="s">
        <v>124</v>
      </c>
      <c r="B65" s="35">
        <v>172398</v>
      </c>
      <c r="C65" s="35">
        <v>140260.86083999998</v>
      </c>
      <c r="D65" s="35">
        <v>3602.6166199999998</v>
      </c>
      <c r="E65" s="35">
        <f t="shared" si="23"/>
        <v>143863.47745999997</v>
      </c>
      <c r="F65" s="35">
        <f t="shared" si="24"/>
        <v>28534.522540000034</v>
      </c>
      <c r="G65" s="35">
        <f t="shared" si="25"/>
        <v>32137.139160000021</v>
      </c>
      <c r="H65" s="32">
        <f t="shared" si="13"/>
        <v>83.448460805809788</v>
      </c>
    </row>
    <row r="66" spans="1:8" s="28" customFormat="1" ht="11.25" customHeight="1" x14ac:dyDescent="0.2">
      <c r="A66" s="34" t="s">
        <v>125</v>
      </c>
      <c r="B66" s="35">
        <v>2163</v>
      </c>
      <c r="C66" s="35">
        <v>2097.3445999999999</v>
      </c>
      <c r="D66" s="35">
        <v>60.65851</v>
      </c>
      <c r="E66" s="35">
        <f t="shared" si="23"/>
        <v>2158.0031100000001</v>
      </c>
      <c r="F66" s="35">
        <f t="shared" si="24"/>
        <v>4.9968899999998939</v>
      </c>
      <c r="G66" s="35">
        <f t="shared" si="25"/>
        <v>65.6554000000001</v>
      </c>
      <c r="H66" s="32">
        <f t="shared" si="13"/>
        <v>99.768983356449382</v>
      </c>
    </row>
    <row r="67" spans="1:8" s="28" customFormat="1" ht="11.25" customHeight="1" x14ac:dyDescent="0.2">
      <c r="A67" s="34" t="s">
        <v>126</v>
      </c>
      <c r="B67" s="35">
        <v>29867</v>
      </c>
      <c r="C67" s="35">
        <v>27689.46774</v>
      </c>
      <c r="D67" s="35">
        <v>1239.02628</v>
      </c>
      <c r="E67" s="35">
        <f t="shared" si="23"/>
        <v>28928.494019999998</v>
      </c>
      <c r="F67" s="35">
        <f t="shared" si="24"/>
        <v>938.50598000000173</v>
      </c>
      <c r="G67" s="35">
        <f t="shared" si="25"/>
        <v>2177.53226</v>
      </c>
      <c r="H67" s="32">
        <f t="shared" si="13"/>
        <v>96.857715940670303</v>
      </c>
    </row>
    <row r="68" spans="1:8" s="28" customFormat="1" ht="11.25" customHeight="1" x14ac:dyDescent="0.2">
      <c r="A68" s="34" t="s">
        <v>127</v>
      </c>
      <c r="B68" s="35">
        <v>14647</v>
      </c>
      <c r="C68" s="35">
        <v>12259.460630000001</v>
      </c>
      <c r="D68" s="35">
        <v>346.29525000000001</v>
      </c>
      <c r="E68" s="35">
        <f t="shared" si="23"/>
        <v>12605.755880000001</v>
      </c>
      <c r="F68" s="35">
        <f t="shared" si="24"/>
        <v>2041.2441199999994</v>
      </c>
      <c r="G68" s="35">
        <f t="shared" si="25"/>
        <v>2387.5393699999986</v>
      </c>
      <c r="H68" s="32">
        <f t="shared" si="13"/>
        <v>86.063739195739743</v>
      </c>
    </row>
    <row r="69" spans="1:8" s="28" customFormat="1" ht="11.25" customHeight="1" x14ac:dyDescent="0.2">
      <c r="A69" s="41" t="s">
        <v>128</v>
      </c>
      <c r="B69" s="35">
        <v>13667</v>
      </c>
      <c r="C69" s="35">
        <v>10013.10634</v>
      </c>
      <c r="D69" s="35">
        <v>124.49422</v>
      </c>
      <c r="E69" s="35">
        <f t="shared" si="23"/>
        <v>10137.600560000001</v>
      </c>
      <c r="F69" s="35">
        <f t="shared" si="24"/>
        <v>3529.3994399999992</v>
      </c>
      <c r="G69" s="35">
        <f t="shared" si="25"/>
        <v>3653.8936599999997</v>
      </c>
      <c r="H69" s="32">
        <f t="shared" si="13"/>
        <v>74.175755908392489</v>
      </c>
    </row>
    <row r="70" spans="1:8" s="28" customFormat="1" ht="11.25" customHeight="1" x14ac:dyDescent="0.2">
      <c r="A70" s="34" t="s">
        <v>129</v>
      </c>
      <c r="B70" s="35">
        <v>0</v>
      </c>
      <c r="C70" s="35">
        <v>0</v>
      </c>
      <c r="D70" s="35">
        <v>0</v>
      </c>
      <c r="E70" s="35">
        <f t="shared" si="23"/>
        <v>0</v>
      </c>
      <c r="F70" s="35">
        <f t="shared" si="24"/>
        <v>0</v>
      </c>
      <c r="G70" s="35">
        <f t="shared" si="25"/>
        <v>0</v>
      </c>
      <c r="H70" s="32" t="str">
        <f t="shared" si="13"/>
        <v/>
      </c>
    </row>
    <row r="71" spans="1:8" s="28" customFormat="1" ht="11.25" customHeight="1" x14ac:dyDescent="0.2">
      <c r="A71" s="34"/>
      <c r="B71" s="38"/>
      <c r="C71" s="38"/>
      <c r="D71" s="38"/>
      <c r="E71" s="38"/>
      <c r="F71" s="38"/>
      <c r="G71" s="38"/>
      <c r="H71" s="32" t="str">
        <f t="shared" si="13"/>
        <v/>
      </c>
    </row>
    <row r="72" spans="1:8" s="28" customFormat="1" ht="11.25" customHeight="1" x14ac:dyDescent="0.2">
      <c r="A72" s="30" t="s">
        <v>130</v>
      </c>
      <c r="B72" s="40">
        <f t="shared" ref="B72:G72" si="26">SUM(B73:B77)</f>
        <v>1620037</v>
      </c>
      <c r="C72" s="40">
        <f t="shared" si="26"/>
        <v>970783.84732000006</v>
      </c>
      <c r="D72" s="40">
        <f t="shared" ref="D72" si="27">SUM(D73:D77)</f>
        <v>616602.21982000011</v>
      </c>
      <c r="E72" s="44">
        <f t="shared" si="26"/>
        <v>1587386.0671400002</v>
      </c>
      <c r="F72" s="44">
        <f t="shared" si="26"/>
        <v>32650.93285999979</v>
      </c>
      <c r="G72" s="44">
        <f t="shared" si="26"/>
        <v>649253.15267999994</v>
      </c>
      <c r="H72" s="32">
        <f t="shared" si="13"/>
        <v>97.984556349021673</v>
      </c>
    </row>
    <row r="73" spans="1:8" s="28" customFormat="1" ht="11.25" customHeight="1" x14ac:dyDescent="0.2">
      <c r="A73" s="34" t="s">
        <v>93</v>
      </c>
      <c r="B73" s="35">
        <v>1601415</v>
      </c>
      <c r="C73" s="35">
        <v>953992.85902000009</v>
      </c>
      <c r="D73" s="35">
        <v>616388.88743000012</v>
      </c>
      <c r="E73" s="35">
        <f t="shared" ref="E73:E77" si="28">C73+D73</f>
        <v>1570381.7464500002</v>
      </c>
      <c r="F73" s="35">
        <f>B73-E73</f>
        <v>31033.25354999979</v>
      </c>
      <c r="G73" s="35">
        <f>B73-C73</f>
        <v>647422.14097999991</v>
      </c>
      <c r="H73" s="32">
        <f t="shared" si="13"/>
        <v>98.062135452084576</v>
      </c>
    </row>
    <row r="74" spans="1:8" s="28" customFormat="1" ht="11.25" customHeight="1" x14ac:dyDescent="0.2">
      <c r="A74" s="34" t="s">
        <v>131</v>
      </c>
      <c r="B74" s="35">
        <v>9754</v>
      </c>
      <c r="C74" s="35">
        <v>9731.7300199999991</v>
      </c>
      <c r="D74" s="35">
        <v>20.889800000000001</v>
      </c>
      <c r="E74" s="35">
        <f t="shared" si="28"/>
        <v>9752.6198199999999</v>
      </c>
      <c r="F74" s="35">
        <f>B74-E74</f>
        <v>1.3801800000001094</v>
      </c>
      <c r="G74" s="35">
        <f>B74-C74</f>
        <v>22.269980000000942</v>
      </c>
      <c r="H74" s="32">
        <f t="shared" ref="H74:H92" si="29">IFERROR(E74/B74*100,"")</f>
        <v>99.985850112774244</v>
      </c>
    </row>
    <row r="75" spans="1:8" s="28" customFormat="1" ht="11.25" customHeight="1" x14ac:dyDescent="0.2">
      <c r="A75" s="34" t="s">
        <v>132</v>
      </c>
      <c r="B75" s="35">
        <v>343</v>
      </c>
      <c r="C75" s="35">
        <v>323.58503000000002</v>
      </c>
      <c r="D75" s="35">
        <v>0</v>
      </c>
      <c r="E75" s="35">
        <f t="shared" si="28"/>
        <v>323.58503000000002</v>
      </c>
      <c r="F75" s="35">
        <f>B75-E75</f>
        <v>19.414969999999983</v>
      </c>
      <c r="G75" s="35">
        <f>B75-C75</f>
        <v>19.414969999999983</v>
      </c>
      <c r="H75" s="32">
        <f t="shared" si="29"/>
        <v>94.339658892128284</v>
      </c>
    </row>
    <row r="76" spans="1:8" s="28" customFormat="1" ht="11.25" customHeight="1" x14ac:dyDescent="0.2">
      <c r="A76" s="34" t="s">
        <v>133</v>
      </c>
      <c r="B76" s="35">
        <v>3515</v>
      </c>
      <c r="C76" s="35">
        <v>2393.37619</v>
      </c>
      <c r="D76" s="35">
        <v>192.44259</v>
      </c>
      <c r="E76" s="35">
        <f t="shared" si="28"/>
        <v>2585.8187800000001</v>
      </c>
      <c r="F76" s="35">
        <f>B76-E76</f>
        <v>929.18121999999994</v>
      </c>
      <c r="G76" s="35">
        <f>B76-C76</f>
        <v>1121.62381</v>
      </c>
      <c r="H76" s="32">
        <f t="shared" si="29"/>
        <v>73.565256899004268</v>
      </c>
    </row>
    <row r="77" spans="1:8" s="28" customFormat="1" ht="11.25" customHeight="1" x14ac:dyDescent="0.2">
      <c r="A77" s="34" t="s">
        <v>292</v>
      </c>
      <c r="B77" s="35">
        <v>5010</v>
      </c>
      <c r="C77" s="35">
        <v>4342.2970599999999</v>
      </c>
      <c r="D77" s="35">
        <v>0</v>
      </c>
      <c r="E77" s="35">
        <f t="shared" si="28"/>
        <v>4342.2970599999999</v>
      </c>
      <c r="F77" s="35">
        <f>B77-E77</f>
        <v>667.70294000000013</v>
      </c>
      <c r="G77" s="35">
        <f>B77-C77</f>
        <v>667.70294000000013</v>
      </c>
      <c r="H77" s="32">
        <f t="shared" si="29"/>
        <v>86.672596007984026</v>
      </c>
    </row>
    <row r="78" spans="1:8" s="28" customFormat="1" ht="11.25" customHeight="1" x14ac:dyDescent="0.2">
      <c r="A78" s="34"/>
      <c r="B78" s="38"/>
      <c r="C78" s="38"/>
      <c r="D78" s="38"/>
      <c r="E78" s="38"/>
      <c r="F78" s="38"/>
      <c r="G78" s="38"/>
      <c r="H78" s="32" t="str">
        <f t="shared" si="29"/>
        <v/>
      </c>
    </row>
    <row r="79" spans="1:8" s="28" customFormat="1" ht="11.25" customHeight="1" x14ac:dyDescent="0.2">
      <c r="A79" s="30" t="s">
        <v>134</v>
      </c>
      <c r="B79" s="40">
        <f>SUM(B80:B82)</f>
        <v>22122830.164999999</v>
      </c>
      <c r="C79" s="40">
        <f>SUM(C80:C82)</f>
        <v>15031069.658500003</v>
      </c>
      <c r="D79" s="40">
        <f>SUM(D80:D82)</f>
        <v>1623956.9143100004</v>
      </c>
      <c r="E79" s="44">
        <f t="shared" ref="E79:G79" si="30">SUM(E80:E82)</f>
        <v>16655026.572810002</v>
      </c>
      <c r="F79" s="44">
        <f t="shared" si="30"/>
        <v>5467803.5921899965</v>
      </c>
      <c r="G79" s="44">
        <f t="shared" si="30"/>
        <v>7091760.5064999973</v>
      </c>
      <c r="H79" s="32">
        <f t="shared" si="29"/>
        <v>75.284339519812079</v>
      </c>
    </row>
    <row r="80" spans="1:8" s="28" customFormat="1" ht="11.25" customHeight="1" x14ac:dyDescent="0.2">
      <c r="A80" s="34" t="s">
        <v>135</v>
      </c>
      <c r="B80" s="35">
        <v>22053558.164999999</v>
      </c>
      <c r="C80" s="35">
        <v>14991371.309260001</v>
      </c>
      <c r="D80" s="35">
        <v>1606796.1571200003</v>
      </c>
      <c r="E80" s="35">
        <f t="shared" ref="E80:E82" si="31">C80+D80</f>
        <v>16598167.466380002</v>
      </c>
      <c r="F80" s="35">
        <f>B80-E80</f>
        <v>5455390.6986199971</v>
      </c>
      <c r="G80" s="35">
        <f>B80-C80</f>
        <v>7062186.8557399977</v>
      </c>
      <c r="H80" s="32">
        <f t="shared" si="29"/>
        <v>75.262990861592812</v>
      </c>
    </row>
    <row r="81" spans="1:8" s="28" customFormat="1" ht="11.25" customHeight="1" x14ac:dyDescent="0.2">
      <c r="A81" s="34" t="s">
        <v>136</v>
      </c>
      <c r="B81" s="35">
        <v>62888</v>
      </c>
      <c r="C81" s="35">
        <v>35679.547079999997</v>
      </c>
      <c r="D81" s="35">
        <v>17157.098329999997</v>
      </c>
      <c r="E81" s="35">
        <f t="shared" si="31"/>
        <v>52836.645409999997</v>
      </c>
      <c r="F81" s="35">
        <f>B81-E81</f>
        <v>10051.354590000003</v>
      </c>
      <c r="G81" s="35">
        <f>B81-C81</f>
        <v>27208.452920000003</v>
      </c>
      <c r="H81" s="32">
        <f t="shared" si="29"/>
        <v>84.017054779926212</v>
      </c>
    </row>
    <row r="82" spans="1:8" s="28" customFormat="1" ht="11.25" customHeight="1" x14ac:dyDescent="0.2">
      <c r="A82" s="34" t="s">
        <v>301</v>
      </c>
      <c r="B82" s="35">
        <v>6384</v>
      </c>
      <c r="C82" s="35">
        <v>4018.8021600000002</v>
      </c>
      <c r="D82" s="35">
        <v>3.6588600000000002</v>
      </c>
      <c r="E82" s="35">
        <f t="shared" si="31"/>
        <v>4022.4610200000002</v>
      </c>
      <c r="F82" s="35">
        <f>B82-E82</f>
        <v>2361.5389799999998</v>
      </c>
      <c r="G82" s="35">
        <f>B82-C82</f>
        <v>2365.1978399999998</v>
      </c>
      <c r="H82" s="32">
        <f t="shared" si="29"/>
        <v>63.008474624060149</v>
      </c>
    </row>
    <row r="83" spans="1:8" s="28" customFormat="1" ht="11.25" customHeight="1" x14ac:dyDescent="0.2">
      <c r="A83" s="34"/>
      <c r="B83" s="38"/>
      <c r="C83" s="38"/>
      <c r="D83" s="38"/>
      <c r="E83" s="38"/>
      <c r="F83" s="38"/>
      <c r="G83" s="38"/>
      <c r="H83" s="32" t="str">
        <f t="shared" si="29"/>
        <v/>
      </c>
    </row>
    <row r="84" spans="1:8" s="28" customFormat="1" ht="11.25" customHeight="1" x14ac:dyDescent="0.2">
      <c r="A84" s="30" t="s">
        <v>137</v>
      </c>
      <c r="B84" s="40">
        <f t="shared" ref="B84:G84" si="32">+B85+B86</f>
        <v>209721.51800000001</v>
      </c>
      <c r="C84" s="40">
        <f t="shared" si="32"/>
        <v>134432.15497999999</v>
      </c>
      <c r="D84" s="40">
        <f t="shared" si="32"/>
        <v>6702.8600900000001</v>
      </c>
      <c r="E84" s="44">
        <f t="shared" si="32"/>
        <v>141135.01506999999</v>
      </c>
      <c r="F84" s="44">
        <f t="shared" si="32"/>
        <v>68586.502930000017</v>
      </c>
      <c r="G84" s="44">
        <f t="shared" si="32"/>
        <v>75289.363020000019</v>
      </c>
      <c r="H84" s="32">
        <f t="shared" si="29"/>
        <v>67.296392099355302</v>
      </c>
    </row>
    <row r="85" spans="1:8" s="28" customFormat="1" ht="11.25" customHeight="1" x14ac:dyDescent="0.2">
      <c r="A85" s="34" t="s">
        <v>102</v>
      </c>
      <c r="B85" s="35">
        <v>138370.45600000001</v>
      </c>
      <c r="C85" s="35">
        <v>89353.914179999978</v>
      </c>
      <c r="D85" s="35">
        <v>4076.4059500000003</v>
      </c>
      <c r="E85" s="35">
        <f t="shared" ref="E85:E86" si="33">C85+D85</f>
        <v>93430.320129999978</v>
      </c>
      <c r="F85" s="35">
        <f>B85-E85</f>
        <v>44940.135870000027</v>
      </c>
      <c r="G85" s="35">
        <f>B85-C85</f>
        <v>49016.541820000028</v>
      </c>
      <c r="H85" s="32">
        <f t="shared" si="29"/>
        <v>67.521870514035143</v>
      </c>
    </row>
    <row r="86" spans="1:8" s="28" customFormat="1" ht="11.25" customHeight="1" x14ac:dyDescent="0.2">
      <c r="A86" s="34" t="s">
        <v>138</v>
      </c>
      <c r="B86" s="35">
        <v>71351.062000000005</v>
      </c>
      <c r="C86" s="35">
        <v>45078.240800000007</v>
      </c>
      <c r="D86" s="35">
        <v>2626.4541399999998</v>
      </c>
      <c r="E86" s="35">
        <f t="shared" si="33"/>
        <v>47704.694940000009</v>
      </c>
      <c r="F86" s="35">
        <f>B86-E86</f>
        <v>23646.367059999997</v>
      </c>
      <c r="G86" s="35">
        <f>B86-C86</f>
        <v>26272.821199999998</v>
      </c>
      <c r="H86" s="32">
        <f t="shared" si="29"/>
        <v>66.859123890825913</v>
      </c>
    </row>
    <row r="87" spans="1:8" s="28" customFormat="1" ht="11.25" customHeight="1" x14ac:dyDescent="0.2">
      <c r="A87" s="34"/>
      <c r="B87" s="38"/>
      <c r="C87" s="38"/>
      <c r="D87" s="38"/>
      <c r="E87" s="38"/>
      <c r="F87" s="38"/>
      <c r="G87" s="38"/>
      <c r="H87" s="32" t="str">
        <f t="shared" si="29"/>
        <v/>
      </c>
    </row>
    <row r="88" spans="1:8" s="28" customFormat="1" ht="11.25" customHeight="1" x14ac:dyDescent="0.2">
      <c r="A88" s="30" t="s">
        <v>139</v>
      </c>
      <c r="B88" s="40">
        <f t="shared" ref="B88:C88" si="34">SUM(B89:B92)</f>
        <v>1171461.8130000001</v>
      </c>
      <c r="C88" s="40">
        <f t="shared" si="34"/>
        <v>681870.91518000001</v>
      </c>
      <c r="D88" s="40">
        <f t="shared" ref="D88:G88" si="35">SUM(D89:D92)</f>
        <v>81964.102830000003</v>
      </c>
      <c r="E88" s="44">
        <f t="shared" si="35"/>
        <v>763835.01801000012</v>
      </c>
      <c r="F88" s="44">
        <f t="shared" si="35"/>
        <v>407626.79498999991</v>
      </c>
      <c r="G88" s="44">
        <f t="shared" si="35"/>
        <v>489590.89781999995</v>
      </c>
      <c r="H88" s="32">
        <f t="shared" si="29"/>
        <v>65.203578087952579</v>
      </c>
    </row>
    <row r="89" spans="1:8" s="28" customFormat="1" ht="11.25" customHeight="1" x14ac:dyDescent="0.2">
      <c r="A89" s="34" t="s">
        <v>105</v>
      </c>
      <c r="B89" s="35">
        <v>1012894.81</v>
      </c>
      <c r="C89" s="35">
        <v>565648.8351400001</v>
      </c>
      <c r="D89" s="35">
        <v>79029.674110000007</v>
      </c>
      <c r="E89" s="35">
        <f t="shared" ref="E89:E92" si="36">C89+D89</f>
        <v>644678.50925000012</v>
      </c>
      <c r="F89" s="35">
        <f>B89-E89</f>
        <v>368216.30074999994</v>
      </c>
      <c r="G89" s="35">
        <f>B89-C89</f>
        <v>447245.97485999996</v>
      </c>
      <c r="H89" s="32">
        <f t="shared" si="29"/>
        <v>63.647133234891399</v>
      </c>
    </row>
    <row r="90" spans="1:8" s="28" customFormat="1" ht="11.25" customHeight="1" x14ac:dyDescent="0.2">
      <c r="A90" s="34" t="s">
        <v>140</v>
      </c>
      <c r="B90" s="35">
        <v>66513</v>
      </c>
      <c r="C90" s="35">
        <v>35714.487049999996</v>
      </c>
      <c r="D90" s="35">
        <v>0</v>
      </c>
      <c r="E90" s="35">
        <f t="shared" si="36"/>
        <v>35714.487049999996</v>
      </c>
      <c r="F90" s="35">
        <f>B90-E90</f>
        <v>30798.512950000004</v>
      </c>
      <c r="G90" s="35">
        <f>B90-C90</f>
        <v>30798.512950000004</v>
      </c>
      <c r="H90" s="32">
        <f t="shared" si="29"/>
        <v>53.695498699502345</v>
      </c>
    </row>
    <row r="91" spans="1:8" s="28" customFormat="1" ht="11.25" customHeight="1" x14ac:dyDescent="0.2">
      <c r="A91" s="34" t="s">
        <v>141</v>
      </c>
      <c r="B91" s="35">
        <v>30989</v>
      </c>
      <c r="C91" s="35">
        <v>27405.926210000001</v>
      </c>
      <c r="D91" s="35">
        <v>154.0789</v>
      </c>
      <c r="E91" s="35">
        <f t="shared" si="36"/>
        <v>27560.005110000002</v>
      </c>
      <c r="F91" s="35">
        <f>B91-E91</f>
        <v>3428.9948899999981</v>
      </c>
      <c r="G91" s="35">
        <f>B91-C91</f>
        <v>3583.0737899999986</v>
      </c>
      <c r="H91" s="32">
        <f t="shared" si="29"/>
        <v>88.93479979992901</v>
      </c>
    </row>
    <row r="92" spans="1:8" s="28" customFormat="1" ht="11.25" customHeight="1" x14ac:dyDescent="0.2">
      <c r="A92" s="34" t="s">
        <v>142</v>
      </c>
      <c r="B92" s="35">
        <v>61065.002999999997</v>
      </c>
      <c r="C92" s="35">
        <v>53101.666780000007</v>
      </c>
      <c r="D92" s="35">
        <v>2780.3498200000004</v>
      </c>
      <c r="E92" s="35">
        <f t="shared" si="36"/>
        <v>55882.01660000001</v>
      </c>
      <c r="F92" s="35">
        <f>B92-E92</f>
        <v>5182.986399999987</v>
      </c>
      <c r="G92" s="35">
        <f>B92-C92</f>
        <v>7963.3362199999901</v>
      </c>
      <c r="H92" s="32">
        <f t="shared" si="29"/>
        <v>91.512345622909436</v>
      </c>
    </row>
    <row r="93" spans="1:8" s="28" customFormat="1" ht="11.25" customHeight="1" x14ac:dyDescent="0.25">
      <c r="A93" s="43"/>
      <c r="B93" s="35"/>
      <c r="C93" s="36"/>
      <c r="D93" s="35"/>
      <c r="E93" s="36"/>
      <c r="F93" s="36"/>
      <c r="G93" s="36"/>
      <c r="H93" s="32"/>
    </row>
    <row r="94" spans="1:8" s="28" customFormat="1" ht="11.25" customHeight="1" x14ac:dyDescent="0.2">
      <c r="A94" s="30" t="s">
        <v>143</v>
      </c>
      <c r="B94" s="40">
        <f t="shared" ref="B94:C94" si="37">SUM(B95:B104)</f>
        <v>44308830.618999995</v>
      </c>
      <c r="C94" s="40">
        <f t="shared" si="37"/>
        <v>37444775.791719995</v>
      </c>
      <c r="D94" s="40">
        <f t="shared" ref="D94:G94" si="38">SUM(D95:D104)</f>
        <v>499600.08410999982</v>
      </c>
      <c r="E94" s="44">
        <f t="shared" si="38"/>
        <v>37944375.875830002</v>
      </c>
      <c r="F94" s="44">
        <f t="shared" si="38"/>
        <v>6364454.7431699913</v>
      </c>
      <c r="G94" s="44">
        <f t="shared" si="38"/>
        <v>6864054.8272799943</v>
      </c>
      <c r="H94" s="32">
        <f t="shared" ref="H94:H125" si="39">IFERROR(E94/B94*100,"")</f>
        <v>85.636148247972812</v>
      </c>
    </row>
    <row r="95" spans="1:8" s="28" customFormat="1" ht="11.25" customHeight="1" x14ac:dyDescent="0.2">
      <c r="A95" s="34" t="s">
        <v>120</v>
      </c>
      <c r="B95" s="35">
        <v>959226.92400999984</v>
      </c>
      <c r="C95" s="35">
        <v>842567.55746000004</v>
      </c>
      <c r="D95" s="35">
        <v>27051.674079999997</v>
      </c>
      <c r="E95" s="35">
        <f t="shared" ref="E95:E104" si="40">C95+D95</f>
        <v>869619.23154000007</v>
      </c>
      <c r="F95" s="35">
        <f t="shared" ref="F95:F104" si="41">B95-E95</f>
        <v>89607.692469999776</v>
      </c>
      <c r="G95" s="35">
        <f t="shared" ref="G95:G104" si="42">B95-C95</f>
        <v>116659.3665499998</v>
      </c>
      <c r="H95" s="32">
        <f t="shared" si="39"/>
        <v>90.658342647910743</v>
      </c>
    </row>
    <row r="96" spans="1:8" s="28" customFormat="1" ht="11.25" customHeight="1" x14ac:dyDescent="0.2">
      <c r="A96" s="34" t="s">
        <v>144</v>
      </c>
      <c r="B96" s="35">
        <v>4364206.2129999986</v>
      </c>
      <c r="C96" s="35">
        <v>3942597.8250699998</v>
      </c>
      <c r="D96" s="35">
        <v>70861.708969999978</v>
      </c>
      <c r="E96" s="35">
        <f t="shared" si="40"/>
        <v>4013459.5340399998</v>
      </c>
      <c r="F96" s="35">
        <f t="shared" si="41"/>
        <v>350746.67895999877</v>
      </c>
      <c r="G96" s="35">
        <f t="shared" si="42"/>
        <v>421608.3879299988</v>
      </c>
      <c r="H96" s="32">
        <f t="shared" si="39"/>
        <v>91.963104815826469</v>
      </c>
    </row>
    <row r="97" spans="1:8" s="28" customFormat="1" ht="11.25" customHeight="1" x14ac:dyDescent="0.2">
      <c r="A97" s="34" t="s">
        <v>145</v>
      </c>
      <c r="B97" s="35">
        <v>3295908.344</v>
      </c>
      <c r="C97" s="35">
        <v>3008993.6825799998</v>
      </c>
      <c r="D97" s="35">
        <v>38941.575219999999</v>
      </c>
      <c r="E97" s="35">
        <f t="shared" si="40"/>
        <v>3047935.2577999998</v>
      </c>
      <c r="F97" s="35">
        <f t="shared" si="41"/>
        <v>247973.08620000025</v>
      </c>
      <c r="G97" s="35">
        <f t="shared" si="42"/>
        <v>286914.66142000025</v>
      </c>
      <c r="H97" s="32">
        <f t="shared" si="39"/>
        <v>92.476335494844079</v>
      </c>
    </row>
    <row r="98" spans="1:8" s="28" customFormat="1" ht="11.25" customHeight="1" x14ac:dyDescent="0.2">
      <c r="A98" s="34" t="s">
        <v>146</v>
      </c>
      <c r="B98" s="35">
        <v>41261.586000000003</v>
      </c>
      <c r="C98" s="35">
        <v>33075.706019999998</v>
      </c>
      <c r="D98" s="35">
        <v>2376.7622900000001</v>
      </c>
      <c r="E98" s="35">
        <f t="shared" si="40"/>
        <v>35452.468309999997</v>
      </c>
      <c r="F98" s="35">
        <f t="shared" si="41"/>
        <v>5809.1176900000064</v>
      </c>
      <c r="G98" s="35">
        <f t="shared" si="42"/>
        <v>8185.8799800000052</v>
      </c>
      <c r="H98" s="32">
        <f t="shared" si="39"/>
        <v>85.921244786858153</v>
      </c>
    </row>
    <row r="99" spans="1:8" s="28" customFormat="1" ht="11.25" customHeight="1" x14ac:dyDescent="0.2">
      <c r="A99" s="34" t="s">
        <v>147</v>
      </c>
      <c r="B99" s="35">
        <v>917887.47699999996</v>
      </c>
      <c r="C99" s="35">
        <v>837790.84649000003</v>
      </c>
      <c r="D99" s="35">
        <v>43843.20438000001</v>
      </c>
      <c r="E99" s="35">
        <f t="shared" si="40"/>
        <v>881634.05087000004</v>
      </c>
      <c r="F99" s="35">
        <f t="shared" si="41"/>
        <v>36253.42612999992</v>
      </c>
      <c r="G99" s="35">
        <f t="shared" si="42"/>
        <v>80096.63050999993</v>
      </c>
      <c r="H99" s="32">
        <f t="shared" si="39"/>
        <v>96.050340914499714</v>
      </c>
    </row>
    <row r="100" spans="1:8" s="28" customFormat="1" ht="11.25" customHeight="1" x14ac:dyDescent="0.2">
      <c r="A100" s="34" t="s">
        <v>148</v>
      </c>
      <c r="B100" s="35">
        <v>34468218.350989997</v>
      </c>
      <c r="C100" s="35">
        <v>28569885.019890003</v>
      </c>
      <c r="D100" s="35">
        <v>304591.58730999992</v>
      </c>
      <c r="E100" s="35">
        <f t="shared" si="40"/>
        <v>28874476.607200004</v>
      </c>
      <c r="F100" s="35">
        <f t="shared" si="41"/>
        <v>5593741.7437899932</v>
      </c>
      <c r="G100" s="35">
        <f t="shared" si="42"/>
        <v>5898333.3310999945</v>
      </c>
      <c r="H100" s="32">
        <f t="shared" si="39"/>
        <v>83.771305824893815</v>
      </c>
    </row>
    <row r="101" spans="1:8" s="28" customFormat="1" ht="11.25" customHeight="1" x14ac:dyDescent="0.2">
      <c r="A101" s="34" t="s">
        <v>149</v>
      </c>
      <c r="B101" s="35">
        <v>101598.508</v>
      </c>
      <c r="C101" s="35">
        <v>79983.615430000005</v>
      </c>
      <c r="D101" s="35">
        <v>10701.74317</v>
      </c>
      <c r="E101" s="35">
        <f t="shared" si="40"/>
        <v>90685.358600000007</v>
      </c>
      <c r="F101" s="35">
        <f t="shared" si="41"/>
        <v>10913.149399999995</v>
      </c>
      <c r="G101" s="35">
        <f t="shared" si="42"/>
        <v>21614.892569999996</v>
      </c>
      <c r="H101" s="32">
        <f t="shared" si="39"/>
        <v>89.258553481907427</v>
      </c>
    </row>
    <row r="102" spans="1:8" s="28" customFormat="1" ht="11.25" customHeight="1" x14ac:dyDescent="0.2">
      <c r="A102" s="34" t="s">
        <v>150</v>
      </c>
      <c r="B102" s="35">
        <v>119336.037</v>
      </c>
      <c r="C102" s="35">
        <v>92041.742510000011</v>
      </c>
      <c r="D102" s="35">
        <v>535.54145999999992</v>
      </c>
      <c r="E102" s="35">
        <f t="shared" si="40"/>
        <v>92577.283970000004</v>
      </c>
      <c r="F102" s="35">
        <f t="shared" si="41"/>
        <v>26758.753029999993</v>
      </c>
      <c r="G102" s="35">
        <f t="shared" si="42"/>
        <v>27294.294489999986</v>
      </c>
      <c r="H102" s="32">
        <f t="shared" si="39"/>
        <v>77.576971966984303</v>
      </c>
    </row>
    <row r="103" spans="1:8" s="28" customFormat="1" ht="11.25" customHeight="1" x14ac:dyDescent="0.2">
      <c r="A103" s="34" t="s">
        <v>151</v>
      </c>
      <c r="B103" s="35">
        <v>24153.296999999999</v>
      </c>
      <c r="C103" s="35">
        <v>23836.70362</v>
      </c>
      <c r="D103" s="35">
        <v>314.82362000000001</v>
      </c>
      <c r="E103" s="35">
        <f t="shared" si="40"/>
        <v>24151.527239999999</v>
      </c>
      <c r="F103" s="35">
        <f t="shared" si="41"/>
        <v>1.7697599999992235</v>
      </c>
      <c r="G103" s="35">
        <f t="shared" si="42"/>
        <v>316.59337999999843</v>
      </c>
      <c r="H103" s="32">
        <f t="shared" si="39"/>
        <v>99.992672801564112</v>
      </c>
    </row>
    <row r="104" spans="1:8" s="28" customFormat="1" ht="11.25" customHeight="1" x14ac:dyDescent="0.2">
      <c r="A104" s="34" t="s">
        <v>152</v>
      </c>
      <c r="B104" s="35">
        <v>17033.882000000001</v>
      </c>
      <c r="C104" s="35">
        <v>14003.092650000001</v>
      </c>
      <c r="D104" s="35">
        <v>381.46360999999996</v>
      </c>
      <c r="E104" s="35">
        <f t="shared" si="40"/>
        <v>14384.556260000001</v>
      </c>
      <c r="F104" s="35">
        <f t="shared" si="41"/>
        <v>2649.3257400000002</v>
      </c>
      <c r="G104" s="35">
        <f t="shared" si="42"/>
        <v>3030.7893500000009</v>
      </c>
      <c r="H104" s="32">
        <f t="shared" si="39"/>
        <v>84.446729524133133</v>
      </c>
    </row>
    <row r="105" spans="1:8" s="28" customFormat="1" ht="11.25" customHeight="1" x14ac:dyDescent="0.2">
      <c r="A105" s="34"/>
      <c r="B105" s="35"/>
      <c r="C105" s="36"/>
      <c r="D105" s="35"/>
      <c r="E105" s="36"/>
      <c r="F105" s="36"/>
      <c r="G105" s="36"/>
      <c r="H105" s="32" t="str">
        <f t="shared" si="39"/>
        <v/>
      </c>
    </row>
    <row r="106" spans="1:8" s="28" customFormat="1" ht="11.25" customHeight="1" x14ac:dyDescent="0.2">
      <c r="A106" s="30" t="s">
        <v>153</v>
      </c>
      <c r="B106" s="44">
        <f>SUM(B107:B117)</f>
        <v>4042787.8810000001</v>
      </c>
      <c r="C106" s="44">
        <f>SUM(C107:C117)</f>
        <v>3675567.5605600006</v>
      </c>
      <c r="D106" s="44">
        <f>SUM(D107:D117)</f>
        <v>91384.955770000044</v>
      </c>
      <c r="E106" s="44">
        <f t="shared" ref="E106:G106" si="43">SUM(E107:E117)</f>
        <v>3766952.51633</v>
      </c>
      <c r="F106" s="44">
        <f t="shared" si="43"/>
        <v>275835.36466999963</v>
      </c>
      <c r="G106" s="44">
        <f t="shared" si="43"/>
        <v>367220.32043999975</v>
      </c>
      <c r="H106" s="32">
        <f t="shared" si="39"/>
        <v>93.17710023901202</v>
      </c>
    </row>
    <row r="107" spans="1:8" s="28" customFormat="1" ht="11.25" customHeight="1" x14ac:dyDescent="0.2">
      <c r="A107" s="34" t="s">
        <v>93</v>
      </c>
      <c r="B107" s="35">
        <v>1374099.236</v>
      </c>
      <c r="C107" s="35">
        <v>1334891.9140000001</v>
      </c>
      <c r="D107" s="35">
        <v>39207.046950000004</v>
      </c>
      <c r="E107" s="35">
        <f t="shared" ref="E107:E117" si="44">C107+D107</f>
        <v>1374098.9609500002</v>
      </c>
      <c r="F107" s="35">
        <f t="shared" ref="F107:F117" si="45">B107-E107</f>
        <v>0.27504999982193112</v>
      </c>
      <c r="G107" s="35">
        <f t="shared" ref="G107:G117" si="46">B107-C107</f>
        <v>39207.321999999927</v>
      </c>
      <c r="H107" s="32">
        <f t="shared" si="39"/>
        <v>99.999979983250654</v>
      </c>
    </row>
    <row r="108" spans="1:8" s="28" customFormat="1" ht="11.25" customHeight="1" x14ac:dyDescent="0.2">
      <c r="A108" s="34" t="s">
        <v>154</v>
      </c>
      <c r="B108" s="35">
        <v>637944.84100000001</v>
      </c>
      <c r="C108" s="35">
        <v>583545.75956999999</v>
      </c>
      <c r="D108" s="35">
        <v>35516.348490000004</v>
      </c>
      <c r="E108" s="35">
        <f t="shared" si="44"/>
        <v>619062.10806</v>
      </c>
      <c r="F108" s="35">
        <f t="shared" si="45"/>
        <v>18882.732940000016</v>
      </c>
      <c r="G108" s="35">
        <f t="shared" si="46"/>
        <v>54399.08143000002</v>
      </c>
      <c r="H108" s="32">
        <f t="shared" si="39"/>
        <v>97.040068086388061</v>
      </c>
    </row>
    <row r="109" spans="1:8" s="28" customFormat="1" ht="11.25" customHeight="1" x14ac:dyDescent="0.2">
      <c r="A109" s="34" t="s">
        <v>155</v>
      </c>
      <c r="B109" s="35">
        <v>233303.98800000001</v>
      </c>
      <c r="C109" s="35">
        <v>227753.91030000002</v>
      </c>
      <c r="D109" s="35">
        <v>4551.3225700000003</v>
      </c>
      <c r="E109" s="35">
        <f t="shared" si="44"/>
        <v>232305.23287000001</v>
      </c>
      <c r="F109" s="35">
        <f t="shared" si="45"/>
        <v>998.75513000000501</v>
      </c>
      <c r="G109" s="35">
        <f t="shared" si="46"/>
        <v>5550.0776999999944</v>
      </c>
      <c r="H109" s="32">
        <f t="shared" si="39"/>
        <v>99.571908247877872</v>
      </c>
    </row>
    <row r="110" spans="1:8" s="28" customFormat="1" ht="11.25" customHeight="1" x14ac:dyDescent="0.2">
      <c r="A110" s="34" t="s">
        <v>156</v>
      </c>
      <c r="B110" s="35">
        <v>235347.823</v>
      </c>
      <c r="C110" s="35">
        <v>212370.52447</v>
      </c>
      <c r="D110" s="35">
        <v>3178.0907599999996</v>
      </c>
      <c r="E110" s="35">
        <f t="shared" si="44"/>
        <v>215548.61523</v>
      </c>
      <c r="F110" s="35">
        <f t="shared" si="45"/>
        <v>19799.207770000008</v>
      </c>
      <c r="G110" s="35">
        <f t="shared" si="46"/>
        <v>22977.29853</v>
      </c>
      <c r="H110" s="32">
        <f t="shared" si="39"/>
        <v>91.587256887436766</v>
      </c>
    </row>
    <row r="111" spans="1:8" s="28" customFormat="1" ht="11.25" customHeight="1" x14ac:dyDescent="0.2">
      <c r="A111" s="34" t="s">
        <v>157</v>
      </c>
      <c r="B111" s="35">
        <v>421428.23499999999</v>
      </c>
      <c r="C111" s="35">
        <v>298293.40187</v>
      </c>
      <c r="D111" s="35">
        <v>411.75346999999999</v>
      </c>
      <c r="E111" s="35">
        <f t="shared" si="44"/>
        <v>298705.15534</v>
      </c>
      <c r="F111" s="35">
        <f t="shared" si="45"/>
        <v>122723.07965999999</v>
      </c>
      <c r="G111" s="35">
        <f t="shared" si="46"/>
        <v>123134.83312999998</v>
      </c>
      <c r="H111" s="32">
        <f t="shared" si="39"/>
        <v>70.879245985974336</v>
      </c>
    </row>
    <row r="112" spans="1:8" s="28" customFormat="1" ht="11.25" customHeight="1" x14ac:dyDescent="0.2">
      <c r="A112" s="34" t="s">
        <v>158</v>
      </c>
      <c r="B112" s="35">
        <v>31922.133999999998</v>
      </c>
      <c r="C112" s="35">
        <v>22544.806989999997</v>
      </c>
      <c r="D112" s="35">
        <v>130.38452000000001</v>
      </c>
      <c r="E112" s="35">
        <f t="shared" si="44"/>
        <v>22675.191509999997</v>
      </c>
      <c r="F112" s="35">
        <f t="shared" si="45"/>
        <v>9246.9424900000013</v>
      </c>
      <c r="G112" s="35">
        <f t="shared" si="46"/>
        <v>9377.3270100000009</v>
      </c>
      <c r="H112" s="32">
        <f t="shared" si="39"/>
        <v>71.032818513950218</v>
      </c>
    </row>
    <row r="113" spans="1:8" s="28" customFormat="1" ht="11.25" customHeight="1" x14ac:dyDescent="0.2">
      <c r="A113" s="34" t="s">
        <v>159</v>
      </c>
      <c r="B113" s="35">
        <v>194823.777</v>
      </c>
      <c r="C113" s="35">
        <v>127707.93515</v>
      </c>
      <c r="D113" s="35">
        <v>1199.8299299999999</v>
      </c>
      <c r="E113" s="35">
        <f t="shared" si="44"/>
        <v>128907.76508000001</v>
      </c>
      <c r="F113" s="35">
        <f t="shared" si="45"/>
        <v>65916.01191999999</v>
      </c>
      <c r="G113" s="35">
        <f t="shared" si="46"/>
        <v>67115.841849999997</v>
      </c>
      <c r="H113" s="32">
        <f t="shared" si="39"/>
        <v>66.166341226409969</v>
      </c>
    </row>
    <row r="114" spans="1:8" s="28" customFormat="1" ht="11.25" customHeight="1" x14ac:dyDescent="0.2">
      <c r="A114" s="34" t="s">
        <v>160</v>
      </c>
      <c r="B114" s="35">
        <v>135122.17300000001</v>
      </c>
      <c r="C114" s="35">
        <v>113956.84893000018</v>
      </c>
      <c r="D114" s="35">
        <v>4162.0247400000044</v>
      </c>
      <c r="E114" s="35">
        <f t="shared" si="44"/>
        <v>118118.87367000019</v>
      </c>
      <c r="F114" s="35">
        <f t="shared" si="45"/>
        <v>17003.29932999982</v>
      </c>
      <c r="G114" s="35">
        <f t="shared" si="46"/>
        <v>21165.324069999828</v>
      </c>
      <c r="H114" s="32">
        <f t="shared" si="39"/>
        <v>87.416351474750314</v>
      </c>
    </row>
    <row r="115" spans="1:8" s="28" customFormat="1" ht="11.25" customHeight="1" x14ac:dyDescent="0.2">
      <c r="A115" s="34" t="s">
        <v>161</v>
      </c>
      <c r="B115" s="35">
        <v>21526.670999999998</v>
      </c>
      <c r="C115" s="35">
        <v>18668.480879999999</v>
      </c>
      <c r="D115" s="35">
        <v>330.60212000000001</v>
      </c>
      <c r="E115" s="35">
        <f t="shared" si="44"/>
        <v>18999.082999999999</v>
      </c>
      <c r="F115" s="35">
        <f t="shared" si="45"/>
        <v>2527.5879999999997</v>
      </c>
      <c r="G115" s="35">
        <f t="shared" si="46"/>
        <v>2858.1901199999993</v>
      </c>
      <c r="H115" s="32">
        <f t="shared" si="39"/>
        <v>88.258342406961106</v>
      </c>
    </row>
    <row r="116" spans="1:8" s="28" customFormat="1" ht="11.25" customHeight="1" x14ac:dyDescent="0.2">
      <c r="A116" s="34" t="s">
        <v>162</v>
      </c>
      <c r="B116" s="35">
        <v>749106.00300000003</v>
      </c>
      <c r="C116" s="35">
        <v>727899.74283</v>
      </c>
      <c r="D116" s="35">
        <v>2634.08599</v>
      </c>
      <c r="E116" s="35">
        <f t="shared" si="44"/>
        <v>730533.82882000005</v>
      </c>
      <c r="F116" s="35">
        <f t="shared" si="45"/>
        <v>18572.174179999973</v>
      </c>
      <c r="G116" s="35">
        <f t="shared" si="46"/>
        <v>21206.260170000023</v>
      </c>
      <c r="H116" s="32">
        <f t="shared" si="39"/>
        <v>97.520754859042285</v>
      </c>
    </row>
    <row r="117" spans="1:8" s="28" customFormat="1" ht="11.25" customHeight="1" x14ac:dyDescent="0.2">
      <c r="A117" s="34" t="s">
        <v>302</v>
      </c>
      <c r="B117" s="35">
        <v>8163</v>
      </c>
      <c r="C117" s="35">
        <v>7934.2355700000007</v>
      </c>
      <c r="D117" s="35">
        <v>63.466230000000003</v>
      </c>
      <c r="E117" s="35">
        <f t="shared" si="44"/>
        <v>7997.7018000000007</v>
      </c>
      <c r="F117" s="35">
        <f t="shared" si="45"/>
        <v>165.29819999999927</v>
      </c>
      <c r="G117" s="35">
        <f t="shared" si="46"/>
        <v>228.76442999999927</v>
      </c>
      <c r="H117" s="32">
        <f t="shared" si="39"/>
        <v>97.975031238515271</v>
      </c>
    </row>
    <row r="118" spans="1:8" s="28" customFormat="1" ht="11.25" customHeight="1" x14ac:dyDescent="0.2">
      <c r="A118" s="34"/>
      <c r="B118" s="35"/>
      <c r="C118" s="36"/>
      <c r="D118" s="35"/>
      <c r="E118" s="36"/>
      <c r="F118" s="36"/>
      <c r="G118" s="36"/>
      <c r="H118" s="32" t="str">
        <f t="shared" si="39"/>
        <v/>
      </c>
    </row>
    <row r="119" spans="1:8" s="28" customFormat="1" ht="11.25" customHeight="1" x14ac:dyDescent="0.2">
      <c r="A119" s="30" t="s">
        <v>163</v>
      </c>
      <c r="B119" s="44">
        <f>SUM(B120:B126)</f>
        <v>5313289.4509999994</v>
      </c>
      <c r="C119" s="44">
        <f>SUM(C120:C126)</f>
        <v>2299876.9819100001</v>
      </c>
      <c r="D119" s="44">
        <f t="shared" ref="D119:G119" si="47">SUM(D120:D126)</f>
        <v>197397.17439</v>
      </c>
      <c r="E119" s="44">
        <f t="shared" si="47"/>
        <v>2497274.1563000004</v>
      </c>
      <c r="F119" s="44">
        <f t="shared" si="47"/>
        <v>2816015.2946999995</v>
      </c>
      <c r="G119" s="44">
        <f t="shared" si="47"/>
        <v>3013412.4690899998</v>
      </c>
      <c r="H119" s="32">
        <f t="shared" si="39"/>
        <v>47.000529132287255</v>
      </c>
    </row>
    <row r="120" spans="1:8" s="28" customFormat="1" ht="11.25" customHeight="1" x14ac:dyDescent="0.2">
      <c r="A120" s="34" t="s">
        <v>93</v>
      </c>
      <c r="B120" s="35">
        <v>3090505</v>
      </c>
      <c r="C120" s="35">
        <v>1168162.0198400002</v>
      </c>
      <c r="D120" s="35">
        <v>139407.02683000002</v>
      </c>
      <c r="E120" s="35">
        <f t="shared" ref="E120:E126" si="48">C120+D120</f>
        <v>1307569.0466700003</v>
      </c>
      <c r="F120" s="35">
        <f t="shared" ref="F120:F126" si="49">B120-E120</f>
        <v>1782935.9533299997</v>
      </c>
      <c r="G120" s="35">
        <f t="shared" ref="G120:G126" si="50">B120-C120</f>
        <v>1922342.9801599998</v>
      </c>
      <c r="H120" s="32">
        <f t="shared" si="39"/>
        <v>42.309235761469417</v>
      </c>
    </row>
    <row r="121" spans="1:8" s="28" customFormat="1" ht="11.25" customHeight="1" x14ac:dyDescent="0.2">
      <c r="A121" s="34" t="s">
        <v>164</v>
      </c>
      <c r="B121" s="35">
        <v>10228</v>
      </c>
      <c r="C121" s="35">
        <v>6551.0336799999995</v>
      </c>
      <c r="D121" s="35">
        <v>152.75094000000001</v>
      </c>
      <c r="E121" s="35">
        <f t="shared" si="48"/>
        <v>6703.7846199999994</v>
      </c>
      <c r="F121" s="35">
        <f t="shared" si="49"/>
        <v>3524.2153800000006</v>
      </c>
      <c r="G121" s="35">
        <f t="shared" si="50"/>
        <v>3676.9663200000005</v>
      </c>
      <c r="H121" s="32">
        <f t="shared" si="39"/>
        <v>65.543455416503718</v>
      </c>
    </row>
    <row r="122" spans="1:8" s="28" customFormat="1" ht="11.25" customHeight="1" x14ac:dyDescent="0.2">
      <c r="A122" s="34" t="s">
        <v>165</v>
      </c>
      <c r="B122" s="35">
        <v>39027</v>
      </c>
      <c r="C122" s="35">
        <v>28428.474060000004</v>
      </c>
      <c r="D122" s="35">
        <v>2127.6287600000001</v>
      </c>
      <c r="E122" s="35">
        <f t="shared" si="48"/>
        <v>30556.102820000004</v>
      </c>
      <c r="F122" s="35">
        <f t="shared" si="49"/>
        <v>8470.8971799999963</v>
      </c>
      <c r="G122" s="35">
        <f t="shared" si="50"/>
        <v>10598.525939999996</v>
      </c>
      <c r="H122" s="32">
        <f t="shared" si="39"/>
        <v>78.294777513003837</v>
      </c>
    </row>
    <row r="123" spans="1:8" s="28" customFormat="1" ht="11.25" customHeight="1" x14ac:dyDescent="0.2">
      <c r="A123" s="34" t="s">
        <v>166</v>
      </c>
      <c r="B123" s="35">
        <v>257314.19800000003</v>
      </c>
      <c r="C123" s="35">
        <v>237108.54653000002</v>
      </c>
      <c r="D123" s="35">
        <v>863.53324999999995</v>
      </c>
      <c r="E123" s="35">
        <f t="shared" si="48"/>
        <v>237972.07978000003</v>
      </c>
      <c r="F123" s="35">
        <f t="shared" si="49"/>
        <v>19342.118220000004</v>
      </c>
      <c r="G123" s="35">
        <f t="shared" si="50"/>
        <v>20205.651470000012</v>
      </c>
      <c r="H123" s="32">
        <f t="shared" si="39"/>
        <v>92.483073856655196</v>
      </c>
    </row>
    <row r="124" spans="1:8" s="28" customFormat="1" ht="11.25" customHeight="1" x14ac:dyDescent="0.2">
      <c r="A124" s="34" t="s">
        <v>167</v>
      </c>
      <c r="B124" s="35">
        <v>38223</v>
      </c>
      <c r="C124" s="35">
        <v>27775.025830000006</v>
      </c>
      <c r="D124" s="35">
        <v>2726.4667000000004</v>
      </c>
      <c r="E124" s="35">
        <f t="shared" si="48"/>
        <v>30501.492530000007</v>
      </c>
      <c r="F124" s="35">
        <f t="shared" si="49"/>
        <v>7721.5074699999932</v>
      </c>
      <c r="G124" s="35">
        <f t="shared" si="50"/>
        <v>10447.974169999994</v>
      </c>
      <c r="H124" s="32">
        <f t="shared" si="39"/>
        <v>79.798792690265046</v>
      </c>
    </row>
    <row r="125" spans="1:8" s="28" customFormat="1" ht="11.25" customHeight="1" x14ac:dyDescent="0.2">
      <c r="A125" s="34" t="s">
        <v>168</v>
      </c>
      <c r="B125" s="35">
        <v>284331.266</v>
      </c>
      <c r="C125" s="35">
        <v>217597.54286000002</v>
      </c>
      <c r="D125" s="35">
        <v>3141.6709799999994</v>
      </c>
      <c r="E125" s="35">
        <f t="shared" si="48"/>
        <v>220739.21384000001</v>
      </c>
      <c r="F125" s="35">
        <f t="shared" si="49"/>
        <v>63592.052159999992</v>
      </c>
      <c r="G125" s="35">
        <f t="shared" si="50"/>
        <v>66733.723139999987</v>
      </c>
      <c r="H125" s="32">
        <f t="shared" si="39"/>
        <v>77.634520095303202</v>
      </c>
    </row>
    <row r="126" spans="1:8" s="28" customFormat="1" ht="11.25" customHeight="1" x14ac:dyDescent="0.2">
      <c r="A126" s="46" t="s">
        <v>315</v>
      </c>
      <c r="B126" s="35">
        <v>1593660.987</v>
      </c>
      <c r="C126" s="35">
        <v>614254.33911000006</v>
      </c>
      <c r="D126" s="35">
        <v>48978.09693</v>
      </c>
      <c r="E126" s="35">
        <f t="shared" si="48"/>
        <v>663232.43604000006</v>
      </c>
      <c r="F126" s="35">
        <f t="shared" si="49"/>
        <v>930428.55095999991</v>
      </c>
      <c r="G126" s="35">
        <f t="shared" si="50"/>
        <v>979406.64788999991</v>
      </c>
      <c r="H126" s="32"/>
    </row>
    <row r="127" spans="1:8" s="28" customFormat="1" ht="11.25" customHeight="1" x14ac:dyDescent="0.2">
      <c r="A127" s="34"/>
      <c r="B127" s="35"/>
      <c r="C127" s="35"/>
      <c r="D127" s="35"/>
      <c r="E127" s="35"/>
      <c r="F127" s="35"/>
      <c r="G127" s="35"/>
      <c r="H127" s="32"/>
    </row>
    <row r="128" spans="1:8" s="28" customFormat="1" ht="11.25" customHeight="1" x14ac:dyDescent="0.2">
      <c r="A128" s="30" t="s">
        <v>316</v>
      </c>
      <c r="B128" s="44">
        <f>SUM(B129:B130)</f>
        <v>2228583</v>
      </c>
      <c r="C128" s="44">
        <f>SUM(C129:C130)</f>
        <v>776493.76869000006</v>
      </c>
      <c r="D128" s="44">
        <f>SUM(D129:D130)</f>
        <v>68963.158009999999</v>
      </c>
      <c r="E128" s="44">
        <f t="shared" ref="E128:G128" si="51">SUM(E129:E130)</f>
        <v>845456.92669999995</v>
      </c>
      <c r="F128" s="44">
        <f t="shared" si="51"/>
        <v>1383126.0733</v>
      </c>
      <c r="G128" s="44">
        <f t="shared" si="51"/>
        <v>1452089.2313099999</v>
      </c>
      <c r="H128" s="32"/>
    </row>
    <row r="129" spans="1:8" s="28" customFormat="1" ht="11.25" customHeight="1" x14ac:dyDescent="0.2">
      <c r="A129" s="46" t="s">
        <v>171</v>
      </c>
      <c r="B129" s="35">
        <v>378777</v>
      </c>
      <c r="C129" s="35">
        <v>360353.26801</v>
      </c>
      <c r="D129" s="35">
        <v>15156.153460000001</v>
      </c>
      <c r="E129" s="35">
        <f t="shared" ref="E129:E130" si="52">C129+D129</f>
        <v>375509.42147</v>
      </c>
      <c r="F129" s="35">
        <f>B129-E129</f>
        <v>3267.5785299999989</v>
      </c>
      <c r="G129" s="35">
        <f>B129-C129</f>
        <v>18423.73199</v>
      </c>
      <c r="H129" s="32"/>
    </row>
    <row r="130" spans="1:8" s="28" customFormat="1" ht="11.25" customHeight="1" x14ac:dyDescent="0.2">
      <c r="A130" s="46" t="s">
        <v>317</v>
      </c>
      <c r="B130" s="35">
        <v>1849806</v>
      </c>
      <c r="C130" s="35">
        <v>416140.50068</v>
      </c>
      <c r="D130" s="35">
        <v>53807.004549999998</v>
      </c>
      <c r="E130" s="35">
        <f t="shared" si="52"/>
        <v>469947.50523000001</v>
      </c>
      <c r="F130" s="35">
        <f>B130-E130</f>
        <v>1379858.49477</v>
      </c>
      <c r="G130" s="35">
        <f>B130-C130</f>
        <v>1433665.4993199999</v>
      </c>
      <c r="H130" s="32"/>
    </row>
    <row r="131" spans="1:8" s="28" customFormat="1" ht="11.25" customHeight="1" x14ac:dyDescent="0.2">
      <c r="A131" s="34"/>
      <c r="B131" s="35"/>
      <c r="C131" s="35"/>
      <c r="D131" s="35"/>
      <c r="E131" s="35"/>
      <c r="F131" s="35"/>
      <c r="G131" s="35"/>
      <c r="H131" s="32"/>
    </row>
    <row r="132" spans="1:8" s="28" customFormat="1" ht="11.25" customHeight="1" x14ac:dyDescent="0.2">
      <c r="A132" s="53" t="s">
        <v>169</v>
      </c>
      <c r="B132" s="44">
        <f t="shared" ref="B132:G132" si="53">+B133+B141</f>
        <v>41373082.399030007</v>
      </c>
      <c r="C132" s="44">
        <f t="shared" si="53"/>
        <v>36937043.597049996</v>
      </c>
      <c r="D132" s="44">
        <f t="shared" si="53"/>
        <v>853099.31995000015</v>
      </c>
      <c r="E132" s="44">
        <f t="shared" si="53"/>
        <v>37790142.917000003</v>
      </c>
      <c r="F132" s="44">
        <f t="shared" si="53"/>
        <v>3582939.4820300033</v>
      </c>
      <c r="G132" s="44">
        <f t="shared" si="53"/>
        <v>4436038.8019800046</v>
      </c>
      <c r="H132" s="32">
        <f t="shared" ref="H132:H163" si="54">IFERROR(E132/B132*100,"")</f>
        <v>91.339926168725569</v>
      </c>
    </row>
    <row r="133" spans="1:8" s="28" customFormat="1" ht="22.5" customHeight="1" x14ac:dyDescent="0.2">
      <c r="A133" s="45" t="s">
        <v>170</v>
      </c>
      <c r="B133" s="98">
        <f t="shared" ref="B133:C133" si="55">SUM(B134:B138)</f>
        <v>2656441.3650000002</v>
      </c>
      <c r="C133" s="98">
        <f t="shared" si="55"/>
        <v>2458754.7236500005</v>
      </c>
      <c r="D133" s="98">
        <f t="shared" ref="D133:G133" si="56">SUM(D134:D138)</f>
        <v>89877.274930000014</v>
      </c>
      <c r="E133" s="98">
        <f t="shared" si="56"/>
        <v>2548631.9985800004</v>
      </c>
      <c r="F133" s="98">
        <f t="shared" si="56"/>
        <v>107809.36641999973</v>
      </c>
      <c r="G133" s="98">
        <f t="shared" si="56"/>
        <v>197686.64134999985</v>
      </c>
      <c r="H133" s="32">
        <f t="shared" si="54"/>
        <v>95.941586822113052</v>
      </c>
    </row>
    <row r="134" spans="1:8" s="28" customFormat="1" ht="11.25" customHeight="1" x14ac:dyDescent="0.2">
      <c r="A134" s="46" t="s">
        <v>171</v>
      </c>
      <c r="B134" s="35">
        <v>67675</v>
      </c>
      <c r="C134" s="35">
        <v>66099.616670000003</v>
      </c>
      <c r="D134" s="35">
        <v>1075.9921399999998</v>
      </c>
      <c r="E134" s="35">
        <f t="shared" ref="E134:E137" si="57">C134+D134</f>
        <v>67175.608810000005</v>
      </c>
      <c r="F134" s="35">
        <f t="shared" ref="F134:F140" si="58">B134-E134</f>
        <v>499.39118999999482</v>
      </c>
      <c r="G134" s="35">
        <f t="shared" ref="G134:G140" si="59">B134-C134</f>
        <v>1575.3833299999969</v>
      </c>
      <c r="H134" s="32">
        <f t="shared" si="54"/>
        <v>99.26207434059846</v>
      </c>
    </row>
    <row r="135" spans="1:8" s="28" customFormat="1" ht="11.25" customHeight="1" x14ac:dyDescent="0.2">
      <c r="A135" s="46" t="s">
        <v>172</v>
      </c>
      <c r="B135" s="35">
        <v>292019.09899999999</v>
      </c>
      <c r="C135" s="35">
        <v>283172.07936000003</v>
      </c>
      <c r="D135" s="35">
        <v>4603.9221799999996</v>
      </c>
      <c r="E135" s="35">
        <f t="shared" si="57"/>
        <v>287776.00154000003</v>
      </c>
      <c r="F135" s="35">
        <f t="shared" si="58"/>
        <v>4243.0974599999608</v>
      </c>
      <c r="G135" s="35">
        <f t="shared" si="59"/>
        <v>8847.019639999955</v>
      </c>
      <c r="H135" s="32">
        <f t="shared" si="54"/>
        <v>98.546979469996941</v>
      </c>
    </row>
    <row r="136" spans="1:8" s="28" customFormat="1" ht="11.25" customHeight="1" x14ac:dyDescent="0.2">
      <c r="A136" s="46" t="s">
        <v>173</v>
      </c>
      <c r="B136" s="35">
        <v>20309.573</v>
      </c>
      <c r="C136" s="35">
        <v>15305.83592</v>
      </c>
      <c r="D136" s="35">
        <v>889.47663999999997</v>
      </c>
      <c r="E136" s="35">
        <f t="shared" si="57"/>
        <v>16195.31256</v>
      </c>
      <c r="F136" s="35">
        <f t="shared" si="58"/>
        <v>4114.26044</v>
      </c>
      <c r="G136" s="35">
        <f t="shared" si="59"/>
        <v>5003.7370800000008</v>
      </c>
      <c r="H136" s="32">
        <f t="shared" si="54"/>
        <v>79.742260263177371</v>
      </c>
    </row>
    <row r="137" spans="1:8" s="28" customFormat="1" ht="11.4" x14ac:dyDescent="0.2">
      <c r="A137" s="46" t="s">
        <v>174</v>
      </c>
      <c r="B137" s="35">
        <v>178407.788</v>
      </c>
      <c r="C137" s="35">
        <v>146191.28161000001</v>
      </c>
      <c r="D137" s="35">
        <v>27281.66707</v>
      </c>
      <c r="E137" s="35">
        <f t="shared" si="57"/>
        <v>173472.94868</v>
      </c>
      <c r="F137" s="35">
        <f t="shared" si="58"/>
        <v>4934.8393199999991</v>
      </c>
      <c r="G137" s="35">
        <f t="shared" si="59"/>
        <v>32216.506389999995</v>
      </c>
      <c r="H137" s="32">
        <f t="shared" si="54"/>
        <v>97.233955212762339</v>
      </c>
    </row>
    <row r="138" spans="1:8" s="28" customFormat="1" ht="11.25" customHeight="1" x14ac:dyDescent="0.2">
      <c r="A138" s="45" t="s">
        <v>175</v>
      </c>
      <c r="B138" s="99">
        <f>SUM(B139:B140)</f>
        <v>2098029.9050000003</v>
      </c>
      <c r="C138" s="99">
        <f>SUM(C139:C140)</f>
        <v>1947985.9100900004</v>
      </c>
      <c r="D138" s="99">
        <f>SUM(D139:D140)</f>
        <v>56026.216900000007</v>
      </c>
      <c r="E138" s="44">
        <f t="shared" ref="E138" si="60">SUM(C138:D138)</f>
        <v>2004012.1269900005</v>
      </c>
      <c r="F138" s="44">
        <f t="shared" si="58"/>
        <v>94017.778009999776</v>
      </c>
      <c r="G138" s="44">
        <f t="shared" si="59"/>
        <v>150043.99490999989</v>
      </c>
      <c r="H138" s="32">
        <f t="shared" si="54"/>
        <v>95.518758918262421</v>
      </c>
    </row>
    <row r="139" spans="1:8" s="28" customFormat="1" ht="11.25" customHeight="1" x14ac:dyDescent="0.2">
      <c r="A139" s="47" t="s">
        <v>175</v>
      </c>
      <c r="B139" s="35">
        <v>1761693.905</v>
      </c>
      <c r="C139" s="35">
        <v>1667416.7990200003</v>
      </c>
      <c r="D139" s="35">
        <v>55502.276090000007</v>
      </c>
      <c r="E139" s="35">
        <f t="shared" ref="E139:E140" si="61">C139+D139</f>
        <v>1722919.0751100003</v>
      </c>
      <c r="F139" s="35">
        <f t="shared" si="58"/>
        <v>38774.829889999703</v>
      </c>
      <c r="G139" s="35">
        <f t="shared" si="59"/>
        <v>94277.10597999976</v>
      </c>
      <c r="H139" s="32">
        <f t="shared" si="54"/>
        <v>97.799003006143707</v>
      </c>
    </row>
    <row r="140" spans="1:8" s="28" customFormat="1" ht="11.25" customHeight="1" x14ac:dyDescent="0.2">
      <c r="A140" s="47" t="s">
        <v>176</v>
      </c>
      <c r="B140" s="35">
        <v>336336</v>
      </c>
      <c r="C140" s="35">
        <v>280569.11106999998</v>
      </c>
      <c r="D140" s="35">
        <v>523.94080999999994</v>
      </c>
      <c r="E140" s="35">
        <f t="shared" si="61"/>
        <v>281093.05187999998</v>
      </c>
      <c r="F140" s="35">
        <f t="shared" si="58"/>
        <v>55242.948120000015</v>
      </c>
      <c r="G140" s="35">
        <f t="shared" si="59"/>
        <v>55766.888930000016</v>
      </c>
      <c r="H140" s="32">
        <f t="shared" si="54"/>
        <v>83.575071321535603</v>
      </c>
    </row>
    <row r="141" spans="1:8" s="28" customFormat="1" ht="11.25" customHeight="1" x14ac:dyDescent="0.2">
      <c r="A141" s="45" t="s">
        <v>177</v>
      </c>
      <c r="B141" s="100">
        <f t="shared" ref="B141:G141" si="62">SUM(B142:B145)</f>
        <v>38716641.034030005</v>
      </c>
      <c r="C141" s="100">
        <f t="shared" si="62"/>
        <v>34478288.873399995</v>
      </c>
      <c r="D141" s="100">
        <f t="shared" ref="D141" si="63">SUM(D142:D145)</f>
        <v>763222.04502000019</v>
      </c>
      <c r="E141" s="99">
        <f t="shared" si="62"/>
        <v>35241510.918420002</v>
      </c>
      <c r="F141" s="99">
        <f t="shared" si="62"/>
        <v>3475130.1156100035</v>
      </c>
      <c r="G141" s="99">
        <f t="shared" si="62"/>
        <v>4238352.1606300045</v>
      </c>
      <c r="H141" s="32">
        <f t="shared" si="54"/>
        <v>91.02419522252579</v>
      </c>
    </row>
    <row r="142" spans="1:8" s="28" customFormat="1" ht="11.25" customHeight="1" x14ac:dyDescent="0.2">
      <c r="A142" s="47" t="s">
        <v>178</v>
      </c>
      <c r="B142" s="35">
        <v>14374416.9878</v>
      </c>
      <c r="C142" s="35">
        <v>12998876.775839999</v>
      </c>
      <c r="D142" s="35">
        <v>172826.35321000009</v>
      </c>
      <c r="E142" s="35">
        <f t="shared" ref="E142:E144" si="64">C142+D142</f>
        <v>13171703.12905</v>
      </c>
      <c r="F142" s="35">
        <f>B142-E142</f>
        <v>1202713.8587500006</v>
      </c>
      <c r="G142" s="35">
        <f>B142-C142</f>
        <v>1375540.2119600009</v>
      </c>
      <c r="H142" s="32">
        <f t="shared" si="54"/>
        <v>91.63295555033099</v>
      </c>
    </row>
    <row r="143" spans="1:8" s="28" customFormat="1" ht="11.25" customHeight="1" x14ac:dyDescent="0.2">
      <c r="A143" s="47" t="s">
        <v>179</v>
      </c>
      <c r="B143" s="35">
        <v>3721055.2600199999</v>
      </c>
      <c r="C143" s="35">
        <v>2854492.9203000003</v>
      </c>
      <c r="D143" s="35">
        <v>447971.58072999999</v>
      </c>
      <c r="E143" s="35">
        <f t="shared" si="64"/>
        <v>3302464.5010300004</v>
      </c>
      <c r="F143" s="35">
        <f>B143-E143</f>
        <v>418590.75898999954</v>
      </c>
      <c r="G143" s="35">
        <f>B143-C143</f>
        <v>866562.33971999958</v>
      </c>
      <c r="H143" s="32">
        <f t="shared" si="54"/>
        <v>88.750751339614624</v>
      </c>
    </row>
    <row r="144" spans="1:8" s="28" customFormat="1" ht="11.25" customHeight="1" x14ac:dyDescent="0.2">
      <c r="A144" s="47" t="s">
        <v>180</v>
      </c>
      <c r="B144" s="35">
        <v>4463696.6700199991</v>
      </c>
      <c r="C144" s="35">
        <v>3575390.9956999999</v>
      </c>
      <c r="D144" s="35">
        <v>120565.23469000001</v>
      </c>
      <c r="E144" s="35">
        <f t="shared" si="64"/>
        <v>3695956.2303899997</v>
      </c>
      <c r="F144" s="35">
        <f>B144-E144</f>
        <v>767740.43962999946</v>
      </c>
      <c r="G144" s="35">
        <f>B144-C144</f>
        <v>888305.67431999929</v>
      </c>
      <c r="H144" s="32">
        <f t="shared" si="54"/>
        <v>82.800344728026516</v>
      </c>
    </row>
    <row r="145" spans="1:8" s="28" customFormat="1" ht="22.5" customHeight="1" x14ac:dyDescent="0.2">
      <c r="A145" s="68" t="s">
        <v>181</v>
      </c>
      <c r="B145" s="40">
        <f t="shared" ref="B145:G145" si="65">SUM(B146)</f>
        <v>16157472.116190001</v>
      </c>
      <c r="C145" s="40">
        <f t="shared" si="65"/>
        <v>15049528.181559997</v>
      </c>
      <c r="D145" s="40">
        <f t="shared" si="65"/>
        <v>21858.876390000001</v>
      </c>
      <c r="E145" s="44">
        <f t="shared" si="65"/>
        <v>15071387.057949997</v>
      </c>
      <c r="F145" s="44">
        <f t="shared" si="65"/>
        <v>1086085.0582400039</v>
      </c>
      <c r="G145" s="44">
        <f t="shared" si="65"/>
        <v>1107943.9346300047</v>
      </c>
      <c r="H145" s="32">
        <f t="shared" si="54"/>
        <v>93.278125127310403</v>
      </c>
    </row>
    <row r="146" spans="1:8" s="28" customFormat="1" ht="11.25" customHeight="1" x14ac:dyDescent="0.2">
      <c r="A146" s="47" t="s">
        <v>182</v>
      </c>
      <c r="B146" s="35">
        <v>16157472.116190001</v>
      </c>
      <c r="C146" s="35">
        <v>15049528.181559997</v>
      </c>
      <c r="D146" s="35">
        <v>21858.876390000001</v>
      </c>
      <c r="E146" s="35">
        <f t="shared" ref="E146" si="66">C146+D146</f>
        <v>15071387.057949997</v>
      </c>
      <c r="F146" s="35">
        <f>B146-E146</f>
        <v>1086085.0582400039</v>
      </c>
      <c r="G146" s="35">
        <f>B146-C146</f>
        <v>1107943.9346300047</v>
      </c>
      <c r="H146" s="32">
        <f t="shared" si="54"/>
        <v>93.278125127310403</v>
      </c>
    </row>
    <row r="147" spans="1:8" s="28" customFormat="1" ht="11.25" customHeight="1" x14ac:dyDescent="0.2">
      <c r="A147" s="42"/>
      <c r="B147" s="39"/>
      <c r="C147" s="38"/>
      <c r="D147" s="39"/>
      <c r="E147" s="38"/>
      <c r="F147" s="38"/>
      <c r="G147" s="38"/>
      <c r="H147" s="32" t="str">
        <f t="shared" si="54"/>
        <v/>
      </c>
    </row>
    <row r="148" spans="1:8" s="28" customFormat="1" ht="11.25" customHeight="1" x14ac:dyDescent="0.2">
      <c r="A148" s="30" t="s">
        <v>183</v>
      </c>
      <c r="B148" s="35">
        <v>68971093.555000007</v>
      </c>
      <c r="C148" s="35">
        <v>41257602.870340005</v>
      </c>
      <c r="D148" s="35">
        <v>9146570.0036100019</v>
      </c>
      <c r="E148" s="35">
        <f t="shared" ref="E148" si="67">C148+D148</f>
        <v>50404172.873950005</v>
      </c>
      <c r="F148" s="35">
        <f>B148-E148</f>
        <v>18566920.681050003</v>
      </c>
      <c r="G148" s="35">
        <f>B148-C148</f>
        <v>27713490.684660003</v>
      </c>
      <c r="H148" s="32">
        <f t="shared" si="54"/>
        <v>73.08014165928212</v>
      </c>
    </row>
    <row r="149" spans="1:8" s="28" customFormat="1" ht="11.25" customHeight="1" x14ac:dyDescent="0.2">
      <c r="A149" s="42"/>
      <c r="B149" s="35"/>
      <c r="C149" s="36"/>
      <c r="D149" s="35"/>
      <c r="E149" s="36"/>
      <c r="F149" s="36"/>
      <c r="G149" s="36"/>
      <c r="H149" s="32" t="str">
        <f t="shared" si="54"/>
        <v/>
      </c>
    </row>
    <row r="150" spans="1:8" s="28" customFormat="1" ht="11.25" customHeight="1" x14ac:dyDescent="0.2">
      <c r="A150" s="30" t="s">
        <v>184</v>
      </c>
      <c r="B150" s="44">
        <f t="shared" ref="B150:C150" si="68">SUM(B151:B169)</f>
        <v>5890222.2530000005</v>
      </c>
      <c r="C150" s="44">
        <f t="shared" si="68"/>
        <v>4438191.4128799997</v>
      </c>
      <c r="D150" s="44">
        <f t="shared" ref="D150:G150" si="69">SUM(D151:D169)</f>
        <v>176921.20463000002</v>
      </c>
      <c r="E150" s="44">
        <f t="shared" si="69"/>
        <v>4615112.6175100012</v>
      </c>
      <c r="F150" s="44">
        <f t="shared" si="69"/>
        <v>1275109.6354899995</v>
      </c>
      <c r="G150" s="44">
        <f t="shared" si="69"/>
        <v>1452030.8401199994</v>
      </c>
      <c r="H150" s="32">
        <f t="shared" si="54"/>
        <v>78.352096394315822</v>
      </c>
    </row>
    <row r="151" spans="1:8" s="28" customFormat="1" ht="11.25" customHeight="1" x14ac:dyDescent="0.2">
      <c r="A151" s="48" t="s">
        <v>185</v>
      </c>
      <c r="B151" s="35">
        <v>853914.603</v>
      </c>
      <c r="C151" s="35">
        <v>513205.22256000061</v>
      </c>
      <c r="D151" s="35">
        <v>40062.481480000017</v>
      </c>
      <c r="E151" s="35">
        <f t="shared" ref="E151:E169" si="70">C151+D151</f>
        <v>553267.70404000068</v>
      </c>
      <c r="F151" s="35">
        <f t="shared" ref="F151:F169" si="71">B151-E151</f>
        <v>300646.89895999932</v>
      </c>
      <c r="G151" s="35">
        <f t="shared" ref="G151:G169" si="72">B151-C151</f>
        <v>340709.3804399994</v>
      </c>
      <c r="H151" s="32">
        <f t="shared" si="54"/>
        <v>64.791924402773176</v>
      </c>
    </row>
    <row r="152" spans="1:8" s="28" customFormat="1" ht="11.25" customHeight="1" x14ac:dyDescent="0.2">
      <c r="A152" s="48" t="s">
        <v>186</v>
      </c>
      <c r="B152" s="35">
        <v>80220</v>
      </c>
      <c r="C152" s="35">
        <v>52195.207740000005</v>
      </c>
      <c r="D152" s="35">
        <v>268.33476000000002</v>
      </c>
      <c r="E152" s="35">
        <f t="shared" si="70"/>
        <v>52463.542500000003</v>
      </c>
      <c r="F152" s="35">
        <f t="shared" si="71"/>
        <v>27756.457499999997</v>
      </c>
      <c r="G152" s="35">
        <f t="shared" si="72"/>
        <v>28024.792259999995</v>
      </c>
      <c r="H152" s="32">
        <f t="shared" si="54"/>
        <v>65.399579281974567</v>
      </c>
    </row>
    <row r="153" spans="1:8" s="28" customFormat="1" ht="11.25" customHeight="1" x14ac:dyDescent="0.2">
      <c r="A153" s="34" t="s">
        <v>187</v>
      </c>
      <c r="B153" s="35">
        <v>29023</v>
      </c>
      <c r="C153" s="35">
        <v>27722.392690000001</v>
      </c>
      <c r="D153" s="35">
        <v>1300.6073100000001</v>
      </c>
      <c r="E153" s="35">
        <f t="shared" si="70"/>
        <v>29023</v>
      </c>
      <c r="F153" s="35">
        <f t="shared" si="71"/>
        <v>0</v>
      </c>
      <c r="G153" s="35">
        <f t="shared" si="72"/>
        <v>1300.6073099999994</v>
      </c>
      <c r="H153" s="32">
        <f t="shared" si="54"/>
        <v>100</v>
      </c>
    </row>
    <row r="154" spans="1:8" s="28" customFormat="1" ht="11.25" customHeight="1" x14ac:dyDescent="0.2">
      <c r="A154" s="34" t="s">
        <v>188</v>
      </c>
      <c r="B154" s="35">
        <v>26710</v>
      </c>
      <c r="C154" s="35">
        <v>26705.919679999999</v>
      </c>
      <c r="D154" s="35">
        <v>3.30585</v>
      </c>
      <c r="E154" s="35">
        <f t="shared" si="70"/>
        <v>26709.22553</v>
      </c>
      <c r="F154" s="35">
        <f t="shared" si="71"/>
        <v>0.7744700000002922</v>
      </c>
      <c r="G154" s="35">
        <f t="shared" si="72"/>
        <v>4.0803200000009383</v>
      </c>
      <c r="H154" s="32">
        <f t="shared" si="54"/>
        <v>99.997100449269936</v>
      </c>
    </row>
    <row r="155" spans="1:8" s="28" customFormat="1" ht="11.25" customHeight="1" x14ac:dyDescent="0.2">
      <c r="A155" s="34" t="s">
        <v>189</v>
      </c>
      <c r="B155" s="35">
        <v>58442</v>
      </c>
      <c r="C155" s="35">
        <v>54097.989020000001</v>
      </c>
      <c r="D155" s="35">
        <v>2993.2407000000003</v>
      </c>
      <c r="E155" s="35">
        <f t="shared" si="70"/>
        <v>57091.229720000003</v>
      </c>
      <c r="F155" s="35">
        <f t="shared" si="71"/>
        <v>1350.770279999997</v>
      </c>
      <c r="G155" s="35">
        <f t="shared" si="72"/>
        <v>4344.0109799999991</v>
      </c>
      <c r="H155" s="32">
        <f t="shared" si="54"/>
        <v>97.688699428493209</v>
      </c>
    </row>
    <row r="156" spans="1:8" s="28" customFormat="1" ht="11.25" customHeight="1" x14ac:dyDescent="0.2">
      <c r="A156" s="34" t="s">
        <v>190</v>
      </c>
      <c r="B156" s="35">
        <v>35844</v>
      </c>
      <c r="C156" s="35">
        <v>35003.526579999998</v>
      </c>
      <c r="D156" s="35">
        <v>638.19974999999999</v>
      </c>
      <c r="E156" s="35">
        <f t="shared" si="70"/>
        <v>35641.726329999998</v>
      </c>
      <c r="F156" s="35">
        <f t="shared" si="71"/>
        <v>202.27367000000231</v>
      </c>
      <c r="G156" s="35">
        <f t="shared" si="72"/>
        <v>840.47342000000208</v>
      </c>
      <c r="H156" s="32">
        <f t="shared" si="54"/>
        <v>99.435683322173858</v>
      </c>
    </row>
    <row r="157" spans="1:8" s="28" customFormat="1" ht="11.25" customHeight="1" x14ac:dyDescent="0.2">
      <c r="A157" s="34" t="s">
        <v>191</v>
      </c>
      <c r="B157" s="35">
        <v>12251</v>
      </c>
      <c r="C157" s="35">
        <v>11090.789869999999</v>
      </c>
      <c r="D157" s="35">
        <v>321.23078999999996</v>
      </c>
      <c r="E157" s="35">
        <f t="shared" si="70"/>
        <v>11412.020659999998</v>
      </c>
      <c r="F157" s="35">
        <f t="shared" si="71"/>
        <v>838.97934000000168</v>
      </c>
      <c r="G157" s="35">
        <f t="shared" si="72"/>
        <v>1160.2101300000013</v>
      </c>
      <c r="H157" s="32">
        <f t="shared" si="54"/>
        <v>93.151748102195725</v>
      </c>
    </row>
    <row r="158" spans="1:8" s="28" customFormat="1" ht="11.25" customHeight="1" x14ac:dyDescent="0.2">
      <c r="A158" s="48" t="s">
        <v>192</v>
      </c>
      <c r="B158" s="35">
        <v>20344</v>
      </c>
      <c r="C158" s="35">
        <v>20341.995190000001</v>
      </c>
      <c r="D158" s="35">
        <v>0</v>
      </c>
      <c r="E158" s="35">
        <f t="shared" si="70"/>
        <v>20341.995190000001</v>
      </c>
      <c r="F158" s="35">
        <f t="shared" si="71"/>
        <v>2.0048099999985425</v>
      </c>
      <c r="G158" s="35">
        <f t="shared" si="72"/>
        <v>2.0048099999985425</v>
      </c>
      <c r="H158" s="32">
        <f t="shared" si="54"/>
        <v>99.990145448289425</v>
      </c>
    </row>
    <row r="159" spans="1:8" s="28" customFormat="1" ht="11.25" customHeight="1" x14ac:dyDescent="0.2">
      <c r="A159" s="34" t="s">
        <v>193</v>
      </c>
      <c r="B159" s="35">
        <v>171717</v>
      </c>
      <c r="C159" s="35">
        <v>162896.85803</v>
      </c>
      <c r="D159" s="35">
        <v>8817.8683599999986</v>
      </c>
      <c r="E159" s="35">
        <f t="shared" si="70"/>
        <v>171714.72639</v>
      </c>
      <c r="F159" s="35">
        <f t="shared" si="71"/>
        <v>2.2736100000038277</v>
      </c>
      <c r="G159" s="35">
        <f t="shared" si="72"/>
        <v>8820.1419699999969</v>
      </c>
      <c r="H159" s="32">
        <f t="shared" si="54"/>
        <v>99.998675955205357</v>
      </c>
    </row>
    <row r="160" spans="1:8" s="28" customFormat="1" ht="11.25" customHeight="1" x14ac:dyDescent="0.2">
      <c r="A160" s="34" t="s">
        <v>194</v>
      </c>
      <c r="B160" s="35">
        <v>294005</v>
      </c>
      <c r="C160" s="35">
        <v>268702.50308999995</v>
      </c>
      <c r="D160" s="35">
        <v>18249.285210000002</v>
      </c>
      <c r="E160" s="35">
        <f t="shared" si="70"/>
        <v>286951.78829999996</v>
      </c>
      <c r="F160" s="35">
        <f t="shared" si="71"/>
        <v>7053.2117000000435</v>
      </c>
      <c r="G160" s="35">
        <f t="shared" si="72"/>
        <v>25302.496910000045</v>
      </c>
      <c r="H160" s="32">
        <f t="shared" si="54"/>
        <v>97.600989200863921</v>
      </c>
    </row>
    <row r="161" spans="1:8" s="28" customFormat="1" ht="11.25" customHeight="1" x14ac:dyDescent="0.2">
      <c r="A161" s="34" t="s">
        <v>195</v>
      </c>
      <c r="B161" s="35">
        <v>132030</v>
      </c>
      <c r="C161" s="35">
        <v>56367.736469999996</v>
      </c>
      <c r="D161" s="35">
        <v>2797.1610099999998</v>
      </c>
      <c r="E161" s="35">
        <f t="shared" si="70"/>
        <v>59164.89748</v>
      </c>
      <c r="F161" s="35">
        <f t="shared" si="71"/>
        <v>72865.10252</v>
      </c>
      <c r="G161" s="35">
        <f t="shared" si="72"/>
        <v>75662.263529999997</v>
      </c>
      <c r="H161" s="32">
        <f t="shared" si="54"/>
        <v>44.811707551314093</v>
      </c>
    </row>
    <row r="162" spans="1:8" s="28" customFormat="1" ht="11.25" customHeight="1" x14ac:dyDescent="0.2">
      <c r="A162" s="34" t="s">
        <v>303</v>
      </c>
      <c r="B162" s="35">
        <v>181388</v>
      </c>
      <c r="C162" s="35">
        <v>103955.77731</v>
      </c>
      <c r="D162" s="35">
        <v>38144.481329999995</v>
      </c>
      <c r="E162" s="35">
        <f t="shared" si="70"/>
        <v>142100.25864000001</v>
      </c>
      <c r="F162" s="35">
        <f t="shared" si="71"/>
        <v>39287.741359999985</v>
      </c>
      <c r="G162" s="35">
        <f t="shared" si="72"/>
        <v>77432.222689999995</v>
      </c>
      <c r="H162" s="32">
        <f t="shared" si="54"/>
        <v>78.340495865217108</v>
      </c>
    </row>
    <row r="163" spans="1:8" s="28" customFormat="1" ht="11.25" customHeight="1" x14ac:dyDescent="0.2">
      <c r="A163" s="34" t="s">
        <v>196</v>
      </c>
      <c r="B163" s="35">
        <v>81457</v>
      </c>
      <c r="C163" s="35">
        <v>72416.118489999993</v>
      </c>
      <c r="D163" s="35">
        <v>1163.2058</v>
      </c>
      <c r="E163" s="35">
        <f t="shared" si="70"/>
        <v>73579.32428999999</v>
      </c>
      <c r="F163" s="35">
        <f t="shared" si="71"/>
        <v>7877.6757100000104</v>
      </c>
      <c r="G163" s="35">
        <f t="shared" si="72"/>
        <v>9040.8815100000065</v>
      </c>
      <c r="H163" s="32">
        <f t="shared" si="54"/>
        <v>90.329037762254913</v>
      </c>
    </row>
    <row r="164" spans="1:8" s="28" customFormat="1" ht="11.25" customHeight="1" x14ac:dyDescent="0.2">
      <c r="A164" s="34" t="s">
        <v>197</v>
      </c>
      <c r="B164" s="35">
        <v>48958.65</v>
      </c>
      <c r="C164" s="35">
        <v>39374.128810000002</v>
      </c>
      <c r="D164" s="35">
        <v>1693.3710599999997</v>
      </c>
      <c r="E164" s="35">
        <f t="shared" si="70"/>
        <v>41067.49987</v>
      </c>
      <c r="F164" s="35">
        <f t="shared" si="71"/>
        <v>7891.1501300000018</v>
      </c>
      <c r="G164" s="35">
        <f t="shared" si="72"/>
        <v>9584.5211899999995</v>
      </c>
      <c r="H164" s="32">
        <f t="shared" ref="H164:H195" si="73">IFERROR(E164/B164*100,"")</f>
        <v>83.882010369975475</v>
      </c>
    </row>
    <row r="165" spans="1:8" s="28" customFormat="1" ht="11.25" customHeight="1" x14ac:dyDescent="0.2">
      <c r="A165" s="34" t="s">
        <v>198</v>
      </c>
      <c r="B165" s="35">
        <v>396034</v>
      </c>
      <c r="C165" s="35">
        <v>308973.40955000004</v>
      </c>
      <c r="D165" s="35">
        <v>17848.351079999997</v>
      </c>
      <c r="E165" s="35">
        <f t="shared" si="70"/>
        <v>326821.76063000003</v>
      </c>
      <c r="F165" s="35">
        <f t="shared" si="71"/>
        <v>69212.239369999967</v>
      </c>
      <c r="G165" s="35">
        <f t="shared" si="72"/>
        <v>87060.59044999996</v>
      </c>
      <c r="H165" s="32">
        <f t="shared" si="73"/>
        <v>82.523662268896118</v>
      </c>
    </row>
    <row r="166" spans="1:8" s="28" customFormat="1" ht="11.25" customHeight="1" x14ac:dyDescent="0.2">
      <c r="A166" s="34" t="s">
        <v>199</v>
      </c>
      <c r="B166" s="35">
        <v>18331</v>
      </c>
      <c r="C166" s="35">
        <v>11778.95767</v>
      </c>
      <c r="D166" s="35">
        <v>2248.2793099999999</v>
      </c>
      <c r="E166" s="35">
        <f t="shared" si="70"/>
        <v>14027.23698</v>
      </c>
      <c r="F166" s="35">
        <f t="shared" si="71"/>
        <v>4303.7630200000003</v>
      </c>
      <c r="G166" s="35">
        <f t="shared" si="72"/>
        <v>6552.0423300000002</v>
      </c>
      <c r="H166" s="32">
        <f t="shared" si="73"/>
        <v>76.521940865201017</v>
      </c>
    </row>
    <row r="167" spans="1:8" s="28" customFormat="1" ht="11.25" customHeight="1" x14ac:dyDescent="0.2">
      <c r="A167" s="34" t="s">
        <v>200</v>
      </c>
      <c r="B167" s="35">
        <v>3422647</v>
      </c>
      <c r="C167" s="35">
        <v>2649792.55381</v>
      </c>
      <c r="D167" s="35">
        <v>38534.774440000001</v>
      </c>
      <c r="E167" s="35">
        <f t="shared" si="70"/>
        <v>2688327.3282499998</v>
      </c>
      <c r="F167" s="35">
        <f t="shared" si="71"/>
        <v>734319.67175000021</v>
      </c>
      <c r="G167" s="35">
        <f t="shared" si="72"/>
        <v>772854.44619000005</v>
      </c>
      <c r="H167" s="32">
        <f t="shared" si="73"/>
        <v>78.545270027846854</v>
      </c>
    </row>
    <row r="168" spans="1:8" s="28" customFormat="1" ht="11.25" customHeight="1" x14ac:dyDescent="0.2">
      <c r="A168" s="34" t="s">
        <v>201</v>
      </c>
      <c r="B168" s="35">
        <v>11824</v>
      </c>
      <c r="C168" s="35">
        <v>10156.86089</v>
      </c>
      <c r="D168" s="35">
        <v>1666.8213999999998</v>
      </c>
      <c r="E168" s="35">
        <f t="shared" si="70"/>
        <v>11823.682290000001</v>
      </c>
      <c r="F168" s="35">
        <f t="shared" si="71"/>
        <v>0.31770999999935157</v>
      </c>
      <c r="G168" s="35">
        <f t="shared" si="72"/>
        <v>1667.1391100000001</v>
      </c>
      <c r="H168" s="32">
        <f t="shared" si="73"/>
        <v>99.997313007442486</v>
      </c>
    </row>
    <row r="169" spans="1:8" s="28" customFormat="1" ht="11.25" customHeight="1" x14ac:dyDescent="0.2">
      <c r="A169" s="34" t="s">
        <v>202</v>
      </c>
      <c r="B169" s="35">
        <v>15082</v>
      </c>
      <c r="C169" s="35">
        <v>13413.46543</v>
      </c>
      <c r="D169" s="35">
        <v>170.20498999999998</v>
      </c>
      <c r="E169" s="35">
        <f t="shared" si="70"/>
        <v>13583.67042</v>
      </c>
      <c r="F169" s="35">
        <f t="shared" si="71"/>
        <v>1498.3295799999996</v>
      </c>
      <c r="G169" s="35">
        <f t="shared" si="72"/>
        <v>1668.5345699999998</v>
      </c>
      <c r="H169" s="32">
        <f t="shared" si="73"/>
        <v>90.065445033815152</v>
      </c>
    </row>
    <row r="170" spans="1:8" s="28" customFormat="1" ht="11.25" customHeight="1" x14ac:dyDescent="0.2">
      <c r="A170" s="42"/>
      <c r="B170" s="35"/>
      <c r="C170" s="36"/>
      <c r="D170" s="35"/>
      <c r="E170" s="36"/>
      <c r="F170" s="36"/>
      <c r="G170" s="36"/>
      <c r="H170" s="32" t="str">
        <f t="shared" si="73"/>
        <v/>
      </c>
    </row>
    <row r="171" spans="1:8" s="28" customFormat="1" ht="11.25" customHeight="1" x14ac:dyDescent="0.2">
      <c r="A171" s="30" t="s">
        <v>203</v>
      </c>
      <c r="B171" s="44">
        <f t="shared" ref="B171:C171" si="74">SUM(B172:B179)</f>
        <v>18273330.636</v>
      </c>
      <c r="C171" s="44">
        <f t="shared" si="74"/>
        <v>8015605.5143300015</v>
      </c>
      <c r="D171" s="44">
        <f t="shared" ref="D171:G171" si="75">SUM(D172:D179)</f>
        <v>1722757.5004000003</v>
      </c>
      <c r="E171" s="44">
        <f t="shared" si="75"/>
        <v>9738363.0147300009</v>
      </c>
      <c r="F171" s="44">
        <f t="shared" si="75"/>
        <v>8534967.6212699991</v>
      </c>
      <c r="G171" s="44">
        <f t="shared" si="75"/>
        <v>10257725.12167</v>
      </c>
      <c r="H171" s="32">
        <f t="shared" si="73"/>
        <v>53.292764240497057</v>
      </c>
    </row>
    <row r="172" spans="1:8" s="28" customFormat="1" ht="11.25" customHeight="1" x14ac:dyDescent="0.2">
      <c r="A172" s="34" t="s">
        <v>93</v>
      </c>
      <c r="B172" s="35">
        <v>17957904</v>
      </c>
      <c r="C172" s="35">
        <v>7809224.5758700008</v>
      </c>
      <c r="D172" s="35">
        <v>1709999.7423099999</v>
      </c>
      <c r="E172" s="35">
        <f t="shared" ref="E172:E179" si="76">C172+D172</f>
        <v>9519224.3181800004</v>
      </c>
      <c r="F172" s="35">
        <f t="shared" ref="F172:F179" si="77">B172-E172</f>
        <v>8438679.6818199996</v>
      </c>
      <c r="G172" s="35">
        <f t="shared" ref="G172:G179" si="78">B172-C172</f>
        <v>10148679.42413</v>
      </c>
      <c r="H172" s="32">
        <f t="shared" si="73"/>
        <v>53.008548871739158</v>
      </c>
    </row>
    <row r="173" spans="1:8" s="28" customFormat="1" ht="11.25" customHeight="1" x14ac:dyDescent="0.2">
      <c r="A173" s="34" t="s">
        <v>204</v>
      </c>
      <c r="B173" s="35">
        <v>26068.635999999999</v>
      </c>
      <c r="C173" s="35">
        <v>11259.02015</v>
      </c>
      <c r="D173" s="35">
        <v>128.41923</v>
      </c>
      <c r="E173" s="35">
        <f t="shared" si="76"/>
        <v>11387.43938</v>
      </c>
      <c r="F173" s="35">
        <f t="shared" si="77"/>
        <v>14681.196619999999</v>
      </c>
      <c r="G173" s="35">
        <f t="shared" si="78"/>
        <v>14809.615849999998</v>
      </c>
      <c r="H173" s="32">
        <f t="shared" si="73"/>
        <v>43.68252861407862</v>
      </c>
    </row>
    <row r="174" spans="1:8" s="28" customFormat="1" ht="11.25" customHeight="1" x14ac:dyDescent="0.2">
      <c r="A174" s="34" t="s">
        <v>318</v>
      </c>
      <c r="B174" s="35">
        <v>37590</v>
      </c>
      <c r="C174" s="35">
        <v>20082.211059999998</v>
      </c>
      <c r="D174" s="35">
        <v>2987.4944500000001</v>
      </c>
      <c r="E174" s="35">
        <f t="shared" si="76"/>
        <v>23069.70551</v>
      </c>
      <c r="F174" s="35">
        <f t="shared" si="77"/>
        <v>14520.29449</v>
      </c>
      <c r="G174" s="35">
        <f t="shared" si="78"/>
        <v>17507.788940000002</v>
      </c>
      <c r="H174" s="32">
        <f t="shared" si="73"/>
        <v>61.371922080340511</v>
      </c>
    </row>
    <row r="175" spans="1:8" s="28" customFormat="1" ht="11.25" customHeight="1" x14ac:dyDescent="0.2">
      <c r="A175" s="34" t="s">
        <v>205</v>
      </c>
      <c r="B175" s="35">
        <v>8895</v>
      </c>
      <c r="C175" s="35">
        <v>7307.9893600000005</v>
      </c>
      <c r="D175" s="35">
        <v>286.69567999999998</v>
      </c>
      <c r="E175" s="35">
        <f t="shared" si="76"/>
        <v>7594.6850400000003</v>
      </c>
      <c r="F175" s="35">
        <f t="shared" si="77"/>
        <v>1300.3149599999997</v>
      </c>
      <c r="G175" s="35">
        <f t="shared" si="78"/>
        <v>1587.0106399999995</v>
      </c>
      <c r="H175" s="32">
        <f t="shared" si="73"/>
        <v>85.381506913996631</v>
      </c>
    </row>
    <row r="176" spans="1:8" s="28" customFormat="1" ht="11.25" customHeight="1" x14ac:dyDescent="0.2">
      <c r="A176" s="34" t="s">
        <v>206</v>
      </c>
      <c r="B176" s="35">
        <v>9919</v>
      </c>
      <c r="C176" s="35">
        <v>7346.7612499999996</v>
      </c>
      <c r="D176" s="35">
        <v>66.226160000000007</v>
      </c>
      <c r="E176" s="35">
        <f t="shared" si="76"/>
        <v>7412.9874099999997</v>
      </c>
      <c r="F176" s="35">
        <f t="shared" si="77"/>
        <v>2506.0125900000003</v>
      </c>
      <c r="G176" s="35">
        <f t="shared" si="78"/>
        <v>2572.2387500000004</v>
      </c>
      <c r="H176" s="32">
        <f t="shared" si="73"/>
        <v>74.735229458614782</v>
      </c>
    </row>
    <row r="177" spans="1:8" s="28" customFormat="1" ht="11.25" customHeight="1" x14ac:dyDescent="0.2">
      <c r="A177" s="34" t="s">
        <v>207</v>
      </c>
      <c r="B177" s="35">
        <v>36478</v>
      </c>
      <c r="C177" s="35">
        <v>15917.494490000001</v>
      </c>
      <c r="D177" s="35">
        <v>168.14136999999999</v>
      </c>
      <c r="E177" s="35">
        <f t="shared" si="76"/>
        <v>16085.63586</v>
      </c>
      <c r="F177" s="35">
        <f t="shared" si="77"/>
        <v>20392.364139999998</v>
      </c>
      <c r="G177" s="35">
        <f t="shared" si="78"/>
        <v>20560.505509999999</v>
      </c>
      <c r="H177" s="32">
        <f t="shared" si="73"/>
        <v>44.096814134546854</v>
      </c>
    </row>
    <row r="178" spans="1:8" s="28" customFormat="1" ht="11.25" customHeight="1" x14ac:dyDescent="0.2">
      <c r="A178" s="34" t="s">
        <v>208</v>
      </c>
      <c r="B178" s="35">
        <v>172581</v>
      </c>
      <c r="C178" s="35">
        <v>120574.55854</v>
      </c>
      <c r="D178" s="35">
        <v>9120.7811999999994</v>
      </c>
      <c r="E178" s="35">
        <f t="shared" si="76"/>
        <v>129695.33974</v>
      </c>
      <c r="F178" s="35">
        <f t="shared" si="77"/>
        <v>42885.660260000004</v>
      </c>
      <c r="G178" s="35">
        <f t="shared" si="78"/>
        <v>52006.441460000002</v>
      </c>
      <c r="H178" s="32">
        <f t="shared" si="73"/>
        <v>75.150416175592909</v>
      </c>
    </row>
    <row r="179" spans="1:8" s="28" customFormat="1" ht="11.25" customHeight="1" x14ac:dyDescent="0.2">
      <c r="A179" s="34" t="s">
        <v>209</v>
      </c>
      <c r="B179" s="35">
        <v>23895</v>
      </c>
      <c r="C179" s="35">
        <v>23892.903610000001</v>
      </c>
      <c r="D179" s="35">
        <v>0</v>
      </c>
      <c r="E179" s="35">
        <f t="shared" si="76"/>
        <v>23892.903610000001</v>
      </c>
      <c r="F179" s="35">
        <f t="shared" si="77"/>
        <v>2.0963899999987916</v>
      </c>
      <c r="G179" s="35">
        <f t="shared" si="78"/>
        <v>2.0963899999987916</v>
      </c>
      <c r="H179" s="32">
        <f t="shared" si="73"/>
        <v>99.991226658296711</v>
      </c>
    </row>
    <row r="180" spans="1:8" s="28" customFormat="1" ht="11.25" customHeight="1" x14ac:dyDescent="0.2">
      <c r="A180" s="42"/>
      <c r="B180" s="39"/>
      <c r="C180" s="38"/>
      <c r="D180" s="39"/>
      <c r="E180" s="38"/>
      <c r="F180" s="38"/>
      <c r="G180" s="38"/>
      <c r="H180" s="32" t="str">
        <f t="shared" si="73"/>
        <v/>
      </c>
    </row>
    <row r="181" spans="1:8" s="28" customFormat="1" ht="11.25" customHeight="1" x14ac:dyDescent="0.2">
      <c r="A181" s="30" t="s">
        <v>210</v>
      </c>
      <c r="B181" s="44">
        <f t="shared" ref="B181:C181" si="79">SUM(B182:B184)</f>
        <v>436015.23100000003</v>
      </c>
      <c r="C181" s="44">
        <f t="shared" si="79"/>
        <v>287419.77327999996</v>
      </c>
      <c r="D181" s="44">
        <f t="shared" ref="D181:G181" si="80">SUM(D182:D184)</f>
        <v>15662.032729999999</v>
      </c>
      <c r="E181" s="44">
        <f t="shared" si="80"/>
        <v>303081.80601</v>
      </c>
      <c r="F181" s="44">
        <f t="shared" si="80"/>
        <v>132933.42499000003</v>
      </c>
      <c r="G181" s="44">
        <f t="shared" si="80"/>
        <v>148595.45772000001</v>
      </c>
      <c r="H181" s="32">
        <f t="shared" si="73"/>
        <v>69.511747402695661</v>
      </c>
    </row>
    <row r="182" spans="1:8" s="28" customFormat="1" ht="11.25" customHeight="1" x14ac:dyDescent="0.2">
      <c r="A182" s="34" t="s">
        <v>185</v>
      </c>
      <c r="B182" s="35">
        <v>392606</v>
      </c>
      <c r="C182" s="35">
        <v>255591.31014999998</v>
      </c>
      <c r="D182" s="35">
        <v>13660.528710000001</v>
      </c>
      <c r="E182" s="35">
        <f t="shared" ref="E182:E185" si="81">C182+D182</f>
        <v>269251.83885999996</v>
      </c>
      <c r="F182" s="35">
        <f>B182-E182</f>
        <v>123354.16114000004</v>
      </c>
      <c r="G182" s="35">
        <f>B182-C182</f>
        <v>137014.68985000002</v>
      </c>
      <c r="H182" s="32">
        <f t="shared" si="73"/>
        <v>68.580673463981697</v>
      </c>
    </row>
    <row r="183" spans="1:8" s="28" customFormat="1" ht="11.4" customHeight="1" x14ac:dyDescent="0.2">
      <c r="A183" s="34" t="s">
        <v>211</v>
      </c>
      <c r="B183" s="35">
        <v>13857.938</v>
      </c>
      <c r="C183" s="35">
        <v>11947.38824</v>
      </c>
      <c r="D183" s="35">
        <v>166.69358</v>
      </c>
      <c r="E183" s="35">
        <f t="shared" si="81"/>
        <v>12114.081819999999</v>
      </c>
      <c r="F183" s="35">
        <f>B183-E183</f>
        <v>1743.8561800000007</v>
      </c>
      <c r="G183" s="35">
        <f>B183-C183</f>
        <v>1910.5497599999999</v>
      </c>
      <c r="H183" s="32">
        <f t="shared" si="73"/>
        <v>87.416192942990506</v>
      </c>
    </row>
    <row r="184" spans="1:8" s="28" customFormat="1" ht="11.25" customHeight="1" x14ac:dyDescent="0.2">
      <c r="A184" s="34" t="s">
        <v>212</v>
      </c>
      <c r="B184" s="35">
        <v>29551.293000000001</v>
      </c>
      <c r="C184" s="35">
        <v>19881.07489</v>
      </c>
      <c r="D184" s="35">
        <v>1834.81044</v>
      </c>
      <c r="E184" s="35">
        <f t="shared" si="81"/>
        <v>21715.885330000001</v>
      </c>
      <c r="F184" s="35">
        <f>B184-E184</f>
        <v>7835.4076700000005</v>
      </c>
      <c r="G184" s="35">
        <f>B184-C184</f>
        <v>9670.2181100000016</v>
      </c>
      <c r="H184" s="32">
        <f t="shared" si="73"/>
        <v>73.485398185453349</v>
      </c>
    </row>
    <row r="185" spans="1:8" s="28" customFormat="1" ht="11.25" customHeight="1" x14ac:dyDescent="0.2">
      <c r="A185" s="46" t="s">
        <v>319</v>
      </c>
      <c r="B185" s="35">
        <v>0</v>
      </c>
      <c r="C185" s="35">
        <v>0</v>
      </c>
      <c r="D185" s="35">
        <v>0</v>
      </c>
      <c r="E185" s="35">
        <f t="shared" si="81"/>
        <v>0</v>
      </c>
      <c r="F185" s="35">
        <f>B185-E185</f>
        <v>0</v>
      </c>
      <c r="G185" s="35">
        <f>B185-C185</f>
        <v>0</v>
      </c>
      <c r="H185" s="32" t="str">
        <f t="shared" si="73"/>
        <v/>
      </c>
    </row>
    <row r="186" spans="1:8" s="28" customFormat="1" ht="11.25" customHeight="1" x14ac:dyDescent="0.2">
      <c r="A186" s="42" t="s">
        <v>213</v>
      </c>
      <c r="B186" s="38"/>
      <c r="C186" s="38"/>
      <c r="D186" s="38"/>
      <c r="E186" s="38"/>
      <c r="F186" s="38"/>
      <c r="G186" s="38"/>
      <c r="H186" s="32" t="str">
        <f t="shared" si="73"/>
        <v/>
      </c>
    </row>
    <row r="187" spans="1:8" s="28" customFormat="1" ht="11.25" customHeight="1" x14ac:dyDescent="0.2">
      <c r="A187" s="30" t="s">
        <v>214</v>
      </c>
      <c r="B187" s="40">
        <f t="shared" ref="B187:G187" si="82">SUM(B188:B193)</f>
        <v>901186.28300000005</v>
      </c>
      <c r="C187" s="40">
        <f t="shared" si="82"/>
        <v>827357.94585000013</v>
      </c>
      <c r="D187" s="40">
        <f t="shared" si="82"/>
        <v>25993.108520000002</v>
      </c>
      <c r="E187" s="44">
        <f t="shared" si="82"/>
        <v>853351.05437000014</v>
      </c>
      <c r="F187" s="44">
        <f t="shared" si="82"/>
        <v>47835.228629999925</v>
      </c>
      <c r="G187" s="44">
        <f t="shared" si="82"/>
        <v>73828.337149999948</v>
      </c>
      <c r="H187" s="32">
        <f t="shared" si="73"/>
        <v>94.69197106831686</v>
      </c>
    </row>
    <row r="188" spans="1:8" s="28" customFormat="1" ht="11.25" customHeight="1" x14ac:dyDescent="0.2">
      <c r="A188" s="34" t="s">
        <v>185</v>
      </c>
      <c r="B188" s="35">
        <v>711339.68</v>
      </c>
      <c r="C188" s="35">
        <v>671369.23113000009</v>
      </c>
      <c r="D188" s="35">
        <v>14986.138120000001</v>
      </c>
      <c r="E188" s="35">
        <f t="shared" ref="E188:E193" si="83">C188+D188</f>
        <v>686355.36925000011</v>
      </c>
      <c r="F188" s="35">
        <f t="shared" ref="F188:F193" si="84">B188-E188</f>
        <v>24984.310749999946</v>
      </c>
      <c r="G188" s="35">
        <f t="shared" ref="G188:G193" si="85">B188-C188</f>
        <v>39970.448869999964</v>
      </c>
      <c r="H188" s="32">
        <f t="shared" si="73"/>
        <v>96.487710238517849</v>
      </c>
    </row>
    <row r="189" spans="1:8" s="28" customFormat="1" ht="11.25" customHeight="1" x14ac:dyDescent="0.2">
      <c r="A189" s="34" t="s">
        <v>215</v>
      </c>
      <c r="B189" s="35">
        <v>46285.603000000003</v>
      </c>
      <c r="C189" s="35">
        <v>37894.987520000002</v>
      </c>
      <c r="D189" s="35">
        <v>2815.8264900000004</v>
      </c>
      <c r="E189" s="35">
        <f t="shared" si="83"/>
        <v>40710.814010000002</v>
      </c>
      <c r="F189" s="35">
        <f t="shared" si="84"/>
        <v>5574.7889900000009</v>
      </c>
      <c r="G189" s="35">
        <f t="shared" si="85"/>
        <v>8390.6154800000004</v>
      </c>
      <c r="H189" s="32">
        <f t="shared" si="73"/>
        <v>87.95567384095655</v>
      </c>
    </row>
    <row r="190" spans="1:8" s="28" customFormat="1" ht="11.25" customHeight="1" x14ac:dyDescent="0.2">
      <c r="A190" s="34" t="s">
        <v>216</v>
      </c>
      <c r="B190" s="35">
        <v>10230</v>
      </c>
      <c r="C190" s="35">
        <v>5585.6545900000001</v>
      </c>
      <c r="D190" s="35">
        <v>147.12197</v>
      </c>
      <c r="E190" s="35">
        <f t="shared" si="83"/>
        <v>5732.7765600000002</v>
      </c>
      <c r="F190" s="35">
        <f t="shared" si="84"/>
        <v>4497.2234399999998</v>
      </c>
      <c r="G190" s="35">
        <f t="shared" si="85"/>
        <v>4644.3454099999999</v>
      </c>
      <c r="H190" s="32">
        <f t="shared" si="73"/>
        <v>56.038871554252204</v>
      </c>
    </row>
    <row r="191" spans="1:8" s="28" customFormat="1" ht="11.25" customHeight="1" x14ac:dyDescent="0.2">
      <c r="A191" s="34" t="s">
        <v>217</v>
      </c>
      <c r="B191" s="35">
        <v>14450</v>
      </c>
      <c r="C191" s="35">
        <v>14265.51535</v>
      </c>
      <c r="D191" s="35">
        <v>54.77196</v>
      </c>
      <c r="E191" s="35">
        <f t="shared" si="83"/>
        <v>14320.28731</v>
      </c>
      <c r="F191" s="35">
        <f t="shared" si="84"/>
        <v>129.71269000000029</v>
      </c>
      <c r="G191" s="35">
        <f t="shared" si="85"/>
        <v>184.48465000000033</v>
      </c>
      <c r="H191" s="32">
        <f t="shared" si="73"/>
        <v>99.102334325259505</v>
      </c>
    </row>
    <row r="192" spans="1:8" s="28" customFormat="1" ht="11.25" customHeight="1" x14ac:dyDescent="0.2">
      <c r="A192" s="34" t="s">
        <v>218</v>
      </c>
      <c r="B192" s="35">
        <v>18910</v>
      </c>
      <c r="C192" s="35">
        <v>10483.943449999999</v>
      </c>
      <c r="D192" s="35">
        <v>1435.4720300000001</v>
      </c>
      <c r="E192" s="35">
        <f t="shared" si="83"/>
        <v>11919.41548</v>
      </c>
      <c r="F192" s="35">
        <f t="shared" si="84"/>
        <v>6990.5845200000003</v>
      </c>
      <c r="G192" s="35">
        <f t="shared" si="85"/>
        <v>8426.0565500000012</v>
      </c>
      <c r="H192" s="32">
        <f t="shared" si="73"/>
        <v>63.032339925965097</v>
      </c>
    </row>
    <row r="193" spans="1:8" s="28" customFormat="1" ht="11.4" x14ac:dyDescent="0.2">
      <c r="A193" s="34" t="s">
        <v>219</v>
      </c>
      <c r="B193" s="35">
        <v>99971</v>
      </c>
      <c r="C193" s="35">
        <v>87758.613810000024</v>
      </c>
      <c r="D193" s="35">
        <v>6553.7779499999997</v>
      </c>
      <c r="E193" s="35">
        <f t="shared" si="83"/>
        <v>94312.391760000028</v>
      </c>
      <c r="F193" s="35">
        <f t="shared" si="84"/>
        <v>5658.6082399999723</v>
      </c>
      <c r="G193" s="35">
        <f t="shared" si="85"/>
        <v>12212.386189999976</v>
      </c>
      <c r="H193" s="32">
        <f t="shared" si="73"/>
        <v>94.339750287583428</v>
      </c>
    </row>
    <row r="194" spans="1:8" s="28" customFormat="1" ht="11.4" x14ac:dyDescent="0.2">
      <c r="A194" s="42"/>
      <c r="B194" s="38"/>
      <c r="C194" s="38"/>
      <c r="D194" s="38"/>
      <c r="E194" s="38"/>
      <c r="F194" s="38"/>
      <c r="G194" s="38"/>
      <c r="H194" s="32" t="str">
        <f t="shared" si="73"/>
        <v/>
      </c>
    </row>
    <row r="195" spans="1:8" s="28" customFormat="1" ht="11.25" customHeight="1" x14ac:dyDescent="0.2">
      <c r="A195" s="30" t="s">
        <v>220</v>
      </c>
      <c r="B195" s="49">
        <f t="shared" ref="B195:C195" si="86">SUM(B196:B202)</f>
        <v>12189701.696999999</v>
      </c>
      <c r="C195" s="49">
        <f t="shared" si="86"/>
        <v>6963906.9772199979</v>
      </c>
      <c r="D195" s="49">
        <f t="shared" ref="D195:G195" si="87">SUM(D196:D202)</f>
        <v>252783.01816000001</v>
      </c>
      <c r="E195" s="101">
        <f t="shared" si="87"/>
        <v>7216689.9953799974</v>
      </c>
      <c r="F195" s="101">
        <f t="shared" si="87"/>
        <v>4973011.7016200013</v>
      </c>
      <c r="G195" s="101">
        <f t="shared" si="87"/>
        <v>5225794.7197800018</v>
      </c>
      <c r="H195" s="32">
        <f t="shared" si="73"/>
        <v>59.203171453786219</v>
      </c>
    </row>
    <row r="196" spans="1:8" s="28" customFormat="1" ht="11.25" customHeight="1" x14ac:dyDescent="0.2">
      <c r="A196" s="34" t="s">
        <v>185</v>
      </c>
      <c r="B196" s="35">
        <v>8779930</v>
      </c>
      <c r="C196" s="35">
        <v>4356567.4562699981</v>
      </c>
      <c r="D196" s="35">
        <v>163578.78489000001</v>
      </c>
      <c r="E196" s="35">
        <f t="shared" ref="E196:E202" si="88">C196+D196</f>
        <v>4520146.2411599979</v>
      </c>
      <c r="F196" s="35">
        <f t="shared" ref="F196:F202" si="89">B196-E196</f>
        <v>4259783.7588400021</v>
      </c>
      <c r="G196" s="35">
        <f t="shared" ref="G196:G202" si="90">B196-C196</f>
        <v>4423362.5437300019</v>
      </c>
      <c r="H196" s="32">
        <f t="shared" ref="H196:H227" si="91">IFERROR(E196/B196*100,"")</f>
        <v>51.482713884507028</v>
      </c>
    </row>
    <row r="197" spans="1:8" s="28" customFormat="1" ht="11.25" customHeight="1" x14ac:dyDescent="0.2">
      <c r="A197" s="34" t="s">
        <v>221</v>
      </c>
      <c r="B197" s="35">
        <v>35214.156999999999</v>
      </c>
      <c r="C197" s="35">
        <v>27856.889510000001</v>
      </c>
      <c r="D197" s="35">
        <v>5674.6765999999998</v>
      </c>
      <c r="E197" s="35">
        <f t="shared" si="88"/>
        <v>33531.56611</v>
      </c>
      <c r="F197" s="35">
        <f t="shared" si="89"/>
        <v>1682.5908899999995</v>
      </c>
      <c r="G197" s="35">
        <f t="shared" si="90"/>
        <v>7357.2674899999984</v>
      </c>
      <c r="H197" s="32">
        <f t="shared" si="91"/>
        <v>95.221833962971203</v>
      </c>
    </row>
    <row r="198" spans="1:8" s="28" customFormat="1" ht="11.25" customHeight="1" x14ac:dyDescent="0.2">
      <c r="A198" s="34" t="s">
        <v>222</v>
      </c>
      <c r="B198" s="35">
        <v>120214</v>
      </c>
      <c r="C198" s="35">
        <v>98669.360769999985</v>
      </c>
      <c r="D198" s="35">
        <v>4044.6600099999996</v>
      </c>
      <c r="E198" s="35">
        <f t="shared" si="88"/>
        <v>102714.02077999999</v>
      </c>
      <c r="F198" s="35">
        <f t="shared" si="89"/>
        <v>17499.979220000008</v>
      </c>
      <c r="G198" s="35">
        <f t="shared" si="90"/>
        <v>21544.639230000015</v>
      </c>
      <c r="H198" s="32">
        <f t="shared" si="91"/>
        <v>85.442644600462501</v>
      </c>
    </row>
    <row r="199" spans="1:8" s="28" customFormat="1" ht="11.25" customHeight="1" x14ac:dyDescent="0.2">
      <c r="A199" s="34" t="s">
        <v>223</v>
      </c>
      <c r="B199" s="35">
        <v>5001</v>
      </c>
      <c r="C199" s="35">
        <v>3768.8425099999999</v>
      </c>
      <c r="D199" s="35">
        <v>1.3220000000000001</v>
      </c>
      <c r="E199" s="35">
        <f t="shared" si="88"/>
        <v>3770.1645100000001</v>
      </c>
      <c r="F199" s="35">
        <f t="shared" si="89"/>
        <v>1230.8354899999999</v>
      </c>
      <c r="G199" s="35">
        <f t="shared" si="90"/>
        <v>1232.1574900000001</v>
      </c>
      <c r="H199" s="32">
        <f t="shared" si="91"/>
        <v>75.388212557488501</v>
      </c>
    </row>
    <row r="200" spans="1:8" s="28" customFormat="1" ht="11.25" customHeight="1" x14ac:dyDescent="0.2">
      <c r="A200" s="34" t="s">
        <v>224</v>
      </c>
      <c r="B200" s="35">
        <v>164456.13099999999</v>
      </c>
      <c r="C200" s="35">
        <v>116005.74491000001</v>
      </c>
      <c r="D200" s="35">
        <v>6361.9636100000007</v>
      </c>
      <c r="E200" s="35">
        <f t="shared" si="88"/>
        <v>122367.70852000001</v>
      </c>
      <c r="F200" s="35">
        <f t="shared" si="89"/>
        <v>42088.422479999979</v>
      </c>
      <c r="G200" s="35">
        <f t="shared" si="90"/>
        <v>48450.386089999985</v>
      </c>
      <c r="H200" s="32">
        <f t="shared" si="91"/>
        <v>74.407507811308065</v>
      </c>
    </row>
    <row r="201" spans="1:8" s="28" customFormat="1" ht="11.25" customHeight="1" x14ac:dyDescent="0.2">
      <c r="A201" s="34" t="s">
        <v>225</v>
      </c>
      <c r="B201" s="35">
        <v>3080011.409</v>
      </c>
      <c r="C201" s="35">
        <v>2356453.6582300002</v>
      </c>
      <c r="D201" s="35">
        <v>73010.644209999999</v>
      </c>
      <c r="E201" s="35">
        <f t="shared" si="88"/>
        <v>2429464.3024400002</v>
      </c>
      <c r="F201" s="35">
        <f t="shared" si="89"/>
        <v>650547.10655999975</v>
      </c>
      <c r="G201" s="35">
        <f t="shared" si="90"/>
        <v>723557.75076999981</v>
      </c>
      <c r="H201" s="32">
        <f t="shared" si="91"/>
        <v>78.878418935103383</v>
      </c>
    </row>
    <row r="202" spans="1:8" s="28" customFormat="1" ht="11.25" customHeight="1" x14ac:dyDescent="0.2">
      <c r="A202" s="34" t="s">
        <v>226</v>
      </c>
      <c r="B202" s="35">
        <v>4875</v>
      </c>
      <c r="C202" s="35">
        <v>4585.0250199999991</v>
      </c>
      <c r="D202" s="35">
        <v>110.96683999999999</v>
      </c>
      <c r="E202" s="35">
        <f t="shared" si="88"/>
        <v>4695.9918599999992</v>
      </c>
      <c r="F202" s="35">
        <f t="shared" si="89"/>
        <v>179.00814000000082</v>
      </c>
      <c r="G202" s="35">
        <f t="shared" si="90"/>
        <v>289.97498000000087</v>
      </c>
      <c r="H202" s="32">
        <f t="shared" si="91"/>
        <v>96.328038153846137</v>
      </c>
    </row>
    <row r="203" spans="1:8" s="28" customFormat="1" ht="11.25" customHeight="1" x14ac:dyDescent="0.2">
      <c r="A203" s="42"/>
      <c r="B203" s="38"/>
      <c r="C203" s="38"/>
      <c r="D203" s="38"/>
      <c r="E203" s="38"/>
      <c r="F203" s="38"/>
      <c r="G203" s="38"/>
      <c r="H203" s="32" t="str">
        <f t="shared" si="91"/>
        <v/>
      </c>
    </row>
    <row r="204" spans="1:8" s="28" customFormat="1" ht="11.25" customHeight="1" x14ac:dyDescent="0.2">
      <c r="A204" s="30" t="s">
        <v>227</v>
      </c>
      <c r="B204" s="50">
        <f>SUM(B205:B211)</f>
        <v>1379421.0970000001</v>
      </c>
      <c r="C204" s="50">
        <f>SUM(C205:C211)</f>
        <v>1271177.8843</v>
      </c>
      <c r="D204" s="50">
        <f>SUM(D205:D211)</f>
        <v>23208.555069999999</v>
      </c>
      <c r="E204" s="50">
        <f t="shared" ref="E204:G204" si="92">SUM(E205:E211)</f>
        <v>1294386.4393699998</v>
      </c>
      <c r="F204" s="50">
        <f t="shared" si="92"/>
        <v>85034.657630000045</v>
      </c>
      <c r="G204" s="50">
        <f t="shared" si="92"/>
        <v>108243.21270000003</v>
      </c>
      <c r="H204" s="32">
        <f t="shared" si="91"/>
        <v>93.835482303776857</v>
      </c>
    </row>
    <row r="205" spans="1:8" s="28" customFormat="1" ht="11.25" customHeight="1" x14ac:dyDescent="0.2">
      <c r="A205" s="34" t="s">
        <v>185</v>
      </c>
      <c r="B205" s="35">
        <v>218513.09699999989</v>
      </c>
      <c r="C205" s="35">
        <v>174826.23358000006</v>
      </c>
      <c r="D205" s="35">
        <v>14965.006869999999</v>
      </c>
      <c r="E205" s="35">
        <f t="shared" ref="E205:E211" si="93">C205+D205</f>
        <v>189791.24045000007</v>
      </c>
      <c r="F205" s="35">
        <f t="shared" ref="F205:F211" si="94">B205-E205</f>
        <v>28721.856549999822</v>
      </c>
      <c r="G205" s="35">
        <f t="shared" ref="G205:G211" si="95">B205-C205</f>
        <v>43686.863419999834</v>
      </c>
      <c r="H205" s="32">
        <f t="shared" si="91"/>
        <v>86.855773432198518</v>
      </c>
    </row>
    <row r="206" spans="1:8" s="28" customFormat="1" ht="11.25" customHeight="1" x14ac:dyDescent="0.2">
      <c r="A206" s="34" t="s">
        <v>228</v>
      </c>
      <c r="B206" s="35">
        <v>4463</v>
      </c>
      <c r="C206" s="35">
        <v>2795.48263</v>
      </c>
      <c r="D206" s="35">
        <v>220.22307000000001</v>
      </c>
      <c r="E206" s="35">
        <f t="shared" si="93"/>
        <v>3015.7057</v>
      </c>
      <c r="F206" s="35">
        <f t="shared" si="94"/>
        <v>1447.2943</v>
      </c>
      <c r="G206" s="35">
        <f t="shared" si="95"/>
        <v>1667.51737</v>
      </c>
      <c r="H206" s="32">
        <f t="shared" si="91"/>
        <v>67.571268205243101</v>
      </c>
    </row>
    <row r="207" spans="1:8" s="28" customFormat="1" ht="11.25" customHeight="1" x14ac:dyDescent="0.2">
      <c r="A207" s="34" t="s">
        <v>229</v>
      </c>
      <c r="B207" s="35">
        <v>27478</v>
      </c>
      <c r="C207" s="35">
        <v>27428.82878</v>
      </c>
      <c r="D207" s="35">
        <v>0</v>
      </c>
      <c r="E207" s="35">
        <f t="shared" si="93"/>
        <v>27428.82878</v>
      </c>
      <c r="F207" s="35">
        <f t="shared" si="94"/>
        <v>49.171220000000176</v>
      </c>
      <c r="G207" s="35">
        <f t="shared" si="95"/>
        <v>49.171220000000176</v>
      </c>
      <c r="H207" s="32">
        <f t="shared" si="91"/>
        <v>99.821052405560806</v>
      </c>
    </row>
    <row r="208" spans="1:8" s="28" customFormat="1" ht="11.25" customHeight="1" x14ac:dyDescent="0.2">
      <c r="A208" s="34" t="s">
        <v>230</v>
      </c>
      <c r="B208" s="35">
        <v>7604</v>
      </c>
      <c r="C208" s="35">
        <v>6682.85329</v>
      </c>
      <c r="D208" s="35">
        <v>181.55616000000001</v>
      </c>
      <c r="E208" s="35">
        <f t="shared" si="93"/>
        <v>6864.4094500000001</v>
      </c>
      <c r="F208" s="35">
        <f t="shared" si="94"/>
        <v>739.59054999999989</v>
      </c>
      <c r="G208" s="35">
        <f t="shared" si="95"/>
        <v>921.14670999999998</v>
      </c>
      <c r="H208" s="32">
        <f t="shared" si="91"/>
        <v>90.27366451867438</v>
      </c>
    </row>
    <row r="209" spans="1:8" s="28" customFormat="1" ht="11.25" customHeight="1" x14ac:dyDescent="0.2">
      <c r="A209" s="34" t="s">
        <v>231</v>
      </c>
      <c r="B209" s="35">
        <v>12292</v>
      </c>
      <c r="C209" s="35">
        <v>11469.83496</v>
      </c>
      <c r="D209" s="35">
        <v>88.63</v>
      </c>
      <c r="E209" s="35">
        <f t="shared" si="93"/>
        <v>11558.464959999999</v>
      </c>
      <c r="F209" s="35">
        <f t="shared" si="94"/>
        <v>733.53504000000066</v>
      </c>
      <c r="G209" s="35">
        <f t="shared" si="95"/>
        <v>822.16503999999986</v>
      </c>
      <c r="H209" s="32">
        <f t="shared" si="91"/>
        <v>94.032419134396349</v>
      </c>
    </row>
    <row r="210" spans="1:8" s="28" customFormat="1" ht="11.25" customHeight="1" x14ac:dyDescent="0.2">
      <c r="A210" s="34" t="s">
        <v>232</v>
      </c>
      <c r="B210" s="35">
        <v>1033351.0000000001</v>
      </c>
      <c r="C210" s="35">
        <v>993956.1227399999</v>
      </c>
      <c r="D210" s="35">
        <v>4715.0586000000003</v>
      </c>
      <c r="E210" s="35">
        <f t="shared" si="93"/>
        <v>998671.18133999989</v>
      </c>
      <c r="F210" s="35">
        <f t="shared" si="94"/>
        <v>34679.818660000223</v>
      </c>
      <c r="G210" s="35">
        <f t="shared" si="95"/>
        <v>39394.877260000212</v>
      </c>
      <c r="H210" s="32">
        <f t="shared" si="91"/>
        <v>96.64394589447339</v>
      </c>
    </row>
    <row r="211" spans="1:8" s="28" customFormat="1" ht="11.25" customHeight="1" x14ac:dyDescent="0.2">
      <c r="A211" s="34" t="s">
        <v>233</v>
      </c>
      <c r="B211" s="35">
        <v>75720</v>
      </c>
      <c r="C211" s="35">
        <v>54018.528320000005</v>
      </c>
      <c r="D211" s="35">
        <v>3038.0803699999997</v>
      </c>
      <c r="E211" s="35">
        <f t="shared" si="93"/>
        <v>57056.608690000008</v>
      </c>
      <c r="F211" s="35">
        <f t="shared" si="94"/>
        <v>18663.391309999992</v>
      </c>
      <c r="G211" s="35">
        <f t="shared" si="95"/>
        <v>21701.471679999995</v>
      </c>
      <c r="H211" s="32">
        <f t="shared" si="91"/>
        <v>75.352098111463292</v>
      </c>
    </row>
    <row r="212" spans="1:8" s="28" customFormat="1" ht="11.25" customHeight="1" x14ac:dyDescent="0.2">
      <c r="A212" s="42"/>
      <c r="B212" s="38"/>
      <c r="C212" s="38"/>
      <c r="D212" s="38"/>
      <c r="E212" s="38"/>
      <c r="F212" s="38"/>
      <c r="G212" s="38"/>
      <c r="H212" s="32" t="str">
        <f t="shared" si="91"/>
        <v/>
      </c>
    </row>
    <row r="213" spans="1:8" s="28" customFormat="1" ht="11.25" customHeight="1" x14ac:dyDescent="0.2">
      <c r="A213" s="30" t="s">
        <v>320</v>
      </c>
      <c r="B213" s="49">
        <f>SUM(B214:B217)</f>
        <v>155507</v>
      </c>
      <c r="C213" s="49">
        <f>SUM(C214:C217)</f>
        <v>143852.59232</v>
      </c>
      <c r="D213" s="49">
        <f>SUM(D214:D217)</f>
        <v>2769.0832799999998</v>
      </c>
      <c r="E213" s="49">
        <f t="shared" ref="E213:G213" si="96">SUM(E214:E217)</f>
        <v>146621.67560000002</v>
      </c>
      <c r="F213" s="49">
        <f t="shared" si="96"/>
        <v>8885.3243999999831</v>
      </c>
      <c r="G213" s="49">
        <f t="shared" si="96"/>
        <v>11654.407679999989</v>
      </c>
      <c r="H213" s="32">
        <f t="shared" si="91"/>
        <v>94.286222227938296</v>
      </c>
    </row>
    <row r="214" spans="1:8" s="28" customFormat="1" ht="11.25" customHeight="1" x14ac:dyDescent="0.2">
      <c r="A214" s="34" t="s">
        <v>321</v>
      </c>
      <c r="B214" s="35">
        <v>66036</v>
      </c>
      <c r="C214" s="35">
        <v>58459.671120000006</v>
      </c>
      <c r="D214" s="35">
        <v>701.96580999999969</v>
      </c>
      <c r="E214" s="35">
        <f t="shared" ref="E214:E217" si="97">C214+D214</f>
        <v>59161.636930000008</v>
      </c>
      <c r="F214" s="35">
        <f>B214-E214</f>
        <v>6874.3630699999921</v>
      </c>
      <c r="G214" s="35">
        <f>B214-C214</f>
        <v>7576.3288799999937</v>
      </c>
      <c r="H214" s="32">
        <f t="shared" si="91"/>
        <v>89.58997657338422</v>
      </c>
    </row>
    <row r="215" spans="1:8" s="28" customFormat="1" ht="11.25" customHeight="1" x14ac:dyDescent="0.2">
      <c r="A215" s="34" t="s">
        <v>234</v>
      </c>
      <c r="B215" s="35">
        <v>69844</v>
      </c>
      <c r="C215" s="35">
        <v>67911.547760000001</v>
      </c>
      <c r="D215" s="35">
        <v>1684.7746000000002</v>
      </c>
      <c r="E215" s="35">
        <f t="shared" si="97"/>
        <v>69596.322360000006</v>
      </c>
      <c r="F215" s="35">
        <f>B215-E215</f>
        <v>247.67763999999443</v>
      </c>
      <c r="G215" s="35">
        <f>B215-C215</f>
        <v>1932.4522399999987</v>
      </c>
      <c r="H215" s="32">
        <f t="shared" si="91"/>
        <v>99.645384514059913</v>
      </c>
    </row>
    <row r="216" spans="1:8" s="28" customFormat="1" ht="11.25" customHeight="1" x14ac:dyDescent="0.2">
      <c r="A216" s="34" t="s">
        <v>235</v>
      </c>
      <c r="B216" s="35">
        <v>0</v>
      </c>
      <c r="C216" s="35">
        <v>0</v>
      </c>
      <c r="D216" s="35">
        <v>0</v>
      </c>
      <c r="E216" s="35">
        <f t="shared" si="97"/>
        <v>0</v>
      </c>
      <c r="F216" s="35">
        <f>B216-E216</f>
        <v>0</v>
      </c>
      <c r="G216" s="35">
        <f>B216-C216</f>
        <v>0</v>
      </c>
      <c r="H216" s="32" t="str">
        <f t="shared" si="91"/>
        <v/>
      </c>
    </row>
    <row r="217" spans="1:8" s="28" customFormat="1" ht="11.25" customHeight="1" x14ac:dyDescent="0.2">
      <c r="A217" s="34" t="s">
        <v>236</v>
      </c>
      <c r="B217" s="35">
        <v>19627</v>
      </c>
      <c r="C217" s="35">
        <v>17481.373440000003</v>
      </c>
      <c r="D217" s="35">
        <v>382.34287</v>
      </c>
      <c r="E217" s="35">
        <f t="shared" si="97"/>
        <v>17863.716310000003</v>
      </c>
      <c r="F217" s="35">
        <f>B217-E217</f>
        <v>1763.2836899999966</v>
      </c>
      <c r="G217" s="35">
        <f>B217-C217</f>
        <v>2145.626559999997</v>
      </c>
      <c r="H217" s="32">
        <f t="shared" si="91"/>
        <v>91.016030519182777</v>
      </c>
    </row>
    <row r="218" spans="1:8" s="28" customFormat="1" ht="11.25" customHeight="1" x14ac:dyDescent="0.2">
      <c r="A218" s="42"/>
      <c r="B218" s="35"/>
      <c r="C218" s="36"/>
      <c r="D218" s="35"/>
      <c r="E218" s="36"/>
      <c r="F218" s="36"/>
      <c r="G218" s="36"/>
      <c r="H218" s="32" t="str">
        <f t="shared" si="91"/>
        <v/>
      </c>
    </row>
    <row r="219" spans="1:8" s="28" customFormat="1" ht="11.25" customHeight="1" x14ac:dyDescent="0.2">
      <c r="A219" s="30" t="s">
        <v>238</v>
      </c>
      <c r="B219" s="50">
        <f>SUM(B220:B232)+SUM(B237:B250)</f>
        <v>2991617.3983499995</v>
      </c>
      <c r="C219" s="50">
        <f>SUM(C220:C232)+SUM(C237:C250)</f>
        <v>1712810.1681799998</v>
      </c>
      <c r="D219" s="50">
        <f>SUM(D220:D232)+SUM(D237:D250)</f>
        <v>182113.20255999995</v>
      </c>
      <c r="E219" s="50">
        <f t="shared" ref="E219:G219" si="98">SUM(E220:E232)+SUM(E237:E250)</f>
        <v>1894923.3707399997</v>
      </c>
      <c r="F219" s="50">
        <f t="shared" si="98"/>
        <v>1096694.0276100002</v>
      </c>
      <c r="G219" s="50">
        <f t="shared" si="98"/>
        <v>1278807.2301700003</v>
      </c>
      <c r="H219" s="32">
        <f t="shared" si="91"/>
        <v>63.341100094722279</v>
      </c>
    </row>
    <row r="220" spans="1:8" s="28" customFormat="1" ht="11.25" customHeight="1" x14ac:dyDescent="0.2">
      <c r="A220" s="34" t="s">
        <v>239</v>
      </c>
      <c r="B220" s="35">
        <v>36644</v>
      </c>
      <c r="C220" s="35">
        <v>28055.07375</v>
      </c>
      <c r="D220" s="35">
        <v>204.03323999999998</v>
      </c>
      <c r="E220" s="35">
        <f t="shared" ref="E220:E231" si="99">C220+D220</f>
        <v>28259.10699</v>
      </c>
      <c r="F220" s="35">
        <f t="shared" ref="F220:F231" si="100">B220-E220</f>
        <v>8384.8930099999998</v>
      </c>
      <c r="G220" s="35">
        <f t="shared" ref="G220:G231" si="101">B220-C220</f>
        <v>8588.9262500000004</v>
      </c>
      <c r="H220" s="32">
        <f t="shared" si="91"/>
        <v>77.117964714550808</v>
      </c>
    </row>
    <row r="221" spans="1:8" s="28" customFormat="1" ht="11.25" customHeight="1" x14ac:dyDescent="0.2">
      <c r="A221" s="34" t="s">
        <v>240</v>
      </c>
      <c r="B221" s="35">
        <v>19864.743999999999</v>
      </c>
      <c r="C221" s="35">
        <v>13640.086720000001</v>
      </c>
      <c r="D221" s="35">
        <v>100.43983</v>
      </c>
      <c r="E221" s="35">
        <f t="shared" si="99"/>
        <v>13740.52655</v>
      </c>
      <c r="F221" s="35">
        <f t="shared" si="100"/>
        <v>6124.2174499999983</v>
      </c>
      <c r="G221" s="35">
        <f t="shared" si="101"/>
        <v>6224.6572799999976</v>
      </c>
      <c r="H221" s="32">
        <f t="shared" si="91"/>
        <v>69.170418455933785</v>
      </c>
    </row>
    <row r="222" spans="1:8" s="28" customFormat="1" ht="11.25" customHeight="1" x14ac:dyDescent="0.2">
      <c r="A222" s="34" t="s">
        <v>241</v>
      </c>
      <c r="B222" s="35">
        <v>21549</v>
      </c>
      <c r="C222" s="35">
        <v>11079.338460000001</v>
      </c>
      <c r="D222" s="35">
        <v>800.85672999999997</v>
      </c>
      <c r="E222" s="35">
        <f t="shared" si="99"/>
        <v>11880.19519</v>
      </c>
      <c r="F222" s="35">
        <f t="shared" si="100"/>
        <v>9668.8048099999996</v>
      </c>
      <c r="G222" s="35">
        <f t="shared" si="101"/>
        <v>10469.661539999999</v>
      </c>
      <c r="H222" s="32">
        <f t="shared" si="91"/>
        <v>55.131074249385122</v>
      </c>
    </row>
    <row r="223" spans="1:8" s="28" customFormat="1" ht="11.25" customHeight="1" x14ac:dyDescent="0.2">
      <c r="A223" s="34" t="s">
        <v>242</v>
      </c>
      <c r="B223" s="35">
        <v>1089393.89035</v>
      </c>
      <c r="C223" s="35">
        <v>257387.98776999983</v>
      </c>
      <c r="D223" s="35">
        <v>31595.701619999945</v>
      </c>
      <c r="E223" s="35">
        <f t="shared" si="99"/>
        <v>288983.68938999978</v>
      </c>
      <c r="F223" s="35">
        <f t="shared" si="100"/>
        <v>800410.20096000028</v>
      </c>
      <c r="G223" s="35">
        <f t="shared" si="101"/>
        <v>832005.90258000023</v>
      </c>
      <c r="H223" s="32">
        <f t="shared" si="91"/>
        <v>26.52701579748673</v>
      </c>
    </row>
    <row r="224" spans="1:8" s="28" customFormat="1" ht="11.25" customHeight="1" x14ac:dyDescent="0.2">
      <c r="A224" s="34" t="s">
        <v>243</v>
      </c>
      <c r="B224" s="35">
        <v>10600.541999999999</v>
      </c>
      <c r="C224" s="35">
        <v>7794.9052699999993</v>
      </c>
      <c r="D224" s="35">
        <v>192.98804000000001</v>
      </c>
      <c r="E224" s="35">
        <f t="shared" si="99"/>
        <v>7987.8933099999995</v>
      </c>
      <c r="F224" s="35">
        <f t="shared" si="100"/>
        <v>2612.64869</v>
      </c>
      <c r="G224" s="35">
        <f t="shared" si="101"/>
        <v>2805.6367300000002</v>
      </c>
      <c r="H224" s="32">
        <f t="shared" si="91"/>
        <v>75.353631069052881</v>
      </c>
    </row>
    <row r="225" spans="1:8" s="28" customFormat="1" ht="11.25" customHeight="1" x14ac:dyDescent="0.2">
      <c r="A225" s="34" t="s">
        <v>244</v>
      </c>
      <c r="B225" s="35">
        <v>37023.307000000001</v>
      </c>
      <c r="C225" s="35">
        <v>22280.010579999998</v>
      </c>
      <c r="D225" s="35">
        <v>3772.22865</v>
      </c>
      <c r="E225" s="35">
        <f t="shared" si="99"/>
        <v>26052.239229999999</v>
      </c>
      <c r="F225" s="35">
        <f t="shared" si="100"/>
        <v>10971.067770000001</v>
      </c>
      <c r="G225" s="35">
        <f t="shared" si="101"/>
        <v>14743.296420000002</v>
      </c>
      <c r="H225" s="32">
        <f t="shared" si="91"/>
        <v>70.367131790793294</v>
      </c>
    </row>
    <row r="226" spans="1:8" s="28" customFormat="1" ht="11.25" customHeight="1" x14ac:dyDescent="0.2">
      <c r="A226" s="34" t="s">
        <v>245</v>
      </c>
      <c r="B226" s="35">
        <v>88522.198000000004</v>
      </c>
      <c r="C226" s="35">
        <v>55862.596429999998</v>
      </c>
      <c r="D226" s="35">
        <v>996.90185999999994</v>
      </c>
      <c r="E226" s="35">
        <f t="shared" si="99"/>
        <v>56859.498289999996</v>
      </c>
      <c r="F226" s="35">
        <f t="shared" si="100"/>
        <v>31662.699710000008</v>
      </c>
      <c r="G226" s="35">
        <f t="shared" si="101"/>
        <v>32659.601570000006</v>
      </c>
      <c r="H226" s="32">
        <f t="shared" si="91"/>
        <v>64.231909706986713</v>
      </c>
    </row>
    <row r="227" spans="1:8" s="28" customFormat="1" ht="11.25" customHeight="1" x14ac:dyDescent="0.2">
      <c r="A227" s="34" t="s">
        <v>246</v>
      </c>
      <c r="B227" s="35">
        <v>42642</v>
      </c>
      <c r="C227" s="35">
        <v>20268.44024</v>
      </c>
      <c r="D227" s="35">
        <v>3827.9499900000001</v>
      </c>
      <c r="E227" s="35">
        <f t="shared" si="99"/>
        <v>24096.390230000001</v>
      </c>
      <c r="F227" s="35">
        <f t="shared" si="100"/>
        <v>18545.609769999999</v>
      </c>
      <c r="G227" s="35">
        <f t="shared" si="101"/>
        <v>22373.55976</v>
      </c>
      <c r="H227" s="32">
        <f t="shared" si="91"/>
        <v>56.508583626471555</v>
      </c>
    </row>
    <row r="228" spans="1:8" s="28" customFormat="1" ht="11.25" customHeight="1" x14ac:dyDescent="0.2">
      <c r="A228" s="34" t="s">
        <v>247</v>
      </c>
      <c r="B228" s="35">
        <v>20154</v>
      </c>
      <c r="C228" s="35">
        <v>10742.80457</v>
      </c>
      <c r="D228" s="35">
        <v>1652.54862</v>
      </c>
      <c r="E228" s="35">
        <f t="shared" si="99"/>
        <v>12395.35319</v>
      </c>
      <c r="F228" s="35">
        <f t="shared" si="100"/>
        <v>7758.6468100000002</v>
      </c>
      <c r="G228" s="35">
        <f t="shared" si="101"/>
        <v>9411.1954299999998</v>
      </c>
      <c r="H228" s="32">
        <f t="shared" ref="H228:H259" si="102">IFERROR(E228/B228*100,"")</f>
        <v>61.503191376401709</v>
      </c>
    </row>
    <row r="229" spans="1:8" s="28" customFormat="1" ht="11.25" customHeight="1" x14ac:dyDescent="0.2">
      <c r="A229" s="34" t="s">
        <v>248</v>
      </c>
      <c r="B229" s="35">
        <v>34717</v>
      </c>
      <c r="C229" s="35">
        <v>25972.193489999998</v>
      </c>
      <c r="D229" s="35">
        <v>4479.2456900000006</v>
      </c>
      <c r="E229" s="35">
        <f t="shared" si="99"/>
        <v>30451.439179999998</v>
      </c>
      <c r="F229" s="35">
        <f t="shared" si="100"/>
        <v>4265.5608200000024</v>
      </c>
      <c r="G229" s="35">
        <f t="shared" si="101"/>
        <v>8744.8065100000022</v>
      </c>
      <c r="H229" s="32">
        <f t="shared" si="102"/>
        <v>87.713336924273406</v>
      </c>
    </row>
    <row r="230" spans="1:8" s="28" customFormat="1" ht="11.25" customHeight="1" x14ac:dyDescent="0.2">
      <c r="A230" s="34" t="s">
        <v>249</v>
      </c>
      <c r="B230" s="35">
        <v>22959.5</v>
      </c>
      <c r="C230" s="35">
        <v>18349.172710000003</v>
      </c>
      <c r="D230" s="35">
        <v>531.97434999999996</v>
      </c>
      <c r="E230" s="35">
        <f t="shared" si="99"/>
        <v>18881.147060000003</v>
      </c>
      <c r="F230" s="35">
        <f t="shared" si="100"/>
        <v>4078.352939999997</v>
      </c>
      <c r="G230" s="35">
        <f t="shared" si="101"/>
        <v>4610.3272899999974</v>
      </c>
      <c r="H230" s="32">
        <f t="shared" si="102"/>
        <v>82.236751932751162</v>
      </c>
    </row>
    <row r="231" spans="1:8" s="28" customFormat="1" ht="11.25" customHeight="1" x14ac:dyDescent="0.2">
      <c r="A231" s="34" t="s">
        <v>250</v>
      </c>
      <c r="B231" s="35">
        <v>18464</v>
      </c>
      <c r="C231" s="35">
        <v>10621.99379</v>
      </c>
      <c r="D231" s="35">
        <v>1111.9004199999999</v>
      </c>
      <c r="E231" s="35">
        <f t="shared" si="99"/>
        <v>11733.89421</v>
      </c>
      <c r="F231" s="35">
        <f t="shared" si="100"/>
        <v>6730.1057899999996</v>
      </c>
      <c r="G231" s="35">
        <f t="shared" si="101"/>
        <v>7842.0062099999996</v>
      </c>
      <c r="H231" s="32">
        <f t="shared" si="102"/>
        <v>63.550120288128255</v>
      </c>
    </row>
    <row r="232" spans="1:8" s="28" customFormat="1" ht="11.25" customHeight="1" x14ac:dyDescent="0.2">
      <c r="A232" s="34" t="s">
        <v>251</v>
      </c>
      <c r="B232" s="44">
        <f t="shared" ref="B232:C232" si="103">SUM(B233:B236)</f>
        <v>201471.34899999999</v>
      </c>
      <c r="C232" s="44">
        <f t="shared" si="103"/>
        <v>144236.6483</v>
      </c>
      <c r="D232" s="44">
        <f t="shared" ref="D232:G232" si="104">SUM(D233:D236)</f>
        <v>8257.9993599999998</v>
      </c>
      <c r="E232" s="44">
        <f t="shared" si="104"/>
        <v>152494.64766000002</v>
      </c>
      <c r="F232" s="44">
        <f t="shared" si="104"/>
        <v>48976.70134</v>
      </c>
      <c r="G232" s="44">
        <f t="shared" si="104"/>
        <v>57234.700700000001</v>
      </c>
      <c r="H232" s="32">
        <f t="shared" si="102"/>
        <v>75.690488209318545</v>
      </c>
    </row>
    <row r="233" spans="1:8" s="28" customFormat="1" ht="11.25" customHeight="1" x14ac:dyDescent="0.2">
      <c r="A233" s="34" t="s">
        <v>252</v>
      </c>
      <c r="B233" s="35">
        <v>92785.043000000005</v>
      </c>
      <c r="C233" s="35">
        <v>52991.857830000001</v>
      </c>
      <c r="D233" s="35">
        <v>3505.8925200000003</v>
      </c>
      <c r="E233" s="35">
        <f t="shared" ref="E233:E249" si="105">C233+D233</f>
        <v>56497.750350000002</v>
      </c>
      <c r="F233" s="35">
        <f t="shared" ref="F233:F250" si="106">B233-E233</f>
        <v>36287.292650000003</v>
      </c>
      <c r="G233" s="35">
        <f t="shared" ref="G233:G250" si="107">B233-C233</f>
        <v>39793.185170000004</v>
      </c>
      <c r="H233" s="32">
        <f t="shared" si="102"/>
        <v>60.891010580228965</v>
      </c>
    </row>
    <row r="234" spans="1:8" s="28" customFormat="1" ht="11.25" customHeight="1" x14ac:dyDescent="0.2">
      <c r="A234" s="34" t="s">
        <v>322</v>
      </c>
      <c r="B234" s="35">
        <v>56619.305999999997</v>
      </c>
      <c r="C234" s="35">
        <v>53007.031470000002</v>
      </c>
      <c r="D234" s="35">
        <v>3589.0026499999999</v>
      </c>
      <c r="E234" s="35">
        <f t="shared" si="105"/>
        <v>56596.034120000004</v>
      </c>
      <c r="F234" s="35">
        <f t="shared" si="106"/>
        <v>23.271879999992962</v>
      </c>
      <c r="G234" s="35">
        <f t="shared" si="107"/>
        <v>3612.2745299999951</v>
      </c>
      <c r="H234" s="32">
        <f t="shared" si="102"/>
        <v>99.958897624071923</v>
      </c>
    </row>
    <row r="235" spans="1:8" s="28" customFormat="1" ht="11.25" customHeight="1" x14ac:dyDescent="0.2">
      <c r="A235" s="34" t="s">
        <v>253</v>
      </c>
      <c r="B235" s="35">
        <v>28075</v>
      </c>
      <c r="C235" s="35">
        <v>18132.451829999998</v>
      </c>
      <c r="D235" s="35">
        <v>142.29973000000001</v>
      </c>
      <c r="E235" s="35">
        <f t="shared" si="105"/>
        <v>18274.751559999997</v>
      </c>
      <c r="F235" s="35">
        <f t="shared" si="106"/>
        <v>9800.248440000003</v>
      </c>
      <c r="G235" s="35">
        <f t="shared" si="107"/>
        <v>9942.5481700000018</v>
      </c>
      <c r="H235" s="32">
        <f t="shared" si="102"/>
        <v>65.092614639358843</v>
      </c>
    </row>
    <row r="236" spans="1:8" s="28" customFormat="1" ht="11.25" customHeight="1" x14ac:dyDescent="0.2">
      <c r="A236" s="34" t="s">
        <v>323</v>
      </c>
      <c r="B236" s="35">
        <v>23992</v>
      </c>
      <c r="C236" s="35">
        <v>20105.30717</v>
      </c>
      <c r="D236" s="35">
        <v>1020.8044599999999</v>
      </c>
      <c r="E236" s="35">
        <f t="shared" si="105"/>
        <v>21126.111629999999</v>
      </c>
      <c r="F236" s="35">
        <f t="shared" si="106"/>
        <v>2865.8883700000006</v>
      </c>
      <c r="G236" s="35">
        <f t="shared" si="107"/>
        <v>3886.69283</v>
      </c>
      <c r="H236" s="32">
        <f t="shared" si="102"/>
        <v>88.05481673057686</v>
      </c>
    </row>
    <row r="237" spans="1:8" s="28" customFormat="1" ht="11.25" customHeight="1" x14ac:dyDescent="0.2">
      <c r="A237" s="34" t="s">
        <v>293</v>
      </c>
      <c r="B237" s="35">
        <v>11620</v>
      </c>
      <c r="C237" s="35">
        <v>11441.936390000001</v>
      </c>
      <c r="D237" s="35">
        <v>55.857730000000004</v>
      </c>
      <c r="E237" s="35">
        <f t="shared" si="105"/>
        <v>11497.79412</v>
      </c>
      <c r="F237" s="35">
        <f t="shared" si="106"/>
        <v>122.20587999999952</v>
      </c>
      <c r="G237" s="35">
        <f t="shared" si="107"/>
        <v>178.06360999999924</v>
      </c>
      <c r="H237" s="32">
        <f t="shared" si="102"/>
        <v>98.948314285714289</v>
      </c>
    </row>
    <row r="238" spans="1:8" s="28" customFormat="1" ht="11.25" customHeight="1" x14ac:dyDescent="0.2">
      <c r="A238" s="34" t="s">
        <v>254</v>
      </c>
      <c r="B238" s="35">
        <v>239691.076</v>
      </c>
      <c r="C238" s="35">
        <v>125888.43625</v>
      </c>
      <c r="D238" s="35">
        <v>97813.834540000011</v>
      </c>
      <c r="E238" s="35">
        <f t="shared" si="105"/>
        <v>223702.27079000001</v>
      </c>
      <c r="F238" s="35">
        <f t="shared" si="106"/>
        <v>15988.805209999991</v>
      </c>
      <c r="G238" s="35">
        <f t="shared" si="107"/>
        <v>113802.63975</v>
      </c>
      <c r="H238" s="32">
        <f t="shared" si="102"/>
        <v>93.329411558901768</v>
      </c>
    </row>
    <row r="239" spans="1:8" s="28" customFormat="1" ht="11.25" customHeight="1" x14ac:dyDescent="0.2">
      <c r="A239" s="34" t="s">
        <v>255</v>
      </c>
      <c r="B239" s="35">
        <v>51283</v>
      </c>
      <c r="C239" s="35">
        <v>41054.692419999999</v>
      </c>
      <c r="D239" s="35">
        <v>2269.2229300000004</v>
      </c>
      <c r="E239" s="35">
        <f t="shared" si="105"/>
        <v>43323.915350000003</v>
      </c>
      <c r="F239" s="35">
        <f t="shared" si="106"/>
        <v>7959.0846499999971</v>
      </c>
      <c r="G239" s="35">
        <f t="shared" si="107"/>
        <v>10228.307580000001</v>
      </c>
      <c r="H239" s="32">
        <f t="shared" si="102"/>
        <v>84.480072051167056</v>
      </c>
    </row>
    <row r="240" spans="1:8" s="28" customFormat="1" ht="11.25" customHeight="1" x14ac:dyDescent="0.2">
      <c r="A240" s="34" t="s">
        <v>324</v>
      </c>
      <c r="B240" s="35">
        <v>107562</v>
      </c>
      <c r="C240" s="35">
        <v>58223.542219999996</v>
      </c>
      <c r="D240" s="35">
        <v>4951.1800899999998</v>
      </c>
      <c r="E240" s="35">
        <f t="shared" si="105"/>
        <v>63174.722309999997</v>
      </c>
      <c r="F240" s="35">
        <f t="shared" si="106"/>
        <v>44387.277690000003</v>
      </c>
      <c r="G240" s="35">
        <f t="shared" si="107"/>
        <v>49338.457780000004</v>
      </c>
      <c r="H240" s="32">
        <f t="shared" si="102"/>
        <v>58.733309449433811</v>
      </c>
    </row>
    <row r="241" spans="1:8" s="28" customFormat="1" ht="11.25" customHeight="1" x14ac:dyDescent="0.2">
      <c r="A241" s="34" t="s">
        <v>325</v>
      </c>
      <c r="B241" s="35">
        <v>10486</v>
      </c>
      <c r="C241" s="35">
        <v>6933.5591199999999</v>
      </c>
      <c r="D241" s="35">
        <v>114.29198</v>
      </c>
      <c r="E241" s="35">
        <f t="shared" si="105"/>
        <v>7047.8510999999999</v>
      </c>
      <c r="F241" s="35">
        <f t="shared" si="106"/>
        <v>3438.1489000000001</v>
      </c>
      <c r="G241" s="35">
        <f t="shared" si="107"/>
        <v>3552.4408800000001</v>
      </c>
      <c r="H241" s="32">
        <f t="shared" si="102"/>
        <v>67.212007438489422</v>
      </c>
    </row>
    <row r="242" spans="1:8" s="28" customFormat="1" ht="11.25" customHeight="1" x14ac:dyDescent="0.2">
      <c r="A242" s="69" t="s">
        <v>98</v>
      </c>
      <c r="B242" s="35">
        <v>74218</v>
      </c>
      <c r="C242" s="35">
        <v>45613.01382</v>
      </c>
      <c r="D242" s="35">
        <v>2716.5881600000002</v>
      </c>
      <c r="E242" s="35">
        <f t="shared" si="105"/>
        <v>48329.601979999999</v>
      </c>
      <c r="F242" s="35">
        <f t="shared" si="106"/>
        <v>25888.398020000001</v>
      </c>
      <c r="G242" s="35">
        <f t="shared" si="107"/>
        <v>28604.98618</v>
      </c>
      <c r="H242" s="32">
        <f t="shared" si="102"/>
        <v>65.118437548842607</v>
      </c>
    </row>
    <row r="243" spans="1:8" s="28" customFormat="1" ht="11.25" customHeight="1" x14ac:dyDescent="0.2">
      <c r="A243" s="69" t="s">
        <v>256</v>
      </c>
      <c r="B243" s="35">
        <v>502408.033</v>
      </c>
      <c r="C243" s="35">
        <v>482703.41956000001</v>
      </c>
      <c r="D243" s="35">
        <v>1126.3567800000001</v>
      </c>
      <c r="E243" s="35">
        <f t="shared" si="105"/>
        <v>483829.77633999998</v>
      </c>
      <c r="F243" s="35">
        <f t="shared" si="106"/>
        <v>18578.256660000014</v>
      </c>
      <c r="G243" s="35">
        <f t="shared" si="107"/>
        <v>19704.613439999986</v>
      </c>
      <c r="H243" s="32">
        <f t="shared" si="102"/>
        <v>96.302157720475776</v>
      </c>
    </row>
    <row r="244" spans="1:8" s="28" customFormat="1" ht="11.25" customHeight="1" x14ac:dyDescent="0.2">
      <c r="A244" s="69" t="s">
        <v>257</v>
      </c>
      <c r="B244" s="35">
        <v>23675</v>
      </c>
      <c r="C244" s="35">
        <v>20656.82416</v>
      </c>
      <c r="D244" s="35">
        <v>2921.7883500000003</v>
      </c>
      <c r="E244" s="35">
        <f t="shared" si="105"/>
        <v>23578.612509999999</v>
      </c>
      <c r="F244" s="35">
        <f t="shared" si="106"/>
        <v>96.38749000000098</v>
      </c>
      <c r="G244" s="35">
        <f t="shared" si="107"/>
        <v>3018.1758399999999</v>
      </c>
      <c r="H244" s="32">
        <f t="shared" si="102"/>
        <v>99.592872270327348</v>
      </c>
    </row>
    <row r="245" spans="1:8" s="28" customFormat="1" ht="11.25" customHeight="1" x14ac:dyDescent="0.2">
      <c r="A245" s="69" t="s">
        <v>294</v>
      </c>
      <c r="B245" s="35">
        <v>30680</v>
      </c>
      <c r="C245" s="35">
        <v>28407.168320000001</v>
      </c>
      <c r="D245" s="35">
        <v>243.63026000000002</v>
      </c>
      <c r="E245" s="35">
        <f t="shared" si="105"/>
        <v>28650.798580000002</v>
      </c>
      <c r="F245" s="35">
        <f t="shared" si="106"/>
        <v>2029.2014199999976</v>
      </c>
      <c r="G245" s="35">
        <f t="shared" si="107"/>
        <v>2272.8316799999993</v>
      </c>
      <c r="H245" s="32">
        <f t="shared" si="102"/>
        <v>93.38591453715776</v>
      </c>
    </row>
    <row r="246" spans="1:8" s="28" customFormat="1" ht="11.25" customHeight="1" x14ac:dyDescent="0.2">
      <c r="A246" s="69" t="s">
        <v>258</v>
      </c>
      <c r="B246" s="35">
        <v>31825.902999999998</v>
      </c>
      <c r="C246" s="35">
        <v>21345.082850000003</v>
      </c>
      <c r="D246" s="35">
        <v>10194.96423</v>
      </c>
      <c r="E246" s="35">
        <f t="shared" si="105"/>
        <v>31540.047080000004</v>
      </c>
      <c r="F246" s="35">
        <f t="shared" si="106"/>
        <v>285.85591999999451</v>
      </c>
      <c r="G246" s="35">
        <f t="shared" si="107"/>
        <v>10480.820149999996</v>
      </c>
      <c r="H246" s="32">
        <f t="shared" si="102"/>
        <v>99.101813639034859</v>
      </c>
    </row>
    <row r="247" spans="1:8" s="28" customFormat="1" ht="11.25" customHeight="1" x14ac:dyDescent="0.2">
      <c r="A247" s="69" t="s">
        <v>259</v>
      </c>
      <c r="B247" s="35">
        <v>17530.332999999999</v>
      </c>
      <c r="C247" s="35">
        <v>12050.301009999999</v>
      </c>
      <c r="D247" s="35">
        <v>101.77349000000001</v>
      </c>
      <c r="E247" s="35">
        <f t="shared" si="105"/>
        <v>12152.074499999999</v>
      </c>
      <c r="F247" s="35">
        <f t="shared" si="106"/>
        <v>5378.2584999999999</v>
      </c>
      <c r="G247" s="35">
        <f t="shared" si="107"/>
        <v>5480.0319899999995</v>
      </c>
      <c r="H247" s="32">
        <f t="shared" si="102"/>
        <v>69.320271896717529</v>
      </c>
    </row>
    <row r="248" spans="1:8" s="28" customFormat="1" ht="11.25" customHeight="1" x14ac:dyDescent="0.2">
      <c r="A248" s="69" t="s">
        <v>260</v>
      </c>
      <c r="B248" s="35">
        <v>146826.83900000001</v>
      </c>
      <c r="C248" s="35">
        <v>143464.21575999999</v>
      </c>
      <c r="D248" s="35">
        <v>1366.3642199999999</v>
      </c>
      <c r="E248" s="35">
        <f t="shared" si="105"/>
        <v>144830.57997999998</v>
      </c>
      <c r="F248" s="35">
        <f t="shared" si="106"/>
        <v>1996.2590200000268</v>
      </c>
      <c r="G248" s="35">
        <f t="shared" si="107"/>
        <v>3362.6232400000154</v>
      </c>
      <c r="H248" s="32">
        <f t="shared" si="102"/>
        <v>98.640399103054975</v>
      </c>
    </row>
    <row r="249" spans="1:8" s="28" customFormat="1" ht="11.25" customHeight="1" x14ac:dyDescent="0.2">
      <c r="A249" s="34" t="s">
        <v>261</v>
      </c>
      <c r="B249" s="35">
        <v>35328</v>
      </c>
      <c r="C249" s="35">
        <v>31547.161</v>
      </c>
      <c r="D249" s="35">
        <v>115.69382</v>
      </c>
      <c r="E249" s="35">
        <f t="shared" si="105"/>
        <v>31662.85482</v>
      </c>
      <c r="F249" s="35">
        <f t="shared" si="106"/>
        <v>3665.1451799999995</v>
      </c>
      <c r="G249" s="35">
        <f t="shared" si="107"/>
        <v>3780.8389999999999</v>
      </c>
      <c r="H249" s="32">
        <f t="shared" si="102"/>
        <v>89.625381623641303</v>
      </c>
    </row>
    <row r="250" spans="1:8" s="28" customFormat="1" ht="11.25" customHeight="1" x14ac:dyDescent="0.2">
      <c r="A250" s="34" t="s">
        <v>237</v>
      </c>
      <c r="B250" s="35">
        <v>64477.684000000001</v>
      </c>
      <c r="C250" s="35">
        <v>57189.563219999996</v>
      </c>
      <c r="D250" s="35">
        <v>596.88757999999996</v>
      </c>
      <c r="E250" s="35">
        <f>C250+D250</f>
        <v>57786.450799999999</v>
      </c>
      <c r="F250" s="35">
        <f t="shared" si="106"/>
        <v>6691.2332000000024</v>
      </c>
      <c r="G250" s="35">
        <f t="shared" si="107"/>
        <v>7288.1207800000047</v>
      </c>
      <c r="H250" s="32">
        <f t="shared" si="102"/>
        <v>89.622404551627497</v>
      </c>
    </row>
    <row r="251" spans="1:8" s="28" customFormat="1" ht="11.25" customHeight="1" x14ac:dyDescent="0.2">
      <c r="A251" s="42"/>
      <c r="B251" s="35"/>
      <c r="C251" s="36"/>
      <c r="D251" s="35"/>
      <c r="E251" s="36"/>
      <c r="F251" s="36"/>
      <c r="G251" s="36"/>
      <c r="H251" s="32" t="str">
        <f t="shared" si="102"/>
        <v/>
      </c>
    </row>
    <row r="252" spans="1:8" s="28" customFormat="1" ht="11.25" customHeight="1" x14ac:dyDescent="0.2">
      <c r="A252" s="30" t="s">
        <v>262</v>
      </c>
      <c r="B252" s="35">
        <v>402</v>
      </c>
      <c r="C252" s="35">
        <v>259.85608999999999</v>
      </c>
      <c r="D252" s="35">
        <v>0</v>
      </c>
      <c r="E252" s="35">
        <f t="shared" ref="E252" si="108">C252+D252</f>
        <v>259.85608999999999</v>
      </c>
      <c r="F252" s="35">
        <f>B252-E252</f>
        <v>142.14391000000001</v>
      </c>
      <c r="G252" s="35">
        <f>B252-C252</f>
        <v>142.14391000000001</v>
      </c>
      <c r="H252" s="32">
        <f t="shared" si="102"/>
        <v>64.640818407960197</v>
      </c>
    </row>
    <row r="253" spans="1:8" s="28" customFormat="1" ht="11.25" customHeight="1" x14ac:dyDescent="0.2">
      <c r="A253" s="42"/>
      <c r="B253" s="39"/>
      <c r="C253" s="38"/>
      <c r="D253" s="39"/>
      <c r="E253" s="38"/>
      <c r="F253" s="38"/>
      <c r="G253" s="38"/>
      <c r="H253" s="32" t="str">
        <f t="shared" si="102"/>
        <v/>
      </c>
    </row>
    <row r="254" spans="1:8" s="28" customFormat="1" ht="11.25" customHeight="1" x14ac:dyDescent="0.2">
      <c r="A254" s="30" t="s">
        <v>263</v>
      </c>
      <c r="B254" s="44">
        <f t="shared" ref="B254:C254" si="109">SUM(B255:B259)</f>
        <v>7019431.7539999997</v>
      </c>
      <c r="C254" s="44">
        <f t="shared" si="109"/>
        <v>3899962.7378199999</v>
      </c>
      <c r="D254" s="44">
        <f t="shared" ref="D254:G254" si="110">SUM(D255:D259)</f>
        <v>362047.91686999996</v>
      </c>
      <c r="E254" s="44">
        <f t="shared" si="110"/>
        <v>4262010.6546900002</v>
      </c>
      <c r="F254" s="44">
        <f t="shared" si="110"/>
        <v>2757421.0993099995</v>
      </c>
      <c r="G254" s="44">
        <f t="shared" si="110"/>
        <v>3119469.0161799998</v>
      </c>
      <c r="H254" s="32">
        <f t="shared" si="102"/>
        <v>60.71731735637016</v>
      </c>
    </row>
    <row r="255" spans="1:8" s="28" customFormat="1" ht="11.25" customHeight="1" x14ac:dyDescent="0.2">
      <c r="A255" s="69" t="s">
        <v>264</v>
      </c>
      <c r="B255" s="35">
        <v>6180426.7539999997</v>
      </c>
      <c r="C255" s="35">
        <v>3511340.1734900004</v>
      </c>
      <c r="D255" s="35">
        <v>356125.55205</v>
      </c>
      <c r="E255" s="35">
        <f t="shared" ref="E255:E259" si="111">C255+D255</f>
        <v>3867465.7255400005</v>
      </c>
      <c r="F255" s="35">
        <f>B255-E255</f>
        <v>2312961.0284599992</v>
      </c>
      <c r="G255" s="35">
        <f>B255-C255</f>
        <v>2669086.5805099993</v>
      </c>
      <c r="H255" s="32">
        <f t="shared" si="102"/>
        <v>62.576030417915064</v>
      </c>
    </row>
    <row r="256" spans="1:8" s="28" customFormat="1" ht="11.25" customHeight="1" x14ac:dyDescent="0.2">
      <c r="A256" s="69" t="s">
        <v>265</v>
      </c>
      <c r="B256" s="35">
        <v>22089</v>
      </c>
      <c r="C256" s="35">
        <v>10344.770039999999</v>
      </c>
      <c r="D256" s="35">
        <v>21.915419999999997</v>
      </c>
      <c r="E256" s="35">
        <f t="shared" si="111"/>
        <v>10366.685459999999</v>
      </c>
      <c r="F256" s="35">
        <f>B256-E256</f>
        <v>11722.314540000001</v>
      </c>
      <c r="G256" s="35">
        <f>B256-C256</f>
        <v>11744.229960000001</v>
      </c>
      <c r="H256" s="32">
        <f t="shared" si="102"/>
        <v>46.931438544071703</v>
      </c>
    </row>
    <row r="257" spans="1:9" s="28" customFormat="1" ht="11.25" customHeight="1" x14ac:dyDescent="0.2">
      <c r="A257" s="69" t="s">
        <v>266</v>
      </c>
      <c r="B257" s="35">
        <v>211925</v>
      </c>
      <c r="C257" s="35">
        <v>73406.554980000001</v>
      </c>
      <c r="D257" s="35">
        <v>2890.89401</v>
      </c>
      <c r="E257" s="35">
        <f t="shared" si="111"/>
        <v>76297.448990000004</v>
      </c>
      <c r="F257" s="35">
        <f>B257-E257</f>
        <v>135627.55101</v>
      </c>
      <c r="G257" s="35">
        <f>B257-C257</f>
        <v>138518.44501999998</v>
      </c>
      <c r="H257" s="32">
        <f t="shared" si="102"/>
        <v>36.002099322873661</v>
      </c>
    </row>
    <row r="258" spans="1:9" s="28" customFormat="1" ht="11.25" customHeight="1" x14ac:dyDescent="0.2">
      <c r="A258" s="69" t="s">
        <v>267</v>
      </c>
      <c r="B258" s="35">
        <v>524802</v>
      </c>
      <c r="C258" s="35">
        <v>264726.40113999997</v>
      </c>
      <c r="D258" s="35">
        <v>3009.55539</v>
      </c>
      <c r="E258" s="35">
        <f t="shared" si="111"/>
        <v>267735.95652999997</v>
      </c>
      <c r="F258" s="35">
        <f>B258-E258</f>
        <v>257066.04347000003</v>
      </c>
      <c r="G258" s="35">
        <f>B258-C258</f>
        <v>260075.59886000003</v>
      </c>
      <c r="H258" s="32">
        <f t="shared" si="102"/>
        <v>51.016565586640283</v>
      </c>
    </row>
    <row r="259" spans="1:9" s="28" customFormat="1" ht="11.25" customHeight="1" x14ac:dyDescent="0.2">
      <c r="A259" s="69" t="s">
        <v>268</v>
      </c>
      <c r="B259" s="35">
        <v>80189</v>
      </c>
      <c r="C259" s="35">
        <v>40144.838170000003</v>
      </c>
      <c r="D259" s="35">
        <v>0</v>
      </c>
      <c r="E259" s="35">
        <f t="shared" si="111"/>
        <v>40144.838170000003</v>
      </c>
      <c r="F259" s="35">
        <f>B259-E259</f>
        <v>40044.161829999997</v>
      </c>
      <c r="G259" s="35">
        <f>B259-C259</f>
        <v>40044.161829999997</v>
      </c>
      <c r="H259" s="32">
        <f t="shared" si="102"/>
        <v>50.0627744079612</v>
      </c>
    </row>
    <row r="260" spans="1:9" s="28" customFormat="1" ht="11.25" customHeight="1" x14ac:dyDescent="0.2">
      <c r="A260" s="42"/>
      <c r="B260" s="35"/>
      <c r="C260" s="36"/>
      <c r="D260" s="35"/>
      <c r="E260" s="36"/>
      <c r="F260" s="36"/>
      <c r="G260" s="36"/>
      <c r="H260" s="32" t="str">
        <f t="shared" ref="H260:H273" si="112">IFERROR(E260/B260*100,"")</f>
        <v/>
      </c>
    </row>
    <row r="261" spans="1:9" s="28" customFormat="1" ht="11.25" customHeight="1" x14ac:dyDescent="0.2">
      <c r="A261" s="30" t="s">
        <v>269</v>
      </c>
      <c r="B261" s="40">
        <f t="shared" ref="B261:G261" si="113">+B262+B263</f>
        <v>257026.24100000001</v>
      </c>
      <c r="C261" s="40">
        <f t="shared" si="113"/>
        <v>164055.49497000003</v>
      </c>
      <c r="D261" s="40">
        <f t="shared" si="113"/>
        <v>7785.4653500000004</v>
      </c>
      <c r="E261" s="44">
        <f t="shared" si="113"/>
        <v>171840.96032000001</v>
      </c>
      <c r="F261" s="44">
        <f t="shared" si="113"/>
        <v>85185.280679999996</v>
      </c>
      <c r="G261" s="44">
        <f t="shared" si="113"/>
        <v>92970.746029999995</v>
      </c>
      <c r="H261" s="32">
        <f t="shared" si="112"/>
        <v>66.857360420253741</v>
      </c>
    </row>
    <row r="262" spans="1:9" s="28" customFormat="1" ht="11.25" customHeight="1" x14ac:dyDescent="0.2">
      <c r="A262" s="69" t="s">
        <v>270</v>
      </c>
      <c r="B262" s="35">
        <v>246297.24100000001</v>
      </c>
      <c r="C262" s="35">
        <v>154676.01836000002</v>
      </c>
      <c r="D262" s="35">
        <v>7410.7703300000003</v>
      </c>
      <c r="E262" s="35">
        <f t="shared" ref="E262:E263" si="114">C262+D262</f>
        <v>162086.78869000002</v>
      </c>
      <c r="F262" s="35">
        <f>B262-E262</f>
        <v>84210.452309999993</v>
      </c>
      <c r="G262" s="35">
        <f>B262-C262</f>
        <v>91621.222639999993</v>
      </c>
      <c r="H262" s="32">
        <f t="shared" si="112"/>
        <v>65.809421182269773</v>
      </c>
    </row>
    <row r="263" spans="1:9" s="28" customFormat="1" ht="11.25" customHeight="1" x14ac:dyDescent="0.2">
      <c r="A263" s="69" t="s">
        <v>271</v>
      </c>
      <c r="B263" s="35">
        <v>10729</v>
      </c>
      <c r="C263" s="35">
        <v>9379.4766099999997</v>
      </c>
      <c r="D263" s="35">
        <v>374.69502</v>
      </c>
      <c r="E263" s="35">
        <f t="shared" si="114"/>
        <v>9754.1716299999989</v>
      </c>
      <c r="F263" s="35">
        <f>B263-E263</f>
        <v>974.82837000000109</v>
      </c>
      <c r="G263" s="35">
        <f>B263-C263</f>
        <v>1349.5233900000003</v>
      </c>
      <c r="H263" s="32">
        <f t="shared" si="112"/>
        <v>90.914079876968955</v>
      </c>
    </row>
    <row r="264" spans="1:9" s="28" customFormat="1" ht="11.4" x14ac:dyDescent="0.2">
      <c r="A264" s="42"/>
      <c r="B264" s="38"/>
      <c r="C264" s="38"/>
      <c r="D264" s="38"/>
      <c r="E264" s="38"/>
      <c r="F264" s="38"/>
      <c r="G264" s="38"/>
      <c r="H264" s="32" t="str">
        <f t="shared" si="112"/>
        <v/>
      </c>
    </row>
    <row r="265" spans="1:9" s="28" customFormat="1" ht="11.25" customHeight="1" x14ac:dyDescent="0.2">
      <c r="A265" s="51" t="s">
        <v>272</v>
      </c>
      <c r="B265" s="35">
        <v>1956410.6509999998</v>
      </c>
      <c r="C265" s="35">
        <v>1755336.5020699999</v>
      </c>
      <c r="D265" s="35">
        <v>11141.22854</v>
      </c>
      <c r="E265" s="35">
        <f t="shared" ref="E265" si="115">C265+D265</f>
        <v>1766477.73061</v>
      </c>
      <c r="F265" s="35">
        <f>B265-E265</f>
        <v>189932.92038999987</v>
      </c>
      <c r="G265" s="35">
        <f>B265-C265</f>
        <v>201074.14892999991</v>
      </c>
      <c r="H265" s="32">
        <f t="shared" si="112"/>
        <v>90.291766184521762</v>
      </c>
    </row>
    <row r="266" spans="1:9" s="28" customFormat="1" ht="11.25" customHeight="1" x14ac:dyDescent="0.2">
      <c r="A266" s="42"/>
      <c r="B266" s="38"/>
      <c r="C266" s="38"/>
      <c r="D266" s="38"/>
      <c r="E266" s="38"/>
      <c r="F266" s="38"/>
      <c r="G266" s="38"/>
      <c r="H266" s="32" t="str">
        <f t="shared" si="112"/>
        <v/>
      </c>
    </row>
    <row r="267" spans="1:9" s="28" customFormat="1" ht="11.25" customHeight="1" x14ac:dyDescent="0.2">
      <c r="A267" s="30" t="s">
        <v>273</v>
      </c>
      <c r="B267" s="35">
        <v>747419</v>
      </c>
      <c r="C267" s="35">
        <v>747361.59664999996</v>
      </c>
      <c r="D267" s="35">
        <v>0</v>
      </c>
      <c r="E267" s="35">
        <f t="shared" ref="E267" si="116">C267+D267</f>
        <v>747361.59664999996</v>
      </c>
      <c r="F267" s="35">
        <f>B267-E267</f>
        <v>57.40335000003688</v>
      </c>
      <c r="G267" s="35">
        <f>B267-C267</f>
        <v>57.40335000003688</v>
      </c>
      <c r="H267" s="32">
        <f t="shared" si="112"/>
        <v>99.992319789836756</v>
      </c>
    </row>
    <row r="268" spans="1:9" s="28" customFormat="1" ht="11.25" customHeight="1" x14ac:dyDescent="0.2">
      <c r="A268" s="42"/>
      <c r="B268" s="38"/>
      <c r="C268" s="38"/>
      <c r="D268" s="38"/>
      <c r="E268" s="38"/>
      <c r="F268" s="38"/>
      <c r="G268" s="38"/>
      <c r="H268" s="32" t="str">
        <f t="shared" si="112"/>
        <v/>
      </c>
    </row>
    <row r="269" spans="1:9" s="28" customFormat="1" ht="11.25" customHeight="1" x14ac:dyDescent="0.2">
      <c r="A269" s="30" t="s">
        <v>274</v>
      </c>
      <c r="B269" s="35">
        <v>683036</v>
      </c>
      <c r="C269" s="35">
        <v>312563.1127</v>
      </c>
      <c r="D269" s="35">
        <v>127288.33433</v>
      </c>
      <c r="E269" s="35">
        <f t="shared" ref="E269" si="117">C269+D269</f>
        <v>439851.44702999998</v>
      </c>
      <c r="F269" s="35">
        <f>B269-E269</f>
        <v>243184.55297000002</v>
      </c>
      <c r="G269" s="35">
        <f>B269-C269</f>
        <v>370472.8873</v>
      </c>
      <c r="H269" s="32">
        <f t="shared" si="112"/>
        <v>64.396524784930804</v>
      </c>
    </row>
    <row r="270" spans="1:9" s="28" customFormat="1" ht="11.25" customHeight="1" x14ac:dyDescent="0.2">
      <c r="A270" s="52"/>
      <c r="B270" s="35"/>
      <c r="C270" s="35"/>
      <c r="D270" s="35"/>
      <c r="E270" s="35"/>
      <c r="F270" s="35"/>
      <c r="G270" s="35"/>
      <c r="H270" s="32" t="str">
        <f t="shared" si="112"/>
        <v/>
      </c>
      <c r="I270" s="33"/>
    </row>
    <row r="271" spans="1:9" s="28" customFormat="1" ht="11.25" customHeight="1" x14ac:dyDescent="0.2">
      <c r="A271" s="53" t="s">
        <v>275</v>
      </c>
      <c r="B271" s="44">
        <f t="shared" ref="B271:G271" si="118">+B272+B273</f>
        <v>134037.53599999999</v>
      </c>
      <c r="C271" s="44">
        <f t="shared" si="118"/>
        <v>100843.40629000001</v>
      </c>
      <c r="D271" s="44">
        <f t="shared" si="118"/>
        <v>24212.398840000002</v>
      </c>
      <c r="E271" s="44">
        <f t="shared" si="118"/>
        <v>125055.80513000001</v>
      </c>
      <c r="F271" s="44">
        <f t="shared" si="118"/>
        <v>8981.7308699999885</v>
      </c>
      <c r="G271" s="44">
        <f t="shared" si="118"/>
        <v>33194.129709999987</v>
      </c>
      <c r="H271" s="32">
        <f t="shared" si="112"/>
        <v>93.299092822774668</v>
      </c>
    </row>
    <row r="272" spans="1:9" s="28" customFormat="1" ht="11.25" customHeight="1" x14ac:dyDescent="0.2">
      <c r="A272" s="48" t="s">
        <v>276</v>
      </c>
      <c r="B272" s="35">
        <v>129875.53599999999</v>
      </c>
      <c r="C272" s="35">
        <v>96730.614710000009</v>
      </c>
      <c r="D272" s="35">
        <v>24172.023840000002</v>
      </c>
      <c r="E272" s="35">
        <f t="shared" ref="E272:E273" si="119">C272+D272</f>
        <v>120902.63855</v>
      </c>
      <c r="F272" s="35">
        <f>B272-E272</f>
        <v>8972.8974499999895</v>
      </c>
      <c r="G272" s="35">
        <f>B272-C272</f>
        <v>33144.921289999984</v>
      </c>
      <c r="H272" s="32">
        <f t="shared" si="112"/>
        <v>93.091156559307692</v>
      </c>
    </row>
    <row r="273" spans="1:8" s="28" customFormat="1" ht="11.25" customHeight="1" x14ac:dyDescent="0.2">
      <c r="A273" s="48" t="s">
        <v>277</v>
      </c>
      <c r="B273" s="35">
        <v>4162</v>
      </c>
      <c r="C273" s="35">
        <v>4112.7915800000001</v>
      </c>
      <c r="D273" s="35">
        <v>40.375</v>
      </c>
      <c r="E273" s="35">
        <f t="shared" si="119"/>
        <v>4153.1665800000001</v>
      </c>
      <c r="F273" s="35">
        <f>B273-E273</f>
        <v>8.8334199999999328</v>
      </c>
      <c r="G273" s="35">
        <f>B273-C273</f>
        <v>49.208419999999933</v>
      </c>
      <c r="H273" s="32">
        <f t="shared" si="112"/>
        <v>99.787760211436819</v>
      </c>
    </row>
    <row r="274" spans="1:8" s="28" customFormat="1" ht="12" customHeight="1" x14ac:dyDescent="0.2">
      <c r="A274" s="54"/>
      <c r="B274" s="35"/>
      <c r="C274" s="35"/>
      <c r="D274" s="35"/>
      <c r="E274" s="35"/>
      <c r="F274" s="35"/>
      <c r="G274" s="35"/>
      <c r="H274" s="32"/>
    </row>
    <row r="275" spans="1:8" s="28" customFormat="1" ht="11.25" customHeight="1" x14ac:dyDescent="0.2">
      <c r="A275" s="55" t="s">
        <v>278</v>
      </c>
      <c r="B275" s="56">
        <f>B10+B17+B19+B21+B23+B35+B39+B48+B50+B52+B60+B72+B79+B84+B88+B94+B106+B119+B132+B148+B150+B171+B181+B187+B195+B204+B213+B219+B252+B254+B261+B265+B267+B269+B271+B128</f>
        <v>363089397.3663801</v>
      </c>
      <c r="C275" s="56">
        <f t="shared" ref="C275:G275" si="120">C10+C17+C19+C21+C23+C35+C39+C48+C50+C52+C60+C72+C79+C84+C88+C94+C106+C119+C132+C148+C150+C171+C181+C187+C195+C204+C213+C219+C252+C254+C261+C265+C267+C269+C271+C128</f>
        <v>266587191.99725989</v>
      </c>
      <c r="D275" s="56">
        <f t="shared" si="120"/>
        <v>20801957.404790003</v>
      </c>
      <c r="E275" s="56">
        <f t="shared" si="120"/>
        <v>287389149.40205002</v>
      </c>
      <c r="F275" s="56">
        <f t="shared" si="120"/>
        <v>75700247.964330003</v>
      </c>
      <c r="G275" s="56">
        <f t="shared" si="120"/>
        <v>96502205.369120002</v>
      </c>
      <c r="H275" s="32">
        <f t="shared" ref="H275:H284" si="121">IFERROR(E275/B275*100,"")</f>
        <v>79.151071743374601</v>
      </c>
    </row>
    <row r="276" spans="1:8" s="28" customFormat="1" ht="11.25" customHeight="1" x14ac:dyDescent="0.2">
      <c r="A276" s="57"/>
      <c r="B276" s="36"/>
      <c r="C276" s="36"/>
      <c r="D276" s="36"/>
      <c r="E276" s="36"/>
      <c r="F276" s="36"/>
      <c r="G276" s="36"/>
      <c r="H276" s="32" t="str">
        <f t="shared" si="121"/>
        <v/>
      </c>
    </row>
    <row r="277" spans="1:8" s="28" customFormat="1" ht="11.25" customHeight="1" x14ac:dyDescent="0.2">
      <c r="A277" s="29" t="s">
        <v>279</v>
      </c>
      <c r="B277" s="36"/>
      <c r="C277" s="36"/>
      <c r="D277" s="36"/>
      <c r="E277" s="36"/>
      <c r="F277" s="36"/>
      <c r="G277" s="36"/>
      <c r="H277" s="32" t="str">
        <f t="shared" si="121"/>
        <v/>
      </c>
    </row>
    <row r="278" spans="1:8" s="28" customFormat="1" ht="11.25" customHeight="1" x14ac:dyDescent="0.2">
      <c r="A278" s="34" t="s">
        <v>280</v>
      </c>
      <c r="B278" s="35">
        <v>16323644.253</v>
      </c>
      <c r="C278" s="35">
        <v>15685754.8158</v>
      </c>
      <c r="D278" s="35">
        <v>4940.2585199999994</v>
      </c>
      <c r="E278" s="35">
        <f t="shared" ref="E278" si="122">C278+D278</f>
        <v>15690695.07432</v>
      </c>
      <c r="F278" s="35">
        <f>B278-E278</f>
        <v>632949.17868000083</v>
      </c>
      <c r="G278" s="35">
        <f>B278-C278</f>
        <v>637889.43720000051</v>
      </c>
      <c r="H278" s="32">
        <f t="shared" si="121"/>
        <v>96.122500779421998</v>
      </c>
    </row>
    <row r="279" spans="1:8" s="28" customFormat="1" ht="11.4" x14ac:dyDescent="0.2">
      <c r="A279" s="58"/>
      <c r="B279" s="36"/>
      <c r="C279" s="36"/>
      <c r="D279" s="36"/>
      <c r="E279" s="36"/>
      <c r="F279" s="36"/>
      <c r="G279" s="36"/>
      <c r="H279" s="32" t="str">
        <f t="shared" si="121"/>
        <v/>
      </c>
    </row>
    <row r="280" spans="1:8" s="28" customFormat="1" ht="11.25" customHeight="1" x14ac:dyDescent="0.2">
      <c r="A280" s="34" t="s">
        <v>281</v>
      </c>
      <c r="B280" s="36">
        <f t="shared" ref="B280:G280" si="123">SUM(B281:B282)</f>
        <v>148043891.08899999</v>
      </c>
      <c r="C280" s="36">
        <f t="shared" si="123"/>
        <v>148006134.817</v>
      </c>
      <c r="D280" s="36">
        <f t="shared" ref="D280" si="124">SUM(D281:D282)</f>
        <v>1881.57248</v>
      </c>
      <c r="E280" s="36">
        <f t="shared" si="123"/>
        <v>148008016.38947999</v>
      </c>
      <c r="F280" s="36">
        <f t="shared" si="123"/>
        <v>35874.699519992399</v>
      </c>
      <c r="G280" s="36">
        <f t="shared" si="123"/>
        <v>37756.271999992372</v>
      </c>
      <c r="H280" s="32">
        <f t="shared" si="121"/>
        <v>99.975767524579297</v>
      </c>
    </row>
    <row r="281" spans="1:8" s="28" customFormat="1" ht="11.25" customHeight="1" x14ac:dyDescent="0.2">
      <c r="A281" s="34" t="s">
        <v>282</v>
      </c>
      <c r="B281" s="35">
        <v>147617050.50599998</v>
      </c>
      <c r="C281" s="35">
        <v>147583985.70697999</v>
      </c>
      <c r="D281" s="35">
        <v>0</v>
      </c>
      <c r="E281" s="35">
        <f t="shared" ref="E281:E282" si="125">C281+D281</f>
        <v>147583985.70697999</v>
      </c>
      <c r="F281" s="35">
        <f>B281-E281</f>
        <v>33064.799019992352</v>
      </c>
      <c r="G281" s="35">
        <f>B281-C281</f>
        <v>33064.799019992352</v>
      </c>
      <c r="H281" s="32">
        <f t="shared" si="121"/>
        <v>99.977600962147221</v>
      </c>
    </row>
    <row r="282" spans="1:8" s="28" customFormat="1" ht="11.25" customHeight="1" x14ac:dyDescent="0.2">
      <c r="A282" s="59" t="s">
        <v>326</v>
      </c>
      <c r="B282" s="35">
        <v>426840.58299999998</v>
      </c>
      <c r="C282" s="35">
        <v>422149.11001999996</v>
      </c>
      <c r="D282" s="35">
        <v>1881.57248</v>
      </c>
      <c r="E282" s="35">
        <f t="shared" si="125"/>
        <v>424030.68249999994</v>
      </c>
      <c r="F282" s="35">
        <f>B282-E282</f>
        <v>2809.900500000047</v>
      </c>
      <c r="G282" s="35">
        <f>B282-C282</f>
        <v>4691.4729800000205</v>
      </c>
      <c r="H282" s="32">
        <f t="shared" si="121"/>
        <v>99.341697905046658</v>
      </c>
    </row>
    <row r="283" spans="1:8" s="28" customFormat="1" ht="11.25" customHeight="1" x14ac:dyDescent="0.2">
      <c r="A283" s="59"/>
      <c r="B283" s="36"/>
      <c r="C283" s="36"/>
      <c r="D283" s="36"/>
      <c r="E283" s="36"/>
      <c r="F283" s="36"/>
      <c r="G283" s="36"/>
      <c r="H283" s="32" t="str">
        <f t="shared" si="121"/>
        <v/>
      </c>
    </row>
    <row r="284" spans="1:8" s="28" customFormat="1" ht="11.25" customHeight="1" x14ac:dyDescent="0.2">
      <c r="A284" s="29" t="s">
        <v>283</v>
      </c>
      <c r="B284" s="60">
        <f t="shared" ref="B284:G284" si="126">B278+B280</f>
        <v>164367535.34199998</v>
      </c>
      <c r="C284" s="60">
        <f t="shared" si="126"/>
        <v>163691889.63280001</v>
      </c>
      <c r="D284" s="60">
        <f t="shared" si="126"/>
        <v>6821.8309999999992</v>
      </c>
      <c r="E284" s="60">
        <f t="shared" si="126"/>
        <v>163698711.46379998</v>
      </c>
      <c r="F284" s="60">
        <f t="shared" si="126"/>
        <v>668823.87819999317</v>
      </c>
      <c r="G284" s="60">
        <f t="shared" si="126"/>
        <v>675645.70919999294</v>
      </c>
      <c r="H284" s="32">
        <f t="shared" si="121"/>
        <v>99.59309246998906</v>
      </c>
    </row>
    <row r="285" spans="1:8" s="28" customFormat="1" ht="11.25" customHeight="1" x14ac:dyDescent="0.2">
      <c r="A285" s="34"/>
      <c r="B285" s="36"/>
      <c r="C285" s="36"/>
      <c r="D285" s="36"/>
      <c r="E285" s="36"/>
      <c r="F285" s="36"/>
      <c r="G285" s="36"/>
      <c r="H285" s="32"/>
    </row>
    <row r="286" spans="1:8" s="74" customFormat="1" ht="16.5" customHeight="1" thickBot="1" x14ac:dyDescent="0.25">
      <c r="A286" s="70" t="s">
        <v>284</v>
      </c>
      <c r="B286" s="71">
        <f t="shared" ref="B286:G286" si="127">+B284+B275</f>
        <v>527456932.7083801</v>
      </c>
      <c r="C286" s="71">
        <f t="shared" si="127"/>
        <v>430279081.6300599</v>
      </c>
      <c r="D286" s="71">
        <f t="shared" si="127"/>
        <v>20808779.235790003</v>
      </c>
      <c r="E286" s="72">
        <f t="shared" si="127"/>
        <v>451087860.86584997</v>
      </c>
      <c r="F286" s="71">
        <f t="shared" si="127"/>
        <v>76369071.842529997</v>
      </c>
      <c r="G286" s="73">
        <f t="shared" si="127"/>
        <v>97177851.078319997</v>
      </c>
      <c r="H286" s="32">
        <f>IFERROR(E286/B286*100,"")</f>
        <v>85.521268731763357</v>
      </c>
    </row>
    <row r="287" spans="1:8" s="28" customFormat="1" ht="12" customHeight="1" thickTop="1" x14ac:dyDescent="0.2">
      <c r="A287" s="34"/>
      <c r="B287" s="36"/>
      <c r="C287" s="38"/>
      <c r="D287" s="36"/>
      <c r="E287" s="38"/>
      <c r="F287" s="38"/>
      <c r="G287" s="38"/>
      <c r="H287" s="32"/>
    </row>
    <row r="288" spans="1:8" ht="23.4" customHeight="1" x14ac:dyDescent="0.2">
      <c r="A288" s="113" t="s">
        <v>328</v>
      </c>
      <c r="B288" s="113"/>
      <c r="C288" s="113"/>
      <c r="D288" s="113"/>
      <c r="E288" s="113"/>
      <c r="F288" s="113"/>
      <c r="G288" s="113"/>
      <c r="H288" s="113"/>
    </row>
    <row r="289" spans="1:9" ht="12" customHeight="1" x14ac:dyDescent="0.2">
      <c r="A289" s="28" t="s">
        <v>295</v>
      </c>
    </row>
    <row r="290" spans="1:9" ht="24" customHeight="1" x14ac:dyDescent="0.2">
      <c r="A290" s="113" t="s">
        <v>329</v>
      </c>
      <c r="B290" s="113"/>
      <c r="C290" s="113"/>
      <c r="D290" s="113"/>
      <c r="E290" s="113"/>
      <c r="F290" s="113"/>
      <c r="G290" s="113"/>
      <c r="H290" s="113"/>
    </row>
    <row r="291" spans="1:9" ht="11.4" x14ac:dyDescent="0.2">
      <c r="A291" s="28" t="s">
        <v>296</v>
      </c>
    </row>
    <row r="292" spans="1:9" ht="11.4" x14ac:dyDescent="0.2">
      <c r="A292" s="28" t="s">
        <v>327</v>
      </c>
    </row>
    <row r="293" spans="1:9" ht="11.4" x14ac:dyDescent="0.2">
      <c r="A293" s="28" t="s">
        <v>297</v>
      </c>
    </row>
    <row r="294" spans="1:9" ht="11.4" x14ac:dyDescent="0.2">
      <c r="A294" s="28" t="s">
        <v>298</v>
      </c>
    </row>
    <row r="295" spans="1:9" x14ac:dyDescent="0.2">
      <c r="E295" s="28"/>
      <c r="F295" s="28"/>
      <c r="G295" s="62"/>
      <c r="I295" s="22"/>
    </row>
    <row r="296" spans="1:9" x14ac:dyDescent="0.2">
      <c r="E296" s="28"/>
      <c r="F296" s="28"/>
      <c r="G296" s="62"/>
      <c r="I296" s="22"/>
    </row>
    <row r="297" spans="1:9" x14ac:dyDescent="0.2">
      <c r="E297" s="28"/>
      <c r="F297" s="28"/>
      <c r="G297" s="62"/>
      <c r="I297" s="22"/>
    </row>
    <row r="298" spans="1:9" x14ac:dyDescent="0.2">
      <c r="C298" s="102"/>
      <c r="E298" s="28"/>
      <c r="F298" s="28"/>
      <c r="G298" s="62"/>
      <c r="I298" s="22"/>
    </row>
    <row r="299" spans="1:9" x14ac:dyDescent="0.2">
      <c r="E299" s="28"/>
      <c r="F299" s="28"/>
      <c r="G299" s="62"/>
      <c r="I299" s="22"/>
    </row>
    <row r="300" spans="1:9" x14ac:dyDescent="0.2">
      <c r="E300" s="28"/>
      <c r="F300" s="28"/>
      <c r="G300" s="62"/>
      <c r="I300" s="22"/>
    </row>
    <row r="301" spans="1:9" x14ac:dyDescent="0.2">
      <c r="E301" s="28"/>
      <c r="F301" s="28"/>
      <c r="G301" s="62"/>
      <c r="I301" s="22"/>
    </row>
    <row r="302" spans="1:9" x14ac:dyDescent="0.2">
      <c r="E302" s="28"/>
      <c r="F302" s="28"/>
      <c r="G302" s="62"/>
      <c r="I302" s="22"/>
    </row>
    <row r="303" spans="1:9" x14ac:dyDescent="0.2">
      <c r="E303" s="28"/>
      <c r="F303" s="28"/>
      <c r="G303" s="62"/>
      <c r="I303" s="22"/>
    </row>
    <row r="304" spans="1:9" x14ac:dyDescent="0.2">
      <c r="E304" s="28"/>
      <c r="F304" s="28"/>
      <c r="G304" s="62"/>
      <c r="I304" s="22"/>
    </row>
    <row r="305" spans="5:9" x14ac:dyDescent="0.2">
      <c r="E305" s="28"/>
      <c r="F305" s="28"/>
      <c r="G305" s="62"/>
      <c r="I305" s="22"/>
    </row>
    <row r="306" spans="5:9" x14ac:dyDescent="0.2">
      <c r="E306" s="28"/>
      <c r="F306" s="28"/>
      <c r="G306" s="62"/>
      <c r="I306" s="22"/>
    </row>
    <row r="307" spans="5:9" x14ac:dyDescent="0.2">
      <c r="E307" s="28"/>
      <c r="F307" s="28"/>
      <c r="G307" s="62"/>
      <c r="I307" s="22"/>
    </row>
    <row r="308" spans="5:9" x14ac:dyDescent="0.2">
      <c r="E308" s="28"/>
      <c r="F308" s="28"/>
      <c r="G308" s="62"/>
      <c r="I308" s="22"/>
    </row>
    <row r="309" spans="5:9" x14ac:dyDescent="0.2">
      <c r="E309" s="28"/>
      <c r="F309" s="28"/>
      <c r="G309" s="62"/>
      <c r="I309" s="22"/>
    </row>
    <row r="310" spans="5:9" x14ac:dyDescent="0.2">
      <c r="E310" s="28"/>
      <c r="F310" s="28"/>
      <c r="G310" s="62"/>
      <c r="I310" s="22"/>
    </row>
    <row r="311" spans="5:9" x14ac:dyDescent="0.2">
      <c r="E311" s="28"/>
      <c r="F311" s="28"/>
      <c r="G311" s="62"/>
      <c r="I311" s="22"/>
    </row>
    <row r="312" spans="5:9" x14ac:dyDescent="0.2">
      <c r="E312" s="28"/>
      <c r="F312" s="28"/>
      <c r="G312" s="62"/>
      <c r="I312" s="22"/>
    </row>
    <row r="313" spans="5:9" x14ac:dyDescent="0.2">
      <c r="E313" s="28"/>
      <c r="F313" s="28"/>
      <c r="G313" s="62"/>
      <c r="I313" s="22"/>
    </row>
    <row r="314" spans="5:9" x14ac:dyDescent="0.2">
      <c r="E314" s="28"/>
      <c r="F314" s="28"/>
      <c r="G314" s="62"/>
      <c r="I314" s="22"/>
    </row>
    <row r="315" spans="5:9" x14ac:dyDescent="0.2">
      <c r="E315" s="28"/>
      <c r="F315" s="28"/>
      <c r="G315" s="62"/>
      <c r="I315" s="22"/>
    </row>
    <row r="316" spans="5:9" x14ac:dyDescent="0.2">
      <c r="E316" s="28"/>
      <c r="F316" s="28"/>
      <c r="G316" s="62"/>
      <c r="I316" s="22"/>
    </row>
    <row r="317" spans="5:9" x14ac:dyDescent="0.2">
      <c r="E317" s="28"/>
      <c r="F317" s="28"/>
      <c r="G317" s="62"/>
      <c r="I317" s="22"/>
    </row>
    <row r="318" spans="5:9" x14ac:dyDescent="0.2">
      <c r="E318" s="28"/>
      <c r="F318" s="28"/>
      <c r="G318" s="62"/>
      <c r="I318" s="22"/>
    </row>
    <row r="319" spans="5:9" x14ac:dyDescent="0.2">
      <c r="E319" s="28"/>
      <c r="F319" s="28"/>
      <c r="G319" s="62"/>
      <c r="I319" s="22"/>
    </row>
    <row r="320" spans="5:9" x14ac:dyDescent="0.2">
      <c r="E320" s="28"/>
      <c r="F320" s="28"/>
      <c r="G320" s="62"/>
      <c r="I320" s="22"/>
    </row>
    <row r="321" spans="5:9" x14ac:dyDescent="0.2">
      <c r="E321" s="28"/>
      <c r="F321" s="28"/>
      <c r="G321" s="62"/>
      <c r="I321" s="22"/>
    </row>
    <row r="322" spans="5:9" x14ac:dyDescent="0.2">
      <c r="E322" s="28"/>
      <c r="F322" s="28"/>
      <c r="G322" s="62"/>
      <c r="I322" s="22"/>
    </row>
    <row r="323" spans="5:9" x14ac:dyDescent="0.2">
      <c r="E323" s="28"/>
      <c r="F323" s="28"/>
      <c r="G323" s="62"/>
      <c r="I323" s="22"/>
    </row>
    <row r="324" spans="5:9" x14ac:dyDescent="0.2">
      <c r="E324" s="28"/>
      <c r="F324" s="28"/>
      <c r="G324" s="62"/>
      <c r="I324" s="22"/>
    </row>
    <row r="325" spans="5:9" x14ac:dyDescent="0.2">
      <c r="E325" s="28"/>
      <c r="F325" s="28"/>
      <c r="G325" s="62"/>
      <c r="I325" s="22"/>
    </row>
    <row r="326" spans="5:9" x14ac:dyDescent="0.2">
      <c r="E326" s="28"/>
      <c r="F326" s="28"/>
      <c r="G326" s="62"/>
      <c r="I326" s="22"/>
    </row>
    <row r="327" spans="5:9" x14ac:dyDescent="0.2">
      <c r="E327" s="28"/>
      <c r="F327" s="28"/>
      <c r="G327" s="62"/>
      <c r="I327" s="22"/>
    </row>
    <row r="328" spans="5:9" x14ac:dyDescent="0.2">
      <c r="E328" s="28"/>
      <c r="F328" s="28"/>
      <c r="G328" s="62"/>
      <c r="I328" s="22"/>
    </row>
    <row r="329" spans="5:9" x14ac:dyDescent="0.2">
      <c r="E329" s="28"/>
      <c r="F329" s="28"/>
      <c r="G329" s="62"/>
      <c r="I329" s="22"/>
    </row>
    <row r="330" spans="5:9" x14ac:dyDescent="0.2">
      <c r="E330" s="28"/>
      <c r="F330" s="28"/>
      <c r="G330" s="62"/>
      <c r="I330" s="22"/>
    </row>
  </sheetData>
  <mergeCells count="8">
    <mergeCell ref="C5:E6"/>
    <mergeCell ref="A288:H288"/>
    <mergeCell ref="A290:H290"/>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6" orientation="portrait" r:id="rId1"/>
  <headerFooter alignWithMargins="0">
    <oddFooter>Page &amp;P of &amp;N</oddFooter>
  </headerFooter>
  <rowBreaks count="3" manualBreakCount="3">
    <brk id="82" max="16383" man="1"/>
    <brk id="155" max="16383" man="1"/>
    <brk id="2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5"/>
  <sheetViews>
    <sheetView topLeftCell="A16" zoomScaleNormal="100" workbookViewId="0">
      <selection activeCell="J41" sqref="J41"/>
    </sheetView>
  </sheetViews>
  <sheetFormatPr defaultRowHeight="13.2" x14ac:dyDescent="0.25"/>
  <cols>
    <col min="1" max="1" width="38.6640625" customWidth="1"/>
    <col min="2" max="2" width="12.33203125" bestFit="1" customWidth="1"/>
    <col min="3" max="3" width="10" bestFit="1" customWidth="1"/>
    <col min="4" max="4" width="14.5546875" customWidth="1"/>
    <col min="6" max="6" width="9.44140625" bestFit="1" customWidth="1"/>
    <col min="7" max="7" width="10.33203125" bestFit="1" customWidth="1"/>
  </cols>
  <sheetData>
    <row r="1" spans="1:7" x14ac:dyDescent="0.25">
      <c r="A1" s="4" t="s">
        <v>311</v>
      </c>
    </row>
    <row r="2" spans="1:7" x14ac:dyDescent="0.25">
      <c r="A2" t="s">
        <v>0</v>
      </c>
    </row>
    <row r="3" spans="1:7" x14ac:dyDescent="0.25">
      <c r="A3" t="s">
        <v>1</v>
      </c>
      <c r="F3" t="s">
        <v>2</v>
      </c>
    </row>
    <row r="4" spans="1:7" x14ac:dyDescent="0.25">
      <c r="B4" s="3" t="s">
        <v>3</v>
      </c>
      <c r="C4" s="3" t="s">
        <v>4</v>
      </c>
      <c r="D4" s="3" t="s">
        <v>8</v>
      </c>
      <c r="E4" s="3"/>
      <c r="F4" s="3" t="s">
        <v>3</v>
      </c>
      <c r="G4" s="3" t="s">
        <v>4</v>
      </c>
    </row>
    <row r="5" spans="1:7" x14ac:dyDescent="0.25">
      <c r="A5" t="s">
        <v>5</v>
      </c>
      <c r="B5" s="1">
        <v>284470.01422725001</v>
      </c>
      <c r="C5" s="1">
        <v>242986.91848113001</v>
      </c>
      <c r="D5" s="1">
        <f>SUM(B5:C5)</f>
        <v>527456.93270838005</v>
      </c>
      <c r="E5" s="1"/>
      <c r="F5" s="1">
        <f>B5</f>
        <v>284470.01422725001</v>
      </c>
      <c r="G5" s="1">
        <f>+F5+C5</f>
        <v>527456.93270838005</v>
      </c>
    </row>
    <row r="6" spans="1:7" x14ac:dyDescent="0.25">
      <c r="A6" t="s">
        <v>6</v>
      </c>
      <c r="B6" s="1">
        <v>187478.49709789001</v>
      </c>
      <c r="C6" s="1">
        <v>263609.36376795999</v>
      </c>
      <c r="D6" s="1">
        <f>SUM(B6:C6)</f>
        <v>451087.86086585</v>
      </c>
      <c r="E6" s="1"/>
      <c r="F6" s="1">
        <f>B6</f>
        <v>187478.49709789001</v>
      </c>
      <c r="G6" s="1">
        <f>+F6+C6</f>
        <v>451087.86086585</v>
      </c>
    </row>
    <row r="7" spans="1:7" x14ac:dyDescent="0.25">
      <c r="A7" t="s">
        <v>7</v>
      </c>
      <c r="B7" s="2">
        <f>F7</f>
        <v>65.904484733537529</v>
      </c>
      <c r="C7" s="2">
        <f>G7</f>
        <v>85.521268731763371</v>
      </c>
      <c r="D7" s="2"/>
      <c r="E7" s="2"/>
      <c r="F7" s="2">
        <f>+F6/F5*100</f>
        <v>65.904484733537529</v>
      </c>
      <c r="G7" s="2">
        <f>+G6/G5*100</f>
        <v>85.521268731763371</v>
      </c>
    </row>
    <row r="49" spans="1:9" x14ac:dyDescent="0.25">
      <c r="A49" s="11"/>
      <c r="B49" s="12"/>
      <c r="C49" s="12"/>
      <c r="E49" s="12"/>
      <c r="G49" s="12"/>
      <c r="I49" s="12"/>
    </row>
    <row r="50" spans="1:9" x14ac:dyDescent="0.25">
      <c r="A50" s="11"/>
      <c r="B50" s="12"/>
      <c r="C50" s="12"/>
      <c r="E50" s="12"/>
      <c r="G50" s="12"/>
      <c r="I50" s="12"/>
    </row>
    <row r="51" spans="1:9" x14ac:dyDescent="0.25">
      <c r="A51" s="11"/>
      <c r="B51" s="12"/>
      <c r="C51" s="12"/>
      <c r="E51" s="12"/>
      <c r="G51" s="12"/>
      <c r="I51" s="12"/>
    </row>
    <row r="52" spans="1:9" x14ac:dyDescent="0.25">
      <c r="A52" s="11"/>
      <c r="B52" s="12"/>
      <c r="C52" s="12"/>
      <c r="E52" s="12"/>
      <c r="G52" s="12"/>
      <c r="I52" s="12"/>
    </row>
    <row r="53" spans="1:9" ht="15" x14ac:dyDescent="0.4">
      <c r="A53" s="14"/>
      <c r="B53" s="125"/>
      <c r="C53" s="125"/>
      <c r="E53" s="125"/>
      <c r="F53" s="125"/>
      <c r="G53" s="125"/>
      <c r="I53" s="15"/>
    </row>
    <row r="54" spans="1:9" x14ac:dyDescent="0.25">
      <c r="A54" s="11"/>
      <c r="B54" s="126"/>
      <c r="C54" s="126"/>
      <c r="E54" s="126"/>
      <c r="F54" s="126"/>
      <c r="G54" s="126"/>
      <c r="I54" s="16"/>
    </row>
    <row r="55" spans="1:9" x14ac:dyDescent="0.25">
      <c r="A55" s="13"/>
      <c r="B55" s="11"/>
      <c r="C55" s="12"/>
      <c r="E55" s="11"/>
      <c r="G55" s="12"/>
      <c r="I55" s="12"/>
    </row>
  </sheetData>
  <mergeCells count="4">
    <mergeCell ref="E53:G53"/>
    <mergeCell ref="B53:C53"/>
    <mergeCell ref="E54:G54"/>
    <mergeCell ref="B54:C54"/>
  </mergeCells>
  <phoneticPr fontId="19" type="noConversion"/>
  <pageMargins left="0.51181102362204722" right="0.51181102362204722" top="0.98425196850393704" bottom="0.47244094488188981"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Mary Dianne M. Cruz</cp:lastModifiedBy>
  <cp:lastPrinted>2023-03-20T00:48:03Z</cp:lastPrinted>
  <dcterms:created xsi:type="dcterms:W3CDTF">2014-03-13T03:00:02Z</dcterms:created>
  <dcterms:modified xsi:type="dcterms:W3CDTF">2023-03-20T06:46:11Z</dcterms:modified>
</cp:coreProperties>
</file>