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asison\Downloads\"/>
    </mc:Choice>
  </mc:AlternateContent>
  <xr:revisionPtr revIDLastSave="0" documentId="13_ncr:1_{2F301DEC-AD14-46A8-9E89-911B44E47D28}" xr6:coauthVersionLast="36" xr6:coauthVersionMax="36" xr10:uidLastSave="{00000000-0000-0000-0000-000000000000}"/>
  <bookViews>
    <workbookView xWindow="0" yWindow="0" windowWidth="23040" windowHeight="8772" xr2:uid="{00000000-000D-0000-FFFF-FFFF00000000}"/>
  </bookViews>
  <sheets>
    <sheet name="By Department" sheetId="29" r:id="rId1"/>
    <sheet name="By Agency" sheetId="30" r:id="rId2"/>
    <sheet name="Graph " sheetId="17" r:id="rId3"/>
  </sheets>
  <definedNames>
    <definedName name="_xlnm._FilterDatabase" localSheetId="1" hidden="1">'By Agency'!#REF!</definedName>
    <definedName name="_xlnm.Print_Area" localSheetId="1">'By Agency'!$A$1:$H$295</definedName>
    <definedName name="_xlnm.Print_Area" localSheetId="0">'By Department'!$A$1:$V$65</definedName>
    <definedName name="_xlnm.Print_Area" localSheetId="2">'Graph '!$A$12:$S$59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M54" i="29" l="1"/>
  <c r="M45" i="29"/>
  <c r="C276" i="30" l="1"/>
  <c r="C272" i="30"/>
  <c r="C262" i="30"/>
  <c r="C255" i="30"/>
  <c r="C232" i="30"/>
  <c r="C219" i="30" s="1"/>
  <c r="C213" i="30"/>
  <c r="C204" i="30"/>
  <c r="C195" i="30"/>
  <c r="C187" i="30"/>
  <c r="C181" i="30"/>
  <c r="C171" i="30"/>
  <c r="C150" i="30"/>
  <c r="C145" i="30"/>
  <c r="C141" i="30" s="1"/>
  <c r="C138" i="30"/>
  <c r="C133" i="30"/>
  <c r="C128" i="30"/>
  <c r="D128" i="30"/>
  <c r="C119" i="30"/>
  <c r="C106" i="30"/>
  <c r="C94" i="30"/>
  <c r="C88" i="30"/>
  <c r="C84" i="30"/>
  <c r="C79" i="30"/>
  <c r="C72" i="30"/>
  <c r="C60" i="30"/>
  <c r="C52" i="30"/>
  <c r="C39" i="30"/>
  <c r="C35" i="30"/>
  <c r="C23" i="30"/>
  <c r="C10" i="30"/>
  <c r="H284" i="30"/>
  <c r="H280" i="30"/>
  <c r="H278" i="30"/>
  <c r="H277" i="30"/>
  <c r="D272" i="30"/>
  <c r="B272" i="30"/>
  <c r="H271" i="30"/>
  <c r="H269" i="30"/>
  <c r="G268" i="30"/>
  <c r="E268" i="30"/>
  <c r="H268" i="30" s="1"/>
  <c r="H267" i="30"/>
  <c r="H265" i="30"/>
  <c r="G264" i="30"/>
  <c r="H261" i="30"/>
  <c r="G260" i="30"/>
  <c r="G257" i="30"/>
  <c r="E256" i="30"/>
  <c r="G256" i="30"/>
  <c r="D255" i="30"/>
  <c r="B255" i="30"/>
  <c r="H254" i="30"/>
  <c r="E253" i="30"/>
  <c r="G253" i="30"/>
  <c r="H252" i="30"/>
  <c r="E249" i="30"/>
  <c r="G248" i="30"/>
  <c r="E245" i="30"/>
  <c r="G244" i="30"/>
  <c r="G240" i="30"/>
  <c r="E237" i="30"/>
  <c r="G236" i="30"/>
  <c r="G223" i="30"/>
  <c r="H218" i="30"/>
  <c r="H212" i="30"/>
  <c r="E207" i="30"/>
  <c r="G207" i="30"/>
  <c r="H203" i="30"/>
  <c r="E199" i="30"/>
  <c r="G199" i="30"/>
  <c r="D195" i="30"/>
  <c r="B195" i="30"/>
  <c r="H194" i="30"/>
  <c r="G193" i="30"/>
  <c r="E192" i="30"/>
  <c r="F192" i="30" s="1"/>
  <c r="H186" i="30"/>
  <c r="H180" i="30"/>
  <c r="H170" i="30"/>
  <c r="E162" i="30"/>
  <c r="H162" i="30" s="1"/>
  <c r="G161" i="30"/>
  <c r="E161" i="30"/>
  <c r="G156" i="30"/>
  <c r="G152" i="30"/>
  <c r="H149" i="30"/>
  <c r="E148" i="30"/>
  <c r="H147" i="30"/>
  <c r="B145" i="30"/>
  <c r="E144" i="30"/>
  <c r="G140" i="30"/>
  <c r="B138" i="30"/>
  <c r="D138" i="30"/>
  <c r="E137" i="30"/>
  <c r="G136" i="30"/>
  <c r="G134" i="30"/>
  <c r="G125" i="30"/>
  <c r="E124" i="30"/>
  <c r="G123" i="30"/>
  <c r="H118" i="30"/>
  <c r="H105" i="30"/>
  <c r="B94" i="30"/>
  <c r="E92" i="30"/>
  <c r="G91" i="30"/>
  <c r="E89" i="30"/>
  <c r="B88" i="30"/>
  <c r="H87" i="30"/>
  <c r="G86" i="30"/>
  <c r="D84" i="30"/>
  <c r="H83" i="30"/>
  <c r="G82" i="30"/>
  <c r="E82" i="30"/>
  <c r="H82" i="30" s="1"/>
  <c r="H78" i="30"/>
  <c r="E75" i="30"/>
  <c r="G74" i="30"/>
  <c r="E74" i="30"/>
  <c r="H74" i="30" s="1"/>
  <c r="D72" i="30"/>
  <c r="H71" i="30"/>
  <c r="G70" i="30"/>
  <c r="G68" i="30"/>
  <c r="G66" i="30"/>
  <c r="G64" i="30"/>
  <c r="E62" i="30"/>
  <c r="H62" i="30" s="1"/>
  <c r="D60" i="30"/>
  <c r="H59" i="30"/>
  <c r="E58" i="30"/>
  <c r="H58" i="30" s="1"/>
  <c r="B52" i="30"/>
  <c r="H51" i="30"/>
  <c r="G50" i="30"/>
  <c r="H49" i="30"/>
  <c r="H47" i="30"/>
  <c r="G46" i="30"/>
  <c r="E45" i="30"/>
  <c r="F45" i="30" s="1"/>
  <c r="G42" i="30"/>
  <c r="E41" i="30"/>
  <c r="F41" i="30" s="1"/>
  <c r="D39" i="30"/>
  <c r="H38" i="30"/>
  <c r="E37" i="30"/>
  <c r="F37" i="30" s="1"/>
  <c r="D35" i="30"/>
  <c r="H34" i="30"/>
  <c r="E33" i="30"/>
  <c r="G30" i="30"/>
  <c r="E29" i="30"/>
  <c r="F29" i="30" s="1"/>
  <c r="G26" i="30"/>
  <c r="H22" i="30"/>
  <c r="H20" i="30"/>
  <c r="H18" i="30"/>
  <c r="H16" i="30"/>
  <c r="G14" i="30"/>
  <c r="C132" i="30" l="1"/>
  <c r="G58" i="30"/>
  <c r="G62" i="30"/>
  <c r="G146" i="30"/>
  <c r="E257" i="30"/>
  <c r="E264" i="30"/>
  <c r="H264" i="30" s="1"/>
  <c r="E70" i="30"/>
  <c r="H70" i="30" s="1"/>
  <c r="G148" i="30"/>
  <c r="E86" i="30"/>
  <c r="H86" i="30" s="1"/>
  <c r="E140" i="30"/>
  <c r="H140" i="30" s="1"/>
  <c r="E260" i="30"/>
  <c r="H260" i="30" s="1"/>
  <c r="E136" i="30"/>
  <c r="H136" i="30" s="1"/>
  <c r="E17" i="30"/>
  <c r="F17" i="30" s="1"/>
  <c r="E56" i="30"/>
  <c r="G56" i="30"/>
  <c r="G43" i="30"/>
  <c r="E63" i="30"/>
  <c r="G27" i="30"/>
  <c r="E25" i="30"/>
  <c r="F25" i="30" s="1"/>
  <c r="E21" i="30"/>
  <c r="F21" i="30" s="1"/>
  <c r="E13" i="30"/>
  <c r="G40" i="30"/>
  <c r="H37" i="30"/>
  <c r="H41" i="30"/>
  <c r="D10" i="30"/>
  <c r="F33" i="30"/>
  <c r="G11" i="30"/>
  <c r="G13" i="30"/>
  <c r="E14" i="30"/>
  <c r="G17" i="30"/>
  <c r="G19" i="30"/>
  <c r="G21" i="30"/>
  <c r="G25" i="30"/>
  <c r="E26" i="30"/>
  <c r="G29" i="30"/>
  <c r="E30" i="30"/>
  <c r="G33" i="30"/>
  <c r="G37" i="30"/>
  <c r="G41" i="30"/>
  <c r="E42" i="30"/>
  <c r="G45" i="30"/>
  <c r="E46" i="30"/>
  <c r="E50" i="30"/>
  <c r="G53" i="30"/>
  <c r="G54" i="30"/>
  <c r="E55" i="30"/>
  <c r="E66" i="30"/>
  <c r="H89" i="30"/>
  <c r="E91" i="30"/>
  <c r="F91" i="30" s="1"/>
  <c r="D88" i="30"/>
  <c r="D106" i="30"/>
  <c r="D23" i="30"/>
  <c r="G24" i="30"/>
  <c r="G28" i="30"/>
  <c r="G32" i="30"/>
  <c r="G36" i="30"/>
  <c r="F62" i="30"/>
  <c r="H33" i="30"/>
  <c r="H124" i="30"/>
  <c r="F124" i="30"/>
  <c r="D52" i="30"/>
  <c r="E67" i="30"/>
  <c r="H75" i="30"/>
  <c r="F75" i="30"/>
  <c r="B10" i="30"/>
  <c r="H29" i="30"/>
  <c r="B23" i="30"/>
  <c r="B35" i="30"/>
  <c r="B39" i="30"/>
  <c r="E68" i="30"/>
  <c r="B128" i="30"/>
  <c r="G90" i="30"/>
  <c r="E90" i="30"/>
  <c r="D94" i="30"/>
  <c r="H45" i="30"/>
  <c r="F58" i="30"/>
  <c r="E64" i="30"/>
  <c r="F66" i="30"/>
  <c r="F74" i="30"/>
  <c r="D79" i="30"/>
  <c r="F82" i="30"/>
  <c r="G92" i="30"/>
  <c r="E111" i="30"/>
  <c r="B119" i="30"/>
  <c r="G104" i="30"/>
  <c r="G107" i="30"/>
  <c r="B106" i="30"/>
  <c r="D119" i="30"/>
  <c r="D133" i="30"/>
  <c r="E142" i="30"/>
  <c r="F142" i="30" s="1"/>
  <c r="G55" i="30"/>
  <c r="G63" i="30"/>
  <c r="G67" i="30"/>
  <c r="G75" i="30"/>
  <c r="G98" i="30"/>
  <c r="G115" i="30"/>
  <c r="B79" i="30"/>
  <c r="G99" i="30"/>
  <c r="G100" i="30"/>
  <c r="G114" i="30"/>
  <c r="E114" i="30"/>
  <c r="G116" i="30"/>
  <c r="G142" i="30"/>
  <c r="H144" i="30"/>
  <c r="G89" i="30"/>
  <c r="E98" i="30"/>
  <c r="E115" i="30"/>
  <c r="F115" i="30" s="1"/>
  <c r="B60" i="30"/>
  <c r="B72" i="30"/>
  <c r="B84" i="30"/>
  <c r="G111" i="30"/>
  <c r="F134" i="30"/>
  <c r="G158" i="30"/>
  <c r="E158" i="30"/>
  <c r="F89" i="30"/>
  <c r="F92" i="30"/>
  <c r="H92" i="30"/>
  <c r="G102" i="30"/>
  <c r="G110" i="30"/>
  <c r="E110" i="30"/>
  <c r="G112" i="30"/>
  <c r="G120" i="30"/>
  <c r="E123" i="30"/>
  <c r="G130" i="30"/>
  <c r="G145" i="30"/>
  <c r="H148" i="30"/>
  <c r="G95" i="30"/>
  <c r="G103" i="30"/>
  <c r="G124" i="30"/>
  <c r="E125" i="30"/>
  <c r="F125" i="30" s="1"/>
  <c r="E134" i="30"/>
  <c r="G144" i="30"/>
  <c r="H137" i="30"/>
  <c r="F137" i="30"/>
  <c r="E190" i="30"/>
  <c r="F190" i="30" s="1"/>
  <c r="F123" i="30"/>
  <c r="G97" i="30"/>
  <c r="G101" i="30"/>
  <c r="G121" i="30"/>
  <c r="G154" i="30"/>
  <c r="E154" i="30"/>
  <c r="F162" i="30"/>
  <c r="E167" i="30"/>
  <c r="E152" i="30"/>
  <c r="F152" i="30" s="1"/>
  <c r="H161" i="30"/>
  <c r="G172" i="30"/>
  <c r="B171" i="30"/>
  <c r="E175" i="30"/>
  <c r="G178" i="30"/>
  <c r="E146" i="30"/>
  <c r="G163" i="30"/>
  <c r="D181" i="30"/>
  <c r="E182" i="30"/>
  <c r="G129" i="30"/>
  <c r="F136" i="30"/>
  <c r="F140" i="30"/>
  <c r="F144" i="30"/>
  <c r="D145" i="30"/>
  <c r="F148" i="30"/>
  <c r="F161" i="30"/>
  <c r="G164" i="30"/>
  <c r="E166" i="30"/>
  <c r="F166" i="30" s="1"/>
  <c r="G168" i="30"/>
  <c r="E174" i="30"/>
  <c r="F174" i="30" s="1"/>
  <c r="D150" i="30"/>
  <c r="G162" i="30"/>
  <c r="G184" i="30"/>
  <c r="E193" i="30"/>
  <c r="H199" i="30"/>
  <c r="F199" i="30"/>
  <c r="G137" i="30"/>
  <c r="G160" i="30"/>
  <c r="G166" i="30"/>
  <c r="G174" i="30"/>
  <c r="B187" i="30"/>
  <c r="G211" i="30"/>
  <c r="G216" i="30"/>
  <c r="B133" i="30"/>
  <c r="B141" i="30"/>
  <c r="D171" i="30"/>
  <c r="G179" i="30"/>
  <c r="G188" i="30"/>
  <c r="H207" i="30"/>
  <c r="F207" i="30"/>
  <c r="G227" i="30"/>
  <c r="E227" i="30"/>
  <c r="G182" i="30"/>
  <c r="B181" i="30"/>
  <c r="G190" i="30"/>
  <c r="H192" i="30"/>
  <c r="G215" i="30"/>
  <c r="E215" i="30"/>
  <c r="B150" i="30"/>
  <c r="G167" i="30"/>
  <c r="G175" i="30"/>
  <c r="E178" i="30"/>
  <c r="F178" i="30" s="1"/>
  <c r="D187" i="30"/>
  <c r="E220" i="30"/>
  <c r="F220" i="30" s="1"/>
  <c r="E156" i="30"/>
  <c r="G176" i="30"/>
  <c r="E179" i="30"/>
  <c r="D213" i="30"/>
  <c r="E223" i="30"/>
  <c r="D232" i="30"/>
  <c r="D219" i="30" s="1"/>
  <c r="G200" i="30"/>
  <c r="D204" i="30"/>
  <c r="G208" i="30"/>
  <c r="G274" i="30"/>
  <c r="E274" i="30"/>
  <c r="G242" i="30"/>
  <c r="E242" i="30"/>
  <c r="B204" i="30"/>
  <c r="G220" i="30"/>
  <c r="G192" i="30"/>
  <c r="G228" i="30"/>
  <c r="E234" i="30"/>
  <c r="G234" i="30"/>
  <c r="B213" i="30"/>
  <c r="E233" i="30"/>
  <c r="F233" i="30" s="1"/>
  <c r="G238" i="30"/>
  <c r="E238" i="30"/>
  <c r="H249" i="30"/>
  <c r="H237" i="30"/>
  <c r="H253" i="30"/>
  <c r="G233" i="30"/>
  <c r="B232" i="30"/>
  <c r="G246" i="30"/>
  <c r="E246" i="30"/>
  <c r="G258" i="30"/>
  <c r="E258" i="30"/>
  <c r="G266" i="30"/>
  <c r="E266" i="30"/>
  <c r="G202" i="30"/>
  <c r="H245" i="30"/>
  <c r="H257" i="30"/>
  <c r="G270" i="30"/>
  <c r="E270" i="30"/>
  <c r="F270" i="30" s="1"/>
  <c r="G250" i="30"/>
  <c r="E250" i="30"/>
  <c r="F274" i="30"/>
  <c r="D281" i="30"/>
  <c r="F256" i="30"/>
  <c r="F260" i="30"/>
  <c r="F264" i="30"/>
  <c r="F268" i="30"/>
  <c r="G282" i="30"/>
  <c r="F237" i="30"/>
  <c r="F245" i="30"/>
  <c r="F249" i="30"/>
  <c r="F253" i="30"/>
  <c r="H256" i="30"/>
  <c r="F257" i="30"/>
  <c r="D262" i="30"/>
  <c r="G283" i="30"/>
  <c r="G237" i="30"/>
  <c r="G245" i="30"/>
  <c r="G249" i="30"/>
  <c r="B281" i="30"/>
  <c r="B262" i="30"/>
  <c r="E236" i="30"/>
  <c r="E240" i="30"/>
  <c r="E244" i="30"/>
  <c r="E248" i="30"/>
  <c r="F70" i="30" l="1"/>
  <c r="F86" i="30"/>
  <c r="G183" i="30"/>
  <c r="E88" i="30"/>
  <c r="H88" i="30" s="1"/>
  <c r="H248" i="30"/>
  <c r="F248" i="30"/>
  <c r="E235" i="30"/>
  <c r="G210" i="30"/>
  <c r="E210" i="30"/>
  <c r="H242" i="30"/>
  <c r="F242" i="30"/>
  <c r="E224" i="30"/>
  <c r="G157" i="30"/>
  <c r="E157" i="30"/>
  <c r="H227" i="30"/>
  <c r="F227" i="30"/>
  <c r="E196" i="30"/>
  <c r="H244" i="30"/>
  <c r="F244" i="30"/>
  <c r="B285" i="30"/>
  <c r="E283" i="30"/>
  <c r="H250" i="30"/>
  <c r="F250" i="30"/>
  <c r="G206" i="30"/>
  <c r="E206" i="30"/>
  <c r="G235" i="30"/>
  <c r="G232" i="30" s="1"/>
  <c r="G259" i="30"/>
  <c r="G255" i="30" s="1"/>
  <c r="E259" i="30"/>
  <c r="G224" i="30"/>
  <c r="B219" i="30"/>
  <c r="H223" i="30"/>
  <c r="F223" i="30"/>
  <c r="H156" i="30"/>
  <c r="B132" i="30"/>
  <c r="E208" i="30"/>
  <c r="E160" i="30"/>
  <c r="H193" i="30"/>
  <c r="F193" i="30"/>
  <c r="G196" i="30"/>
  <c r="H166" i="30"/>
  <c r="H154" i="30"/>
  <c r="E117" i="30"/>
  <c r="G143" i="30"/>
  <c r="E143" i="30"/>
  <c r="G117" i="30"/>
  <c r="E108" i="30"/>
  <c r="E104" i="30"/>
  <c r="G69" i="30"/>
  <c r="E69" i="30"/>
  <c r="E102" i="30"/>
  <c r="E120" i="30"/>
  <c r="G12" i="30"/>
  <c r="E12" i="30"/>
  <c r="G80" i="30"/>
  <c r="E80" i="30"/>
  <c r="H55" i="30"/>
  <c r="F55" i="30"/>
  <c r="E31" i="30"/>
  <c r="H13" i="30"/>
  <c r="G31" i="30"/>
  <c r="E231" i="30"/>
  <c r="G231" i="30"/>
  <c r="H182" i="30"/>
  <c r="G159" i="30"/>
  <c r="E159" i="30"/>
  <c r="E113" i="30"/>
  <c r="G88" i="30"/>
  <c r="H111" i="30"/>
  <c r="H240" i="30"/>
  <c r="F240" i="30"/>
  <c r="E279" i="30"/>
  <c r="D285" i="30"/>
  <c r="G198" i="30"/>
  <c r="E198" i="30"/>
  <c r="H246" i="30"/>
  <c r="F246" i="30"/>
  <c r="H233" i="30"/>
  <c r="E209" i="30"/>
  <c r="G209" i="30"/>
  <c r="E189" i="30"/>
  <c r="G189" i="30"/>
  <c r="E217" i="30"/>
  <c r="G217" i="30"/>
  <c r="H220" i="30"/>
  <c r="E184" i="30"/>
  <c r="E109" i="30"/>
  <c r="E107" i="30"/>
  <c r="E116" i="30"/>
  <c r="E100" i="30"/>
  <c r="E139" i="30"/>
  <c r="G139" i="30"/>
  <c r="H114" i="30"/>
  <c r="F114" i="30"/>
  <c r="H64" i="30"/>
  <c r="F64" i="30"/>
  <c r="G77" i="30"/>
  <c r="E77" i="30"/>
  <c r="B276" i="30"/>
  <c r="E44" i="30"/>
  <c r="F14" i="30"/>
  <c r="H14" i="30"/>
  <c r="G44" i="30"/>
  <c r="G35" i="30"/>
  <c r="H56" i="30"/>
  <c r="F56" i="30"/>
  <c r="E241" i="30"/>
  <c r="E221" i="30"/>
  <c r="G221" i="30"/>
  <c r="H110" i="30"/>
  <c r="F110" i="30"/>
  <c r="H158" i="30"/>
  <c r="F158" i="30"/>
  <c r="G155" i="30"/>
  <c r="E155" i="30"/>
  <c r="E48" i="30"/>
  <c r="H91" i="30"/>
  <c r="F46" i="30"/>
  <c r="H46" i="30"/>
  <c r="H236" i="30"/>
  <c r="F236" i="30"/>
  <c r="E185" i="30"/>
  <c r="G185" i="30"/>
  <c r="E228" i="30"/>
  <c r="E176" i="30"/>
  <c r="H175" i="30"/>
  <c r="F175" i="30"/>
  <c r="H152" i="30"/>
  <c r="E101" i="30"/>
  <c r="H134" i="30"/>
  <c r="E103" i="30"/>
  <c r="E126" i="30"/>
  <c r="G126" i="30"/>
  <c r="E200" i="30"/>
  <c r="F154" i="30"/>
  <c r="E112" i="30"/>
  <c r="E76" i="30"/>
  <c r="G76" i="30"/>
  <c r="E40" i="30"/>
  <c r="H66" i="30"/>
  <c r="E53" i="30"/>
  <c r="E43" i="30"/>
  <c r="E27" i="30"/>
  <c r="F13" i="30"/>
  <c r="H21" i="30"/>
  <c r="E225" i="30"/>
  <c r="G225" i="30"/>
  <c r="G191" i="30"/>
  <c r="E191" i="30"/>
  <c r="H190" i="30"/>
  <c r="G65" i="30"/>
  <c r="E65" i="30"/>
  <c r="E54" i="30"/>
  <c r="F30" i="30"/>
  <c r="H30" i="30"/>
  <c r="E15" i="30"/>
  <c r="G251" i="30"/>
  <c r="E251" i="30"/>
  <c r="G230" i="30"/>
  <c r="E230" i="30"/>
  <c r="G281" i="30"/>
  <c r="E205" i="30"/>
  <c r="G205" i="30"/>
  <c r="H215" i="30"/>
  <c r="F215" i="30"/>
  <c r="C281" i="30"/>
  <c r="C285" i="30" s="1"/>
  <c r="E282" i="30"/>
  <c r="G239" i="30"/>
  <c r="E239" i="30"/>
  <c r="G226" i="30"/>
  <c r="E226" i="30"/>
  <c r="H258" i="30"/>
  <c r="F258" i="30"/>
  <c r="E201" i="30"/>
  <c r="G201" i="30"/>
  <c r="E177" i="30"/>
  <c r="G177" i="30"/>
  <c r="H274" i="30"/>
  <c r="F182" i="30"/>
  <c r="E211" i="30"/>
  <c r="E172" i="30"/>
  <c r="E129" i="30"/>
  <c r="E163" i="30"/>
  <c r="E97" i="30"/>
  <c r="E99" i="30"/>
  <c r="F111" i="30"/>
  <c r="H115" i="30"/>
  <c r="G108" i="30"/>
  <c r="H90" i="30"/>
  <c r="F90" i="30"/>
  <c r="F88" i="30" s="1"/>
  <c r="H68" i="30"/>
  <c r="F68" i="30"/>
  <c r="E36" i="30"/>
  <c r="H42" i="30"/>
  <c r="F42" i="30"/>
  <c r="F26" i="30"/>
  <c r="H26" i="30"/>
  <c r="H17" i="30"/>
  <c r="G153" i="30"/>
  <c r="E153" i="30"/>
  <c r="G243" i="30"/>
  <c r="E243" i="30"/>
  <c r="H174" i="30"/>
  <c r="E197" i="30"/>
  <c r="G197" i="30"/>
  <c r="H167" i="30"/>
  <c r="F167" i="30"/>
  <c r="H123" i="30"/>
  <c r="H142" i="30"/>
  <c r="E96" i="30"/>
  <c r="G128" i="30"/>
  <c r="E85" i="30"/>
  <c r="G85" i="30"/>
  <c r="E32" i="30"/>
  <c r="G113" i="30"/>
  <c r="G61" i="30"/>
  <c r="E61" i="30"/>
  <c r="E11" i="30"/>
  <c r="H25" i="30"/>
  <c r="H63" i="30"/>
  <c r="F63" i="30"/>
  <c r="G263" i="30"/>
  <c r="E263" i="30"/>
  <c r="E216" i="30"/>
  <c r="E222" i="30"/>
  <c r="G222" i="30"/>
  <c r="G247" i="30"/>
  <c r="E247" i="30"/>
  <c r="E173" i="30"/>
  <c r="G173" i="30"/>
  <c r="E229" i="30"/>
  <c r="G229" i="30"/>
  <c r="G181" i="30"/>
  <c r="E188" i="30"/>
  <c r="G273" i="30"/>
  <c r="E273" i="30"/>
  <c r="G241" i="30"/>
  <c r="H270" i="30"/>
  <c r="G214" i="30"/>
  <c r="E214" i="30"/>
  <c r="H266" i="30"/>
  <c r="F266" i="30"/>
  <c r="G279" i="30"/>
  <c r="H234" i="30"/>
  <c r="F234" i="30"/>
  <c r="E169" i="30"/>
  <c r="G169" i="30"/>
  <c r="H179" i="30"/>
  <c r="F179" i="30"/>
  <c r="H178" i="30"/>
  <c r="E183" i="30"/>
  <c r="E165" i="30"/>
  <c r="G165" i="30"/>
  <c r="E168" i="30"/>
  <c r="F156" i="30"/>
  <c r="D141" i="30"/>
  <c r="H146" i="30"/>
  <c r="F146" i="30"/>
  <c r="E145" i="30"/>
  <c r="E164" i="30"/>
  <c r="G151" i="30"/>
  <c r="E151" i="30"/>
  <c r="H125" i="30"/>
  <c r="E95" i="30"/>
  <c r="E135" i="30"/>
  <c r="G135" i="30"/>
  <c r="H98" i="30"/>
  <c r="F98" i="30"/>
  <c r="G109" i="30"/>
  <c r="G96" i="30"/>
  <c r="G73" i="30"/>
  <c r="E73" i="30"/>
  <c r="G57" i="30"/>
  <c r="G52" i="30" s="1"/>
  <c r="E57" i="30"/>
  <c r="E130" i="30"/>
  <c r="H67" i="30"/>
  <c r="F67" i="30"/>
  <c r="E28" i="30"/>
  <c r="E81" i="30"/>
  <c r="G81" i="30"/>
  <c r="G48" i="30"/>
  <c r="E202" i="30"/>
  <c r="H238" i="30"/>
  <c r="F238" i="30"/>
  <c r="E121" i="30"/>
  <c r="G122" i="30"/>
  <c r="G119" i="30" s="1"/>
  <c r="E122" i="30"/>
  <c r="D132" i="30"/>
  <c r="E24" i="30"/>
  <c r="H50" i="30"/>
  <c r="F50" i="30"/>
  <c r="E19" i="30"/>
  <c r="G39" i="30"/>
  <c r="G15" i="30"/>
  <c r="E141" i="30" l="1"/>
  <c r="H141" i="30"/>
  <c r="G72" i="30"/>
  <c r="G213" i="30"/>
  <c r="F229" i="30"/>
  <c r="H229" i="30"/>
  <c r="H197" i="30"/>
  <c r="F197" i="30"/>
  <c r="H211" i="30"/>
  <c r="F211" i="30"/>
  <c r="H201" i="30"/>
  <c r="F201" i="30"/>
  <c r="E52" i="30"/>
  <c r="H53" i="30"/>
  <c r="F53" i="30"/>
  <c r="H155" i="30"/>
  <c r="F155" i="30"/>
  <c r="H109" i="30"/>
  <c r="F109" i="30"/>
  <c r="H217" i="30"/>
  <c r="F217" i="30"/>
  <c r="H198" i="30"/>
  <c r="F198" i="30"/>
  <c r="H231" i="30"/>
  <c r="F231" i="30"/>
  <c r="H235" i="30"/>
  <c r="F235" i="30"/>
  <c r="H145" i="30"/>
  <c r="E262" i="30"/>
  <c r="H263" i="30"/>
  <c r="F263" i="30"/>
  <c r="E128" i="30"/>
  <c r="H129" i="30"/>
  <c r="F129" i="30"/>
  <c r="G204" i="30"/>
  <c r="H191" i="30"/>
  <c r="F191" i="30"/>
  <c r="H112" i="30"/>
  <c r="F112" i="30"/>
  <c r="H103" i="30"/>
  <c r="F103" i="30"/>
  <c r="H100" i="30"/>
  <c r="F100" i="30"/>
  <c r="H159" i="30"/>
  <c r="F159" i="30"/>
  <c r="H104" i="30"/>
  <c r="F104" i="30"/>
  <c r="H117" i="30"/>
  <c r="F117" i="30"/>
  <c r="G195" i="30"/>
  <c r="B287" i="30"/>
  <c r="H222" i="30"/>
  <c r="F222" i="30"/>
  <c r="H184" i="30"/>
  <c r="F184" i="30"/>
  <c r="G10" i="30"/>
  <c r="E187" i="30"/>
  <c r="H188" i="30"/>
  <c r="F188" i="30"/>
  <c r="H173" i="30"/>
  <c r="F173" i="30"/>
  <c r="G262" i="30"/>
  <c r="H11" i="30"/>
  <c r="E10" i="30"/>
  <c r="F11" i="30"/>
  <c r="H282" i="30"/>
  <c r="E281" i="30"/>
  <c r="F282" i="30"/>
  <c r="E204" i="30"/>
  <c r="H205" i="30"/>
  <c r="F205" i="30"/>
  <c r="H221" i="30"/>
  <c r="F221" i="30"/>
  <c r="H116" i="30"/>
  <c r="F116" i="30"/>
  <c r="H189" i="30"/>
  <c r="F189" i="30"/>
  <c r="E232" i="30"/>
  <c r="E219" i="30" s="1"/>
  <c r="H80" i="30"/>
  <c r="F80" i="30"/>
  <c r="E79" i="30"/>
  <c r="H108" i="30"/>
  <c r="F108" i="30"/>
  <c r="H259" i="30"/>
  <c r="E255" i="30"/>
  <c r="F259" i="30"/>
  <c r="H157" i="30"/>
  <c r="F157" i="30"/>
  <c r="G94" i="30"/>
  <c r="E72" i="30"/>
  <c r="H73" i="30"/>
  <c r="F73" i="30"/>
  <c r="G272" i="30"/>
  <c r="H165" i="30"/>
  <c r="F165" i="30"/>
  <c r="H32" i="30"/>
  <c r="F32" i="30"/>
  <c r="H81" i="30"/>
  <c r="F81" i="30"/>
  <c r="H183" i="30"/>
  <c r="F183" i="30"/>
  <c r="H169" i="30"/>
  <c r="F169" i="30"/>
  <c r="H243" i="30"/>
  <c r="F243" i="30"/>
  <c r="H43" i="30"/>
  <c r="F43" i="30"/>
  <c r="H40" i="30"/>
  <c r="E39" i="30"/>
  <c r="F40" i="30"/>
  <c r="H200" i="30"/>
  <c r="F200" i="30"/>
  <c r="H77" i="30"/>
  <c r="F77" i="30"/>
  <c r="H102" i="30"/>
  <c r="F102" i="30"/>
  <c r="H153" i="30"/>
  <c r="F153" i="30"/>
  <c r="H96" i="30"/>
  <c r="F96" i="30"/>
  <c r="H99" i="30"/>
  <c r="F99" i="30"/>
  <c r="H251" i="30"/>
  <c r="F251" i="30"/>
  <c r="H185" i="30"/>
  <c r="F185" i="30"/>
  <c r="E119" i="30"/>
  <c r="H120" i="30"/>
  <c r="F120" i="30"/>
  <c r="G285" i="30"/>
  <c r="G106" i="30"/>
  <c r="F135" i="30"/>
  <c r="H135" i="30"/>
  <c r="H247" i="30"/>
  <c r="F247" i="30"/>
  <c r="H216" i="30"/>
  <c r="F216" i="30"/>
  <c r="E60" i="30"/>
  <c r="H61" i="30"/>
  <c r="F61" i="30"/>
  <c r="G84" i="30"/>
  <c r="D276" i="30"/>
  <c r="H36" i="30"/>
  <c r="E35" i="30"/>
  <c r="F36" i="30"/>
  <c r="H97" i="30"/>
  <c r="F97" i="30"/>
  <c r="E171" i="30"/>
  <c r="H172" i="30"/>
  <c r="F172" i="30"/>
  <c r="H177" i="30"/>
  <c r="F177" i="30"/>
  <c r="H226" i="30"/>
  <c r="F226" i="30"/>
  <c r="H15" i="30"/>
  <c r="F15" i="30"/>
  <c r="H65" i="30"/>
  <c r="F65" i="30"/>
  <c r="H225" i="30"/>
  <c r="F225" i="30"/>
  <c r="H176" i="30"/>
  <c r="F176" i="30"/>
  <c r="H241" i="30"/>
  <c r="F241" i="30"/>
  <c r="E138" i="30"/>
  <c r="E133" i="30" s="1"/>
  <c r="G138" i="30"/>
  <c r="G133" i="30" s="1"/>
  <c r="E106" i="30"/>
  <c r="H107" i="30"/>
  <c r="F107" i="30"/>
  <c r="H279" i="30"/>
  <c r="E285" i="30"/>
  <c r="F279" i="30"/>
  <c r="H31" i="30"/>
  <c r="F31" i="30"/>
  <c r="G79" i="30"/>
  <c r="H163" i="30"/>
  <c r="F163" i="30"/>
  <c r="H202" i="30"/>
  <c r="F202" i="30"/>
  <c r="H122" i="30"/>
  <c r="F122" i="30"/>
  <c r="H130" i="30"/>
  <c r="F130" i="30"/>
  <c r="C287" i="30"/>
  <c r="H54" i="30"/>
  <c r="F54" i="30"/>
  <c r="H27" i="30"/>
  <c r="F27" i="30"/>
  <c r="E23" i="30"/>
  <c r="H24" i="30"/>
  <c r="F24" i="30"/>
  <c r="F145" i="30"/>
  <c r="H57" i="30"/>
  <c r="F57" i="30"/>
  <c r="H19" i="30"/>
  <c r="F19" i="30"/>
  <c r="H28" i="30"/>
  <c r="F28" i="30"/>
  <c r="E150" i="30"/>
  <c r="H151" i="30"/>
  <c r="F151" i="30"/>
  <c r="G141" i="30"/>
  <c r="E94" i="30"/>
  <c r="H95" i="30"/>
  <c r="F95" i="30"/>
  <c r="G150" i="30"/>
  <c r="E272" i="30"/>
  <c r="H273" i="30"/>
  <c r="F273" i="30"/>
  <c r="G60" i="30"/>
  <c r="E84" i="30"/>
  <c r="H85" i="30"/>
  <c r="F85" i="30"/>
  <c r="H101" i="30"/>
  <c r="F101" i="30"/>
  <c r="H48" i="30"/>
  <c r="F48" i="30"/>
  <c r="G219" i="30"/>
  <c r="E181" i="30"/>
  <c r="H12" i="30"/>
  <c r="F12" i="30"/>
  <c r="H69" i="30"/>
  <c r="F69" i="30"/>
  <c r="G171" i="30"/>
  <c r="F160" i="30"/>
  <c r="H160" i="30"/>
  <c r="F255" i="30"/>
  <c r="H224" i="30"/>
  <c r="F224" i="30"/>
  <c r="H210" i="30"/>
  <c r="F210" i="30"/>
  <c r="H168" i="30"/>
  <c r="F168" i="30"/>
  <c r="H76" i="30"/>
  <c r="F76" i="30"/>
  <c r="H228" i="30"/>
  <c r="F228" i="30"/>
  <c r="H113" i="30"/>
  <c r="F113" i="30"/>
  <c r="H143" i="30"/>
  <c r="F143" i="30"/>
  <c r="H208" i="30"/>
  <c r="F208" i="30"/>
  <c r="H206" i="30"/>
  <c r="F206" i="30"/>
  <c r="H283" i="30"/>
  <c r="F283" i="30"/>
  <c r="H196" i="30"/>
  <c r="E195" i="30"/>
  <c r="F196" i="30"/>
  <c r="H164" i="30"/>
  <c r="F164" i="30"/>
  <c r="E213" i="30"/>
  <c r="H214" i="30"/>
  <c r="F214" i="30"/>
  <c r="H121" i="30"/>
  <c r="F121" i="30"/>
  <c r="H239" i="30"/>
  <c r="F239" i="30"/>
  <c r="H230" i="30"/>
  <c r="F230" i="30"/>
  <c r="H126" i="30"/>
  <c r="F126" i="30"/>
  <c r="H44" i="30"/>
  <c r="F44" i="30"/>
  <c r="H139" i="30"/>
  <c r="F139" i="30"/>
  <c r="H209" i="30"/>
  <c r="F209" i="30"/>
  <c r="G23" i="30"/>
  <c r="G187" i="30"/>
  <c r="H133" i="30" l="1"/>
  <c r="E132" i="30"/>
  <c r="F204" i="30"/>
  <c r="F262" i="30"/>
  <c r="H181" i="30"/>
  <c r="F150" i="30"/>
  <c r="D287" i="30"/>
  <c r="H79" i="30"/>
  <c r="F10" i="30"/>
  <c r="F181" i="30"/>
  <c r="H262" i="30"/>
  <c r="F84" i="30"/>
  <c r="F106" i="30"/>
  <c r="F52" i="30"/>
  <c r="H23" i="30"/>
  <c r="F39" i="30"/>
  <c r="H84" i="30"/>
  <c r="H150" i="30"/>
  <c r="H106" i="30"/>
  <c r="F60" i="30"/>
  <c r="F119" i="30"/>
  <c r="H219" i="30"/>
  <c r="H39" i="30"/>
  <c r="F72" i="30"/>
  <c r="F79" i="30"/>
  <c r="H204" i="30"/>
  <c r="E276" i="30"/>
  <c r="H10" i="30"/>
  <c r="F187" i="30"/>
  <c r="F23" i="30"/>
  <c r="F195" i="30"/>
  <c r="H195" i="30"/>
  <c r="F94" i="30"/>
  <c r="F35" i="30"/>
  <c r="H255" i="30"/>
  <c r="F281" i="30"/>
  <c r="F128" i="30"/>
  <c r="F232" i="30"/>
  <c r="F219" i="30" s="1"/>
  <c r="H52" i="30"/>
  <c r="H281" i="30"/>
  <c r="H187" i="30"/>
  <c r="H272" i="30"/>
  <c r="F213" i="30"/>
  <c r="H213" i="30"/>
  <c r="F285" i="30"/>
  <c r="F171" i="30"/>
  <c r="H35" i="30"/>
  <c r="H119" i="30"/>
  <c r="F141" i="30"/>
  <c r="F272" i="30"/>
  <c r="H94" i="30"/>
  <c r="H285" i="30"/>
  <c r="H138" i="30"/>
  <c r="F138" i="30"/>
  <c r="H60" i="30"/>
  <c r="H72" i="30"/>
  <c r="H232" i="30"/>
  <c r="H128" i="30"/>
  <c r="H171" i="30"/>
  <c r="G132" i="30"/>
  <c r="G276" i="30"/>
  <c r="H276" i="30" l="1"/>
  <c r="E287" i="30"/>
  <c r="F133" i="30"/>
  <c r="H132" i="30"/>
  <c r="G287" i="30"/>
  <c r="F132" i="30" l="1"/>
  <c r="H287" i="30"/>
  <c r="F276" i="30" l="1"/>
  <c r="F287" i="30" l="1"/>
  <c r="U54" i="29" l="1"/>
  <c r="S54" i="29"/>
  <c r="P54" i="29"/>
  <c r="R54" i="29"/>
  <c r="S53" i="29"/>
  <c r="J49" i="29"/>
  <c r="N53" i="29"/>
  <c r="P51" i="29"/>
  <c r="O51" i="29"/>
  <c r="T51" i="29"/>
  <c r="M51" i="29"/>
  <c r="G51" i="29"/>
  <c r="U51" i="29"/>
  <c r="E49" i="29"/>
  <c r="D49" i="29"/>
  <c r="S47" i="29"/>
  <c r="O47" i="29"/>
  <c r="N47" i="29"/>
  <c r="P46" i="29"/>
  <c r="O46" i="29"/>
  <c r="T46" i="29"/>
  <c r="M46" i="29"/>
  <c r="G46" i="29"/>
  <c r="U46" i="29"/>
  <c r="U45" i="29"/>
  <c r="O45" i="29"/>
  <c r="N45" i="29"/>
  <c r="L45" i="29"/>
  <c r="R45" i="29"/>
  <c r="G45" i="29"/>
  <c r="T45" i="29"/>
  <c r="S45" i="29"/>
  <c r="U44" i="29"/>
  <c r="S44" i="29"/>
  <c r="M44" i="29"/>
  <c r="P44" i="29"/>
  <c r="R44" i="29"/>
  <c r="S43" i="29"/>
  <c r="O43" i="29"/>
  <c r="N43" i="29"/>
  <c r="P42" i="29"/>
  <c r="O42" i="29"/>
  <c r="T42" i="29"/>
  <c r="M42" i="29"/>
  <c r="G42" i="29"/>
  <c r="U42" i="29"/>
  <c r="U41" i="29"/>
  <c r="O41" i="29"/>
  <c r="N41" i="29"/>
  <c r="M41" i="29"/>
  <c r="L41" i="29"/>
  <c r="R41" i="29"/>
  <c r="G41" i="29"/>
  <c r="T41" i="29"/>
  <c r="S41" i="29"/>
  <c r="U40" i="29"/>
  <c r="S40" i="29"/>
  <c r="M40" i="29"/>
  <c r="P40" i="29"/>
  <c r="R40" i="29"/>
  <c r="S39" i="29"/>
  <c r="O39" i="29"/>
  <c r="N39" i="29"/>
  <c r="P38" i="29"/>
  <c r="O38" i="29"/>
  <c r="T38" i="29"/>
  <c r="M38" i="29"/>
  <c r="G38" i="29"/>
  <c r="U38" i="29"/>
  <c r="U37" i="29"/>
  <c r="O37" i="29"/>
  <c r="N37" i="29"/>
  <c r="M37" i="29"/>
  <c r="L37" i="29"/>
  <c r="R37" i="29"/>
  <c r="G37" i="29"/>
  <c r="T37" i="29"/>
  <c r="S37" i="29"/>
  <c r="U36" i="29"/>
  <c r="S36" i="29"/>
  <c r="M36" i="29"/>
  <c r="R36" i="29"/>
  <c r="P35" i="29"/>
  <c r="O35" i="29"/>
  <c r="P34" i="29"/>
  <c r="O34" i="29"/>
  <c r="U34" i="29"/>
  <c r="G34" i="29"/>
  <c r="M34" i="29"/>
  <c r="U33" i="29"/>
  <c r="O33" i="29"/>
  <c r="N33" i="29"/>
  <c r="M33" i="29"/>
  <c r="T33" i="29"/>
  <c r="S33" i="29"/>
  <c r="G33" i="29"/>
  <c r="U32" i="29"/>
  <c r="S32" i="29"/>
  <c r="R32" i="29"/>
  <c r="S31" i="29"/>
  <c r="O31" i="29"/>
  <c r="O30" i="29"/>
  <c r="N30" i="29"/>
  <c r="U30" i="29"/>
  <c r="G30" i="29"/>
  <c r="M30" i="29"/>
  <c r="U29" i="29"/>
  <c r="M29" i="29"/>
  <c r="L29" i="29"/>
  <c r="S29" i="29"/>
  <c r="R29" i="29"/>
  <c r="U28" i="29"/>
  <c r="S28" i="29"/>
  <c r="R28" i="29"/>
  <c r="P28" i="29"/>
  <c r="S27" i="29"/>
  <c r="P27" i="29"/>
  <c r="O27" i="29"/>
  <c r="N27" i="29"/>
  <c r="O26" i="29"/>
  <c r="N26" i="29"/>
  <c r="U26" i="29"/>
  <c r="T26" i="29"/>
  <c r="G26" i="29"/>
  <c r="M26" i="29"/>
  <c r="U25" i="29"/>
  <c r="O25" i="29"/>
  <c r="M25" i="29"/>
  <c r="L25" i="29"/>
  <c r="S25" i="29"/>
  <c r="R25" i="29"/>
  <c r="S24" i="29"/>
  <c r="R24" i="29"/>
  <c r="P23" i="29"/>
  <c r="O23" i="29"/>
  <c r="M22" i="29"/>
  <c r="O22" i="29"/>
  <c r="S21" i="29"/>
  <c r="R21" i="29"/>
  <c r="O21" i="29"/>
  <c r="P21" i="29"/>
  <c r="U20" i="29"/>
  <c r="P20" i="29"/>
  <c r="M20" i="29"/>
  <c r="O20" i="29"/>
  <c r="G20" i="29"/>
  <c r="S19" i="29"/>
  <c r="O19" i="29"/>
  <c r="N19" i="29"/>
  <c r="U19" i="29"/>
  <c r="T19" i="29"/>
  <c r="M19" i="29"/>
  <c r="U18" i="29"/>
  <c r="T18" i="29"/>
  <c r="M18" i="29"/>
  <c r="L18" i="29"/>
  <c r="S18" i="29"/>
  <c r="R18" i="29"/>
  <c r="S17" i="29"/>
  <c r="R17" i="29"/>
  <c r="O17" i="29"/>
  <c r="P17" i="29"/>
  <c r="U16" i="29"/>
  <c r="P16" i="29"/>
  <c r="M16" i="29"/>
  <c r="O16" i="29"/>
  <c r="G16" i="29"/>
  <c r="S15" i="29"/>
  <c r="O15" i="29"/>
  <c r="N15" i="29"/>
  <c r="U15" i="29"/>
  <c r="T15" i="29"/>
  <c r="M15" i="29"/>
  <c r="U14" i="29"/>
  <c r="T14" i="29"/>
  <c r="M14" i="29"/>
  <c r="L14" i="29"/>
  <c r="S14" i="29"/>
  <c r="R14" i="29"/>
  <c r="S13" i="29"/>
  <c r="R13" i="29"/>
  <c r="O13" i="29"/>
  <c r="P13" i="29"/>
  <c r="U12" i="29"/>
  <c r="P12" i="29"/>
  <c r="M12" i="29"/>
  <c r="O12" i="29"/>
  <c r="N12" i="29"/>
  <c r="D10" i="29"/>
  <c r="D8" i="29" s="1"/>
  <c r="Q12" i="29" l="1"/>
  <c r="Q19" i="29"/>
  <c r="O28" i="29"/>
  <c r="E10" i="29"/>
  <c r="E8" i="29" s="1"/>
  <c r="G15" i="29"/>
  <c r="G19" i="29"/>
  <c r="T24" i="29"/>
  <c r="L24" i="29"/>
  <c r="N38" i="29"/>
  <c r="Q38" i="29" s="1"/>
  <c r="S38" i="29"/>
  <c r="F10" i="29"/>
  <c r="F8" i="29" s="1"/>
  <c r="R12" i="29"/>
  <c r="L13" i="29"/>
  <c r="T13" i="29"/>
  <c r="N14" i="29"/>
  <c r="Q14" i="29" s="1"/>
  <c r="P15" i="29"/>
  <c r="Q15" i="29" s="1"/>
  <c r="R16" i="29"/>
  <c r="L17" i="29"/>
  <c r="T17" i="29"/>
  <c r="N18" i="29"/>
  <c r="P19" i="29"/>
  <c r="R20" i="29"/>
  <c r="L21" i="29"/>
  <c r="T21" i="29"/>
  <c r="S26" i="29"/>
  <c r="L27" i="29"/>
  <c r="R27" i="29"/>
  <c r="G29" i="29"/>
  <c r="T29" i="29"/>
  <c r="G31" i="29"/>
  <c r="M31" i="29"/>
  <c r="Q31" i="29" s="1"/>
  <c r="R31" i="29"/>
  <c r="P43" i="29"/>
  <c r="U43" i="29"/>
  <c r="O44" i="29"/>
  <c r="Q44" i="29" s="1"/>
  <c r="T44" i="29"/>
  <c r="V45" i="29"/>
  <c r="G47" i="29"/>
  <c r="M47" i="29"/>
  <c r="R47" i="29"/>
  <c r="T49" i="29"/>
  <c r="G14" i="29"/>
  <c r="O14" i="29"/>
  <c r="S16" i="29"/>
  <c r="M17" i="29"/>
  <c r="U17" i="29"/>
  <c r="G18" i="29"/>
  <c r="O18" i="29"/>
  <c r="Q18" i="29" s="1"/>
  <c r="S20" i="29"/>
  <c r="M21" i="29"/>
  <c r="Q21" i="29" s="1"/>
  <c r="U21" i="29"/>
  <c r="G22" i="29"/>
  <c r="P22" i="29"/>
  <c r="U23" i="29"/>
  <c r="G24" i="29"/>
  <c r="M24" i="29"/>
  <c r="N25" i="29"/>
  <c r="Q25" i="29" s="1"/>
  <c r="V25" i="29"/>
  <c r="P39" i="29"/>
  <c r="U39" i="29"/>
  <c r="O40" i="29"/>
  <c r="T40" i="29"/>
  <c r="V41" i="29"/>
  <c r="G43" i="29"/>
  <c r="M43" i="29"/>
  <c r="Q43" i="29" s="1"/>
  <c r="R43" i="29"/>
  <c r="P53" i="29"/>
  <c r="U53" i="29"/>
  <c r="K49" i="29"/>
  <c r="O54" i="29"/>
  <c r="T54" i="29"/>
  <c r="L23" i="29"/>
  <c r="R23" i="29"/>
  <c r="N22" i="29"/>
  <c r="Q22" i="29" s="1"/>
  <c r="O29" i="29"/>
  <c r="O32" i="29"/>
  <c r="T32" i="29"/>
  <c r="P47" i="29"/>
  <c r="U47" i="29"/>
  <c r="N51" i="29"/>
  <c r="N49" i="29" s="1"/>
  <c r="I49" i="29"/>
  <c r="S49" i="29" s="1"/>
  <c r="S51" i="29"/>
  <c r="S12" i="29"/>
  <c r="M13" i="29"/>
  <c r="Q13" i="29" s="1"/>
  <c r="U13" i="29"/>
  <c r="H10" i="29"/>
  <c r="L12" i="29"/>
  <c r="T12" i="29"/>
  <c r="N13" i="29"/>
  <c r="N10" i="29" s="1"/>
  <c r="N8" i="29" s="1"/>
  <c r="P14" i="29"/>
  <c r="R15" i="29"/>
  <c r="L16" i="29"/>
  <c r="T16" i="29"/>
  <c r="N17" i="29"/>
  <c r="P18" i="29"/>
  <c r="R19" i="29"/>
  <c r="L20" i="29"/>
  <c r="T20" i="29"/>
  <c r="N21" i="29"/>
  <c r="L22" i="29"/>
  <c r="R22" i="29"/>
  <c r="G23" i="29"/>
  <c r="M23" i="29"/>
  <c r="Q23" i="29" s="1"/>
  <c r="T28" i="29"/>
  <c r="L28" i="29"/>
  <c r="P30" i="29"/>
  <c r="Q30" i="29" s="1"/>
  <c r="S34" i="29"/>
  <c r="V37" i="29"/>
  <c r="G39" i="29"/>
  <c r="M39" i="29"/>
  <c r="R39" i="29"/>
  <c r="O49" i="29"/>
  <c r="G53" i="29"/>
  <c r="M53" i="29"/>
  <c r="M49" i="29" s="1"/>
  <c r="R53" i="29"/>
  <c r="C49" i="29"/>
  <c r="P49" i="29"/>
  <c r="N42" i="29"/>
  <c r="Q42" i="29" s="1"/>
  <c r="S42" i="29"/>
  <c r="U31" i="29"/>
  <c r="I10" i="29"/>
  <c r="G13" i="29"/>
  <c r="N23" i="29"/>
  <c r="O24" i="29"/>
  <c r="O10" i="29" s="1"/>
  <c r="O8" i="29" s="1"/>
  <c r="O36" i="29"/>
  <c r="T36" i="29"/>
  <c r="J10" i="29"/>
  <c r="L15" i="29"/>
  <c r="N16" i="29"/>
  <c r="Q16" i="29" s="1"/>
  <c r="L19" i="29"/>
  <c r="N20" i="29"/>
  <c r="Q20" i="29" s="1"/>
  <c r="T22" i="29"/>
  <c r="S23" i="29"/>
  <c r="P24" i="29"/>
  <c r="U24" i="29"/>
  <c r="G25" i="29"/>
  <c r="T25" i="29"/>
  <c r="G27" i="29"/>
  <c r="M27" i="29"/>
  <c r="Q27" i="29" s="1"/>
  <c r="G28" i="29"/>
  <c r="M28" i="29"/>
  <c r="Q28" i="29" s="1"/>
  <c r="L32" i="29"/>
  <c r="Q33" i="29"/>
  <c r="G35" i="29"/>
  <c r="M35" i="29"/>
  <c r="R35" i="29"/>
  <c r="G17" i="29"/>
  <c r="G21" i="29"/>
  <c r="S22" i="29"/>
  <c r="U27" i="29"/>
  <c r="P31" i="29"/>
  <c r="U35" i="29"/>
  <c r="C10" i="29"/>
  <c r="K10" i="29"/>
  <c r="G12" i="29"/>
  <c r="U22" i="29"/>
  <c r="P26" i="29"/>
  <c r="Q26" i="29" s="1"/>
  <c r="N29" i="29"/>
  <c r="V29" i="29"/>
  <c r="S30" i="29"/>
  <c r="G32" i="29"/>
  <c r="M32" i="29"/>
  <c r="N34" i="29"/>
  <c r="Q34" i="29" s="1"/>
  <c r="S35" i="29"/>
  <c r="N46" i="29"/>
  <c r="Q46" i="29" s="1"/>
  <c r="S46" i="29"/>
  <c r="L36" i="29"/>
  <c r="L40" i="29"/>
  <c r="L44" i="29"/>
  <c r="L54" i="29"/>
  <c r="T23" i="29"/>
  <c r="N24" i="29"/>
  <c r="P25" i="29"/>
  <c r="P10" i="29" s="1"/>
  <c r="P8" i="29" s="1"/>
  <c r="R26" i="29"/>
  <c r="T27" i="29"/>
  <c r="N28" i="29"/>
  <c r="P29" i="29"/>
  <c r="Q29" i="29" s="1"/>
  <c r="R30" i="29"/>
  <c r="L31" i="29"/>
  <c r="T31" i="29"/>
  <c r="N32" i="29"/>
  <c r="P33" i="29"/>
  <c r="R34" i="29"/>
  <c r="L35" i="29"/>
  <c r="T35" i="29"/>
  <c r="N36" i="29"/>
  <c r="Q36" i="29" s="1"/>
  <c r="P37" i="29"/>
  <c r="Q37" i="29" s="1"/>
  <c r="R38" i="29"/>
  <c r="L39" i="29"/>
  <c r="T39" i="29"/>
  <c r="N40" i="29"/>
  <c r="Q40" i="29" s="1"/>
  <c r="P41" i="29"/>
  <c r="Q41" i="29" s="1"/>
  <c r="R42" i="29"/>
  <c r="L43" i="29"/>
  <c r="T43" i="29"/>
  <c r="N44" i="29"/>
  <c r="P45" i="29"/>
  <c r="Q45" i="29" s="1"/>
  <c r="R46" i="29"/>
  <c r="L47" i="29"/>
  <c r="T47" i="29"/>
  <c r="F49" i="29"/>
  <c r="R51" i="29"/>
  <c r="L53" i="29"/>
  <c r="T53" i="29"/>
  <c r="N54" i="29"/>
  <c r="Q54" i="29" s="1"/>
  <c r="G36" i="29"/>
  <c r="G40" i="29"/>
  <c r="G44" i="29"/>
  <c r="G49" i="29"/>
  <c r="G54" i="29"/>
  <c r="L26" i="29"/>
  <c r="L30" i="29"/>
  <c r="T30" i="29"/>
  <c r="N31" i="29"/>
  <c r="P32" i="29"/>
  <c r="R33" i="29"/>
  <c r="L34" i="29"/>
  <c r="T34" i="29"/>
  <c r="N35" i="29"/>
  <c r="P36" i="29"/>
  <c r="L38" i="29"/>
  <c r="L42" i="29"/>
  <c r="L46" i="29"/>
  <c r="H49" i="29"/>
  <c r="L51" i="29"/>
  <c r="O53" i="29"/>
  <c r="L33" i="29"/>
  <c r="V12" i="29" l="1"/>
  <c r="L10" i="29"/>
  <c r="Q24" i="29"/>
  <c r="V16" i="29"/>
  <c r="R49" i="29"/>
  <c r="C8" i="29"/>
  <c r="V32" i="29"/>
  <c r="V20" i="29"/>
  <c r="V42" i="29"/>
  <c r="V47" i="29"/>
  <c r="V51" i="29"/>
  <c r="L49" i="29"/>
  <c r="V49" i="29" s="1"/>
  <c r="V19" i="29"/>
  <c r="V17" i="29"/>
  <c r="V31" i="29"/>
  <c r="V38" i="29"/>
  <c r="V53" i="29"/>
  <c r="V54" i="29"/>
  <c r="V15" i="29"/>
  <c r="Q39" i="29"/>
  <c r="U49" i="29"/>
  <c r="Q47" i="29"/>
  <c r="V21" i="29"/>
  <c r="G10" i="29"/>
  <c r="G8" i="29" s="1"/>
  <c r="V30" i="29"/>
  <c r="T10" i="29"/>
  <c r="J8" i="29"/>
  <c r="V22" i="29"/>
  <c r="V33" i="29"/>
  <c r="V46" i="29"/>
  <c r="V26" i="29"/>
  <c r="V35" i="29"/>
  <c r="V40" i="29"/>
  <c r="Q17" i="29"/>
  <c r="Q10" i="29" s="1"/>
  <c r="Q8" i="29" s="1"/>
  <c r="U10" i="29"/>
  <c r="K8" i="29"/>
  <c r="R10" i="29"/>
  <c r="H8" i="29"/>
  <c r="Q32" i="29"/>
  <c r="V39" i="29"/>
  <c r="V36" i="29"/>
  <c r="Q35" i="29"/>
  <c r="Q53" i="29"/>
  <c r="V23" i="29"/>
  <c r="V27" i="29"/>
  <c r="V18" i="29"/>
  <c r="V24" i="29"/>
  <c r="Q51" i="29"/>
  <c r="Q49" i="29" s="1"/>
  <c r="M10" i="29"/>
  <c r="M8" i="29" s="1"/>
  <c r="V44" i="29"/>
  <c r="S10" i="29"/>
  <c r="I8" i="29"/>
  <c r="V28" i="29"/>
  <c r="V14" i="29"/>
  <c r="V34" i="29"/>
  <c r="V43" i="29"/>
  <c r="V13" i="29"/>
  <c r="U8" i="29" l="1"/>
  <c r="T8" i="29"/>
  <c r="S8" i="29"/>
  <c r="V10" i="29"/>
  <c r="L8" i="29"/>
  <c r="R8" i="29"/>
  <c r="V8" i="29" l="1"/>
  <c r="L7" i="17" l="1"/>
  <c r="K7" i="17" l="1"/>
  <c r="J7" i="17" l="1"/>
  <c r="I7" i="17" l="1"/>
  <c r="M7" i="17"/>
  <c r="H7" i="17"/>
  <c r="G7" i="17"/>
  <c r="F7" i="17"/>
  <c r="E7" i="17"/>
  <c r="D7" i="17"/>
  <c r="C7" i="17"/>
  <c r="B7" i="17"/>
  <c r="P6" i="17"/>
  <c r="Q6" i="17" s="1"/>
  <c r="N6" i="17"/>
  <c r="P5" i="17"/>
  <c r="Q5" i="17" s="1"/>
  <c r="R5" i="17" s="1"/>
  <c r="N5" i="17"/>
  <c r="R6" i="17" l="1"/>
  <c r="Q9" i="17"/>
  <c r="Q8" i="17"/>
  <c r="C8" i="17" s="1"/>
  <c r="P8" i="17"/>
  <c r="B8" i="17" s="1"/>
  <c r="S5" i="17"/>
  <c r="N8" i="17"/>
  <c r="N7" i="17"/>
  <c r="AB7" i="17" s="1"/>
  <c r="S6" i="17" l="1"/>
  <c r="R9" i="17"/>
  <c r="R8" i="17"/>
  <c r="D8" i="17" s="1"/>
  <c r="T5" i="17"/>
  <c r="T6" i="17" l="1"/>
  <c r="S9" i="17"/>
  <c r="S8" i="17"/>
  <c r="E8" i="17" s="1"/>
  <c r="U5" i="17"/>
  <c r="U6" i="17" l="1"/>
  <c r="T9" i="17"/>
  <c r="T8" i="17"/>
  <c r="F8" i="17" s="1"/>
  <c r="V5" i="17"/>
  <c r="V6" i="17" l="1"/>
  <c r="U8" i="17"/>
  <c r="G8" i="17" s="1"/>
  <c r="U9" i="17"/>
  <c r="W5" i="17"/>
  <c r="W6" i="17" l="1"/>
  <c r="V8" i="17"/>
  <c r="H8" i="17" s="1"/>
  <c r="V9" i="17"/>
  <c r="X5" i="17"/>
  <c r="Y5" i="17" s="1"/>
  <c r="Z5" i="17" s="1"/>
  <c r="X6" i="17" l="1"/>
  <c r="W8" i="17"/>
  <c r="I8" i="17" s="1"/>
  <c r="W9" i="17"/>
  <c r="AA5" i="17"/>
  <c r="Y6" i="17" l="1"/>
  <c r="X9" i="17"/>
  <c r="X8" i="17"/>
  <c r="J8" i="17" s="1"/>
  <c r="AB5" i="17"/>
  <c r="Z6" i="17" l="1"/>
  <c r="Y8" i="17"/>
  <c r="K8" i="17" s="1"/>
  <c r="Y9" i="17"/>
  <c r="AA6" i="17" l="1"/>
  <c r="Z9" i="17"/>
  <c r="Z8" i="17"/>
  <c r="L8" i="17" s="1"/>
  <c r="AA9" i="17" l="1"/>
  <c r="AA8" i="17"/>
  <c r="AB6" i="17"/>
  <c r="M8" i="17" l="1"/>
  <c r="AB8" i="17"/>
</calcChain>
</file>

<file path=xl/sharedStrings.xml><?xml version="1.0" encoding="utf-8"?>
<sst xmlns="http://schemas.openxmlformats.org/spreadsheetml/2006/main" count="377" uniqueCount="345">
  <si>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</si>
  <si>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</si>
  <si>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</si>
  <si>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</si>
  <si>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</si>
  <si>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</si>
  <si>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</si>
  <si>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</si>
  <si>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</si>
  <si>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</si>
  <si>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</si>
  <si>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</si>
  <si>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</si>
  <si>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</si>
  <si>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</si>
  <si>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</si>
  <si>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</si>
  <si>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</si>
  <si>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</si>
  <si>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</si>
  <si>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</si>
  <si>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</si>
  <si>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</si>
  <si>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</si>
  <si>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</si>
  <si>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</si>
  <si>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</si>
  <si>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</si>
  <si>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</si>
  <si>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</si>
  <si>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</si>
  <si>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</si>
  <si>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</si>
  <si>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</si>
  <si>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</si>
  <si>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</si>
  <si>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</si>
  <si>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</si>
  <si>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</si>
  <si>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</si>
  <si>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</si>
  <si>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</si>
  <si>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</si>
  <si>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</si>
  <si>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</si>
  <si>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</si>
  <si>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</si>
  <si>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</si>
  <si>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</si>
  <si>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</si>
  <si>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</si>
  <si>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</si>
  <si>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</si>
  <si>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</si>
  <si>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</si>
  <si>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</si>
  <si>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</si>
  <si>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</si>
  <si>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</si>
  <si>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</si>
  <si>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</si>
  <si>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</si>
  <si>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</si>
  <si>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</si>
  <si>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</si>
  <si>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</si>
  <si>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</si>
  <si>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</si>
  <si>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</si>
  <si>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</si>
  <si>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</si>
  <si>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</si>
  <si>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</si>
  <si>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</si>
  <si>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</si>
  <si>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</si>
  <si>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</si>
  <si>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</si>
  <si>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</si>
  <si>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</si>
  <si>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</si>
  <si>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</si>
  <si>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</si>
  <si>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</si>
  <si>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</si>
  <si>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</si>
  <si>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</si>
  <si>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</si>
  <si>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</si>
  <si>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</si>
  <si>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</si>
  <si>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</si>
  <si>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</si>
  <si>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</si>
  <si>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</si>
  <si>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</si>
  <si>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</si>
  <si>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</si>
  <si>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</si>
  <si>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</si>
  <si>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</si>
  <si>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</si>
  <si>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</si>
  <si>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</si>
  <si>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</si>
  <si>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</si>
  <si>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</si>
  <si>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</si>
  <si>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</si>
  <si>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</si>
  <si>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</si>
  <si>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</si>
  <si>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</si>
  <si>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</si>
  <si>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</si>
  <si>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</si>
  <si>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</si>
  <si>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</si>
  <si>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</si>
  <si>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</si>
  <si>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</si>
  <si>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</si>
  <si>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</si>
  <si>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</si>
  <si>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</si>
  <si>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</si>
  <si>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</si>
  <si>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</si>
  <si>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</si>
  <si>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</si>
  <si>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</si>
  <si>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</si>
  <si>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</si>
  <si>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</si>
  <si>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</si>
  <si>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</si>
  <si>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</si>
  <si>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</si>
  <si>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</si>
  <si>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</si>
  <si>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</si>
  <si>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</si>
  <si>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</si>
  <si>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</si>
  <si>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</si>
  <si>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</si>
  <si>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</si>
  <si>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</si>
  <si>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</si>
  <si>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</si>
  <si>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</si>
  <si>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</si>
  <si>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</si>
  <si>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</si>
  <si>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</si>
  <si>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</si>
  <si>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</si>
  <si>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</si>
  <si>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</si>
  <si>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</si>
  <si>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</si>
  <si>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</si>
  <si>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</si>
  <si>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</si>
  <si>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</si>
  <si>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</si>
  <si>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</si>
  <si>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</si>
  <si>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</si>
  <si>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</si>
  <si>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</si>
  <si>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</si>
  <si>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</si>
  <si>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</si>
  <si>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</si>
  <si>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</si>
  <si>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</si>
  <si>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</si>
  <si>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</si>
  <si>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</si>
  <si>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</si>
  <si>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</si>
  <si>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</si>
  <si>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</si>
  <si>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</si>
  <si>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</si>
  <si>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</si>
  <si>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</si>
  <si>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</si>
  <si>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</si>
  <si>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</si>
  <si>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</si>
  <si>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</si>
  <si>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</si>
  <si>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</si>
  <si>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</si>
  <si>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</si>
  <si>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</si>
  <si>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</si>
  <si>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</si>
  <si>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</si>
  <si>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Sub-Total, SPFs</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</si>
  <si>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</si>
  <si>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</si>
  <si>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</si>
  <si>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</si>
  <si>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</si>
  <si>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</si>
  <si>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</si>
  <si>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</si>
  <si>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</si>
  <si>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</si>
  <si>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</si>
  <si>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</si>
  <si>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</si>
  <si>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</si>
  <si>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</si>
  <si>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</si>
  <si>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</si>
  <si>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</si>
  <si>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</si>
  <si>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</si>
  <si>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</si>
  <si>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</si>
  <si>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</si>
  <si>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</si>
  <si>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</si>
  <si>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</si>
  <si>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</si>
  <si>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</si>
  <si>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</si>
  <si>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</si>
  <si>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</si>
  <si>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</si>
  <si>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</si>
  <si>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</si>
  <si>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</si>
  <si>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</si>
  <si>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</si>
  <si>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</si>
  <si>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</si>
  <si>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</si>
  <si>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</si>
  <si>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</si>
  <si>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</si>
  <si>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</si>
  <si>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</si>
  <si>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</si>
  <si>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</si>
  <si>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</si>
  <si>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</si>
  <si>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</si>
  <si>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</si>
  <si>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</si>
  <si>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</si>
  <si>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</si>
  <si>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</si>
  <si>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</si>
  <si>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</si>
  <si>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</si>
  <si>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</si>
  <si>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</si>
  <si>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</si>
  <si>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</si>
  <si>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</si>
  <si>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</si>
  <si>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</si>
  <si>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</si>
  <si>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</si>
  <si>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</si>
  <si>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</si>
  <si>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</si>
  <si>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</si>
  <si>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</si>
  <si>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</si>
  <si>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</si>
  <si>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</si>
  <si>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</si>
  <si>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</si>
  <si>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</si>
  <si>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</si>
  <si>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</si>
  <si>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</si>
  <si>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</si>
  <si>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</si>
  <si>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</si>
  <si>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</si>
  <si>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</si>
  <si>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</si>
  <si>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</si>
  <si>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</si>
  <si>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</si>
  <si>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</si>
  <si>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</si>
  <si>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</si>
  <si>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</si>
  <si>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</si>
  <si>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</si>
  <si>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</si>
  <si>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</si>
  <si>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</si>
  <si>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</si>
  <si>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OCTOBER</t>
  </si>
  <si>
    <t>OCT</t>
  </si>
  <si>
    <t>NOVEMBER</t>
  </si>
  <si>
    <t>NOV</t>
  </si>
  <si>
    <t>ALGU: inclusive of IRA, special shares for LGUs, MMDA and other transfers to LGUs</t>
  </si>
  <si>
    <t>Q4</t>
  </si>
  <si>
    <t>As of end       December</t>
  </si>
  <si>
    <t>DECEMBER</t>
  </si>
  <si>
    <t>DEC</t>
  </si>
  <si>
    <t>AS OF DECEMBER</t>
  </si>
  <si>
    <t xml:space="preserve">  NAS</t>
  </si>
  <si>
    <t xml:space="preserve">  PNAC</t>
  </si>
  <si>
    <t xml:space="preserve">   OADR</t>
  </si>
  <si>
    <t>OPS</t>
  </si>
  <si>
    <t xml:space="preserve">    OPS-Proper</t>
  </si>
  <si>
    <t xml:space="preserve">     NHCP</t>
  </si>
  <si>
    <t xml:space="preserve">     NAP</t>
  </si>
  <si>
    <t xml:space="preserve">   OPAPRU</t>
  </si>
  <si>
    <t xml:space="preserve">   OMB</t>
  </si>
  <si>
    <t>Office of the Press Secretary</t>
  </si>
  <si>
    <t xml:space="preserve">   SEC</t>
  </si>
  <si>
    <t>PCSSD</t>
  </si>
  <si>
    <t>NCAs CREDITED VS NCA UTILIZATION, JANUARY-DECEMBER 2023</t>
  </si>
  <si>
    <t>AS OF DECEMBER 31, 2023</t>
  </si>
  <si>
    <r>
      <t>% of NCA UTILIZATION</t>
    </r>
    <r>
      <rPr>
        <vertAlign val="superscript"/>
        <sz val="10"/>
        <rFont val="Arial"/>
        <family val="2"/>
      </rPr>
      <t>/5</t>
    </r>
  </si>
  <si>
    <t>Department of Environment and Natural Resources</t>
  </si>
  <si>
    <t>Department of Human Settlements and Urban Development</t>
  </si>
  <si>
    <t>Department of Info and Communication Technology</t>
  </si>
  <si>
    <t>Department of Migrant Workers</t>
  </si>
  <si>
    <t>Source: Report of MDS-Government Servicing Banks as of December 31, 2023</t>
  </si>
  <si>
    <t>Department of Social Welfare and Development</t>
  </si>
  <si>
    <t>STATUS OF NCA UTILIZATION (Net Trust and Working Fund), as of December 31, 2023</t>
  </si>
  <si>
    <r>
      <t xml:space="preserve">UNUSED NCAs
</t>
    </r>
    <r>
      <rPr>
        <b/>
        <vertAlign val="superscript"/>
        <sz val="8"/>
        <rFont val="Arial"/>
        <family val="2"/>
      </rPr>
      <t xml:space="preserve">/5 </t>
    </r>
  </si>
  <si>
    <t>% of NCA UTILIZATION</t>
  </si>
  <si>
    <t>TESDA</t>
  </si>
  <si>
    <t>DMW</t>
  </si>
  <si>
    <t>OWWA</t>
  </si>
  <si>
    <t xml:space="preserve">   NACC</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</si>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</sst>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3">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33" fillId="0" borderId="0" xfId="0" applyFont="1" applyBorder="1"/>
    <xf numFmtId="0" fontId="15" fillId="0" borderId="0" xfId="45" applyFont="1" applyFill="1" applyAlignment="1">
      <alignment horizontal="left" indent="2"/>
    </xf>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15" fillId="0" borderId="11" xfId="0"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0" fontId="39"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0" fontId="15" fillId="0" borderId="0" xfId="0" applyNumberFormat="1" applyFont="1" applyAlignment="1">
      <alignment wrapText="1"/>
    </xf>
    <xf numFmtId="167" fontId="31" fillId="0" borderId="11" xfId="43" applyNumberFormat="1" applyFont="1" applyFill="1" applyBorder="1" applyAlignment="1">
      <alignment horizontal="right"/>
    </xf>
    <xf numFmtId="167" fontId="31" fillId="0" borderId="11" xfId="43" applyNumberFormat="1" applyFont="1" applyFill="1" applyBorder="1" applyAlignment="1"/>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DECEMBER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189867476831427"/>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1220881228656951"/>
          <c:y val="0.13341770354431259"/>
          <c:w val="0.72026815304716496"/>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'!$B$5:$M$5</c:f>
              <c:numCache>
                <c:formatCode>_(* #,##0_);_(* \(#,##0\);_(* "-"??_);_(@_)</c:formatCode>
                <c:ptCount val="12"/>
                <c:pt idx="0">
                  <c:v>284491.34835624998</c:v>
                </c:pt>
                <c:pt idx="1">
                  <c:v>243219.35505767999</c:v>
                </c:pt>
                <c:pt idx="2">
                  <c:v>329560.12642863998</c:v>
                </c:pt>
                <c:pt idx="3">
                  <c:v>455600.93912341999</c:v>
                </c:pt>
                <c:pt idx="4">
                  <c:v>401192.19496639998</c:v>
                </c:pt>
                <c:pt idx="5">
                  <c:v>347587.51947557001</c:v>
                </c:pt>
                <c:pt idx="6">
                  <c:v>446074.55482671002</c:v>
                </c:pt>
                <c:pt idx="7">
                  <c:v>344220.08996279002</c:v>
                </c:pt>
                <c:pt idx="8">
                  <c:v>325032.04510270001</c:v>
                </c:pt>
                <c:pt idx="9">
                  <c:v>425445.73895824997</c:v>
                </c:pt>
                <c:pt idx="10">
                  <c:v>430665.89416069002</c:v>
                </c:pt>
                <c:pt idx="11">
                  <c:v>419769.49901277001</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'!$B$6:$M$6</c:f>
              <c:numCache>
                <c:formatCode>_(* #,##0_);_(* \(#,##0\);_(* "-"??_);_(@_)</c:formatCode>
                <c:ptCount val="12"/>
                <c:pt idx="0">
                  <c:v>187494.09728121999</c:v>
                </c:pt>
                <c:pt idx="1">
                  <c:v>263780.84701847</c:v>
                </c:pt>
                <c:pt idx="2">
                  <c:v>384642.69908847997</c:v>
                </c:pt>
                <c:pt idx="3">
                  <c:v>340474.84048662998</c:v>
                </c:pt>
                <c:pt idx="4">
                  <c:v>390791.03829673998</c:v>
                </c:pt>
                <c:pt idx="5">
                  <c:v>447421.84406734997</c:v>
                </c:pt>
                <c:pt idx="6">
                  <c:v>297662.88572851999</c:v>
                </c:pt>
                <c:pt idx="7">
                  <c:v>341971.53907947999</c:v>
                </c:pt>
                <c:pt idx="8">
                  <c:v>439201.48906234</c:v>
                </c:pt>
                <c:pt idx="9">
                  <c:v>299515.61058500002</c:v>
                </c:pt>
                <c:pt idx="10">
                  <c:v>365548.92607277998</c:v>
                </c:pt>
                <c:pt idx="11">
                  <c:v>586492.02134692005</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'!$B$8:$M$8</c:f>
              <c:numCache>
                <c:formatCode>_(* #,##0_);_(* \(#,##0\);_(* "-"??_);_(@_)</c:formatCode>
                <c:ptCount val="12"/>
                <c:pt idx="0">
                  <c:v>65.905026063018752</c:v>
                </c:pt>
                <c:pt idx="1">
                  <c:v>85.515594317160406</c:v>
                </c:pt>
                <c:pt idx="2">
                  <c:v>97.509166798744175</c:v>
                </c:pt>
                <c:pt idx="3">
                  <c:v>89.604522824138385</c:v>
                </c:pt>
                <c:pt idx="4">
                  <c:v>91.430865775634288</c:v>
                </c:pt>
                <c:pt idx="5">
                  <c:v>97.718037333288663</c:v>
                </c:pt>
                <c:pt idx="6">
                  <c:v>92.205775938552932</c:v>
                </c:pt>
                <c:pt idx="7">
                  <c:v>93.067669294457232</c:v>
                </c:pt>
                <c:pt idx="8">
                  <c:v>97.370555016934389</c:v>
                </c:pt>
                <c:pt idx="9">
                  <c:v>94.185386654485569</c:v>
                </c:pt>
                <c:pt idx="10">
                  <c:v>93.191721413813795</c:v>
                </c:pt>
                <c:pt idx="11">
                  <c:v>97.577703225737125</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6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95377059817381"/>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18</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E423-5155-45F7-9187-0A8F9DDE6B30}">
  <sheetPr>
    <pageSetUpPr fitToPage="1"/>
  </sheetPr>
  <dimension ref="A1:AH76"/>
  <sheetViews>
    <sheetView tabSelected="1" view="pageBreakPreview" zoomScale="85" zoomScaleNormal="100" zoomScaleSheetLayoutView="85" workbookViewId="0">
      <pane xSplit="2" ySplit="6" topLeftCell="C16" activePane="bottomRight" state="frozen"/>
      <selection pane="topRight" activeCell="C1" sqref="C1"/>
      <selection pane="bottomLeft" activeCell="A7" sqref="A7"/>
      <selection pane="bottomRight" activeCell="F22" sqref="F22"/>
    </sheetView>
  </sheetViews>
  <sheetFormatPr defaultColWidth="9.109375" defaultRowHeight="13.2" x14ac:dyDescent="0.25"/>
  <cols>
    <col min="1" max="1" width="1.88671875" style="20" customWidth="1"/>
    <col min="2" max="2" width="50.109375" style="20" customWidth="1"/>
    <col min="3" max="5" width="14.33203125" style="21" customWidth="1"/>
    <col min="6" max="7" width="14" style="21" bestFit="1" customWidth="1"/>
    <col min="8" max="8" width="12.6640625" style="21" customWidth="1"/>
    <col min="9" max="9" width="14" style="21" bestFit="1" customWidth="1"/>
    <col min="10" max="10" width="14.44140625" style="21" customWidth="1"/>
    <col min="11" max="12" width="14" style="21" bestFit="1" customWidth="1"/>
    <col min="13" max="16" width="12" style="21" customWidth="1"/>
    <col min="17" max="17" width="12.6640625" style="21" customWidth="1"/>
    <col min="18" max="21" width="6.33203125" style="21" customWidth="1"/>
    <col min="22" max="22" width="10.44140625" style="21" customWidth="1"/>
    <col min="23" max="16384" width="9.109375" style="21"/>
  </cols>
  <sheetData>
    <row r="1" spans="1:22" ht="15.6" x14ac:dyDescent="0.25">
      <c r="A1" s="19" t="s">
        <v>220</v>
      </c>
    </row>
    <row r="2" spans="1:22" x14ac:dyDescent="0.25">
      <c r="A2" s="20" t="s">
        <v>325</v>
      </c>
    </row>
    <row r="3" spans="1:22" x14ac:dyDescent="0.25">
      <c r="A3" s="20" t="s">
        <v>221</v>
      </c>
    </row>
    <row r="5" spans="1:22" s="44" customFormat="1" ht="18.75" customHeight="1" x14ac:dyDescent="0.25">
      <c r="A5" s="93" t="s">
        <v>222</v>
      </c>
      <c r="B5" s="93"/>
      <c r="C5" s="94" t="s">
        <v>223</v>
      </c>
      <c r="D5" s="94"/>
      <c r="E5" s="94"/>
      <c r="F5" s="94"/>
      <c r="G5" s="94"/>
      <c r="H5" s="94" t="s">
        <v>224</v>
      </c>
      <c r="I5" s="94"/>
      <c r="J5" s="94"/>
      <c r="K5" s="94"/>
      <c r="L5" s="94"/>
      <c r="M5" s="94" t="s">
        <v>225</v>
      </c>
      <c r="N5" s="94"/>
      <c r="O5" s="94"/>
      <c r="P5" s="94"/>
      <c r="Q5" s="94"/>
      <c r="R5" s="94" t="s">
        <v>326</v>
      </c>
      <c r="S5" s="94"/>
      <c r="T5" s="94"/>
      <c r="U5" s="94"/>
      <c r="V5" s="94"/>
    </row>
    <row r="6" spans="1:22" s="44" customFormat="1" ht="31.2" customHeight="1" x14ac:dyDescent="0.25">
      <c r="A6" s="93"/>
      <c r="B6" s="93"/>
      <c r="C6" s="91" t="s">
        <v>226</v>
      </c>
      <c r="D6" s="91" t="s">
        <v>227</v>
      </c>
      <c r="E6" s="91" t="s">
        <v>228</v>
      </c>
      <c r="F6" s="91" t="s">
        <v>307</v>
      </c>
      <c r="G6" s="91" t="s">
        <v>308</v>
      </c>
      <c r="H6" s="91" t="s">
        <v>226</v>
      </c>
      <c r="I6" s="91" t="s">
        <v>227</v>
      </c>
      <c r="J6" s="91" t="s">
        <v>228</v>
      </c>
      <c r="K6" s="91" t="s">
        <v>307</v>
      </c>
      <c r="L6" s="91" t="s">
        <v>308</v>
      </c>
      <c r="M6" s="91" t="s">
        <v>226</v>
      </c>
      <c r="N6" s="91" t="s">
        <v>227</v>
      </c>
      <c r="O6" s="91" t="s">
        <v>228</v>
      </c>
      <c r="P6" s="91" t="s">
        <v>307</v>
      </c>
      <c r="Q6" s="91" t="s">
        <v>308</v>
      </c>
      <c r="R6" s="91" t="s">
        <v>226</v>
      </c>
      <c r="S6" s="91" t="s">
        <v>227</v>
      </c>
      <c r="T6" s="91" t="s">
        <v>228</v>
      </c>
      <c r="U6" s="91" t="s">
        <v>307</v>
      </c>
      <c r="V6" s="91" t="s">
        <v>308</v>
      </c>
    </row>
    <row r="7" spans="1:22" x14ac:dyDescent="0.25">
      <c r="A7" s="22"/>
      <c r="B7" s="22"/>
      <c r="C7" s="23"/>
      <c r="D7" s="23"/>
      <c r="E7" s="23"/>
      <c r="F7" s="23"/>
      <c r="G7" s="23"/>
      <c r="H7" s="23"/>
      <c r="I7" s="23"/>
      <c r="J7" s="23"/>
      <c r="K7" s="23"/>
      <c r="L7" s="23"/>
      <c r="M7" s="23"/>
      <c r="N7" s="23"/>
      <c r="O7" s="23"/>
      <c r="P7" s="23"/>
      <c r="Q7" s="23"/>
      <c r="R7" s="24"/>
      <c r="S7" s="24"/>
      <c r="T7" s="24"/>
      <c r="U7" s="24"/>
      <c r="V7" s="24"/>
    </row>
    <row r="8" spans="1:22" s="27" customFormat="1" x14ac:dyDescent="0.25">
      <c r="A8" s="25" t="s">
        <v>14</v>
      </c>
      <c r="B8" s="25"/>
      <c r="C8" s="26">
        <f t="shared" ref="C8:Q8" si="0">+C10+C49</f>
        <v>857270829.84256983</v>
      </c>
      <c r="D8" s="26">
        <f t="shared" si="0"/>
        <v>1204380653.5653901</v>
      </c>
      <c r="E8" s="26">
        <f t="shared" si="0"/>
        <v>1115326689.8922</v>
      </c>
      <c r="F8" s="26">
        <f t="shared" si="0"/>
        <v>1275881132.1317098</v>
      </c>
      <c r="G8" s="26">
        <f t="shared" si="0"/>
        <v>4452859305.4318695</v>
      </c>
      <c r="H8" s="26">
        <f t="shared" si="0"/>
        <v>835917643.38816988</v>
      </c>
      <c r="I8" s="26">
        <f t="shared" si="0"/>
        <v>1178687722.8507199</v>
      </c>
      <c r="J8" s="26">
        <f t="shared" si="0"/>
        <v>1078835913.8703401</v>
      </c>
      <c r="K8" s="26">
        <f t="shared" si="0"/>
        <v>1251556558.0047004</v>
      </c>
      <c r="L8" s="26">
        <f t="shared" si="0"/>
        <v>4344997838.1139307</v>
      </c>
      <c r="M8" s="26">
        <f t="shared" si="0"/>
        <v>21353186.454399973</v>
      </c>
      <c r="N8" s="26">
        <f t="shared" si="0"/>
        <v>25692930.714669961</v>
      </c>
      <c r="O8" s="26">
        <f t="shared" si="0"/>
        <v>36490776.021859922</v>
      </c>
      <c r="P8" s="26">
        <f t="shared" si="0"/>
        <v>24324574.127009753</v>
      </c>
      <c r="Q8" s="26">
        <f t="shared" si="0"/>
        <v>107861467.31793962</v>
      </c>
      <c r="R8" s="37">
        <f>+H8/C8*100</f>
        <v>97.509166798744189</v>
      </c>
      <c r="S8" s="37">
        <f>+I8/D8*100</f>
        <v>97.866710110411518</v>
      </c>
      <c r="T8" s="37">
        <f>+J8/E8*100</f>
        <v>96.728243271450197</v>
      </c>
      <c r="U8" s="37">
        <f>+K8/F8*100</f>
        <v>98.093507810843747</v>
      </c>
      <c r="V8" s="37">
        <f>+L8/G8*100</f>
        <v>97.577703225737167</v>
      </c>
    </row>
    <row r="9" spans="1:22" x14ac:dyDescent="0.25">
      <c r="C9" s="23"/>
      <c r="D9" s="23"/>
      <c r="E9" s="23"/>
      <c r="F9" s="23"/>
      <c r="G9" s="23"/>
      <c r="H9" s="23"/>
      <c r="I9" s="23"/>
      <c r="J9" s="23"/>
      <c r="K9" s="23"/>
      <c r="L9" s="23"/>
      <c r="M9" s="23"/>
      <c r="N9" s="23"/>
      <c r="O9" s="23"/>
      <c r="P9" s="23"/>
      <c r="Q9" s="23"/>
      <c r="R9" s="38"/>
      <c r="S9" s="38"/>
      <c r="T9" s="38"/>
      <c r="U9" s="38"/>
      <c r="V9" s="38"/>
    </row>
    <row r="10" spans="1:22" ht="15" x14ac:dyDescent="0.4">
      <c r="A10" s="20" t="s">
        <v>229</v>
      </c>
      <c r="C10" s="28">
        <f t="shared" ref="C10:Q10" si="1">SUM(C12:C47)</f>
        <v>603641734.80562985</v>
      </c>
      <c r="D10" s="28">
        <f t="shared" si="1"/>
        <v>891291850.44039023</v>
      </c>
      <c r="E10" s="28">
        <f t="shared" si="1"/>
        <v>834615406.12767982</v>
      </c>
      <c r="F10" s="28">
        <f t="shared" si="1"/>
        <v>1012471772.8146601</v>
      </c>
      <c r="G10" s="28">
        <f t="shared" si="1"/>
        <v>3342020764.1883597</v>
      </c>
      <c r="H10" s="28">
        <f t="shared" si="1"/>
        <v>582295950.62362981</v>
      </c>
      <c r="I10" s="28">
        <f t="shared" si="1"/>
        <v>867022393.18974006</v>
      </c>
      <c r="J10" s="28">
        <f t="shared" si="1"/>
        <v>798866564.23347998</v>
      </c>
      <c r="K10" s="28">
        <f t="shared" si="1"/>
        <v>988762613.05897057</v>
      </c>
      <c r="L10" s="28">
        <f t="shared" si="1"/>
        <v>3236947521.1058211</v>
      </c>
      <c r="M10" s="28">
        <f t="shared" si="1"/>
        <v>21345784.181999985</v>
      </c>
      <c r="N10" s="28">
        <f t="shared" si="1"/>
        <v>24269457.250649873</v>
      </c>
      <c r="O10" s="28">
        <f t="shared" si="1"/>
        <v>35748841.89419996</v>
      </c>
      <c r="P10" s="28">
        <f t="shared" si="1"/>
        <v>23709159.755689714</v>
      </c>
      <c r="Q10" s="28">
        <f t="shared" si="1"/>
        <v>105073243.08253954</v>
      </c>
      <c r="R10" s="38">
        <f>+H10/C10*100</f>
        <v>96.463832278118858</v>
      </c>
      <c r="S10" s="38">
        <f>+I10/D10*100</f>
        <v>97.277047104306121</v>
      </c>
      <c r="T10" s="38">
        <f>+J10/E10*100</f>
        <v>95.716728731373195</v>
      </c>
      <c r="U10" s="38">
        <f>+K10/F10*100</f>
        <v>97.658289308177132</v>
      </c>
      <c r="V10" s="38">
        <f>+L10/G10*100</f>
        <v>96.855996700904498</v>
      </c>
    </row>
    <row r="11" spans="1:22" x14ac:dyDescent="0.25">
      <c r="C11" s="23"/>
      <c r="D11" s="23"/>
      <c r="E11" s="23"/>
      <c r="F11" s="23"/>
      <c r="G11" s="23"/>
      <c r="H11" s="23"/>
      <c r="I11" s="23"/>
      <c r="J11" s="23"/>
      <c r="K11" s="23"/>
      <c r="L11" s="23"/>
      <c r="M11" s="23"/>
      <c r="N11" s="23"/>
      <c r="O11" s="23"/>
      <c r="P11" s="23"/>
      <c r="Q11" s="23"/>
      <c r="R11" s="38"/>
      <c r="S11" s="38"/>
      <c r="T11" s="38"/>
      <c r="U11" s="38"/>
      <c r="V11" s="38"/>
    </row>
    <row r="12" spans="1:22" x14ac:dyDescent="0.25">
      <c r="B12" s="29" t="s">
        <v>230</v>
      </c>
      <c r="C12" s="23">
        <v>5514180</v>
      </c>
      <c r="D12" s="23">
        <v>11377294</v>
      </c>
      <c r="E12" s="23">
        <v>12198735</v>
      </c>
      <c r="F12" s="23">
        <v>8919820.9139999971</v>
      </c>
      <c r="G12" s="23">
        <f>SUM(C12:F12)</f>
        <v>38010029.913999997</v>
      </c>
      <c r="H12" s="23">
        <v>5449654.3458900005</v>
      </c>
      <c r="I12" s="23">
        <v>11055346.61964</v>
      </c>
      <c r="J12" s="23">
        <v>11084576.502760001</v>
      </c>
      <c r="K12" s="23">
        <v>8508862.9814800024</v>
      </c>
      <c r="L12" s="23">
        <f>SUM(H12:K12)</f>
        <v>36098440.449770004</v>
      </c>
      <c r="M12" s="23">
        <f t="shared" ref="M12:P47" si="2">+C12-H12</f>
        <v>64525.654109999537</v>
      </c>
      <c r="N12" s="23">
        <f t="shared" si="2"/>
        <v>321947.38035999984</v>
      </c>
      <c r="O12" s="23">
        <f t="shared" si="2"/>
        <v>1114158.4972399995</v>
      </c>
      <c r="P12" s="23">
        <f t="shared" si="2"/>
        <v>410957.93251999468</v>
      </c>
      <c r="Q12" s="23">
        <f>SUM(M12:P12)</f>
        <v>1911589.4642299935</v>
      </c>
      <c r="R12" s="38">
        <f t="shared" ref="R12:V47" si="3">+H12/C12*100</f>
        <v>98.829823217414031</v>
      </c>
      <c r="S12" s="38">
        <f t="shared" si="3"/>
        <v>97.170264033257823</v>
      </c>
      <c r="T12" s="38">
        <f t="shared" si="3"/>
        <v>90.866606273191437</v>
      </c>
      <c r="U12" s="38">
        <f t="shared" si="3"/>
        <v>95.392755790926458</v>
      </c>
      <c r="V12" s="38">
        <f t="shared" si="3"/>
        <v>94.970828835033601</v>
      </c>
    </row>
    <row r="13" spans="1:22" x14ac:dyDescent="0.25">
      <c r="B13" s="29" t="s">
        <v>231</v>
      </c>
      <c r="C13" s="23">
        <v>2117080.3130000001</v>
      </c>
      <c r="D13" s="23">
        <v>2381133.6729999995</v>
      </c>
      <c r="E13" s="23">
        <v>2215767.5560000008</v>
      </c>
      <c r="F13" s="23">
        <v>3531679.768000002</v>
      </c>
      <c r="G13" s="23">
        <f t="shared" ref="G13:G47" si="4">SUM(C13:F13)</f>
        <v>10245661.310000002</v>
      </c>
      <c r="H13" s="23">
        <v>1995837.4520099999</v>
      </c>
      <c r="I13" s="23">
        <v>1966441.78648</v>
      </c>
      <c r="J13" s="23">
        <v>2078838.6605500006</v>
      </c>
      <c r="K13" s="23">
        <v>2984658.9219899997</v>
      </c>
      <c r="L13" s="23">
        <f t="shared" ref="L13:L47" si="5">SUM(H13:K13)</f>
        <v>9025776.8210300002</v>
      </c>
      <c r="M13" s="23">
        <f t="shared" si="2"/>
        <v>121242.86099000019</v>
      </c>
      <c r="N13" s="23">
        <f t="shared" si="2"/>
        <v>414691.88651999948</v>
      </c>
      <c r="O13" s="23">
        <f t="shared" si="2"/>
        <v>136928.89545000019</v>
      </c>
      <c r="P13" s="23">
        <f t="shared" si="2"/>
        <v>547020.84601000231</v>
      </c>
      <c r="Q13" s="23">
        <f t="shared" ref="Q13:Q47" si="6">SUM(M13:P13)</f>
        <v>1219884.4889700022</v>
      </c>
      <c r="R13" s="38">
        <f t="shared" si="3"/>
        <v>94.273109988057399</v>
      </c>
      <c r="S13" s="38">
        <f t="shared" si="3"/>
        <v>82.584266846408184</v>
      </c>
      <c r="T13" s="38">
        <f t="shared" si="3"/>
        <v>93.820250004147994</v>
      </c>
      <c r="U13" s="38">
        <f t="shared" si="3"/>
        <v>84.511029256772588</v>
      </c>
      <c r="V13" s="38">
        <f t="shared" si="3"/>
        <v>88.093648110548344</v>
      </c>
    </row>
    <row r="14" spans="1:22" x14ac:dyDescent="0.25">
      <c r="B14" s="29" t="s">
        <v>232</v>
      </c>
      <c r="C14" s="23">
        <v>485219</v>
      </c>
      <c r="D14" s="23">
        <v>617872.93999999994</v>
      </c>
      <c r="E14" s="23">
        <v>632661.75600000005</v>
      </c>
      <c r="F14" s="23">
        <v>806079.0950000002</v>
      </c>
      <c r="G14" s="23">
        <f t="shared" si="4"/>
        <v>2541832.7910000002</v>
      </c>
      <c r="H14" s="23">
        <v>410161.21147000004</v>
      </c>
      <c r="I14" s="23">
        <v>468984.38799999998</v>
      </c>
      <c r="J14" s="23">
        <v>632449.78383999993</v>
      </c>
      <c r="K14" s="23">
        <v>579578.12069000001</v>
      </c>
      <c r="L14" s="23">
        <f t="shared" si="5"/>
        <v>2091173.504</v>
      </c>
      <c r="M14" s="23">
        <f t="shared" si="2"/>
        <v>75057.788529999962</v>
      </c>
      <c r="N14" s="23">
        <f t="shared" si="2"/>
        <v>148888.55199999997</v>
      </c>
      <c r="O14" s="23">
        <f t="shared" si="2"/>
        <v>211.97216000012122</v>
      </c>
      <c r="P14" s="23">
        <f t="shared" si="2"/>
        <v>226500.97431000019</v>
      </c>
      <c r="Q14" s="23">
        <f t="shared" si="6"/>
        <v>450659.28700000024</v>
      </c>
      <c r="R14" s="38">
        <f t="shared" si="3"/>
        <v>84.531152215803601</v>
      </c>
      <c r="S14" s="38">
        <f t="shared" si="3"/>
        <v>75.903046992153435</v>
      </c>
      <c r="T14" s="38">
        <f t="shared" si="3"/>
        <v>99.966495183565343</v>
      </c>
      <c r="U14" s="38">
        <f t="shared" si="3"/>
        <v>71.900899587279326</v>
      </c>
      <c r="V14" s="38">
        <f t="shared" si="3"/>
        <v>82.270301626618675</v>
      </c>
    </row>
    <row r="15" spans="1:22" x14ac:dyDescent="0.25">
      <c r="B15" s="29" t="s">
        <v>233</v>
      </c>
      <c r="C15" s="23">
        <v>2166619.5329999998</v>
      </c>
      <c r="D15" s="23">
        <v>3000934.3488000007</v>
      </c>
      <c r="E15" s="23">
        <v>2472812.33366</v>
      </c>
      <c r="F15" s="23">
        <v>2817888.8399500009</v>
      </c>
      <c r="G15" s="23">
        <f t="shared" si="4"/>
        <v>10458255.055410001</v>
      </c>
      <c r="H15" s="23">
        <v>1929354.2164999999</v>
      </c>
      <c r="I15" s="23">
        <v>2640566.5819600001</v>
      </c>
      <c r="J15" s="23">
        <v>2382682.8611800009</v>
      </c>
      <c r="K15" s="23">
        <v>2765220.1402899977</v>
      </c>
      <c r="L15" s="23">
        <f t="shared" si="5"/>
        <v>9717823.7999299988</v>
      </c>
      <c r="M15" s="23">
        <f t="shared" si="2"/>
        <v>237265.31649999996</v>
      </c>
      <c r="N15" s="23">
        <f t="shared" si="2"/>
        <v>360367.76684000064</v>
      </c>
      <c r="O15" s="23">
        <f t="shared" si="2"/>
        <v>90129.472479999065</v>
      </c>
      <c r="P15" s="23">
        <f t="shared" si="2"/>
        <v>52668.699660003185</v>
      </c>
      <c r="Q15" s="23">
        <f t="shared" si="6"/>
        <v>740431.25548000284</v>
      </c>
      <c r="R15" s="38">
        <f t="shared" si="3"/>
        <v>89.049054857754754</v>
      </c>
      <c r="S15" s="38">
        <f t="shared" si="3"/>
        <v>87.991481153724578</v>
      </c>
      <c r="T15" s="38">
        <f t="shared" si="3"/>
        <v>96.3551834786185</v>
      </c>
      <c r="U15" s="38">
        <f t="shared" si="3"/>
        <v>98.13091634725599</v>
      </c>
      <c r="V15" s="38">
        <f t="shared" si="3"/>
        <v>92.920126239443917</v>
      </c>
    </row>
    <row r="16" spans="1:22" x14ac:dyDescent="0.25">
      <c r="B16" s="29" t="s">
        <v>234</v>
      </c>
      <c r="C16" s="23">
        <v>12584302.971000001</v>
      </c>
      <c r="D16" s="23">
        <v>27658251.357100002</v>
      </c>
      <c r="E16" s="23">
        <v>26418163.950939998</v>
      </c>
      <c r="F16" s="23">
        <v>38847013.092560001</v>
      </c>
      <c r="G16" s="23">
        <f t="shared" si="4"/>
        <v>105507731.3716</v>
      </c>
      <c r="H16" s="23">
        <v>8006734.068</v>
      </c>
      <c r="I16" s="23">
        <v>22774605.595240001</v>
      </c>
      <c r="J16" s="23">
        <v>20300466.237510003</v>
      </c>
      <c r="K16" s="23">
        <v>33956909.559910007</v>
      </c>
      <c r="L16" s="23">
        <f t="shared" si="5"/>
        <v>85038715.460660011</v>
      </c>
      <c r="M16" s="23">
        <f t="shared" si="2"/>
        <v>4577568.9030000009</v>
      </c>
      <c r="N16" s="23">
        <f t="shared" si="2"/>
        <v>4883645.7618600018</v>
      </c>
      <c r="O16" s="23">
        <f t="shared" si="2"/>
        <v>6117697.7134299949</v>
      </c>
      <c r="P16" s="23">
        <f t="shared" si="2"/>
        <v>4890103.5326499939</v>
      </c>
      <c r="Q16" s="23">
        <f t="shared" si="6"/>
        <v>20469015.910939991</v>
      </c>
      <c r="R16" s="38">
        <f t="shared" si="3"/>
        <v>63.624771959568861</v>
      </c>
      <c r="S16" s="38">
        <f t="shared" si="3"/>
        <v>82.342897608361113</v>
      </c>
      <c r="T16" s="38">
        <f t="shared" si="3"/>
        <v>76.842835388595134</v>
      </c>
      <c r="U16" s="38">
        <f t="shared" si="3"/>
        <v>87.411893107461196</v>
      </c>
      <c r="V16" s="38">
        <f t="shared" si="3"/>
        <v>80.599510912761673</v>
      </c>
    </row>
    <row r="17" spans="2:22" x14ac:dyDescent="0.25">
      <c r="B17" s="29" t="s">
        <v>275</v>
      </c>
      <c r="C17" s="23">
        <v>412770.49400000001</v>
      </c>
      <c r="D17" s="23">
        <v>509779.85000000003</v>
      </c>
      <c r="E17" s="23">
        <v>399971.36199999996</v>
      </c>
      <c r="F17" s="23">
        <v>715803.50100000063</v>
      </c>
      <c r="G17" s="23">
        <f t="shared" si="4"/>
        <v>2038325.2070000006</v>
      </c>
      <c r="H17" s="23">
        <v>411472.12608000002</v>
      </c>
      <c r="I17" s="23">
        <v>497309.3678699999</v>
      </c>
      <c r="J17" s="23">
        <v>390522.15596</v>
      </c>
      <c r="K17" s="23">
        <v>691207.55933999992</v>
      </c>
      <c r="L17" s="23">
        <f t="shared" si="5"/>
        <v>1990511.2092499998</v>
      </c>
      <c r="M17" s="23">
        <f t="shared" si="2"/>
        <v>1298.3679199999897</v>
      </c>
      <c r="N17" s="23">
        <f t="shared" si="2"/>
        <v>12470.482130000135</v>
      </c>
      <c r="O17" s="23">
        <f t="shared" si="2"/>
        <v>9449.2060399999609</v>
      </c>
      <c r="P17" s="23">
        <f t="shared" si="2"/>
        <v>24595.94166000071</v>
      </c>
      <c r="Q17" s="23">
        <f t="shared" si="6"/>
        <v>47813.997750000795</v>
      </c>
      <c r="R17" s="38">
        <f t="shared" si="3"/>
        <v>99.685450404311112</v>
      </c>
      <c r="S17" s="38">
        <f t="shared" si="3"/>
        <v>97.553751461537729</v>
      </c>
      <c r="T17" s="38">
        <f t="shared" si="3"/>
        <v>97.637529348913745</v>
      </c>
      <c r="U17" s="38">
        <f t="shared" si="3"/>
        <v>96.563869605884946</v>
      </c>
      <c r="V17" s="38">
        <f t="shared" si="3"/>
        <v>97.654250774812652</v>
      </c>
    </row>
    <row r="18" spans="2:22" x14ac:dyDescent="0.25">
      <c r="B18" s="29" t="s">
        <v>235</v>
      </c>
      <c r="C18" s="23">
        <v>132330881.851</v>
      </c>
      <c r="D18" s="23">
        <v>173232979.32644999</v>
      </c>
      <c r="E18" s="23">
        <v>150073483.10714996</v>
      </c>
      <c r="F18" s="23">
        <v>214859319.33450013</v>
      </c>
      <c r="G18" s="23">
        <f t="shared" si="4"/>
        <v>670496663.61910009</v>
      </c>
      <c r="H18" s="23">
        <v>132006100.36331999</v>
      </c>
      <c r="I18" s="23">
        <v>172105093.45675004</v>
      </c>
      <c r="J18" s="23">
        <v>143210347.83423996</v>
      </c>
      <c r="K18" s="23">
        <v>212483493.53184009</v>
      </c>
      <c r="L18" s="23">
        <f t="shared" si="5"/>
        <v>659805035.18615007</v>
      </c>
      <c r="M18" s="23">
        <f t="shared" si="2"/>
        <v>324781.48768000305</v>
      </c>
      <c r="N18" s="23">
        <f t="shared" si="2"/>
        <v>1127885.869699955</v>
      </c>
      <c r="O18" s="23">
        <f t="shared" si="2"/>
        <v>6863135.2729099989</v>
      </c>
      <c r="P18" s="23">
        <f t="shared" si="2"/>
        <v>2375825.802660048</v>
      </c>
      <c r="Q18" s="23">
        <f t="shared" si="6"/>
        <v>10691628.432950005</v>
      </c>
      <c r="R18" s="38">
        <f t="shared" si="3"/>
        <v>99.754568636483739</v>
      </c>
      <c r="S18" s="38">
        <f t="shared" si="3"/>
        <v>99.34891966062969</v>
      </c>
      <c r="T18" s="38">
        <f t="shared" si="3"/>
        <v>95.426816829452918</v>
      </c>
      <c r="U18" s="38">
        <f t="shared" si="3"/>
        <v>98.89424121326509</v>
      </c>
      <c r="V18" s="38">
        <f t="shared" si="3"/>
        <v>98.405416609347398</v>
      </c>
    </row>
    <row r="19" spans="2:22" x14ac:dyDescent="0.25">
      <c r="B19" s="29" t="s">
        <v>236</v>
      </c>
      <c r="C19" s="23">
        <v>18982128.765999999</v>
      </c>
      <c r="D19" s="23">
        <v>28643085.106000002</v>
      </c>
      <c r="E19" s="23">
        <v>23974168.204000004</v>
      </c>
      <c r="F19" s="23">
        <v>30771410.063999981</v>
      </c>
      <c r="G19" s="23">
        <f t="shared" si="4"/>
        <v>102370792.13999999</v>
      </c>
      <c r="H19" s="23">
        <v>18764259.67726</v>
      </c>
      <c r="I19" s="23">
        <v>28117878.147499997</v>
      </c>
      <c r="J19" s="23">
        <v>23619228.097390004</v>
      </c>
      <c r="K19" s="23">
        <v>30273540.287849993</v>
      </c>
      <c r="L19" s="23">
        <f t="shared" si="5"/>
        <v>100774906.20999999</v>
      </c>
      <c r="M19" s="23">
        <f t="shared" si="2"/>
        <v>217869.08873999864</v>
      </c>
      <c r="N19" s="23">
        <f t="shared" si="2"/>
        <v>525206.9585000053</v>
      </c>
      <c r="O19" s="23">
        <f t="shared" si="2"/>
        <v>354940.10661000013</v>
      </c>
      <c r="P19" s="23">
        <f t="shared" si="2"/>
        <v>497869.77614998817</v>
      </c>
      <c r="Q19" s="23">
        <f t="shared" si="6"/>
        <v>1595885.9299999923</v>
      </c>
      <c r="R19" s="38">
        <f t="shared" si="3"/>
        <v>98.852241013504056</v>
      </c>
      <c r="S19" s="38">
        <f t="shared" si="3"/>
        <v>98.166374339368957</v>
      </c>
      <c r="T19" s="38">
        <f t="shared" si="3"/>
        <v>98.519489378777365</v>
      </c>
      <c r="U19" s="38">
        <f t="shared" si="3"/>
        <v>98.382037823049089</v>
      </c>
      <c r="V19" s="38">
        <f t="shared" si="3"/>
        <v>98.441072989044088</v>
      </c>
    </row>
    <row r="20" spans="2:22" x14ac:dyDescent="0.25">
      <c r="B20" s="29" t="s">
        <v>237</v>
      </c>
      <c r="C20" s="23">
        <v>322376.022</v>
      </c>
      <c r="D20" s="23">
        <v>539183.25</v>
      </c>
      <c r="E20" s="23">
        <v>590654.37600000005</v>
      </c>
      <c r="F20" s="23">
        <v>1426306.9561799997</v>
      </c>
      <c r="G20" s="23">
        <f t="shared" si="4"/>
        <v>2878520.6041799998</v>
      </c>
      <c r="H20" s="23">
        <v>321371.57636000006</v>
      </c>
      <c r="I20" s="23">
        <v>517973.56096999999</v>
      </c>
      <c r="J20" s="23">
        <v>580208.11940999981</v>
      </c>
      <c r="K20" s="23">
        <v>1061002.6155200002</v>
      </c>
      <c r="L20" s="23">
        <f t="shared" si="5"/>
        <v>2480555.8722600001</v>
      </c>
      <c r="M20" s="23">
        <f t="shared" si="2"/>
        <v>1004.4456399999326</v>
      </c>
      <c r="N20" s="23">
        <f t="shared" si="2"/>
        <v>21209.689030000009</v>
      </c>
      <c r="O20" s="23">
        <f t="shared" si="2"/>
        <v>10446.256590000237</v>
      </c>
      <c r="P20" s="23">
        <f t="shared" si="2"/>
        <v>365304.34065999952</v>
      </c>
      <c r="Q20" s="23">
        <f t="shared" si="6"/>
        <v>397964.7319199997</v>
      </c>
      <c r="R20" s="38">
        <f t="shared" si="3"/>
        <v>99.688424209167778</v>
      </c>
      <c r="S20" s="38">
        <f t="shared" si="3"/>
        <v>96.066330133586305</v>
      </c>
      <c r="T20" s="38">
        <f t="shared" si="3"/>
        <v>98.231409600188897</v>
      </c>
      <c r="U20" s="38">
        <f t="shared" si="3"/>
        <v>74.388097942228768</v>
      </c>
      <c r="V20" s="38">
        <f t="shared" si="3"/>
        <v>86.174678362833276</v>
      </c>
    </row>
    <row r="21" spans="2:22" x14ac:dyDescent="0.25">
      <c r="B21" s="29" t="s">
        <v>327</v>
      </c>
      <c r="C21" s="23">
        <v>4383823.5489999996</v>
      </c>
      <c r="D21" s="23">
        <v>7000681.6993500004</v>
      </c>
      <c r="E21" s="23">
        <v>5527015.3298000004</v>
      </c>
      <c r="F21" s="23">
        <v>7802007.9703399986</v>
      </c>
      <c r="G21" s="23">
        <f t="shared" si="4"/>
        <v>24713528.548489999</v>
      </c>
      <c r="H21" s="23">
        <v>4381601.2103599999</v>
      </c>
      <c r="I21" s="23">
        <v>6722578.5587399993</v>
      </c>
      <c r="J21" s="23">
        <v>5349577.9201699998</v>
      </c>
      <c r="K21" s="23">
        <v>7670223.7820100095</v>
      </c>
      <c r="L21" s="23">
        <f t="shared" si="5"/>
        <v>24123981.471280009</v>
      </c>
      <c r="M21" s="23">
        <f t="shared" si="2"/>
        <v>2222.3386399997398</v>
      </c>
      <c r="N21" s="23">
        <f t="shared" si="2"/>
        <v>278103.14061000105</v>
      </c>
      <c r="O21" s="23">
        <f t="shared" si="2"/>
        <v>177437.40963000059</v>
      </c>
      <c r="P21" s="23">
        <f t="shared" si="2"/>
        <v>131784.18832998909</v>
      </c>
      <c r="Q21" s="23">
        <f t="shared" si="6"/>
        <v>589547.07720999047</v>
      </c>
      <c r="R21" s="38">
        <f t="shared" si="3"/>
        <v>99.949305928599557</v>
      </c>
      <c r="S21" s="38">
        <f t="shared" si="3"/>
        <v>96.027484857141516</v>
      </c>
      <c r="T21" s="38">
        <f t="shared" si="3"/>
        <v>96.789634205041708</v>
      </c>
      <c r="U21" s="38">
        <f t="shared" si="3"/>
        <v>98.31089395408236</v>
      </c>
      <c r="V21" s="38">
        <f t="shared" si="3"/>
        <v>97.614476313840612</v>
      </c>
    </row>
    <row r="22" spans="2:22" x14ac:dyDescent="0.25">
      <c r="B22" s="29" t="s">
        <v>238</v>
      </c>
      <c r="C22" s="23">
        <v>19360058.955119964</v>
      </c>
      <c r="D22" s="23">
        <v>6177882.6903100871</v>
      </c>
      <c r="E22" s="23">
        <v>4930757.5983498804</v>
      </c>
      <c r="F22" s="23">
        <v>7828856.5114701428</v>
      </c>
      <c r="G22" s="23">
        <f t="shared" si="4"/>
        <v>38297555.755250074</v>
      </c>
      <c r="H22" s="23">
        <v>19215397.202069979</v>
      </c>
      <c r="I22" s="23">
        <v>5638500.9664301164</v>
      </c>
      <c r="J22" s="23">
        <v>4347455.697899878</v>
      </c>
      <c r="K22" s="23">
        <v>6437726.9291601852</v>
      </c>
      <c r="L22" s="23">
        <f t="shared" si="5"/>
        <v>35639080.795560159</v>
      </c>
      <c r="M22" s="23">
        <f t="shared" si="2"/>
        <v>144661.75304998457</v>
      </c>
      <c r="N22" s="23">
        <f t="shared" si="2"/>
        <v>539381.72387997061</v>
      </c>
      <c r="O22" s="23">
        <f t="shared" si="2"/>
        <v>583301.9004500024</v>
      </c>
      <c r="P22" s="23">
        <f t="shared" si="2"/>
        <v>1391129.5823099576</v>
      </c>
      <c r="Q22" s="23">
        <f t="shared" si="6"/>
        <v>2658474.9596899152</v>
      </c>
      <c r="R22" s="38">
        <f t="shared" si="3"/>
        <v>99.252782476616758</v>
      </c>
      <c r="S22" s="38">
        <f t="shared" si="3"/>
        <v>91.269149141889955</v>
      </c>
      <c r="T22" s="38">
        <f t="shared" si="3"/>
        <v>88.170136357033471</v>
      </c>
      <c r="U22" s="38">
        <f t="shared" si="3"/>
        <v>82.230743656218522</v>
      </c>
      <c r="V22" s="38">
        <f t="shared" si="3"/>
        <v>93.058369111910039</v>
      </c>
    </row>
    <row r="23" spans="2:22" x14ac:dyDescent="0.25">
      <c r="B23" s="29" t="s">
        <v>239</v>
      </c>
      <c r="C23" s="23">
        <v>3426883.9279999998</v>
      </c>
      <c r="D23" s="23">
        <v>3995585.7540000002</v>
      </c>
      <c r="E23" s="23">
        <v>3571854.0050000008</v>
      </c>
      <c r="F23" s="23">
        <v>4844957.9729999993</v>
      </c>
      <c r="G23" s="23">
        <f t="shared" si="4"/>
        <v>15839281.66</v>
      </c>
      <c r="H23" s="23">
        <v>3425443.1917400002</v>
      </c>
      <c r="I23" s="23">
        <v>3993633.7836500001</v>
      </c>
      <c r="J23" s="23">
        <v>3510459.9998499975</v>
      </c>
      <c r="K23" s="23">
        <v>4804638.288250003</v>
      </c>
      <c r="L23" s="23">
        <f t="shared" si="5"/>
        <v>15734175.263490001</v>
      </c>
      <c r="M23" s="23">
        <f t="shared" si="2"/>
        <v>1440.736259999685</v>
      </c>
      <c r="N23" s="23">
        <f t="shared" si="2"/>
        <v>1951.970350000076</v>
      </c>
      <c r="O23" s="23">
        <f t="shared" si="2"/>
        <v>61394.005150003359</v>
      </c>
      <c r="P23" s="23">
        <f t="shared" si="2"/>
        <v>40319.68474999629</v>
      </c>
      <c r="Q23" s="23">
        <f t="shared" si="6"/>
        <v>105106.39650999941</v>
      </c>
      <c r="R23" s="38">
        <f t="shared" si="3"/>
        <v>99.95795783311398</v>
      </c>
      <c r="S23" s="38">
        <f t="shared" si="3"/>
        <v>99.951146828771073</v>
      </c>
      <c r="T23" s="38">
        <f t="shared" si="3"/>
        <v>98.281172604925573</v>
      </c>
      <c r="U23" s="38">
        <f t="shared" si="3"/>
        <v>99.167801145547813</v>
      </c>
      <c r="V23" s="38">
        <f t="shared" si="3"/>
        <v>99.336419423770764</v>
      </c>
    </row>
    <row r="24" spans="2:22" x14ac:dyDescent="0.25">
      <c r="B24" s="29" t="s">
        <v>240</v>
      </c>
      <c r="C24" s="23">
        <v>36659218.553999998</v>
      </c>
      <c r="D24" s="23">
        <v>52720430.730600007</v>
      </c>
      <c r="E24" s="23">
        <v>55258876.426430032</v>
      </c>
      <c r="F24" s="23">
        <v>75243133.359919965</v>
      </c>
      <c r="G24" s="23">
        <f t="shared" si="4"/>
        <v>219881659.07095</v>
      </c>
      <c r="H24" s="23">
        <v>36498212.125120007</v>
      </c>
      <c r="I24" s="23">
        <v>52595197.607819982</v>
      </c>
      <c r="J24" s="23">
        <v>54552043.942740023</v>
      </c>
      <c r="K24" s="23">
        <v>73159272.269399971</v>
      </c>
      <c r="L24" s="23">
        <f t="shared" si="5"/>
        <v>216804725.94507998</v>
      </c>
      <c r="M24" s="23">
        <f t="shared" si="2"/>
        <v>161006.42887999117</v>
      </c>
      <c r="N24" s="23">
        <f t="shared" si="2"/>
        <v>125233.12278002501</v>
      </c>
      <c r="O24" s="23">
        <f t="shared" si="2"/>
        <v>706832.48369000852</v>
      </c>
      <c r="P24" s="23">
        <f t="shared" si="2"/>
        <v>2083861.0905199945</v>
      </c>
      <c r="Q24" s="23">
        <f t="shared" si="6"/>
        <v>3076933.1258700192</v>
      </c>
      <c r="R24" s="38">
        <f t="shared" si="3"/>
        <v>99.560802343228289</v>
      </c>
      <c r="S24" s="38">
        <f t="shared" si="3"/>
        <v>99.762458081156495</v>
      </c>
      <c r="T24" s="38">
        <f t="shared" si="3"/>
        <v>98.720870691913063</v>
      </c>
      <c r="U24" s="38">
        <f t="shared" si="3"/>
        <v>97.230496661333859</v>
      </c>
      <c r="V24" s="38">
        <f t="shared" si="3"/>
        <v>98.600641300019859</v>
      </c>
    </row>
    <row r="25" spans="2:22" x14ac:dyDescent="0.25">
      <c r="B25" s="29" t="s">
        <v>328</v>
      </c>
      <c r="C25" s="23">
        <v>320566.36300000001</v>
      </c>
      <c r="D25" s="23">
        <v>392014.8308600001</v>
      </c>
      <c r="E25" s="23">
        <v>328908.80429999996</v>
      </c>
      <c r="F25" s="23">
        <v>522022.88630000001</v>
      </c>
      <c r="G25" s="23">
        <f t="shared" si="4"/>
        <v>1563512.8844600001</v>
      </c>
      <c r="H25" s="23">
        <v>286369.61258999998</v>
      </c>
      <c r="I25" s="23">
        <v>360686.69375000003</v>
      </c>
      <c r="J25" s="23">
        <v>318309.51334000006</v>
      </c>
      <c r="K25" s="23">
        <v>482650.05121999991</v>
      </c>
      <c r="L25" s="23">
        <f t="shared" si="5"/>
        <v>1448015.8709</v>
      </c>
      <c r="M25" s="23">
        <f t="shared" si="2"/>
        <v>34196.750410000037</v>
      </c>
      <c r="N25" s="23">
        <f t="shared" si="2"/>
        <v>31328.137110000069</v>
      </c>
      <c r="O25" s="23">
        <f t="shared" si="2"/>
        <v>10599.290959999897</v>
      </c>
      <c r="P25" s="23">
        <f t="shared" si="2"/>
        <v>39372.835080000106</v>
      </c>
      <c r="Q25" s="23">
        <f t="shared" si="6"/>
        <v>115497.01356000011</v>
      </c>
      <c r="R25" s="38">
        <f t="shared" si="3"/>
        <v>89.332395922650178</v>
      </c>
      <c r="S25" s="38">
        <f t="shared" si="3"/>
        <v>92.008430639914167</v>
      </c>
      <c r="T25" s="38">
        <f t="shared" si="3"/>
        <v>96.77743775130682</v>
      </c>
      <c r="U25" s="38">
        <f t="shared" si="3"/>
        <v>92.457641970629425</v>
      </c>
      <c r="V25" s="38">
        <f t="shared" si="3"/>
        <v>92.612979738898034</v>
      </c>
    </row>
    <row r="26" spans="2:22" x14ac:dyDescent="0.25">
      <c r="B26" s="29" t="s">
        <v>329</v>
      </c>
      <c r="C26" s="23">
        <v>1591317.595</v>
      </c>
      <c r="D26" s="23">
        <v>1792295.9108399998</v>
      </c>
      <c r="E26" s="23">
        <v>5558261.9777899999</v>
      </c>
      <c r="F26" s="23">
        <v>3410069.1496300008</v>
      </c>
      <c r="G26" s="23">
        <f>SUM(C26:F26)</f>
        <v>12351944.63326</v>
      </c>
      <c r="H26" s="23">
        <v>1547829.4020700001</v>
      </c>
      <c r="I26" s="23">
        <v>1103361.6514599996</v>
      </c>
      <c r="J26" s="23">
        <v>898598.91049999977</v>
      </c>
      <c r="K26" s="23">
        <v>1658794.5611000005</v>
      </c>
      <c r="L26" s="23">
        <f>SUM(H26:K26)</f>
        <v>5208584.52513</v>
      </c>
      <c r="M26" s="23">
        <f>+C26-H26</f>
        <v>43488.192929999903</v>
      </c>
      <c r="N26" s="23">
        <f>+D26-I26</f>
        <v>688934.25938000018</v>
      </c>
      <c r="O26" s="23">
        <f>+E26-J26</f>
        <v>4659663.0672900006</v>
      </c>
      <c r="P26" s="23">
        <f>+F26-K26</f>
        <v>1751274.5885300003</v>
      </c>
      <c r="Q26" s="23">
        <f>SUM(M26:P26)</f>
        <v>7143360.1081300005</v>
      </c>
      <c r="R26" s="38">
        <f>+H26/C26*100</f>
        <v>97.267158167128798</v>
      </c>
      <c r="S26" s="38">
        <f>+I26/D26*100</f>
        <v>61.56135517504385</v>
      </c>
      <c r="T26" s="38">
        <f>+J26/E26*100</f>
        <v>16.166904584394715</v>
      </c>
      <c r="U26" s="38">
        <f>+K26/F26*100</f>
        <v>48.644015364907858</v>
      </c>
      <c r="V26" s="38">
        <f>+L26/G26*100</f>
        <v>42.168133680788031</v>
      </c>
    </row>
    <row r="27" spans="2:22" x14ac:dyDescent="0.25">
      <c r="B27" s="29" t="s">
        <v>241</v>
      </c>
      <c r="C27" s="23">
        <v>66412857.777000003</v>
      </c>
      <c r="D27" s="23">
        <v>82699008.665899962</v>
      </c>
      <c r="E27" s="23">
        <v>69094088.989670038</v>
      </c>
      <c r="F27" s="23">
        <v>97788611.998859972</v>
      </c>
      <c r="G27" s="23">
        <f t="shared" si="4"/>
        <v>315994567.43142998</v>
      </c>
      <c r="H27" s="23">
        <v>66398071.435139999</v>
      </c>
      <c r="I27" s="23">
        <v>82550482.151019976</v>
      </c>
      <c r="J27" s="23">
        <v>68996713.966340005</v>
      </c>
      <c r="K27" s="23">
        <v>97498907.827510029</v>
      </c>
      <c r="L27" s="23">
        <f t="shared" si="5"/>
        <v>315444175.38001001</v>
      </c>
      <c r="M27" s="23">
        <f t="shared" si="2"/>
        <v>14786.341860003769</v>
      </c>
      <c r="N27" s="23">
        <f t="shared" si="2"/>
        <v>148526.51487998664</v>
      </c>
      <c r="O27" s="23">
        <f t="shared" si="2"/>
        <v>97375.023330032825</v>
      </c>
      <c r="P27" s="23">
        <f t="shared" si="2"/>
        <v>289704.17134994268</v>
      </c>
      <c r="Q27" s="23">
        <f t="shared" si="6"/>
        <v>550392.05141996592</v>
      </c>
      <c r="R27" s="38">
        <f t="shared" si="3"/>
        <v>99.977735724142974</v>
      </c>
      <c r="S27" s="38">
        <f t="shared" si="3"/>
        <v>99.82040109394778</v>
      </c>
      <c r="T27" s="38">
        <f t="shared" si="3"/>
        <v>99.859068952563234</v>
      </c>
      <c r="U27" s="38">
        <f t="shared" si="3"/>
        <v>99.703744469393513</v>
      </c>
      <c r="V27" s="38">
        <f t="shared" si="3"/>
        <v>99.825822305777649</v>
      </c>
    </row>
    <row r="28" spans="2:22" x14ac:dyDescent="0.25">
      <c r="B28" s="29" t="s">
        <v>242</v>
      </c>
      <c r="C28" s="23">
        <v>6038066.2960000001</v>
      </c>
      <c r="D28" s="23">
        <v>8461695.5099999998</v>
      </c>
      <c r="E28" s="23">
        <v>7208710.9009999987</v>
      </c>
      <c r="F28" s="23">
        <v>10313285.209999997</v>
      </c>
      <c r="G28" s="23">
        <f t="shared" si="4"/>
        <v>32021757.916999996</v>
      </c>
      <c r="H28" s="23">
        <v>6005727.6628299998</v>
      </c>
      <c r="I28" s="23">
        <v>8016803.9990799995</v>
      </c>
      <c r="J28" s="23">
        <v>7057135.9813400041</v>
      </c>
      <c r="K28" s="23">
        <v>10030541.856149994</v>
      </c>
      <c r="L28" s="23">
        <f t="shared" si="5"/>
        <v>31110209.499399997</v>
      </c>
      <c r="M28" s="23">
        <f t="shared" si="2"/>
        <v>32338.633170000277</v>
      </c>
      <c r="N28" s="23">
        <f t="shared" si="2"/>
        <v>444891.51092000026</v>
      </c>
      <c r="O28" s="23">
        <f t="shared" si="2"/>
        <v>151574.91965999454</v>
      </c>
      <c r="P28" s="23">
        <f t="shared" si="2"/>
        <v>282743.35385000333</v>
      </c>
      <c r="Q28" s="23">
        <f t="shared" si="6"/>
        <v>911548.41759999841</v>
      </c>
      <c r="R28" s="38">
        <f t="shared" si="3"/>
        <v>99.464420700524215</v>
      </c>
      <c r="S28" s="38">
        <f t="shared" si="3"/>
        <v>94.742288819135254</v>
      </c>
      <c r="T28" s="38">
        <f t="shared" si="3"/>
        <v>97.897336684164046</v>
      </c>
      <c r="U28" s="38">
        <f t="shared" si="3"/>
        <v>97.25845501125238</v>
      </c>
      <c r="V28" s="38">
        <f t="shared" si="3"/>
        <v>97.153346733921595</v>
      </c>
    </row>
    <row r="29" spans="2:22" x14ac:dyDescent="0.25">
      <c r="B29" s="20" t="s">
        <v>243</v>
      </c>
      <c r="C29" s="23">
        <v>7980258.293800001</v>
      </c>
      <c r="D29" s="23">
        <v>15771003.582800001</v>
      </c>
      <c r="E29" s="23">
        <v>14514578.999430005</v>
      </c>
      <c r="F29" s="23">
        <v>12454188.641089998</v>
      </c>
      <c r="G29" s="23">
        <f t="shared" si="4"/>
        <v>50720029.517120004</v>
      </c>
      <c r="H29" s="23">
        <v>7942751.39047</v>
      </c>
      <c r="I29" s="23">
        <v>14804740.64206</v>
      </c>
      <c r="J29" s="23">
        <v>12226413.265490007</v>
      </c>
      <c r="K29" s="23">
        <v>11783573.252189994</v>
      </c>
      <c r="L29" s="23">
        <f t="shared" si="5"/>
        <v>46757478.550209999</v>
      </c>
      <c r="M29" s="23">
        <f t="shared" si="2"/>
        <v>37506.903330001049</v>
      </c>
      <c r="N29" s="23">
        <f t="shared" si="2"/>
        <v>966262.94074000046</v>
      </c>
      <c r="O29" s="23">
        <f t="shared" si="2"/>
        <v>2288165.7339399979</v>
      </c>
      <c r="P29" s="23">
        <f t="shared" si="2"/>
        <v>670615.38890000433</v>
      </c>
      <c r="Q29" s="23">
        <f t="shared" si="6"/>
        <v>3962550.9669100037</v>
      </c>
      <c r="R29" s="38">
        <f t="shared" si="3"/>
        <v>99.530003892741902</v>
      </c>
      <c r="S29" s="38">
        <f t="shared" si="3"/>
        <v>93.873167705105246</v>
      </c>
      <c r="T29" s="38">
        <f t="shared" si="3"/>
        <v>84.235397154613608</v>
      </c>
      <c r="U29" s="38">
        <f t="shared" si="3"/>
        <v>94.615342611019642</v>
      </c>
      <c r="V29" s="38">
        <f t="shared" si="3"/>
        <v>92.187404059825155</v>
      </c>
    </row>
    <row r="30" spans="2:22" x14ac:dyDescent="0.25">
      <c r="B30" s="20" t="s">
        <v>330</v>
      </c>
      <c r="C30" s="23">
        <v>3339306</v>
      </c>
      <c r="D30" s="23">
        <v>3960688.1919999998</v>
      </c>
      <c r="E30" s="23">
        <v>3532375</v>
      </c>
      <c r="F30" s="23">
        <v>3914049</v>
      </c>
      <c r="G30" s="23">
        <f t="shared" si="4"/>
        <v>14746418.192</v>
      </c>
      <c r="H30" s="23">
        <v>1609696.48878</v>
      </c>
      <c r="I30" s="23">
        <v>1605376.1058099999</v>
      </c>
      <c r="J30" s="23">
        <v>1164978.2867400004</v>
      </c>
      <c r="K30" s="23">
        <v>1342012.5702800006</v>
      </c>
      <c r="L30" s="23">
        <f t="shared" si="5"/>
        <v>5722063.4516100008</v>
      </c>
      <c r="M30" s="23">
        <f t="shared" si="2"/>
        <v>1729609.51122</v>
      </c>
      <c r="N30" s="23">
        <f t="shared" si="2"/>
        <v>2355312.0861900002</v>
      </c>
      <c r="O30" s="23">
        <f t="shared" si="2"/>
        <v>2367396.7132599996</v>
      </c>
      <c r="P30" s="23">
        <f t="shared" si="2"/>
        <v>2572036.4297199994</v>
      </c>
      <c r="Q30" s="23">
        <f t="shared" si="6"/>
        <v>9024354.740389999</v>
      </c>
      <c r="R30" s="38">
        <f t="shared" si="3"/>
        <v>48.204521801236545</v>
      </c>
      <c r="S30" s="38">
        <f t="shared" si="3"/>
        <v>40.532756631855555</v>
      </c>
      <c r="T30" s="38">
        <f t="shared" si="3"/>
        <v>32.980028641919404</v>
      </c>
      <c r="U30" s="38">
        <f t="shared" si="3"/>
        <v>34.287066162942786</v>
      </c>
      <c r="V30" s="38">
        <f t="shared" si="3"/>
        <v>38.803073241977138</v>
      </c>
    </row>
    <row r="31" spans="2:22" x14ac:dyDescent="0.25">
      <c r="B31" s="20" t="s">
        <v>244</v>
      </c>
      <c r="C31" s="23">
        <v>63306062.50564</v>
      </c>
      <c r="D31" s="23">
        <v>70340114.197410002</v>
      </c>
      <c r="E31" s="23">
        <v>77180666.715970024</v>
      </c>
      <c r="F31" s="23">
        <v>92901945.671439976</v>
      </c>
      <c r="G31" s="23">
        <f t="shared" si="4"/>
        <v>303728789.09046</v>
      </c>
      <c r="H31" s="23">
        <v>62950425.872230001</v>
      </c>
      <c r="I31" s="23">
        <v>70153818.083519995</v>
      </c>
      <c r="J31" s="23">
        <v>71780098.407420024</v>
      </c>
      <c r="K31" s="23">
        <v>92551225.057669938</v>
      </c>
      <c r="L31" s="23">
        <f t="shared" si="5"/>
        <v>297435567.42083997</v>
      </c>
      <c r="M31" s="23">
        <f t="shared" si="2"/>
        <v>355636.63340999931</v>
      </c>
      <c r="N31" s="23">
        <f t="shared" si="2"/>
        <v>186296.11389000714</v>
      </c>
      <c r="O31" s="23">
        <f t="shared" si="2"/>
        <v>5400568.3085500002</v>
      </c>
      <c r="P31" s="23">
        <f t="shared" si="2"/>
        <v>350720.61377003789</v>
      </c>
      <c r="Q31" s="23">
        <f t="shared" si="6"/>
        <v>6293221.6696200445</v>
      </c>
      <c r="R31" s="38">
        <f t="shared" si="3"/>
        <v>99.438226578412909</v>
      </c>
      <c r="S31" s="38">
        <f t="shared" si="3"/>
        <v>99.73514954302297</v>
      </c>
      <c r="T31" s="38">
        <f t="shared" si="3"/>
        <v>93.002692852570902</v>
      </c>
      <c r="U31" s="38">
        <f t="shared" si="3"/>
        <v>99.622483026340049</v>
      </c>
      <c r="V31" s="38">
        <f t="shared" si="3"/>
        <v>97.928012787834305</v>
      </c>
    </row>
    <row r="32" spans="2:22" x14ac:dyDescent="0.25">
      <c r="B32" s="20" t="s">
        <v>245</v>
      </c>
      <c r="C32" s="23">
        <v>125018126.066</v>
      </c>
      <c r="D32" s="23">
        <v>255551173.06427997</v>
      </c>
      <c r="E32" s="23">
        <v>232541538.27110988</v>
      </c>
      <c r="F32" s="23">
        <v>239527125.71501994</v>
      </c>
      <c r="G32" s="23">
        <f t="shared" si="4"/>
        <v>852637963.11640978</v>
      </c>
      <c r="H32" s="23">
        <v>124934778.47475</v>
      </c>
      <c r="I32" s="23">
        <v>254991277.05788004</v>
      </c>
      <c r="J32" s="23">
        <v>232046685.26525992</v>
      </c>
      <c r="K32" s="23">
        <v>237697851.84027016</v>
      </c>
      <c r="L32" s="23">
        <f t="shared" si="5"/>
        <v>849670592.63816011</v>
      </c>
      <c r="M32" s="23">
        <f t="shared" si="2"/>
        <v>83347.591250002384</v>
      </c>
      <c r="N32" s="23">
        <f t="shared" si="2"/>
        <v>559896.00639992952</v>
      </c>
      <c r="O32" s="23">
        <f t="shared" si="2"/>
        <v>494853.00584995747</v>
      </c>
      <c r="P32" s="23">
        <f t="shared" si="2"/>
        <v>1829273.8747497797</v>
      </c>
      <c r="Q32" s="23">
        <f t="shared" si="6"/>
        <v>2967370.4782496691</v>
      </c>
      <c r="R32" s="38">
        <f t="shared" si="3"/>
        <v>99.933331594487342</v>
      </c>
      <c r="S32" s="38">
        <f t="shared" si="3"/>
        <v>99.780906501157361</v>
      </c>
      <c r="T32" s="38">
        <f t="shared" si="3"/>
        <v>99.787198016522524</v>
      </c>
      <c r="U32" s="38">
        <f t="shared" si="3"/>
        <v>99.236297822516278</v>
      </c>
      <c r="V32" s="38">
        <f t="shared" si="3"/>
        <v>99.651977673219733</v>
      </c>
    </row>
    <row r="33" spans="2:34" x14ac:dyDescent="0.25">
      <c r="B33" s="20" t="s">
        <v>246</v>
      </c>
      <c r="C33" s="23">
        <v>7566257.0429999996</v>
      </c>
      <c r="D33" s="23">
        <v>8488012.8834199999</v>
      </c>
      <c r="E33" s="23">
        <v>4989685.6521099992</v>
      </c>
      <c r="F33" s="23">
        <v>5237653.9050000012</v>
      </c>
      <c r="G33" s="23">
        <f t="shared" si="4"/>
        <v>26281609.48353</v>
      </c>
      <c r="H33" s="23">
        <v>7553352.7269100007</v>
      </c>
      <c r="I33" s="23">
        <v>6747652.1640899982</v>
      </c>
      <c r="J33" s="23">
        <v>4625292.0472800024</v>
      </c>
      <c r="K33" s="23">
        <v>5126142.1892799996</v>
      </c>
      <c r="L33" s="23">
        <f t="shared" si="5"/>
        <v>24052439.127560001</v>
      </c>
      <c r="M33" s="23">
        <f t="shared" si="2"/>
        <v>12904.316089998931</v>
      </c>
      <c r="N33" s="23">
        <f t="shared" si="2"/>
        <v>1740360.7193300016</v>
      </c>
      <c r="O33" s="23">
        <f t="shared" si="2"/>
        <v>364393.60482999682</v>
      </c>
      <c r="P33" s="23">
        <f t="shared" si="2"/>
        <v>111511.71572000161</v>
      </c>
      <c r="Q33" s="23">
        <f t="shared" si="6"/>
        <v>2229170.355969999</v>
      </c>
      <c r="R33" s="38">
        <f t="shared" si="3"/>
        <v>99.829449144845825</v>
      </c>
      <c r="S33" s="38">
        <f t="shared" si="3"/>
        <v>79.496252618448267</v>
      </c>
      <c r="T33" s="38">
        <f t="shared" si="3"/>
        <v>92.697062896619457</v>
      </c>
      <c r="U33" s="38">
        <f t="shared" si="3"/>
        <v>97.870960591467309</v>
      </c>
      <c r="V33" s="38">
        <f t="shared" si="3"/>
        <v>91.518136066335813</v>
      </c>
    </row>
    <row r="34" spans="2:34" x14ac:dyDescent="0.25">
      <c r="B34" s="20" t="s">
        <v>332</v>
      </c>
      <c r="C34" s="23">
        <v>42055258.883000001</v>
      </c>
      <c r="D34" s="23">
        <v>53780670.687999994</v>
      </c>
      <c r="E34" s="23">
        <v>67235911.984139994</v>
      </c>
      <c r="F34" s="23">
        <v>65681149.787999958</v>
      </c>
      <c r="G34" s="23">
        <f t="shared" si="4"/>
        <v>228752991.34313995</v>
      </c>
      <c r="H34" s="23">
        <v>29146085.103359997</v>
      </c>
      <c r="I34" s="23">
        <v>47960823.203490004</v>
      </c>
      <c r="J34" s="23">
        <v>67077775.515210018</v>
      </c>
      <c r="K34" s="23">
        <v>65395471.257770002</v>
      </c>
      <c r="L34" s="23">
        <f t="shared" si="5"/>
        <v>209580155.07983002</v>
      </c>
      <c r="M34" s="23">
        <f t="shared" si="2"/>
        <v>12909173.779640004</v>
      </c>
      <c r="N34" s="23">
        <f t="shared" si="2"/>
        <v>5819847.4845099896</v>
      </c>
      <c r="O34" s="23">
        <f t="shared" si="2"/>
        <v>158136.46892997622</v>
      </c>
      <c r="P34" s="23">
        <f t="shared" si="2"/>
        <v>285678.53022995591</v>
      </c>
      <c r="Q34" s="23">
        <f t="shared" si="6"/>
        <v>19172836.263309926</v>
      </c>
      <c r="R34" s="38">
        <f t="shared" si="3"/>
        <v>69.304257963185961</v>
      </c>
      <c r="S34" s="38">
        <f t="shared" si="3"/>
        <v>89.178551680262757</v>
      </c>
      <c r="T34" s="38">
        <f t="shared" si="3"/>
        <v>99.764803563656173</v>
      </c>
      <c r="U34" s="38">
        <f t="shared" si="3"/>
        <v>99.565052482862967</v>
      </c>
      <c r="V34" s="38">
        <f t="shared" si="3"/>
        <v>91.618541838191831</v>
      </c>
    </row>
    <row r="35" spans="2:34" x14ac:dyDescent="0.25">
      <c r="B35" s="20" t="s">
        <v>247</v>
      </c>
      <c r="C35" s="23">
        <v>662055.92500000005</v>
      </c>
      <c r="D35" s="23">
        <v>695569.25450999988</v>
      </c>
      <c r="E35" s="23">
        <v>1196350.9513699997</v>
      </c>
      <c r="F35" s="23">
        <v>1198326.7588599999</v>
      </c>
      <c r="G35" s="23">
        <f t="shared" si="4"/>
        <v>3752302.8897399995</v>
      </c>
      <c r="H35" s="23">
        <v>571285.91399000003</v>
      </c>
      <c r="I35" s="23">
        <v>670170.64182000002</v>
      </c>
      <c r="J35" s="23">
        <v>665774.88883999991</v>
      </c>
      <c r="K35" s="23">
        <v>1169536.9429600001</v>
      </c>
      <c r="L35" s="23">
        <f t="shared" si="5"/>
        <v>3076768.3876100001</v>
      </c>
      <c r="M35" s="23">
        <f t="shared" si="2"/>
        <v>90770.011010000017</v>
      </c>
      <c r="N35" s="23">
        <f t="shared" si="2"/>
        <v>25398.612689999864</v>
      </c>
      <c r="O35" s="23">
        <f t="shared" si="2"/>
        <v>530576.06252999976</v>
      </c>
      <c r="P35" s="23">
        <f t="shared" si="2"/>
        <v>28789.815899999812</v>
      </c>
      <c r="Q35" s="23">
        <f t="shared" si="6"/>
        <v>675534.50212999946</v>
      </c>
      <c r="R35" s="38">
        <f t="shared" si="3"/>
        <v>86.289676206734342</v>
      </c>
      <c r="S35" s="38">
        <f t="shared" si="3"/>
        <v>96.34851418096504</v>
      </c>
      <c r="T35" s="38">
        <f t="shared" si="3"/>
        <v>55.650466786321253</v>
      </c>
      <c r="U35" s="38">
        <f t="shared" si="3"/>
        <v>97.59749870499526</v>
      </c>
      <c r="V35" s="38">
        <f t="shared" si="3"/>
        <v>81.996802444250235</v>
      </c>
    </row>
    <row r="36" spans="2:34" x14ac:dyDescent="0.25">
      <c r="B36" s="20" t="s">
        <v>248</v>
      </c>
      <c r="C36" s="23">
        <v>1429315.953</v>
      </c>
      <c r="D36" s="23">
        <v>2028435.5847399996</v>
      </c>
      <c r="E36" s="23">
        <v>1614432.6411700007</v>
      </c>
      <c r="F36" s="23">
        <v>1792824.9009999996</v>
      </c>
      <c r="G36" s="23">
        <f t="shared" si="4"/>
        <v>6865009.0799099999</v>
      </c>
      <c r="H36" s="23">
        <v>1427369.2827999999</v>
      </c>
      <c r="I36" s="23">
        <v>2006966.5816800001</v>
      </c>
      <c r="J36" s="23">
        <v>1557983.1294</v>
      </c>
      <c r="K36" s="23">
        <v>1770444.1526499996</v>
      </c>
      <c r="L36" s="23">
        <f t="shared" si="5"/>
        <v>6762763.1465299996</v>
      </c>
      <c r="M36" s="23">
        <f t="shared" si="2"/>
        <v>1946.6702000000514</v>
      </c>
      <c r="N36" s="23">
        <f t="shared" si="2"/>
        <v>21469.003059999552</v>
      </c>
      <c r="O36" s="23">
        <f t="shared" si="2"/>
        <v>56449.511770000681</v>
      </c>
      <c r="P36" s="23">
        <f t="shared" si="2"/>
        <v>22380.748350000009</v>
      </c>
      <c r="Q36" s="23">
        <f t="shared" si="6"/>
        <v>102245.93338000029</v>
      </c>
      <c r="R36" s="38">
        <f t="shared" si="3"/>
        <v>99.863804066839506</v>
      </c>
      <c r="S36" s="38">
        <f t="shared" si="3"/>
        <v>98.941597987063929</v>
      </c>
      <c r="T36" s="38">
        <f t="shared" si="3"/>
        <v>96.503445834129636</v>
      </c>
      <c r="U36" s="38">
        <f t="shared" si="3"/>
        <v>98.751648957044466</v>
      </c>
      <c r="V36" s="38">
        <f t="shared" si="3"/>
        <v>98.510622022639183</v>
      </c>
    </row>
    <row r="37" spans="2:34" x14ac:dyDescent="0.25">
      <c r="B37" s="20" t="s">
        <v>292</v>
      </c>
      <c r="C37" s="23">
        <v>14295639.823999999</v>
      </c>
      <c r="D37" s="23">
        <v>30478821.758000001</v>
      </c>
      <c r="E37" s="23">
        <v>23856879.324000001</v>
      </c>
      <c r="F37" s="23">
        <v>30604362.385749996</v>
      </c>
      <c r="G37" s="23">
        <f t="shared" si="4"/>
        <v>99235703.291749999</v>
      </c>
      <c r="H37" s="23">
        <v>14293105.138840001</v>
      </c>
      <c r="I37" s="23">
        <v>29182077.316860002</v>
      </c>
      <c r="J37" s="23">
        <v>22921100.007800005</v>
      </c>
      <c r="K37" s="23">
        <v>29968054.829469979</v>
      </c>
      <c r="L37" s="23">
        <f t="shared" si="5"/>
        <v>96364337.292969987</v>
      </c>
      <c r="M37" s="23">
        <f t="shared" si="2"/>
        <v>2534.6851599980146</v>
      </c>
      <c r="N37" s="23">
        <f t="shared" si="2"/>
        <v>1296744.4411399998</v>
      </c>
      <c r="O37" s="23">
        <f t="shared" si="2"/>
        <v>935779.31619999558</v>
      </c>
      <c r="P37" s="23">
        <f t="shared" si="2"/>
        <v>636307.5562800169</v>
      </c>
      <c r="Q37" s="23">
        <f t="shared" si="6"/>
        <v>2871365.9987800103</v>
      </c>
      <c r="R37" s="38">
        <f t="shared" si="3"/>
        <v>99.982269522797139</v>
      </c>
      <c r="S37" s="38">
        <f t="shared" si="3"/>
        <v>95.745424638012338</v>
      </c>
      <c r="T37" s="38">
        <f t="shared" si="3"/>
        <v>96.077528399707319</v>
      </c>
      <c r="U37" s="38">
        <f t="shared" si="3"/>
        <v>97.92085994715481</v>
      </c>
      <c r="V37" s="38">
        <f t="shared" si="3"/>
        <v>97.106519222886661</v>
      </c>
    </row>
    <row r="38" spans="2:34" x14ac:dyDescent="0.25">
      <c r="B38" s="30" t="s">
        <v>249</v>
      </c>
      <c r="C38" s="23">
        <v>2460764.2949999999</v>
      </c>
      <c r="D38" s="23">
        <v>3455179.2190000005</v>
      </c>
      <c r="E38" s="23">
        <v>4463979.2789999992</v>
      </c>
      <c r="F38" s="23">
        <v>3054016.5539999995</v>
      </c>
      <c r="G38" s="23">
        <f t="shared" si="4"/>
        <v>13433939.346999999</v>
      </c>
      <c r="H38" s="23">
        <v>2445933.2832300002</v>
      </c>
      <c r="I38" s="23">
        <v>3298283.8830699995</v>
      </c>
      <c r="J38" s="23">
        <v>4375643.7835899992</v>
      </c>
      <c r="K38" s="23">
        <v>3048153.606329998</v>
      </c>
      <c r="L38" s="23">
        <f t="shared" si="5"/>
        <v>13168014.556219997</v>
      </c>
      <c r="M38" s="23">
        <f t="shared" si="2"/>
        <v>14831.01176999975</v>
      </c>
      <c r="N38" s="23">
        <f t="shared" si="2"/>
        <v>156895.33593000099</v>
      </c>
      <c r="O38" s="23">
        <f t="shared" si="2"/>
        <v>88335.495409999974</v>
      </c>
      <c r="P38" s="23">
        <f t="shared" si="2"/>
        <v>5862.9476700015366</v>
      </c>
      <c r="Q38" s="23">
        <f t="shared" si="6"/>
        <v>265924.79078000225</v>
      </c>
      <c r="R38" s="38">
        <f t="shared" si="3"/>
        <v>99.397300594773156</v>
      </c>
      <c r="S38" s="38">
        <f t="shared" si="3"/>
        <v>95.459125967555167</v>
      </c>
      <c r="T38" s="38">
        <f t="shared" si="3"/>
        <v>98.021149071512085</v>
      </c>
      <c r="U38" s="38">
        <f t="shared" si="3"/>
        <v>99.808025019958635</v>
      </c>
      <c r="V38" s="38">
        <f t="shared" si="3"/>
        <v>98.020500287286268</v>
      </c>
    </row>
    <row r="39" spans="2:34" x14ac:dyDescent="0.25">
      <c r="B39" s="20" t="s">
        <v>321</v>
      </c>
      <c r="C39" s="23">
        <v>227728</v>
      </c>
      <c r="D39" s="23">
        <v>303155.10400000005</v>
      </c>
      <c r="E39" s="23">
        <v>276867.98699999996</v>
      </c>
      <c r="F39" s="23">
        <v>534293.93599999975</v>
      </c>
      <c r="G39" s="23">
        <f t="shared" si="4"/>
        <v>1342045.0269999998</v>
      </c>
      <c r="H39" s="23">
        <v>227720.99015</v>
      </c>
      <c r="I39" s="23">
        <v>292029.44343999994</v>
      </c>
      <c r="J39" s="23">
        <v>276745.7069500002</v>
      </c>
      <c r="K39" s="23">
        <v>418777.39799999993</v>
      </c>
      <c r="L39" s="23">
        <f t="shared" si="5"/>
        <v>1215273.5385400001</v>
      </c>
      <c r="M39" s="23">
        <f t="shared" si="2"/>
        <v>7.0098500000021886</v>
      </c>
      <c r="N39" s="23">
        <f t="shared" si="2"/>
        <v>11125.660560000106</v>
      </c>
      <c r="O39" s="23">
        <f t="shared" si="2"/>
        <v>122.28004999976838</v>
      </c>
      <c r="P39" s="23">
        <f t="shared" si="2"/>
        <v>115516.53799999983</v>
      </c>
      <c r="Q39" s="23">
        <f t="shared" si="6"/>
        <v>126771.4884599997</v>
      </c>
      <c r="R39" s="38">
        <f t="shared" si="3"/>
        <v>99.996921832185777</v>
      </c>
      <c r="S39" s="38">
        <f t="shared" si="3"/>
        <v>96.330043461844511</v>
      </c>
      <c r="T39" s="38">
        <f t="shared" si="3"/>
        <v>99.955834529183122</v>
      </c>
      <c r="U39" s="38">
        <f t="shared" si="3"/>
        <v>78.379590293534633</v>
      </c>
      <c r="V39" s="38">
        <f t="shared" si="3"/>
        <v>90.553857291704745</v>
      </c>
    </row>
    <row r="40" spans="2:34" x14ac:dyDescent="0.25">
      <c r="B40" s="20" t="s">
        <v>250</v>
      </c>
      <c r="C40" s="23">
        <v>5852311.6920699999</v>
      </c>
      <c r="D40" s="23">
        <v>13244641.36902</v>
      </c>
      <c r="E40" s="23">
        <v>13804806.275290005</v>
      </c>
      <c r="F40" s="23">
        <v>15109429.862790003</v>
      </c>
      <c r="G40" s="23">
        <f t="shared" si="4"/>
        <v>48011189.199170008</v>
      </c>
      <c r="H40" s="23">
        <v>5802715.7749700006</v>
      </c>
      <c r="I40" s="23">
        <v>12201406.538069995</v>
      </c>
      <c r="J40" s="23">
        <v>11894118.358620007</v>
      </c>
      <c r="K40" s="23">
        <v>13826254.528539989</v>
      </c>
      <c r="L40" s="23">
        <f t="shared" si="5"/>
        <v>43724495.200199991</v>
      </c>
      <c r="M40" s="23">
        <f t="shared" si="2"/>
        <v>49595.917099999264</v>
      </c>
      <c r="N40" s="23">
        <f t="shared" si="2"/>
        <v>1043234.830950005</v>
      </c>
      <c r="O40" s="23">
        <f t="shared" si="2"/>
        <v>1910687.9166699983</v>
      </c>
      <c r="P40" s="23">
        <f t="shared" si="2"/>
        <v>1283175.3342500143</v>
      </c>
      <c r="Q40" s="23">
        <f t="shared" si="6"/>
        <v>4286693.9989700168</v>
      </c>
      <c r="R40" s="38">
        <f t="shared" si="3"/>
        <v>99.152541427907835</v>
      </c>
      <c r="S40" s="38">
        <f t="shared" si="3"/>
        <v>92.123344061318306</v>
      </c>
      <c r="T40" s="38">
        <f t="shared" si="3"/>
        <v>86.15925585214444</v>
      </c>
      <c r="U40" s="38">
        <f t="shared" si="3"/>
        <v>91.507453650451168</v>
      </c>
      <c r="V40" s="38">
        <f t="shared" si="3"/>
        <v>91.071468817014591</v>
      </c>
      <c r="AH40" s="23"/>
    </row>
    <row r="41" spans="2:34" x14ac:dyDescent="0.25">
      <c r="B41" s="20" t="s">
        <v>251</v>
      </c>
      <c r="C41" s="23">
        <v>613</v>
      </c>
      <c r="D41" s="23">
        <v>908.2639999999999</v>
      </c>
      <c r="E41" s="23">
        <v>719.85599999999999</v>
      </c>
      <c r="F41" s="23">
        <v>921</v>
      </c>
      <c r="G41" s="23">
        <f>SUM(C41:F41)</f>
        <v>3162.12</v>
      </c>
      <c r="H41" s="23">
        <v>612.62197999999989</v>
      </c>
      <c r="I41" s="23">
        <v>907.27021000000013</v>
      </c>
      <c r="J41" s="23">
        <v>330.94586000000004</v>
      </c>
      <c r="K41" s="23">
        <v>31.617889999999989</v>
      </c>
      <c r="L41" s="23">
        <f>SUM(H41:K41)</f>
        <v>1882.4559400000001</v>
      </c>
      <c r="M41" s="23">
        <f>+C41-H41</f>
        <v>0.37802000000010594</v>
      </c>
      <c r="N41" s="23">
        <f>+D41-I41</f>
        <v>0.99378999999976259</v>
      </c>
      <c r="O41" s="23">
        <f>+E41-J41</f>
        <v>388.91013999999996</v>
      </c>
      <c r="P41" s="23">
        <f>+F41-K41</f>
        <v>889.38211000000001</v>
      </c>
      <c r="Q41" s="23">
        <f>SUM(M41:P41)</f>
        <v>1279.6640599999998</v>
      </c>
      <c r="R41" s="38">
        <f>+H41/C41*100</f>
        <v>99.938332789559524</v>
      </c>
      <c r="S41" s="38">
        <f>+I41/D41*100</f>
        <v>99.890583574819686</v>
      </c>
      <c r="T41" s="38">
        <f>+J41/E41*100</f>
        <v>45.973897557289241</v>
      </c>
      <c r="U41" s="38">
        <f>+K41/F41*100</f>
        <v>3.4329956568946787</v>
      </c>
      <c r="V41" s="38">
        <f>+L41/G41*100</f>
        <v>59.531451684313062</v>
      </c>
    </row>
    <row r="42" spans="2:34" x14ac:dyDescent="0.25">
      <c r="B42" s="20" t="s">
        <v>252</v>
      </c>
      <c r="C42" s="23">
        <v>10496914.289000001</v>
      </c>
      <c r="D42" s="23">
        <v>14347859.969999999</v>
      </c>
      <c r="E42" s="23">
        <v>12225520.193</v>
      </c>
      <c r="F42" s="23">
        <v>16383527.425999992</v>
      </c>
      <c r="G42" s="23">
        <f t="shared" si="4"/>
        <v>53453821.877999991</v>
      </c>
      <c r="H42" s="23">
        <v>10496100.13851</v>
      </c>
      <c r="I42" s="23">
        <v>14345392.598540001</v>
      </c>
      <c r="J42" s="23">
        <v>12222232.138720002</v>
      </c>
      <c r="K42" s="23">
        <v>16343692.105260007</v>
      </c>
      <c r="L42" s="23">
        <f t="shared" si="5"/>
        <v>53407416.98103001</v>
      </c>
      <c r="M42" s="23">
        <f t="shared" si="2"/>
        <v>814.150490000844</v>
      </c>
      <c r="N42" s="23">
        <f t="shared" si="2"/>
        <v>2467.3714599981904</v>
      </c>
      <c r="O42" s="23">
        <f t="shared" si="2"/>
        <v>3288.0542799979448</v>
      </c>
      <c r="P42" s="23">
        <f t="shared" si="2"/>
        <v>39835.320739984512</v>
      </c>
      <c r="Q42" s="23">
        <f t="shared" si="6"/>
        <v>46404.896969981492</v>
      </c>
      <c r="R42" s="38">
        <f t="shared" si="3"/>
        <v>99.992243906470165</v>
      </c>
      <c r="S42" s="38">
        <f t="shared" si="3"/>
        <v>99.982803209223135</v>
      </c>
      <c r="T42" s="38">
        <f t="shared" si="3"/>
        <v>99.973104994895181</v>
      </c>
      <c r="U42" s="38">
        <f t="shared" si="3"/>
        <v>99.756857484324357</v>
      </c>
      <c r="V42" s="38">
        <f t="shared" si="3"/>
        <v>99.913186942786069</v>
      </c>
    </row>
    <row r="43" spans="2:34" x14ac:dyDescent="0.25">
      <c r="B43" s="20" t="s">
        <v>253</v>
      </c>
      <c r="C43" s="23">
        <v>387672.80800000002</v>
      </c>
      <c r="D43" s="23">
        <v>628610.03600000008</v>
      </c>
      <c r="E43" s="23">
        <v>519416.68500000006</v>
      </c>
      <c r="F43" s="23">
        <v>573353.55199999968</v>
      </c>
      <c r="G43" s="23">
        <f t="shared" si="4"/>
        <v>2109053.0809999998</v>
      </c>
      <c r="H43" s="23">
        <v>387649.29199000006</v>
      </c>
      <c r="I43" s="23">
        <v>628403.85395999986</v>
      </c>
      <c r="J43" s="23">
        <v>517583.93786000006</v>
      </c>
      <c r="K43" s="23">
        <v>534686.83761000005</v>
      </c>
      <c r="L43" s="23">
        <f t="shared" si="5"/>
        <v>2068323.92142</v>
      </c>
      <c r="M43" s="23">
        <f t="shared" si="2"/>
        <v>23.516009999962989</v>
      </c>
      <c r="N43" s="23">
        <f t="shared" si="2"/>
        <v>206.18204000021797</v>
      </c>
      <c r="O43" s="23">
        <f t="shared" si="2"/>
        <v>1832.7471399999922</v>
      </c>
      <c r="P43" s="23">
        <f t="shared" si="2"/>
        <v>38666.71438999963</v>
      </c>
      <c r="Q43" s="23">
        <f t="shared" si="6"/>
        <v>40729.159579999803</v>
      </c>
      <c r="R43" s="38">
        <f t="shared" si="3"/>
        <v>99.993934057402356</v>
      </c>
      <c r="S43" s="38">
        <f t="shared" si="3"/>
        <v>99.967200326403912</v>
      </c>
      <c r="T43" s="38">
        <f t="shared" si="3"/>
        <v>99.647152817203008</v>
      </c>
      <c r="U43" s="38">
        <f t="shared" si="3"/>
        <v>93.256043456062926</v>
      </c>
      <c r="V43" s="38">
        <f t="shared" si="3"/>
        <v>98.068841417652322</v>
      </c>
    </row>
    <row r="44" spans="2:34" x14ac:dyDescent="0.25">
      <c r="B44" s="20" t="s">
        <v>254</v>
      </c>
      <c r="C44" s="23">
        <v>2901676.9980000001</v>
      </c>
      <c r="D44" s="23">
        <v>3797168.07</v>
      </c>
      <c r="E44" s="23">
        <v>3286506.6170000006</v>
      </c>
      <c r="F44" s="23">
        <v>3562854.0449999999</v>
      </c>
      <c r="G44" s="23">
        <f t="shared" si="4"/>
        <v>13548205.73</v>
      </c>
      <c r="H44" s="23">
        <v>2899353.3819899997</v>
      </c>
      <c r="I44" s="23">
        <v>3788033.0093</v>
      </c>
      <c r="J44" s="23">
        <v>3283917.4367399998</v>
      </c>
      <c r="K44" s="23">
        <v>3246772.9573100004</v>
      </c>
      <c r="L44" s="23">
        <f t="shared" si="5"/>
        <v>13218076.78534</v>
      </c>
      <c r="M44" s="23">
        <f t="shared" si="2"/>
        <v>2323.6160100004636</v>
      </c>
      <c r="N44" s="23">
        <f t="shared" si="2"/>
        <v>9135.0606999997981</v>
      </c>
      <c r="O44" s="23">
        <f t="shared" si="2"/>
        <v>2589.1802600007504</v>
      </c>
      <c r="P44" s="23">
        <f t="shared" si="2"/>
        <v>316081.08768999949</v>
      </c>
      <c r="Q44" s="23">
        <f t="shared" si="6"/>
        <v>330128.9446600005</v>
      </c>
      <c r="R44" s="38">
        <f t="shared" si="3"/>
        <v>99.91992161734052</v>
      </c>
      <c r="S44" s="38">
        <f t="shared" si="3"/>
        <v>99.759424378073419</v>
      </c>
      <c r="T44" s="38">
        <f t="shared" si="3"/>
        <v>99.921217859516602</v>
      </c>
      <c r="U44" s="38">
        <f t="shared" si="3"/>
        <v>91.128430081676299</v>
      </c>
      <c r="V44" s="38">
        <f t="shared" si="3"/>
        <v>97.563301360792082</v>
      </c>
    </row>
    <row r="45" spans="2:34" x14ac:dyDescent="0.25">
      <c r="B45" s="20" t="s">
        <v>255</v>
      </c>
      <c r="C45" s="23">
        <v>1360467.209</v>
      </c>
      <c r="D45" s="23">
        <v>1640429.9999999998</v>
      </c>
      <c r="E45" s="23">
        <v>1571322</v>
      </c>
      <c r="F45" s="23">
        <v>7947639.9999999991</v>
      </c>
      <c r="G45" s="23">
        <f t="shared" si="4"/>
        <v>12519859.208999999</v>
      </c>
      <c r="H45" s="23">
        <v>1360467.2015799999</v>
      </c>
      <c r="I45" s="23">
        <v>1640429.9822400005</v>
      </c>
      <c r="J45" s="23">
        <v>1571321.5732400003</v>
      </c>
      <c r="K45" s="23">
        <v>7947640</v>
      </c>
      <c r="L45" s="23">
        <f t="shared" si="5"/>
        <v>12519858.757060001</v>
      </c>
      <c r="M45" s="23">
        <f>+C45-H45</f>
        <v>7.4200001545250416E-3</v>
      </c>
      <c r="N45" s="23">
        <f t="shared" si="2"/>
        <v>1.7759999260306358E-2</v>
      </c>
      <c r="O45" s="23">
        <f t="shared" si="2"/>
        <v>0.42675999971106648</v>
      </c>
      <c r="P45" s="23">
        <f t="shared" si="2"/>
        <v>0</v>
      </c>
      <c r="Q45" s="23">
        <f t="shared" si="6"/>
        <v>0.45193999912589788</v>
      </c>
      <c r="R45" s="38">
        <f t="shared" si="3"/>
        <v>99.99999945459912</v>
      </c>
      <c r="S45" s="38">
        <f t="shared" si="3"/>
        <v>99.999998917357075</v>
      </c>
      <c r="T45" s="38">
        <f t="shared" si="3"/>
        <v>99.999972840703578</v>
      </c>
      <c r="U45" s="38">
        <f t="shared" si="3"/>
        <v>100.00000000000003</v>
      </c>
      <c r="V45" s="38">
        <f t="shared" si="3"/>
        <v>99.999996390215003</v>
      </c>
    </row>
    <row r="46" spans="2:34" x14ac:dyDescent="0.25">
      <c r="B46" s="20" t="s">
        <v>256</v>
      </c>
      <c r="C46" s="23">
        <v>999875</v>
      </c>
      <c r="D46" s="23">
        <v>1236333.4449999998</v>
      </c>
      <c r="E46" s="23">
        <v>1121635</v>
      </c>
      <c r="F46" s="23">
        <v>1239222.0000000005</v>
      </c>
      <c r="G46" s="23">
        <f t="shared" si="4"/>
        <v>4597065.4450000003</v>
      </c>
      <c r="H46" s="23">
        <v>999875.00000000012</v>
      </c>
      <c r="I46" s="23">
        <v>1236262.5433400003</v>
      </c>
      <c r="J46" s="23">
        <v>1121634.9999999995</v>
      </c>
      <c r="K46" s="23">
        <v>1239221.9999999995</v>
      </c>
      <c r="L46" s="23">
        <f t="shared" si="5"/>
        <v>4596994.5433399994</v>
      </c>
      <c r="M46" s="23">
        <f t="shared" si="2"/>
        <v>0</v>
      </c>
      <c r="N46" s="23">
        <f t="shared" si="2"/>
        <v>70.901659999508411</v>
      </c>
      <c r="O46" s="23">
        <f t="shared" si="2"/>
        <v>0</v>
      </c>
      <c r="P46" s="23">
        <f t="shared" si="2"/>
        <v>0</v>
      </c>
      <c r="Q46" s="23">
        <f t="shared" si="6"/>
        <v>70.901659999508411</v>
      </c>
      <c r="R46" s="38">
        <f t="shared" si="3"/>
        <v>100.00000000000003</v>
      </c>
      <c r="S46" s="38">
        <f t="shared" si="3"/>
        <v>99.994265166870136</v>
      </c>
      <c r="T46" s="38">
        <f t="shared" si="3"/>
        <v>99.999999999999957</v>
      </c>
      <c r="U46" s="38">
        <f t="shared" si="3"/>
        <v>99.999999999999929</v>
      </c>
      <c r="V46" s="38">
        <f t="shared" si="3"/>
        <v>99.998457675644403</v>
      </c>
    </row>
    <row r="47" spans="2:34" x14ac:dyDescent="0.25">
      <c r="B47" s="20" t="s">
        <v>257</v>
      </c>
      <c r="C47" s="23">
        <v>193079.054</v>
      </c>
      <c r="D47" s="23">
        <v>342966.11499999999</v>
      </c>
      <c r="E47" s="23">
        <v>227321.01800000004</v>
      </c>
      <c r="F47" s="23">
        <v>306621.04800000007</v>
      </c>
      <c r="G47" s="23">
        <f t="shared" si="4"/>
        <v>1069987.2350000001</v>
      </c>
      <c r="H47" s="23">
        <v>193075.66829000003</v>
      </c>
      <c r="I47" s="23">
        <v>342897.35399999993</v>
      </c>
      <c r="J47" s="23">
        <v>227318.35344000009</v>
      </c>
      <c r="K47" s="23">
        <v>305840.63177999982</v>
      </c>
      <c r="L47" s="23">
        <f t="shared" si="5"/>
        <v>1069132.0075099999</v>
      </c>
      <c r="M47" s="23">
        <f t="shared" si="2"/>
        <v>3.3857099999731872</v>
      </c>
      <c r="N47" s="23">
        <f t="shared" si="2"/>
        <v>68.761000000056811</v>
      </c>
      <c r="O47" s="23">
        <f t="shared" si="2"/>
        <v>2.6645599999465048</v>
      </c>
      <c r="P47" s="23">
        <f t="shared" si="2"/>
        <v>780.41622000024654</v>
      </c>
      <c r="Q47" s="23">
        <f t="shared" si="6"/>
        <v>855.22749000022304</v>
      </c>
      <c r="R47" s="38">
        <f t="shared" si="3"/>
        <v>99.998246464373096</v>
      </c>
      <c r="S47" s="38">
        <f t="shared" si="3"/>
        <v>99.97995108058997</v>
      </c>
      <c r="T47" s="38">
        <f t="shared" si="3"/>
        <v>99.998827842659082</v>
      </c>
      <c r="U47" s="38">
        <f t="shared" si="3"/>
        <v>99.745478588280008</v>
      </c>
      <c r="V47" s="38">
        <f t="shared" si="3"/>
        <v>99.920071243653652</v>
      </c>
    </row>
    <row r="48" spans="2:34" x14ac:dyDescent="0.25">
      <c r="C48" s="23"/>
      <c r="D48" s="23"/>
      <c r="E48" s="23"/>
      <c r="F48" s="23"/>
      <c r="G48" s="23"/>
      <c r="H48" s="23"/>
      <c r="I48" s="23"/>
      <c r="J48" s="23"/>
      <c r="K48" s="23"/>
      <c r="L48" s="23"/>
      <c r="M48" s="23"/>
      <c r="N48" s="23"/>
      <c r="O48" s="23"/>
      <c r="P48" s="23"/>
      <c r="Q48" s="23"/>
      <c r="R48" s="38"/>
      <c r="S48" s="38"/>
      <c r="T48" s="38"/>
      <c r="U48" s="38"/>
      <c r="V48" s="38"/>
    </row>
    <row r="49" spans="1:22" ht="15" x14ac:dyDescent="0.4">
      <c r="A49" s="20" t="s">
        <v>258</v>
      </c>
      <c r="C49" s="28">
        <f t="shared" ref="C49:Q49" si="7">SUM(C51:C53)</f>
        <v>253629095.03694004</v>
      </c>
      <c r="D49" s="28">
        <f t="shared" si="7"/>
        <v>313088803.12499994</v>
      </c>
      <c r="E49" s="28">
        <f t="shared" si="7"/>
        <v>280711283.76452005</v>
      </c>
      <c r="F49" s="28">
        <f>SUM(F51:F53)</f>
        <v>263409359.31704983</v>
      </c>
      <c r="G49" s="28">
        <f t="shared" si="7"/>
        <v>1110838541.2435098</v>
      </c>
      <c r="H49" s="28">
        <f t="shared" si="7"/>
        <v>253621692.76454005</v>
      </c>
      <c r="I49" s="28">
        <f t="shared" si="7"/>
        <v>311665329.66097987</v>
      </c>
      <c r="J49" s="28">
        <f t="shared" si="7"/>
        <v>279969349.63686007</v>
      </c>
      <c r="K49" s="28">
        <f>SUM(K51:K53)</f>
        <v>262793944.94572979</v>
      </c>
      <c r="L49" s="28">
        <f t="shared" si="7"/>
        <v>1108050317.0081098</v>
      </c>
      <c r="M49" s="28">
        <f t="shared" si="7"/>
        <v>7402.2723999880254</v>
      </c>
      <c r="N49" s="28">
        <f t="shared" si="7"/>
        <v>1423473.4640200883</v>
      </c>
      <c r="O49" s="28">
        <f t="shared" si="7"/>
        <v>741934.12765996158</v>
      </c>
      <c r="P49" s="28">
        <f>SUM(P51:P53)</f>
        <v>615414.37132003903</v>
      </c>
      <c r="Q49" s="28">
        <f t="shared" si="7"/>
        <v>2788224.235400077</v>
      </c>
      <c r="R49" s="38">
        <f>+H49/C49*100</f>
        <v>99.997081457709371</v>
      </c>
      <c r="S49" s="38">
        <f>+I49/D49*100</f>
        <v>99.545345138563846</v>
      </c>
      <c r="T49" s="38">
        <f>+J49/E49*100</f>
        <v>99.735694939757977</v>
      </c>
      <c r="U49" s="38">
        <f>+K49/F49*100</f>
        <v>99.766365791665251</v>
      </c>
      <c r="V49" s="38">
        <f>+L49/G49*100</f>
        <v>99.748998244850355</v>
      </c>
    </row>
    <row r="50" spans="1:22" x14ac:dyDescent="0.25">
      <c r="C50" s="23"/>
      <c r="D50" s="23"/>
      <c r="E50" s="23"/>
      <c r="F50" s="23"/>
      <c r="G50" s="23"/>
      <c r="H50" s="23"/>
      <c r="I50" s="23"/>
      <c r="J50" s="23"/>
      <c r="K50" s="23"/>
      <c r="L50" s="23"/>
      <c r="M50" s="23"/>
      <c r="N50" s="23"/>
      <c r="O50" s="23"/>
      <c r="P50" s="23"/>
      <c r="Q50" s="23"/>
      <c r="R50" s="38"/>
      <c r="S50" s="38"/>
      <c r="T50" s="38"/>
      <c r="U50" s="38"/>
      <c r="V50" s="38"/>
    </row>
    <row r="51" spans="1:22" x14ac:dyDescent="0.25">
      <c r="B51" s="20" t="s">
        <v>259</v>
      </c>
      <c r="C51" s="23">
        <v>22059839.650940001</v>
      </c>
      <c r="D51" s="23">
        <v>79111351.753999993</v>
      </c>
      <c r="E51" s="23">
        <v>45481348.758519962</v>
      </c>
      <c r="F51" s="23">
        <v>25821541.041050017</v>
      </c>
      <c r="G51" s="23">
        <f>SUM(C51:F51)</f>
        <v>172474081.20450997</v>
      </c>
      <c r="H51" s="23">
        <v>22053693.300890002</v>
      </c>
      <c r="I51" s="23">
        <v>78514513.888209999</v>
      </c>
      <c r="J51" s="23">
        <v>45205195.65643999</v>
      </c>
      <c r="K51" s="23">
        <v>25191698.918230027</v>
      </c>
      <c r="L51" s="23">
        <f>SUM(H51:K51)</f>
        <v>170965101.76377001</v>
      </c>
      <c r="M51" s="23">
        <f>+C51-H51</f>
        <v>6146.3500499986112</v>
      </c>
      <c r="N51" s="23">
        <f>+D51-I51</f>
        <v>596837.8657899946</v>
      </c>
      <c r="O51" s="23">
        <f>+E51-J51</f>
        <v>276153.10207997262</v>
      </c>
      <c r="P51" s="23">
        <f>+F51-K51</f>
        <v>629842.12281998992</v>
      </c>
      <c r="Q51" s="23">
        <f>SUM(M51:P51)</f>
        <v>1508979.4407399558</v>
      </c>
      <c r="R51" s="38">
        <f>+H51/C51*100</f>
        <v>99.972137829887913</v>
      </c>
      <c r="S51" s="38">
        <f>+I51/D51*100</f>
        <v>99.245572408311418</v>
      </c>
      <c r="T51" s="38">
        <f>+J51/E51*100</f>
        <v>99.39282121217164</v>
      </c>
      <c r="U51" s="38">
        <f>+K51/F51*100</f>
        <v>97.560788018737171</v>
      </c>
      <c r="V51" s="38">
        <f>+L51/G51*100</f>
        <v>99.125097852267601</v>
      </c>
    </row>
    <row r="52" spans="1:22" ht="15.6" x14ac:dyDescent="0.25">
      <c r="B52" s="20" t="s">
        <v>273</v>
      </c>
      <c r="C52" s="23"/>
      <c r="D52" s="23"/>
      <c r="E52" s="23"/>
      <c r="F52" s="23"/>
      <c r="G52" s="23"/>
      <c r="H52" s="23"/>
      <c r="I52" s="23"/>
      <c r="J52" s="23"/>
      <c r="K52" s="23"/>
      <c r="L52" s="23"/>
      <c r="M52" s="23"/>
      <c r="N52" s="23"/>
      <c r="O52" s="23"/>
      <c r="P52" s="23"/>
      <c r="Q52" s="23"/>
      <c r="R52" s="38"/>
      <c r="S52" s="38"/>
      <c r="T52" s="38"/>
      <c r="U52" s="38"/>
      <c r="V52" s="38"/>
    </row>
    <row r="53" spans="1:22" ht="15.6" x14ac:dyDescent="0.25">
      <c r="B53" s="20" t="s">
        <v>274</v>
      </c>
      <c r="C53" s="23">
        <v>231569255.38600004</v>
      </c>
      <c r="D53" s="23">
        <v>233977451.37099993</v>
      </c>
      <c r="E53" s="23">
        <v>235229935.00600007</v>
      </c>
      <c r="F53" s="23">
        <v>237587818.27599981</v>
      </c>
      <c r="G53" s="23">
        <f>SUM(C53:F53)</f>
        <v>938364460.0389998</v>
      </c>
      <c r="H53" s="23">
        <v>231567999.46365005</v>
      </c>
      <c r="I53" s="23">
        <v>233150815.77276984</v>
      </c>
      <c r="J53" s="23">
        <v>234764153.98042008</v>
      </c>
      <c r="K53" s="23">
        <v>237602246.02749977</v>
      </c>
      <c r="L53" s="23">
        <f>SUM(H53:K53)</f>
        <v>937085215.24433982</v>
      </c>
      <c r="M53" s="23">
        <f t="shared" ref="M53:P54" si="8">+C53-H53</f>
        <v>1255.9223499894142</v>
      </c>
      <c r="N53" s="23">
        <f t="shared" si="8"/>
        <v>826635.59823009372</v>
      </c>
      <c r="O53" s="23">
        <f t="shared" si="8"/>
        <v>465781.02557998896</v>
      </c>
      <c r="P53" s="23">
        <f t="shared" si="8"/>
        <v>-14427.751499950886</v>
      </c>
      <c r="Q53" s="23">
        <f>SUM(M53:P53)</f>
        <v>1279244.7946601212</v>
      </c>
      <c r="R53" s="38">
        <f t="shared" ref="R53:V54" si="9">+H53/C53*100</f>
        <v>99.999457647195911</v>
      </c>
      <c r="S53" s="38">
        <f t="shared" si="9"/>
        <v>99.646702879535439</v>
      </c>
      <c r="T53" s="38">
        <f t="shared" si="9"/>
        <v>99.801989051449553</v>
      </c>
      <c r="U53" s="38">
        <f t="shared" si="9"/>
        <v>100.00607259732617</v>
      </c>
      <c r="V53" s="38">
        <f t="shared" si="9"/>
        <v>99.863672927829469</v>
      </c>
    </row>
    <row r="54" spans="1:22" ht="25.5" customHeight="1" x14ac:dyDescent="0.25">
      <c r="B54" s="88" t="s">
        <v>260</v>
      </c>
      <c r="C54" s="23">
        <v>668485.36</v>
      </c>
      <c r="D54" s="23">
        <v>1392469.3199999998</v>
      </c>
      <c r="E54" s="23">
        <v>1342299.4009999998</v>
      </c>
      <c r="F54" s="23">
        <v>1921627.5580000007</v>
      </c>
      <c r="G54" s="23">
        <f>SUM(C54:F54)</f>
        <v>5324881.6390000004</v>
      </c>
      <c r="H54" s="23">
        <v>668485.32711999991</v>
      </c>
      <c r="I54" s="23">
        <v>1391224.9679</v>
      </c>
      <c r="J54" s="23">
        <v>1342299.3391700001</v>
      </c>
      <c r="K54" s="23">
        <v>1921618.0594499991</v>
      </c>
      <c r="L54" s="23">
        <f>SUM(H54:K54)</f>
        <v>5323627.6936399993</v>
      </c>
      <c r="M54" s="23">
        <f>+C54-H54</f>
        <v>3.288000007160008E-2</v>
      </c>
      <c r="N54" s="23">
        <f t="shared" si="8"/>
        <v>1244.3520999997854</v>
      </c>
      <c r="O54" s="23">
        <f t="shared" si="8"/>
        <v>6.1829999787732959E-2</v>
      </c>
      <c r="P54" s="23">
        <f t="shared" si="8"/>
        <v>9.4985500015318394</v>
      </c>
      <c r="Q54" s="23">
        <f>SUM(M54:P54)</f>
        <v>1253.9453600011766</v>
      </c>
      <c r="R54" s="38">
        <f t="shared" si="9"/>
        <v>99.999995081418078</v>
      </c>
      <c r="S54" s="38">
        <f t="shared" si="9"/>
        <v>99.910637018559243</v>
      </c>
      <c r="T54" s="38">
        <f t="shared" si="9"/>
        <v>99.999995393725143</v>
      </c>
      <c r="U54" s="38">
        <f t="shared" si="9"/>
        <v>99.999505702863075</v>
      </c>
      <c r="V54" s="38">
        <f t="shared" si="9"/>
        <v>99.976451206899753</v>
      </c>
    </row>
    <row r="55" spans="1:22" x14ac:dyDescent="0.25">
      <c r="C55" s="23"/>
      <c r="D55" s="23"/>
      <c r="E55" s="23"/>
      <c r="F55" s="23"/>
      <c r="G55" s="23"/>
      <c r="H55" s="23"/>
      <c r="I55" s="23"/>
      <c r="J55" s="23"/>
      <c r="K55" s="23"/>
      <c r="L55" s="23"/>
      <c r="M55" s="23"/>
      <c r="N55" s="23"/>
      <c r="O55" s="23"/>
      <c r="P55" s="23"/>
      <c r="Q55" s="23"/>
    </row>
    <row r="56" spans="1:22" x14ac:dyDescent="0.25">
      <c r="C56" s="23"/>
      <c r="D56" s="23"/>
      <c r="E56" s="23"/>
      <c r="F56" s="23"/>
      <c r="G56" s="23"/>
      <c r="H56" s="23"/>
      <c r="I56" s="23"/>
      <c r="J56" s="23"/>
      <c r="K56" s="23"/>
      <c r="L56" s="23"/>
      <c r="M56" s="23"/>
      <c r="N56" s="23"/>
      <c r="O56" s="23"/>
      <c r="P56" s="23"/>
      <c r="Q56" s="23"/>
    </row>
    <row r="57" spans="1:22" x14ac:dyDescent="0.25">
      <c r="A57" s="31"/>
      <c r="B57" s="31"/>
      <c r="C57" s="32"/>
      <c r="D57" s="32"/>
      <c r="E57" s="32"/>
      <c r="F57" s="32"/>
      <c r="G57" s="32"/>
      <c r="H57" s="32"/>
      <c r="I57" s="32"/>
      <c r="J57" s="32"/>
      <c r="K57" s="32"/>
      <c r="L57" s="32"/>
      <c r="M57" s="32"/>
      <c r="N57" s="32"/>
      <c r="O57" s="32"/>
      <c r="P57" s="32"/>
      <c r="Q57" s="32"/>
      <c r="R57" s="49"/>
      <c r="S57" s="49"/>
      <c r="T57" s="49"/>
      <c r="U57" s="49"/>
      <c r="V57" s="49"/>
    </row>
    <row r="58" spans="1:22" x14ac:dyDescent="0.25">
      <c r="A58" s="33"/>
      <c r="B58" s="33"/>
      <c r="C58" s="34"/>
      <c r="D58" s="34"/>
      <c r="E58" s="34"/>
      <c r="F58" s="34"/>
      <c r="G58" s="34"/>
      <c r="H58" s="34"/>
      <c r="I58" s="34"/>
      <c r="J58" s="34"/>
      <c r="K58" s="34"/>
      <c r="L58" s="34"/>
      <c r="M58" s="34"/>
      <c r="N58" s="34"/>
      <c r="O58" s="34"/>
      <c r="P58" s="34"/>
      <c r="Q58" s="34"/>
      <c r="R58" s="35"/>
      <c r="S58" s="35"/>
      <c r="T58" s="35"/>
      <c r="U58" s="35"/>
      <c r="V58" s="35"/>
    </row>
    <row r="59" spans="1:22" ht="15.6" x14ac:dyDescent="0.25">
      <c r="A59" s="47" t="s">
        <v>261</v>
      </c>
      <c r="B59" s="36" t="s">
        <v>331</v>
      </c>
      <c r="C59" s="36"/>
      <c r="D59" s="36"/>
      <c r="E59" s="36"/>
      <c r="F59" s="36"/>
      <c r="G59" s="34"/>
      <c r="H59" s="34"/>
      <c r="I59" s="34"/>
      <c r="J59" s="34"/>
      <c r="K59" s="34"/>
      <c r="L59" s="35"/>
      <c r="M59" s="35"/>
      <c r="N59" s="35"/>
    </row>
    <row r="60" spans="1:22" ht="15.6" x14ac:dyDescent="0.25">
      <c r="A60" s="47" t="s">
        <v>262</v>
      </c>
      <c r="B60" s="36" t="s">
        <v>263</v>
      </c>
      <c r="C60" s="36"/>
      <c r="D60" s="36"/>
      <c r="E60" s="36"/>
      <c r="F60" s="36"/>
      <c r="G60" s="34"/>
      <c r="H60" s="34"/>
      <c r="I60" s="34"/>
      <c r="J60" s="34"/>
      <c r="K60" s="34"/>
      <c r="L60" s="35"/>
      <c r="M60" s="35"/>
      <c r="N60" s="35"/>
    </row>
    <row r="61" spans="1:22" ht="15.6" x14ac:dyDescent="0.25">
      <c r="A61" s="46" t="s">
        <v>264</v>
      </c>
      <c r="B61" s="33" t="s">
        <v>265</v>
      </c>
      <c r="C61" s="34"/>
      <c r="D61" s="34"/>
      <c r="E61" s="34"/>
      <c r="F61" s="34"/>
      <c r="G61" s="34"/>
      <c r="H61" s="34"/>
      <c r="I61" s="34"/>
      <c r="J61" s="34"/>
      <c r="K61" s="34"/>
      <c r="L61" s="35"/>
      <c r="M61" s="35"/>
      <c r="N61" s="35"/>
    </row>
    <row r="62" spans="1:22" ht="15.6" x14ac:dyDescent="0.25">
      <c r="A62" s="46" t="s">
        <v>266</v>
      </c>
      <c r="B62" s="33" t="s">
        <v>267</v>
      </c>
      <c r="C62" s="34"/>
      <c r="D62" s="34"/>
      <c r="E62" s="34"/>
      <c r="F62" s="34"/>
      <c r="G62" s="34"/>
      <c r="H62" s="34"/>
      <c r="I62" s="34"/>
      <c r="J62" s="34"/>
      <c r="K62" s="34"/>
      <c r="L62" s="35"/>
      <c r="M62" s="35"/>
      <c r="N62" s="35"/>
    </row>
    <row r="63" spans="1:22" ht="15.6" x14ac:dyDescent="0.25">
      <c r="A63" s="46" t="s">
        <v>268</v>
      </c>
      <c r="B63" s="33" t="s">
        <v>269</v>
      </c>
      <c r="C63" s="34"/>
      <c r="D63" s="34"/>
      <c r="E63" s="34"/>
      <c r="F63" s="34"/>
      <c r="G63" s="34"/>
      <c r="H63" s="34"/>
      <c r="I63" s="34"/>
      <c r="J63" s="34"/>
      <c r="K63" s="34"/>
      <c r="L63" s="35"/>
      <c r="M63" s="35"/>
      <c r="N63" s="35"/>
    </row>
    <row r="64" spans="1:22" ht="15.6" x14ac:dyDescent="0.25">
      <c r="A64" s="46" t="s">
        <v>270</v>
      </c>
      <c r="B64" s="33" t="s">
        <v>272</v>
      </c>
      <c r="C64" s="34"/>
      <c r="D64" s="34"/>
      <c r="E64" s="34"/>
      <c r="F64" s="34"/>
      <c r="G64" s="34"/>
      <c r="H64" s="34"/>
      <c r="I64" s="34"/>
      <c r="J64" s="34"/>
      <c r="K64" s="34"/>
      <c r="L64" s="35"/>
      <c r="M64" s="35"/>
      <c r="N64" s="35"/>
    </row>
    <row r="65" spans="1:17" ht="15.6" x14ac:dyDescent="0.25">
      <c r="A65" s="46" t="s">
        <v>271</v>
      </c>
      <c r="B65" s="33" t="s">
        <v>306</v>
      </c>
      <c r="C65" s="34"/>
      <c r="D65" s="34"/>
      <c r="E65" s="34"/>
      <c r="F65" s="34"/>
      <c r="G65" s="34"/>
      <c r="H65" s="34"/>
      <c r="I65" s="34"/>
      <c r="J65" s="34"/>
      <c r="K65" s="34"/>
      <c r="L65" s="35"/>
      <c r="M65" s="35"/>
      <c r="N65" s="35"/>
    </row>
    <row r="66" spans="1:17" x14ac:dyDescent="0.25">
      <c r="A66" s="33"/>
      <c r="B66" s="33"/>
      <c r="C66" s="23"/>
      <c r="D66" s="23"/>
      <c r="E66" s="23"/>
      <c r="F66" s="23"/>
      <c r="G66" s="23"/>
      <c r="H66" s="23"/>
      <c r="I66" s="23"/>
      <c r="J66" s="23"/>
      <c r="K66" s="23"/>
      <c r="L66" s="23"/>
      <c r="M66" s="23"/>
      <c r="N66" s="23"/>
      <c r="O66" s="23"/>
      <c r="P66" s="23"/>
      <c r="Q66" s="23"/>
    </row>
    <row r="67" spans="1:17" x14ac:dyDescent="0.25">
      <c r="C67" s="23"/>
      <c r="D67" s="23"/>
      <c r="E67" s="23"/>
      <c r="F67" s="23"/>
      <c r="G67" s="23"/>
      <c r="H67" s="23"/>
      <c r="I67" s="23"/>
      <c r="J67" s="23"/>
      <c r="K67" s="23"/>
      <c r="L67" s="23"/>
      <c r="M67" s="23"/>
      <c r="N67" s="23"/>
      <c r="O67" s="23"/>
      <c r="P67" s="23"/>
      <c r="Q67" s="23"/>
    </row>
    <row r="68" spans="1:17" x14ac:dyDescent="0.25">
      <c r="C68" s="23"/>
      <c r="D68" s="23"/>
      <c r="E68" s="23"/>
      <c r="F68" s="23"/>
      <c r="G68" s="23"/>
      <c r="H68" s="23"/>
      <c r="I68" s="23"/>
      <c r="J68" s="23"/>
      <c r="K68" s="23"/>
      <c r="L68" s="23"/>
      <c r="M68" s="23"/>
      <c r="N68" s="23"/>
      <c r="O68" s="23"/>
      <c r="P68" s="23"/>
      <c r="Q68" s="23"/>
    </row>
    <row r="69" spans="1:17" x14ac:dyDescent="0.25">
      <c r="C69" s="23"/>
      <c r="D69" s="23"/>
      <c r="E69" s="23"/>
      <c r="F69" s="23"/>
      <c r="G69" s="23"/>
      <c r="H69" s="23"/>
      <c r="I69" s="23"/>
      <c r="J69" s="23"/>
      <c r="K69" s="23"/>
      <c r="L69" s="23"/>
      <c r="M69" s="23"/>
      <c r="N69" s="23"/>
      <c r="O69" s="23"/>
      <c r="P69" s="23"/>
      <c r="Q69" s="23"/>
    </row>
    <row r="70" spans="1:17" x14ac:dyDescent="0.25">
      <c r="C70" s="23"/>
      <c r="D70" s="23"/>
      <c r="E70" s="23"/>
      <c r="F70" s="23"/>
      <c r="G70" s="23"/>
      <c r="H70" s="23"/>
      <c r="I70" s="23"/>
      <c r="J70" s="23"/>
      <c r="K70" s="23"/>
      <c r="L70" s="23"/>
      <c r="M70" s="23"/>
      <c r="N70" s="23"/>
      <c r="O70" s="23"/>
      <c r="P70" s="23"/>
      <c r="Q70" s="23"/>
    </row>
    <row r="71" spans="1:17" x14ac:dyDescent="0.25">
      <c r="C71" s="23"/>
      <c r="D71" s="23"/>
      <c r="E71" s="23"/>
      <c r="F71" s="23"/>
      <c r="G71" s="23"/>
      <c r="H71" s="23"/>
      <c r="I71" s="23"/>
      <c r="J71" s="23"/>
      <c r="K71" s="23"/>
      <c r="L71" s="23"/>
      <c r="M71" s="23"/>
      <c r="N71" s="23"/>
      <c r="O71" s="23"/>
      <c r="P71" s="23"/>
      <c r="Q71" s="23"/>
    </row>
    <row r="72" spans="1:17" x14ac:dyDescent="0.25">
      <c r="C72" s="23"/>
      <c r="D72" s="23"/>
      <c r="E72" s="23"/>
      <c r="F72" s="23"/>
      <c r="G72" s="23"/>
      <c r="H72" s="23"/>
      <c r="I72" s="23"/>
      <c r="J72" s="23"/>
      <c r="K72" s="23"/>
      <c r="L72" s="23"/>
      <c r="M72" s="23"/>
      <c r="N72" s="23"/>
      <c r="O72" s="23"/>
      <c r="P72" s="23"/>
      <c r="Q72" s="23"/>
    </row>
    <row r="73" spans="1:17" x14ac:dyDescent="0.25">
      <c r="C73" s="23"/>
      <c r="D73" s="23"/>
      <c r="E73" s="23"/>
      <c r="F73" s="23"/>
      <c r="G73" s="23"/>
      <c r="H73" s="23"/>
      <c r="I73" s="23"/>
      <c r="J73" s="23"/>
      <c r="K73" s="23"/>
      <c r="L73" s="23"/>
      <c r="M73" s="23"/>
      <c r="N73" s="23"/>
      <c r="O73" s="23"/>
      <c r="P73" s="23"/>
      <c r="Q73" s="23"/>
    </row>
    <row r="74" spans="1:17" x14ac:dyDescent="0.25">
      <c r="C74" s="23"/>
      <c r="D74" s="23"/>
      <c r="E74" s="23"/>
      <c r="F74" s="23"/>
      <c r="G74" s="23"/>
      <c r="H74" s="23"/>
      <c r="I74" s="23"/>
      <c r="J74" s="23"/>
      <c r="K74" s="23"/>
      <c r="L74" s="23"/>
      <c r="M74" s="23"/>
      <c r="N74" s="23"/>
      <c r="O74" s="23"/>
      <c r="P74" s="23"/>
      <c r="Q74" s="23"/>
    </row>
    <row r="75" spans="1:17" x14ac:dyDescent="0.25">
      <c r="C75" s="23"/>
      <c r="D75" s="23"/>
      <c r="E75" s="23"/>
      <c r="F75" s="23"/>
      <c r="G75" s="23"/>
      <c r="H75" s="23"/>
      <c r="I75" s="23"/>
      <c r="J75" s="23"/>
      <c r="K75" s="23"/>
      <c r="L75" s="23"/>
      <c r="M75" s="23"/>
      <c r="N75" s="23"/>
      <c r="O75" s="23"/>
      <c r="P75" s="23"/>
      <c r="Q75" s="23"/>
    </row>
    <row r="76" spans="1:17" x14ac:dyDescent="0.25">
      <c r="C76" s="23"/>
      <c r="D76" s="23"/>
      <c r="E76" s="23"/>
      <c r="F76" s="23"/>
      <c r="G76" s="23"/>
      <c r="H76" s="23"/>
      <c r="I76" s="23"/>
      <c r="J76" s="23"/>
      <c r="K76" s="23"/>
      <c r="L76" s="23"/>
      <c r="M76" s="23"/>
      <c r="N76" s="23"/>
      <c r="O76" s="23"/>
      <c r="P76" s="23"/>
      <c r="Q76" s="23"/>
    </row>
  </sheetData>
  <mergeCells count="5">
    <mergeCell ref="A5:B6"/>
    <mergeCell ref="C5:G5"/>
    <mergeCell ref="H5:L5"/>
    <mergeCell ref="M5:Q5"/>
    <mergeCell ref="R5:V5"/>
  </mergeCells>
  <pageMargins left="0.22" right="0.2" top="0.53" bottom="0.48" header="0.3" footer="0.17"/>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E3E4-FC38-451D-86F1-144350330924}">
  <dimension ref="A1:K331"/>
  <sheetViews>
    <sheetView zoomScaleNormal="100" zoomScaleSheetLayoutView="100" workbookViewId="0">
      <pane ySplit="7" topLeftCell="A188" activePane="bottomLeft" state="frozen"/>
      <selection pane="bottomLeft" activeCell="N68" sqref="N68"/>
    </sheetView>
  </sheetViews>
  <sheetFormatPr defaultColWidth="9.109375" defaultRowHeight="10.199999999999999" x14ac:dyDescent="0.2"/>
  <cols>
    <col min="1" max="1" width="25" style="42" customWidth="1"/>
    <col min="2" max="3" width="13.6640625" style="42" customWidth="1"/>
    <col min="4" max="4" width="12.44140625" style="42" customWidth="1"/>
    <col min="5" max="5" width="13" style="12" customWidth="1"/>
    <col min="6" max="6" width="12" style="43" bestFit="1" customWidth="1"/>
    <col min="7" max="7" width="12" style="40" bestFit="1" customWidth="1"/>
    <col min="8" max="8" width="8.33203125" style="43" customWidth="1"/>
    <col min="9" max="16384" width="9.109375" style="43"/>
  </cols>
  <sheetData>
    <row r="1" spans="1:11" s="51" customFormat="1" ht="9" customHeight="1" x14ac:dyDescent="0.25">
      <c r="A1" s="50"/>
      <c r="F1" s="39"/>
      <c r="G1" s="39"/>
    </row>
    <row r="2" spans="1:11" s="54" customFormat="1" ht="15" x14ac:dyDescent="0.4">
      <c r="A2" s="52" t="s">
        <v>333</v>
      </c>
      <c r="B2" s="53"/>
      <c r="C2" s="53"/>
      <c r="D2" s="53"/>
      <c r="E2" s="53"/>
      <c r="F2" s="53"/>
      <c r="G2" s="53"/>
    </row>
    <row r="3" spans="1:11" s="54" customFormat="1" x14ac:dyDescent="0.2">
      <c r="A3" s="55" t="s">
        <v>15</v>
      </c>
      <c r="B3" s="53"/>
      <c r="C3" s="53"/>
      <c r="D3" s="53"/>
      <c r="E3" s="53"/>
      <c r="F3" s="53"/>
      <c r="G3" s="56"/>
    </row>
    <row r="4" spans="1:11" s="54" customFormat="1" x14ac:dyDescent="0.2">
      <c r="A4" s="57" t="s">
        <v>16</v>
      </c>
      <c r="B4" s="58"/>
      <c r="C4" s="58"/>
      <c r="D4" s="58"/>
      <c r="E4" s="58"/>
      <c r="F4" s="58"/>
      <c r="G4" s="58"/>
    </row>
    <row r="5" spans="1:11" s="59" customFormat="1" ht="6" customHeight="1" x14ac:dyDescent="0.25">
      <c r="A5" s="102" t="s">
        <v>17</v>
      </c>
      <c r="B5" s="48"/>
      <c r="C5" s="95" t="s">
        <v>293</v>
      </c>
      <c r="D5" s="96"/>
      <c r="E5" s="97"/>
      <c r="F5" s="48"/>
      <c r="G5" s="92"/>
      <c r="H5" s="92"/>
    </row>
    <row r="6" spans="1:11" s="59" customFormat="1" ht="12" customHeight="1" x14ac:dyDescent="0.25">
      <c r="A6" s="103"/>
      <c r="B6" s="105" t="s">
        <v>18</v>
      </c>
      <c r="C6" s="98"/>
      <c r="D6" s="99"/>
      <c r="E6" s="100"/>
      <c r="F6" s="107" t="s">
        <v>334</v>
      </c>
      <c r="G6" s="109" t="s">
        <v>19</v>
      </c>
      <c r="H6" s="111" t="s">
        <v>335</v>
      </c>
    </row>
    <row r="7" spans="1:11" s="59" customFormat="1" ht="42.75" customHeight="1" x14ac:dyDescent="0.25">
      <c r="A7" s="104"/>
      <c r="B7" s="106"/>
      <c r="C7" s="60" t="s">
        <v>20</v>
      </c>
      <c r="D7" s="60" t="s">
        <v>21</v>
      </c>
      <c r="E7" s="60" t="s">
        <v>14</v>
      </c>
      <c r="F7" s="108"/>
      <c r="G7" s="110"/>
      <c r="H7" s="112"/>
    </row>
    <row r="8" spans="1:11" s="42" customFormat="1" x14ac:dyDescent="0.2">
      <c r="A8" s="61"/>
      <c r="B8" s="41"/>
      <c r="C8" s="41"/>
      <c r="D8" s="41"/>
      <c r="E8" s="41"/>
      <c r="F8" s="41"/>
      <c r="G8" s="41"/>
      <c r="H8" s="41"/>
    </row>
    <row r="9" spans="1:11" s="42" customFormat="1" ht="13.8" x14ac:dyDescent="0.25">
      <c r="A9" s="62" t="s">
        <v>22</v>
      </c>
      <c r="B9" s="41"/>
      <c r="C9" s="41"/>
      <c r="D9" s="41"/>
      <c r="E9" s="41"/>
      <c r="F9" s="41"/>
      <c r="G9" s="41"/>
      <c r="H9" s="41"/>
    </row>
    <row r="10" spans="1:11" s="42" customFormat="1" ht="11.25" customHeight="1" x14ac:dyDescent="0.2">
      <c r="A10" s="63" t="s">
        <v>23</v>
      </c>
      <c r="B10" s="5">
        <f t="shared" ref="B10:G10" si="0">SUM(B11:B15)</f>
        <v>38010029.914000005</v>
      </c>
      <c r="C10" s="5">
        <f t="shared" si="0"/>
        <v>35866337.000650004</v>
      </c>
      <c r="D10" s="5">
        <f t="shared" si="0"/>
        <v>232103.44912</v>
      </c>
      <c r="E10" s="89">
        <f t="shared" si="0"/>
        <v>36098440.449769996</v>
      </c>
      <c r="F10" s="89">
        <f t="shared" si="0"/>
        <v>1911589.4642300019</v>
      </c>
      <c r="G10" s="89">
        <f t="shared" si="0"/>
        <v>2143692.913350001</v>
      </c>
      <c r="H10" s="6">
        <f t="shared" ref="H10:H41" si="1">IFERROR(E10/B10*100,"")</f>
        <v>94.970828835033544</v>
      </c>
      <c r="I10" s="64"/>
      <c r="J10" s="64"/>
      <c r="K10" s="64"/>
    </row>
    <row r="11" spans="1:11" s="42" customFormat="1" ht="11.25" customHeight="1" x14ac:dyDescent="0.2">
      <c r="A11" s="65" t="s">
        <v>24</v>
      </c>
      <c r="B11" s="11">
        <v>9176503</v>
      </c>
      <c r="C11" s="11">
        <v>7217901.8761200011</v>
      </c>
      <c r="D11" s="11">
        <v>154131.90081999998</v>
      </c>
      <c r="E11" s="11">
        <f>C11+D11</f>
        <v>7372033.7769400012</v>
      </c>
      <c r="F11" s="11">
        <f>B11-E11</f>
        <v>1804469.2230599988</v>
      </c>
      <c r="G11" s="11">
        <f>B11-C11</f>
        <v>1958601.1238799989</v>
      </c>
      <c r="H11" s="6">
        <f t="shared" si="1"/>
        <v>80.335981767128516</v>
      </c>
    </row>
    <row r="12" spans="1:11" s="42" customFormat="1" ht="11.25" customHeight="1" x14ac:dyDescent="0.2">
      <c r="A12" s="66" t="s">
        <v>25</v>
      </c>
      <c r="B12" s="11">
        <v>311552</v>
      </c>
      <c r="C12" s="11">
        <v>221722.97558000003</v>
      </c>
      <c r="D12" s="11">
        <v>2902.5784199999998</v>
      </c>
      <c r="E12" s="11">
        <f t="shared" ref="E12:E21" si="2">C12+D12</f>
        <v>224625.55400000003</v>
      </c>
      <c r="F12" s="11">
        <f>B12-E12</f>
        <v>86926.445999999967</v>
      </c>
      <c r="G12" s="11">
        <f>B12-C12</f>
        <v>89829.024419999972</v>
      </c>
      <c r="H12" s="6">
        <f t="shared" si="1"/>
        <v>72.098896492399362</v>
      </c>
    </row>
    <row r="13" spans="1:11" s="42" customFormat="1" ht="11.25" customHeight="1" x14ac:dyDescent="0.2">
      <c r="A13" s="65" t="s">
        <v>26</v>
      </c>
      <c r="B13" s="11">
        <v>1212074.23</v>
      </c>
      <c r="C13" s="11">
        <v>1147100.24211</v>
      </c>
      <c r="D13" s="11">
        <v>45875.083250000003</v>
      </c>
      <c r="E13" s="11">
        <f t="shared" si="2"/>
        <v>1192975.3253599999</v>
      </c>
      <c r="F13" s="11">
        <f>B13-E13</f>
        <v>19098.904640000081</v>
      </c>
      <c r="G13" s="11">
        <f>B13-C13</f>
        <v>64973.987889999989</v>
      </c>
      <c r="H13" s="6">
        <f t="shared" si="1"/>
        <v>98.424279291871414</v>
      </c>
    </row>
    <row r="14" spans="1:11" s="42" customFormat="1" ht="11.25" customHeight="1" x14ac:dyDescent="0.2">
      <c r="A14" s="65" t="s">
        <v>27</v>
      </c>
      <c r="B14" s="11">
        <v>27072436</v>
      </c>
      <c r="C14" s="11">
        <v>27043673.424849998</v>
      </c>
      <c r="D14" s="11">
        <v>28760.918020000001</v>
      </c>
      <c r="E14" s="11">
        <f t="shared" si="2"/>
        <v>27072434.342869997</v>
      </c>
      <c r="F14" s="11">
        <f>B14-E14</f>
        <v>1.6571300029754639</v>
      </c>
      <c r="G14" s="11">
        <f>B14-C14</f>
        <v>28762.575150001794</v>
      </c>
      <c r="H14" s="6">
        <f t="shared" si="1"/>
        <v>99.99999387890324</v>
      </c>
    </row>
    <row r="15" spans="1:11" s="42" customFormat="1" ht="11.25" customHeight="1" x14ac:dyDescent="0.2">
      <c r="A15" s="65" t="s">
        <v>28</v>
      </c>
      <c r="B15" s="11">
        <v>237464.68399999995</v>
      </c>
      <c r="C15" s="11">
        <v>235938.48199</v>
      </c>
      <c r="D15" s="11">
        <v>432.96861000000001</v>
      </c>
      <c r="E15" s="11">
        <f t="shared" si="2"/>
        <v>236371.45060000001</v>
      </c>
      <c r="F15" s="11">
        <f>B15-E15</f>
        <v>1093.2333999999391</v>
      </c>
      <c r="G15" s="11">
        <f>B15-C15</f>
        <v>1526.20200999995</v>
      </c>
      <c r="H15" s="6">
        <f t="shared" si="1"/>
        <v>99.539622742386427</v>
      </c>
    </row>
    <row r="16" spans="1:11" s="42" customFormat="1" ht="11.25" customHeight="1" x14ac:dyDescent="0.2">
      <c r="B16" s="8"/>
      <c r="C16" s="8"/>
      <c r="D16" s="8"/>
      <c r="E16" s="8"/>
      <c r="F16" s="8"/>
      <c r="G16" s="8"/>
      <c r="H16" s="6" t="str">
        <f t="shared" si="1"/>
        <v/>
      </c>
    </row>
    <row r="17" spans="1:8" s="42" customFormat="1" ht="11.25" customHeight="1" x14ac:dyDescent="0.2">
      <c r="A17" s="63" t="s">
        <v>29</v>
      </c>
      <c r="B17" s="11">
        <v>10245661.310000002</v>
      </c>
      <c r="C17" s="11">
        <v>8849751.9699300006</v>
      </c>
      <c r="D17" s="11">
        <v>176024.8511</v>
      </c>
      <c r="E17" s="11">
        <f t="shared" si="2"/>
        <v>9025776.8210300002</v>
      </c>
      <c r="F17" s="11">
        <f>B17-E17</f>
        <v>1219884.4889700022</v>
      </c>
      <c r="G17" s="11">
        <f>B17-C17</f>
        <v>1395909.3400700018</v>
      </c>
      <c r="H17" s="6">
        <f t="shared" si="1"/>
        <v>88.093648110548344</v>
      </c>
    </row>
    <row r="18" spans="1:8" s="42" customFormat="1" ht="11.25" customHeight="1" x14ac:dyDescent="0.2">
      <c r="A18" s="65"/>
      <c r="B18" s="10"/>
      <c r="C18" s="8"/>
      <c r="D18" s="10"/>
      <c r="E18" s="8"/>
      <c r="F18" s="8"/>
      <c r="G18" s="8"/>
      <c r="H18" s="6" t="str">
        <f t="shared" si="1"/>
        <v/>
      </c>
    </row>
    <row r="19" spans="1:8" s="42" customFormat="1" ht="11.25" customHeight="1" x14ac:dyDescent="0.2">
      <c r="A19" s="63" t="s">
        <v>30</v>
      </c>
      <c r="B19" s="11">
        <v>2541832.7910000002</v>
      </c>
      <c r="C19" s="11">
        <v>2090744.14943</v>
      </c>
      <c r="D19" s="11">
        <v>429.35457000000002</v>
      </c>
      <c r="E19" s="11">
        <f t="shared" si="2"/>
        <v>2091173.504</v>
      </c>
      <c r="F19" s="11">
        <f>B19-E19</f>
        <v>450659.28700000024</v>
      </c>
      <c r="G19" s="11">
        <f>B19-C19</f>
        <v>451088.64157000021</v>
      </c>
      <c r="H19" s="6">
        <f t="shared" si="1"/>
        <v>82.270301626618675</v>
      </c>
    </row>
    <row r="20" spans="1:8" s="42" customFormat="1" ht="11.25" customHeight="1" x14ac:dyDescent="0.2">
      <c r="A20" s="65"/>
      <c r="B20" s="10"/>
      <c r="C20" s="8"/>
      <c r="D20" s="10"/>
      <c r="E20" s="8"/>
      <c r="F20" s="8"/>
      <c r="G20" s="8"/>
      <c r="H20" s="6" t="str">
        <f t="shared" si="1"/>
        <v/>
      </c>
    </row>
    <row r="21" spans="1:8" s="42" customFormat="1" ht="11.25" customHeight="1" x14ac:dyDescent="0.2">
      <c r="A21" s="63" t="s">
        <v>31</v>
      </c>
      <c r="B21" s="11">
        <v>10458255.055410001</v>
      </c>
      <c r="C21" s="11">
        <v>9643747.895899998</v>
      </c>
      <c r="D21" s="11">
        <v>74075.904030000005</v>
      </c>
      <c r="E21" s="11">
        <f t="shared" si="2"/>
        <v>9717823.7999299988</v>
      </c>
      <c r="F21" s="11">
        <f>B21-E21</f>
        <v>740431.25548000261</v>
      </c>
      <c r="G21" s="11">
        <f>B21-C21</f>
        <v>814507.1595100034</v>
      </c>
      <c r="H21" s="6">
        <f t="shared" si="1"/>
        <v>92.920126239443917</v>
      </c>
    </row>
    <row r="22" spans="1:8" s="42" customFormat="1" ht="11.25" customHeight="1" x14ac:dyDescent="0.2">
      <c r="A22" s="65"/>
      <c r="B22" s="8"/>
      <c r="C22" s="8"/>
      <c r="D22" s="8"/>
      <c r="E22" s="8"/>
      <c r="F22" s="8"/>
      <c r="G22" s="8"/>
      <c r="H22" s="6" t="str">
        <f t="shared" si="1"/>
        <v/>
      </c>
    </row>
    <row r="23" spans="1:8" s="42" customFormat="1" ht="11.25" customHeight="1" x14ac:dyDescent="0.2">
      <c r="A23" s="63" t="s">
        <v>33</v>
      </c>
      <c r="B23" s="5">
        <f>SUM(B24:B33)</f>
        <v>105507731.3716</v>
      </c>
      <c r="C23" s="5">
        <f>SUM(C24:C33)</f>
        <v>81745950.556730032</v>
      </c>
      <c r="D23" s="5">
        <f>SUM(D24:D33)</f>
        <v>3292764.9039300005</v>
      </c>
      <c r="E23" s="89">
        <f t="shared" ref="E23:G23" si="3">SUM(E24:E33)</f>
        <v>85038715.460660055</v>
      </c>
      <c r="F23" s="89">
        <f t="shared" si="3"/>
        <v>20469015.910939969</v>
      </c>
      <c r="G23" s="89">
        <f t="shared" si="3"/>
        <v>23761780.814869974</v>
      </c>
      <c r="H23" s="6">
        <f t="shared" si="1"/>
        <v>80.599510912761701</v>
      </c>
    </row>
    <row r="24" spans="1:8" s="42" customFormat="1" ht="11.25" customHeight="1" x14ac:dyDescent="0.2">
      <c r="A24" s="65" t="s">
        <v>32</v>
      </c>
      <c r="B24" s="11">
        <v>75550498.743489996</v>
      </c>
      <c r="C24" s="11">
        <v>66249363.376530021</v>
      </c>
      <c r="D24" s="11">
        <v>2175194.5719500007</v>
      </c>
      <c r="E24" s="11">
        <f t="shared" ref="E24:E33" si="4">C24+D24</f>
        <v>68424557.948480025</v>
      </c>
      <c r="F24" s="11">
        <f t="shared" ref="F24:F33" si="5">B24-E24</f>
        <v>7125940.7950099707</v>
      </c>
      <c r="G24" s="11">
        <f t="shared" ref="G24:G33" si="6">B24-C24</f>
        <v>9301135.3669599742</v>
      </c>
      <c r="H24" s="6">
        <f t="shared" si="1"/>
        <v>90.567976501116092</v>
      </c>
    </row>
    <row r="25" spans="1:8" s="42" customFormat="1" ht="11.25" customHeight="1" x14ac:dyDescent="0.2">
      <c r="A25" s="65" t="s">
        <v>34</v>
      </c>
      <c r="B25" s="11">
        <v>2833579.8230000008</v>
      </c>
      <c r="C25" s="11">
        <v>2523051.7992600002</v>
      </c>
      <c r="D25" s="11">
        <v>307951.67533</v>
      </c>
      <c r="E25" s="11">
        <f t="shared" si="4"/>
        <v>2831003.4745900002</v>
      </c>
      <c r="F25" s="11">
        <f t="shared" si="5"/>
        <v>2576.3484100005589</v>
      </c>
      <c r="G25" s="11">
        <f t="shared" si="6"/>
        <v>310528.02374000056</v>
      </c>
      <c r="H25" s="6">
        <f t="shared" si="1"/>
        <v>99.909077966002997</v>
      </c>
    </row>
    <row r="26" spans="1:8" s="42" customFormat="1" ht="11.25" customHeight="1" x14ac:dyDescent="0.2">
      <c r="A26" s="65" t="s">
        <v>35</v>
      </c>
      <c r="B26" s="11">
        <v>7015304.8679499999</v>
      </c>
      <c r="C26" s="11">
        <v>6863307.0858500013</v>
      </c>
      <c r="D26" s="11">
        <v>149009.85927000004</v>
      </c>
      <c r="E26" s="11">
        <f t="shared" si="4"/>
        <v>7012316.9451200012</v>
      </c>
      <c r="F26" s="11">
        <f t="shared" si="5"/>
        <v>2987.9228299986571</v>
      </c>
      <c r="G26" s="11">
        <f t="shared" si="6"/>
        <v>151997.78209999856</v>
      </c>
      <c r="H26" s="6">
        <f t="shared" si="1"/>
        <v>99.957408510588763</v>
      </c>
    </row>
    <row r="27" spans="1:8" s="42" customFormat="1" ht="11.25" customHeight="1" x14ac:dyDescent="0.2">
      <c r="A27" s="65" t="s">
        <v>214</v>
      </c>
      <c r="B27" s="11">
        <v>262860.09100000007</v>
      </c>
      <c r="C27" s="11">
        <v>256979.35027000002</v>
      </c>
      <c r="D27" s="11">
        <v>217.55889000000002</v>
      </c>
      <c r="E27" s="11">
        <f t="shared" si="4"/>
        <v>257196.90916000001</v>
      </c>
      <c r="F27" s="11">
        <f t="shared" si="5"/>
        <v>5663.1818400000629</v>
      </c>
      <c r="G27" s="11">
        <f t="shared" si="6"/>
        <v>5880.7407300000486</v>
      </c>
      <c r="H27" s="6">
        <f t="shared" si="1"/>
        <v>97.845552811590537</v>
      </c>
    </row>
    <row r="28" spans="1:8" s="42" customFormat="1" ht="11.25" customHeight="1" x14ac:dyDescent="0.2">
      <c r="A28" s="65" t="s">
        <v>36</v>
      </c>
      <c r="B28" s="11">
        <v>570168.74300000002</v>
      </c>
      <c r="C28" s="11">
        <v>547298.4129</v>
      </c>
      <c r="D28" s="11">
        <v>6226.2630799999997</v>
      </c>
      <c r="E28" s="11">
        <f t="shared" si="4"/>
        <v>553524.67597999994</v>
      </c>
      <c r="F28" s="11">
        <f t="shared" si="5"/>
        <v>16644.067020000075</v>
      </c>
      <c r="G28" s="11">
        <f t="shared" si="6"/>
        <v>22870.330100000021</v>
      </c>
      <c r="H28" s="6">
        <f t="shared" si="1"/>
        <v>97.080852427576858</v>
      </c>
    </row>
    <row r="29" spans="1:8" s="42" customFormat="1" ht="11.25" customHeight="1" x14ac:dyDescent="0.2">
      <c r="A29" s="65" t="s">
        <v>37</v>
      </c>
      <c r="B29" s="11">
        <v>1187222.6442499999</v>
      </c>
      <c r="C29" s="11">
        <v>1145277.70343</v>
      </c>
      <c r="D29" s="11">
        <v>2747.8224700000001</v>
      </c>
      <c r="E29" s="11">
        <f t="shared" si="4"/>
        <v>1148025.5259</v>
      </c>
      <c r="F29" s="11">
        <f t="shared" si="5"/>
        <v>39197.118349999888</v>
      </c>
      <c r="G29" s="11">
        <f t="shared" si="6"/>
        <v>41944.940819999902</v>
      </c>
      <c r="H29" s="6">
        <f t="shared" si="1"/>
        <v>96.698418907368321</v>
      </c>
    </row>
    <row r="30" spans="1:8" s="42" customFormat="1" ht="11.25" customHeight="1" x14ac:dyDescent="0.2">
      <c r="A30" s="65" t="s">
        <v>38</v>
      </c>
      <c r="B30" s="11">
        <v>17066855.68691</v>
      </c>
      <c r="C30" s="11">
        <v>3184297.3088099998</v>
      </c>
      <c r="D30" s="11">
        <v>649328.09774</v>
      </c>
      <c r="E30" s="11">
        <f t="shared" si="4"/>
        <v>3833625.40655</v>
      </c>
      <c r="F30" s="11">
        <f t="shared" si="5"/>
        <v>13233230.28036</v>
      </c>
      <c r="G30" s="11">
        <f t="shared" si="6"/>
        <v>13882558.3781</v>
      </c>
      <c r="H30" s="6">
        <f t="shared" si="1"/>
        <v>22.462400086328309</v>
      </c>
    </row>
    <row r="31" spans="1:8" s="42" customFormat="1" ht="11.25" customHeight="1" x14ac:dyDescent="0.2">
      <c r="A31" s="65" t="s">
        <v>294</v>
      </c>
      <c r="B31" s="11">
        <v>426712.72800000006</v>
      </c>
      <c r="C31" s="11">
        <v>383936.77013999998</v>
      </c>
      <c r="D31" s="11">
        <v>0</v>
      </c>
      <c r="E31" s="11">
        <f t="shared" si="4"/>
        <v>383936.77013999998</v>
      </c>
      <c r="F31" s="11">
        <f t="shared" si="5"/>
        <v>42775.957860000082</v>
      </c>
      <c r="G31" s="11">
        <f t="shared" si="6"/>
        <v>42775.957860000082</v>
      </c>
      <c r="H31" s="6">
        <f t="shared" si="1"/>
        <v>89.97546708754372</v>
      </c>
    </row>
    <row r="32" spans="1:8" s="42" customFormat="1" ht="11.25" customHeight="1" x14ac:dyDescent="0.2">
      <c r="A32" s="65" t="s">
        <v>39</v>
      </c>
      <c r="B32" s="11">
        <v>220532.37800000003</v>
      </c>
      <c r="C32" s="11">
        <v>220532.13874000002</v>
      </c>
      <c r="D32" s="11">
        <v>0</v>
      </c>
      <c r="E32" s="11">
        <f t="shared" si="4"/>
        <v>220532.13874000002</v>
      </c>
      <c r="F32" s="11">
        <f t="shared" si="5"/>
        <v>0.23926000000210479</v>
      </c>
      <c r="G32" s="11">
        <f t="shared" si="6"/>
        <v>0.23926000000210479</v>
      </c>
      <c r="H32" s="6">
        <f t="shared" si="1"/>
        <v>99.999891507994349</v>
      </c>
    </row>
    <row r="33" spans="1:8" s="42" customFormat="1" ht="11.25" customHeight="1" x14ac:dyDescent="0.2">
      <c r="A33" s="65" t="s">
        <v>276</v>
      </c>
      <c r="B33" s="11">
        <v>373995.66600000003</v>
      </c>
      <c r="C33" s="11">
        <v>371906.61080000002</v>
      </c>
      <c r="D33" s="11">
        <v>2089.0551999999998</v>
      </c>
      <c r="E33" s="11">
        <f t="shared" si="4"/>
        <v>373995.66600000003</v>
      </c>
      <c r="F33" s="11">
        <f t="shared" si="5"/>
        <v>0</v>
      </c>
      <c r="G33" s="11">
        <f t="shared" si="6"/>
        <v>2089.0552000000025</v>
      </c>
      <c r="H33" s="6">
        <f t="shared" si="1"/>
        <v>100</v>
      </c>
    </row>
    <row r="34" spans="1:8" s="42" customFormat="1" ht="11.25" customHeight="1" x14ac:dyDescent="0.2">
      <c r="A34" s="65"/>
      <c r="B34" s="8"/>
      <c r="C34" s="8"/>
      <c r="D34" s="8"/>
      <c r="E34" s="8"/>
      <c r="F34" s="8"/>
      <c r="G34" s="8"/>
      <c r="H34" s="6" t="str">
        <f t="shared" si="1"/>
        <v/>
      </c>
    </row>
    <row r="35" spans="1:8" s="42" customFormat="1" ht="11.25" customHeight="1" x14ac:dyDescent="0.2">
      <c r="A35" s="63" t="s">
        <v>40</v>
      </c>
      <c r="B35" s="9">
        <f t="shared" ref="B35:G35" si="7">+B36+B37</f>
        <v>2038325.2070000009</v>
      </c>
      <c r="C35" s="9">
        <f t="shared" si="7"/>
        <v>1982744.6603900001</v>
      </c>
      <c r="D35" s="9">
        <f t="shared" si="7"/>
        <v>7766.5488600000008</v>
      </c>
      <c r="E35" s="14">
        <f t="shared" si="7"/>
        <v>1990511.2092500001</v>
      </c>
      <c r="F35" s="14">
        <f t="shared" si="7"/>
        <v>47813.997750000795</v>
      </c>
      <c r="G35" s="14">
        <f t="shared" si="7"/>
        <v>55580.546610000762</v>
      </c>
      <c r="H35" s="6">
        <f t="shared" si="1"/>
        <v>97.654250774812652</v>
      </c>
    </row>
    <row r="36" spans="1:8" s="42" customFormat="1" ht="11.25" customHeight="1" x14ac:dyDescent="0.2">
      <c r="A36" s="65" t="s">
        <v>41</v>
      </c>
      <c r="B36" s="11">
        <v>1929969.8500000008</v>
      </c>
      <c r="C36" s="11">
        <v>1893450.493</v>
      </c>
      <c r="D36" s="11">
        <v>4226.235380000001</v>
      </c>
      <c r="E36" s="11">
        <f t="shared" ref="E36:E37" si="8">C36+D36</f>
        <v>1897676.72838</v>
      </c>
      <c r="F36" s="11">
        <f>B36-E36</f>
        <v>32293.121620000806</v>
      </c>
      <c r="G36" s="11">
        <f>B36-C36</f>
        <v>36519.357000000775</v>
      </c>
      <c r="H36" s="6">
        <f t="shared" si="1"/>
        <v>98.326755124179741</v>
      </c>
    </row>
    <row r="37" spans="1:8" s="42" customFormat="1" ht="11.25" customHeight="1" x14ac:dyDescent="0.2">
      <c r="A37" s="65" t="s">
        <v>42</v>
      </c>
      <c r="B37" s="11">
        <v>108355.35699999999</v>
      </c>
      <c r="C37" s="11">
        <v>89294.167390000002</v>
      </c>
      <c r="D37" s="11">
        <v>3540.3134799999998</v>
      </c>
      <c r="E37" s="11">
        <f t="shared" si="8"/>
        <v>92834.480869999999</v>
      </c>
      <c r="F37" s="11">
        <f>B37-E37</f>
        <v>15520.87612999999</v>
      </c>
      <c r="G37" s="11">
        <f>B37-C37</f>
        <v>19061.189609999987</v>
      </c>
      <c r="H37" s="6">
        <f t="shared" si="1"/>
        <v>85.675949431831057</v>
      </c>
    </row>
    <row r="38" spans="1:8" s="42" customFormat="1" ht="11.25" customHeight="1" x14ac:dyDescent="0.2">
      <c r="A38" s="65"/>
      <c r="B38" s="8"/>
      <c r="C38" s="8"/>
      <c r="D38" s="8"/>
      <c r="E38" s="8"/>
      <c r="F38" s="8"/>
      <c r="G38" s="8"/>
      <c r="H38" s="6" t="str">
        <f t="shared" si="1"/>
        <v/>
      </c>
    </row>
    <row r="39" spans="1:8" s="42" customFormat="1" ht="11.25" customHeight="1" x14ac:dyDescent="0.2">
      <c r="A39" s="63" t="s">
        <v>43</v>
      </c>
      <c r="B39" s="9">
        <f>SUM(B40:B46)</f>
        <v>670496663.61909986</v>
      </c>
      <c r="C39" s="9">
        <f>SUM(C40:C46)</f>
        <v>652286072.72062004</v>
      </c>
      <c r="D39" s="9">
        <f>SUM(D40:D46)</f>
        <v>7518962.4655300006</v>
      </c>
      <c r="E39" s="14">
        <f t="shared" ref="E39:G39" si="9">SUM(E40:E46)</f>
        <v>659805035.18614995</v>
      </c>
      <c r="F39" s="14">
        <f t="shared" si="9"/>
        <v>10691628.432949934</v>
      </c>
      <c r="G39" s="14">
        <f t="shared" si="9"/>
        <v>18210590.898479953</v>
      </c>
      <c r="H39" s="6">
        <f t="shared" si="1"/>
        <v>98.405416609347412</v>
      </c>
    </row>
    <row r="40" spans="1:8" s="42" customFormat="1" ht="11.25" customHeight="1" x14ac:dyDescent="0.2">
      <c r="A40" s="65" t="s">
        <v>44</v>
      </c>
      <c r="B40" s="11">
        <v>668680278.24809992</v>
      </c>
      <c r="C40" s="11">
        <v>650765060.00383997</v>
      </c>
      <c r="D40" s="11">
        <v>7508082.042940001</v>
      </c>
      <c r="E40" s="11">
        <f t="shared" ref="E40:E46" si="10">C40+D40</f>
        <v>658273142.04677999</v>
      </c>
      <c r="F40" s="11">
        <f t="shared" ref="F40:F46" si="11">B40-E40</f>
        <v>10407136.201319933</v>
      </c>
      <c r="G40" s="11">
        <f t="shared" ref="G40:G46" si="12">B40-C40</f>
        <v>17915218.244259953</v>
      </c>
      <c r="H40" s="6">
        <f t="shared" si="1"/>
        <v>98.443630455411963</v>
      </c>
    </row>
    <row r="41" spans="1:8" s="42" customFormat="1" ht="11.25" customHeight="1" x14ac:dyDescent="0.2">
      <c r="A41" s="67" t="s">
        <v>45</v>
      </c>
      <c r="B41" s="11">
        <v>142267.62600000002</v>
      </c>
      <c r="C41" s="11">
        <v>138772.09226</v>
      </c>
      <c r="D41" s="11">
        <v>0</v>
      </c>
      <c r="E41" s="11">
        <f t="shared" si="10"/>
        <v>138772.09226</v>
      </c>
      <c r="F41" s="11">
        <f t="shared" si="11"/>
        <v>3495.5337400000135</v>
      </c>
      <c r="G41" s="11">
        <f t="shared" si="12"/>
        <v>3495.5337400000135</v>
      </c>
      <c r="H41" s="6">
        <f t="shared" si="1"/>
        <v>97.54298722887242</v>
      </c>
    </row>
    <row r="42" spans="1:8" s="42" customFormat="1" ht="11.25" customHeight="1" x14ac:dyDescent="0.2">
      <c r="A42" s="67" t="s">
        <v>46</v>
      </c>
      <c r="B42" s="11">
        <v>41787.620000000003</v>
      </c>
      <c r="C42" s="11">
        <v>41646.386789999997</v>
      </c>
      <c r="D42" s="11">
        <v>139.76469</v>
      </c>
      <c r="E42" s="11">
        <f t="shared" si="10"/>
        <v>41786.15148</v>
      </c>
      <c r="F42" s="11">
        <f t="shared" si="11"/>
        <v>1.4685200000021723</v>
      </c>
      <c r="G42" s="11">
        <f t="shared" si="12"/>
        <v>141.23321000000578</v>
      </c>
      <c r="H42" s="6">
        <f t="shared" ref="H42:H73" si="13">IFERROR(E42/B42*100,"")</f>
        <v>99.996485753436062</v>
      </c>
    </row>
    <row r="43" spans="1:8" s="42" customFormat="1" ht="11.25" customHeight="1" x14ac:dyDescent="0.2">
      <c r="A43" s="65" t="s">
        <v>47</v>
      </c>
      <c r="B43" s="11">
        <v>1061248.03</v>
      </c>
      <c r="C43" s="11">
        <v>875282.24728000001</v>
      </c>
      <c r="D43" s="11">
        <v>120.58815</v>
      </c>
      <c r="E43" s="11">
        <f t="shared" si="10"/>
        <v>875402.83542999998</v>
      </c>
      <c r="F43" s="11">
        <f t="shared" si="11"/>
        <v>185845.19457000005</v>
      </c>
      <c r="G43" s="11">
        <f t="shared" si="12"/>
        <v>185965.78272000002</v>
      </c>
      <c r="H43" s="6">
        <f t="shared" si="13"/>
        <v>82.488052809860108</v>
      </c>
    </row>
    <row r="44" spans="1:8" s="42" customFormat="1" ht="11.25" customHeight="1" x14ac:dyDescent="0.2">
      <c r="A44" s="65" t="s">
        <v>49</v>
      </c>
      <c r="B44" s="11">
        <v>95384.841</v>
      </c>
      <c r="C44" s="11">
        <v>95384.840590000007</v>
      </c>
      <c r="D44" s="11">
        <v>0</v>
      </c>
      <c r="E44" s="11">
        <f t="shared" si="10"/>
        <v>95384.840590000007</v>
      </c>
      <c r="F44" s="11">
        <f t="shared" si="11"/>
        <v>4.0999999328050762E-4</v>
      </c>
      <c r="G44" s="11">
        <f t="shared" si="12"/>
        <v>4.0999999328050762E-4</v>
      </c>
      <c r="H44" s="6">
        <f t="shared" si="13"/>
        <v>99.999999570162316</v>
      </c>
    </row>
    <row r="45" spans="1:8" s="42" customFormat="1" ht="11.25" customHeight="1" x14ac:dyDescent="0.2">
      <c r="A45" s="65" t="s">
        <v>48</v>
      </c>
      <c r="B45" s="11">
        <v>320682.25400000002</v>
      </c>
      <c r="C45" s="11">
        <v>300249.33717000001</v>
      </c>
      <c r="D45" s="11">
        <v>10620.069750000001</v>
      </c>
      <c r="E45" s="11">
        <f t="shared" si="10"/>
        <v>310869.40692000004</v>
      </c>
      <c r="F45" s="11">
        <f t="shared" si="11"/>
        <v>9812.8470799999777</v>
      </c>
      <c r="G45" s="11">
        <f t="shared" si="12"/>
        <v>20432.916830000002</v>
      </c>
      <c r="H45" s="6">
        <f t="shared" si="13"/>
        <v>96.940009321501165</v>
      </c>
    </row>
    <row r="46" spans="1:8" s="42" customFormat="1" ht="11.25" customHeight="1" x14ac:dyDescent="0.2">
      <c r="A46" s="65" t="s">
        <v>312</v>
      </c>
      <c r="B46" s="11">
        <v>155015</v>
      </c>
      <c r="C46" s="11">
        <v>69677.812689999992</v>
      </c>
      <c r="D46" s="11">
        <v>0</v>
      </c>
      <c r="E46" s="11">
        <f t="shared" si="10"/>
        <v>69677.812689999992</v>
      </c>
      <c r="F46" s="11">
        <f t="shared" si="11"/>
        <v>85337.187310000008</v>
      </c>
      <c r="G46" s="11">
        <f t="shared" si="12"/>
        <v>85337.187310000008</v>
      </c>
      <c r="H46" s="6">
        <f t="shared" si="13"/>
        <v>44.949077631196978</v>
      </c>
    </row>
    <row r="47" spans="1:8" s="42" customFormat="1" ht="11.25" customHeight="1" x14ac:dyDescent="0.2">
      <c r="A47" s="65"/>
      <c r="B47" s="7"/>
      <c r="C47" s="7"/>
      <c r="D47" s="7"/>
      <c r="E47" s="7"/>
      <c r="F47" s="7"/>
      <c r="G47" s="7"/>
      <c r="H47" s="6" t="str">
        <f t="shared" si="13"/>
        <v/>
      </c>
    </row>
    <row r="48" spans="1:8" s="42" customFormat="1" ht="11.25" customHeight="1" x14ac:dyDescent="0.2">
      <c r="A48" s="63" t="s">
        <v>50</v>
      </c>
      <c r="B48" s="11">
        <v>102370792.13999999</v>
      </c>
      <c r="C48" s="11">
        <v>99791001.921979994</v>
      </c>
      <c r="D48" s="11">
        <v>983904.28801999998</v>
      </c>
      <c r="E48" s="11">
        <f t="shared" ref="E48" si="14">C48+D48</f>
        <v>100774906.20999999</v>
      </c>
      <c r="F48" s="11">
        <f>B48-E48</f>
        <v>1595885.9299999923</v>
      </c>
      <c r="G48" s="11">
        <f>B48-C48</f>
        <v>2579790.2180199921</v>
      </c>
      <c r="H48" s="6">
        <f t="shared" si="13"/>
        <v>98.441072989044088</v>
      </c>
    </row>
    <row r="49" spans="1:8" s="42" customFormat="1" ht="11.25" customHeight="1" x14ac:dyDescent="0.2">
      <c r="A49" s="68"/>
      <c r="B49" s="8"/>
      <c r="C49" s="8"/>
      <c r="D49" s="8"/>
      <c r="E49" s="8"/>
      <c r="F49" s="8"/>
      <c r="G49" s="8"/>
      <c r="H49" s="6" t="str">
        <f t="shared" si="13"/>
        <v/>
      </c>
    </row>
    <row r="50" spans="1:8" s="42" customFormat="1" ht="11.25" customHeight="1" x14ac:dyDescent="0.2">
      <c r="A50" s="63" t="s">
        <v>51</v>
      </c>
      <c r="B50" s="11">
        <v>2878520.6041799998</v>
      </c>
      <c r="C50" s="11">
        <v>2394443.9286100003</v>
      </c>
      <c r="D50" s="11">
        <v>86111.943650000001</v>
      </c>
      <c r="E50" s="11">
        <f t="shared" ref="E50" si="15">C50+D50</f>
        <v>2480555.8722600001</v>
      </c>
      <c r="F50" s="11">
        <f>B50-E50</f>
        <v>397964.7319199997</v>
      </c>
      <c r="G50" s="11">
        <f>B50-C50</f>
        <v>484076.6755699995</v>
      </c>
      <c r="H50" s="6">
        <f t="shared" si="13"/>
        <v>86.174678362833276</v>
      </c>
    </row>
    <row r="51" spans="1:8" s="42" customFormat="1" ht="11.25" customHeight="1" x14ac:dyDescent="0.2">
      <c r="A51" s="65"/>
      <c r="B51" s="8"/>
      <c r="C51" s="8"/>
      <c r="D51" s="8"/>
      <c r="E51" s="8"/>
      <c r="F51" s="8"/>
      <c r="G51" s="8"/>
      <c r="H51" s="6" t="str">
        <f t="shared" si="13"/>
        <v/>
      </c>
    </row>
    <row r="52" spans="1:8" s="42" customFormat="1" ht="11.25" customHeight="1" x14ac:dyDescent="0.2">
      <c r="A52" s="63" t="s">
        <v>52</v>
      </c>
      <c r="B52" s="9">
        <f t="shared" ref="B52:C52" si="16">SUM(B53:B58)</f>
        <v>24713528.548489995</v>
      </c>
      <c r="C52" s="9">
        <f t="shared" si="16"/>
        <v>23079169.464269999</v>
      </c>
      <c r="D52" s="9">
        <f t="shared" ref="D52:G52" si="17">SUM(D53:D58)</f>
        <v>1044812.0070100001</v>
      </c>
      <c r="E52" s="14">
        <f t="shared" si="17"/>
        <v>24123981.471280001</v>
      </c>
      <c r="F52" s="14">
        <f t="shared" si="17"/>
        <v>589547.07720999233</v>
      </c>
      <c r="G52" s="14">
        <f t="shared" si="17"/>
        <v>1634359.0842199917</v>
      </c>
      <c r="H52" s="6">
        <f t="shared" si="13"/>
        <v>97.614476313840598</v>
      </c>
    </row>
    <row r="53" spans="1:8" s="42" customFormat="1" ht="11.25" customHeight="1" x14ac:dyDescent="0.2">
      <c r="A53" s="65" t="s">
        <v>32</v>
      </c>
      <c r="B53" s="11">
        <v>19118683.045839991</v>
      </c>
      <c r="C53" s="11">
        <v>17750462.82186</v>
      </c>
      <c r="D53" s="11">
        <v>952616.07548</v>
      </c>
      <c r="E53" s="11">
        <f t="shared" ref="E53:E58" si="18">C53+D53</f>
        <v>18703078.89734</v>
      </c>
      <c r="F53" s="11">
        <f t="shared" ref="F53:F58" si="19">B53-E53</f>
        <v>415604.14849999174</v>
      </c>
      <c r="G53" s="11">
        <f t="shared" ref="G53:G58" si="20">B53-C53</f>
        <v>1368220.2239799909</v>
      </c>
      <c r="H53" s="6">
        <f t="shared" si="13"/>
        <v>97.826188406892271</v>
      </c>
    </row>
    <row r="54" spans="1:8" s="42" customFormat="1" ht="11.25" customHeight="1" x14ac:dyDescent="0.2">
      <c r="A54" s="65" t="s">
        <v>53</v>
      </c>
      <c r="B54" s="11">
        <v>2543958.6201400002</v>
      </c>
      <c r="C54" s="11">
        <v>2345504.4342000005</v>
      </c>
      <c r="D54" s="11">
        <v>47961.258710000002</v>
      </c>
      <c r="E54" s="11">
        <f t="shared" si="18"/>
        <v>2393465.6929100007</v>
      </c>
      <c r="F54" s="11">
        <f t="shared" si="19"/>
        <v>150492.92722999956</v>
      </c>
      <c r="G54" s="11">
        <f t="shared" si="20"/>
        <v>198454.18593999976</v>
      </c>
      <c r="H54" s="6">
        <f t="shared" si="13"/>
        <v>94.084301291751444</v>
      </c>
    </row>
    <row r="55" spans="1:8" s="42" customFormat="1" ht="11.25" customHeight="1" x14ac:dyDescent="0.2">
      <c r="A55" s="65" t="s">
        <v>54</v>
      </c>
      <c r="B55" s="11">
        <v>1373267.048510001</v>
      </c>
      <c r="C55" s="11">
        <v>1344644.0577900002</v>
      </c>
      <c r="D55" s="11">
        <v>15987.928989999999</v>
      </c>
      <c r="E55" s="11">
        <f t="shared" si="18"/>
        <v>1360631.9867800002</v>
      </c>
      <c r="F55" s="11">
        <f t="shared" si="19"/>
        <v>12635.061730000889</v>
      </c>
      <c r="G55" s="11">
        <f t="shared" si="20"/>
        <v>28622.990720000817</v>
      </c>
      <c r="H55" s="6">
        <f t="shared" si="13"/>
        <v>99.079926825324321</v>
      </c>
    </row>
    <row r="56" spans="1:8" s="42" customFormat="1" ht="11.25" customHeight="1" x14ac:dyDescent="0.2">
      <c r="A56" s="65" t="s">
        <v>55</v>
      </c>
      <c r="B56" s="11">
        <v>1426881.1830000002</v>
      </c>
      <c r="C56" s="11">
        <v>1395900.82666</v>
      </c>
      <c r="D56" s="11">
        <v>27319.917750000001</v>
      </c>
      <c r="E56" s="11">
        <f t="shared" si="18"/>
        <v>1423220.74441</v>
      </c>
      <c r="F56" s="11">
        <f t="shared" si="19"/>
        <v>3660.4385900001507</v>
      </c>
      <c r="G56" s="11">
        <f t="shared" si="20"/>
        <v>30980.356340000173</v>
      </c>
      <c r="H56" s="6">
        <f t="shared" si="13"/>
        <v>99.743465774613128</v>
      </c>
    </row>
    <row r="57" spans="1:8" s="42" customFormat="1" ht="11.25" customHeight="1" x14ac:dyDescent="0.2">
      <c r="A57" s="65" t="s">
        <v>56</v>
      </c>
      <c r="B57" s="11">
        <v>135683.01100000003</v>
      </c>
      <c r="C57" s="11">
        <v>134182.61301</v>
      </c>
      <c r="D57" s="11">
        <v>80.636150000000001</v>
      </c>
      <c r="E57" s="11">
        <f t="shared" si="18"/>
        <v>134263.24916000001</v>
      </c>
      <c r="F57" s="11">
        <f t="shared" si="19"/>
        <v>1419.761840000021</v>
      </c>
      <c r="G57" s="11">
        <f t="shared" si="20"/>
        <v>1500.3979900000268</v>
      </c>
      <c r="H57" s="6">
        <f t="shared" si="13"/>
        <v>98.953618563196528</v>
      </c>
    </row>
    <row r="58" spans="1:8" s="42" customFormat="1" ht="11.25" customHeight="1" x14ac:dyDescent="0.2">
      <c r="A58" s="65" t="s">
        <v>57</v>
      </c>
      <c r="B58" s="11">
        <v>115055.63999999998</v>
      </c>
      <c r="C58" s="11">
        <v>108474.71075</v>
      </c>
      <c r="D58" s="11">
        <v>846.18992999999989</v>
      </c>
      <c r="E58" s="11">
        <f t="shared" si="18"/>
        <v>109320.90067999999</v>
      </c>
      <c r="F58" s="11">
        <f t="shared" si="19"/>
        <v>5734.7393199999933</v>
      </c>
      <c r="G58" s="11">
        <f t="shared" si="20"/>
        <v>6580.9292499999865</v>
      </c>
      <c r="H58" s="6">
        <f t="shared" si="13"/>
        <v>95.015681699741108</v>
      </c>
    </row>
    <row r="59" spans="1:8" s="42" customFormat="1" ht="11.25" customHeight="1" x14ac:dyDescent="0.2">
      <c r="A59" s="65"/>
      <c r="B59" s="8"/>
      <c r="C59" s="8"/>
      <c r="D59" s="8"/>
      <c r="E59" s="8"/>
      <c r="F59" s="8"/>
      <c r="G59" s="8"/>
      <c r="H59" s="6" t="str">
        <f t="shared" si="13"/>
        <v/>
      </c>
    </row>
    <row r="60" spans="1:8" s="42" customFormat="1" ht="11.25" customHeight="1" x14ac:dyDescent="0.2">
      <c r="A60" s="63" t="s">
        <v>58</v>
      </c>
      <c r="B60" s="9">
        <f t="shared" ref="B60:C60" si="21">SUM(B61:B70)</f>
        <v>38297555.755250201</v>
      </c>
      <c r="C60" s="9">
        <f t="shared" si="21"/>
        <v>35372483.842180073</v>
      </c>
      <c r="D60" s="9">
        <f t="shared" ref="D60:G60" si="22">SUM(D61:D70)</f>
        <v>266596.95338000002</v>
      </c>
      <c r="E60" s="9">
        <f t="shared" si="22"/>
        <v>35639080.795560062</v>
      </c>
      <c r="F60" s="9">
        <f t="shared" si="22"/>
        <v>2658474.9596901289</v>
      </c>
      <c r="G60" s="9">
        <f t="shared" si="22"/>
        <v>2925071.9130701288</v>
      </c>
      <c r="H60" s="6">
        <f t="shared" si="13"/>
        <v>93.058369111909485</v>
      </c>
    </row>
    <row r="61" spans="1:8" s="42" customFormat="1" ht="11.25" customHeight="1" x14ac:dyDescent="0.2">
      <c r="A61" s="65" t="s">
        <v>59</v>
      </c>
      <c r="B61" s="11">
        <v>1152877.7047501961</v>
      </c>
      <c r="C61" s="11">
        <v>880048.94489007082</v>
      </c>
      <c r="D61" s="11">
        <v>15945.682329999998</v>
      </c>
      <c r="E61" s="11">
        <f t="shared" ref="E61:E70" si="23">C61+D61</f>
        <v>895994.6272200708</v>
      </c>
      <c r="F61" s="11">
        <f t="shared" ref="F61:F70" si="24">B61-E61</f>
        <v>256883.07753012527</v>
      </c>
      <c r="G61" s="11">
        <f t="shared" ref="G61:G70" si="25">B61-C61</f>
        <v>272828.75986012525</v>
      </c>
      <c r="H61" s="6">
        <f t="shared" si="13"/>
        <v>77.718098244792898</v>
      </c>
    </row>
    <row r="62" spans="1:8" s="42" customFormat="1" ht="11.25" customHeight="1" x14ac:dyDescent="0.2">
      <c r="A62" s="65" t="s">
        <v>60</v>
      </c>
      <c r="B62" s="11">
        <v>5364768.1500000004</v>
      </c>
      <c r="C62" s="11">
        <v>3576171.8168600001</v>
      </c>
      <c r="D62" s="11">
        <v>164226.5607</v>
      </c>
      <c r="E62" s="11">
        <f t="shared" si="23"/>
        <v>3740398.3775599999</v>
      </c>
      <c r="F62" s="11">
        <f t="shared" si="24"/>
        <v>1624369.7724400004</v>
      </c>
      <c r="G62" s="11">
        <f t="shared" si="25"/>
        <v>1788596.3331400002</v>
      </c>
      <c r="H62" s="6">
        <f t="shared" si="13"/>
        <v>69.721528926837223</v>
      </c>
    </row>
    <row r="63" spans="1:8" s="42" customFormat="1" ht="11.25" customHeight="1" x14ac:dyDescent="0.2">
      <c r="A63" s="65" t="s">
        <v>61</v>
      </c>
      <c r="B63" s="11">
        <v>14023895.785250001</v>
      </c>
      <c r="C63" s="11">
        <v>13525314.643699998</v>
      </c>
      <c r="D63" s="11">
        <v>70903.514150000017</v>
      </c>
      <c r="E63" s="11">
        <f t="shared" si="23"/>
        <v>13596218.157849997</v>
      </c>
      <c r="F63" s="11">
        <f t="shared" si="24"/>
        <v>427677.62740000337</v>
      </c>
      <c r="G63" s="11">
        <f t="shared" si="25"/>
        <v>498581.14155000262</v>
      </c>
      <c r="H63" s="6">
        <f t="shared" si="13"/>
        <v>96.950365048706189</v>
      </c>
    </row>
    <row r="64" spans="1:8" s="42" customFormat="1" ht="11.25" customHeight="1" x14ac:dyDescent="0.2">
      <c r="A64" s="65" t="s">
        <v>62</v>
      </c>
      <c r="B64" s="11">
        <v>388324.62624999997</v>
      </c>
      <c r="C64" s="11">
        <v>290993.12402999995</v>
      </c>
      <c r="D64" s="11">
        <v>1044.7477900000001</v>
      </c>
      <c r="E64" s="11">
        <f t="shared" si="23"/>
        <v>292037.87181999994</v>
      </c>
      <c r="F64" s="11">
        <f t="shared" si="24"/>
        <v>96286.75443000003</v>
      </c>
      <c r="G64" s="11">
        <f t="shared" si="25"/>
        <v>97331.502220000024</v>
      </c>
      <c r="H64" s="6">
        <f t="shared" si="13"/>
        <v>75.204571659585795</v>
      </c>
    </row>
    <row r="65" spans="1:8" s="42" customFormat="1" ht="11.25" customHeight="1" x14ac:dyDescent="0.2">
      <c r="A65" s="65" t="s">
        <v>63</v>
      </c>
      <c r="B65" s="11">
        <v>16890084.311999999</v>
      </c>
      <c r="C65" s="11">
        <v>16647336.838329999</v>
      </c>
      <c r="D65" s="11">
        <v>1061.8272899999999</v>
      </c>
      <c r="E65" s="11">
        <f t="shared" si="23"/>
        <v>16648398.665619999</v>
      </c>
      <c r="F65" s="11">
        <f t="shared" si="24"/>
        <v>241685.64637999982</v>
      </c>
      <c r="G65" s="11">
        <f t="shared" si="25"/>
        <v>242747.47367000021</v>
      </c>
      <c r="H65" s="6">
        <f t="shared" si="13"/>
        <v>98.569067851199009</v>
      </c>
    </row>
    <row r="66" spans="1:8" s="42" customFormat="1" ht="11.25" customHeight="1" x14ac:dyDescent="0.2">
      <c r="A66" s="65" t="s">
        <v>64</v>
      </c>
      <c r="B66" s="11">
        <v>16900.147999999997</v>
      </c>
      <c r="C66" s="11">
        <v>16146.91834</v>
      </c>
      <c r="D66" s="11">
        <v>1</v>
      </c>
      <c r="E66" s="11">
        <f t="shared" si="23"/>
        <v>16147.91834</v>
      </c>
      <c r="F66" s="11">
        <f t="shared" si="24"/>
        <v>752.22965999999724</v>
      </c>
      <c r="G66" s="11">
        <f t="shared" si="25"/>
        <v>753.22965999999724</v>
      </c>
      <c r="H66" s="6">
        <f t="shared" si="13"/>
        <v>95.54897590245956</v>
      </c>
    </row>
    <row r="67" spans="1:8" s="42" customFormat="1" ht="11.25" customHeight="1" x14ac:dyDescent="0.2">
      <c r="A67" s="65" t="s">
        <v>65</v>
      </c>
      <c r="B67" s="11">
        <v>249263.62999999998</v>
      </c>
      <c r="C67" s="11">
        <v>233820.15093999999</v>
      </c>
      <c r="D67" s="11">
        <v>8351.9700699999994</v>
      </c>
      <c r="E67" s="11">
        <f t="shared" si="23"/>
        <v>242172.12101</v>
      </c>
      <c r="F67" s="11">
        <f t="shared" si="24"/>
        <v>7091.508989999973</v>
      </c>
      <c r="G67" s="11">
        <f t="shared" si="25"/>
        <v>15443.479059999983</v>
      </c>
      <c r="H67" s="6">
        <f t="shared" si="13"/>
        <v>97.15501656218359</v>
      </c>
    </row>
    <row r="68" spans="1:8" s="42" customFormat="1" ht="11.25" customHeight="1" x14ac:dyDescent="0.2">
      <c r="A68" s="65" t="s">
        <v>66</v>
      </c>
      <c r="B68" s="11">
        <v>114503.60300000003</v>
      </c>
      <c r="C68" s="11">
        <v>109400.65759999999</v>
      </c>
      <c r="D68" s="11">
        <v>3464.9641200000001</v>
      </c>
      <c r="E68" s="11">
        <f t="shared" si="23"/>
        <v>112865.62172</v>
      </c>
      <c r="F68" s="11">
        <f t="shared" si="24"/>
        <v>1637.9812800000363</v>
      </c>
      <c r="G68" s="11">
        <f t="shared" si="25"/>
        <v>5102.9454000000405</v>
      </c>
      <c r="H68" s="6">
        <f t="shared" si="13"/>
        <v>98.569493677853941</v>
      </c>
    </row>
    <row r="69" spans="1:8" s="42" customFormat="1" ht="11.25" customHeight="1" x14ac:dyDescent="0.2">
      <c r="A69" s="67" t="s">
        <v>67</v>
      </c>
      <c r="B69" s="11">
        <v>96937.796000000002</v>
      </c>
      <c r="C69" s="11">
        <v>93250.747489999994</v>
      </c>
      <c r="D69" s="11">
        <v>1596.6869299999998</v>
      </c>
      <c r="E69" s="11">
        <f t="shared" si="23"/>
        <v>94847.43441999999</v>
      </c>
      <c r="F69" s="11">
        <f t="shared" si="24"/>
        <v>2090.3615800000116</v>
      </c>
      <c r="G69" s="11">
        <f t="shared" si="25"/>
        <v>3687.0485100000078</v>
      </c>
      <c r="H69" s="6">
        <f t="shared" si="13"/>
        <v>97.843605212563318</v>
      </c>
    </row>
    <row r="70" spans="1:8" s="42" customFormat="1" ht="11.25" hidden="1" customHeight="1" x14ac:dyDescent="0.2">
      <c r="A70" s="65" t="s">
        <v>322</v>
      </c>
      <c r="B70" s="11">
        <v>0</v>
      </c>
      <c r="C70" s="11">
        <v>0</v>
      </c>
      <c r="D70" s="11">
        <v>0</v>
      </c>
      <c r="E70" s="11">
        <f t="shared" si="23"/>
        <v>0</v>
      </c>
      <c r="F70" s="11">
        <f t="shared" si="24"/>
        <v>0</v>
      </c>
      <c r="G70" s="11">
        <f t="shared" si="25"/>
        <v>0</v>
      </c>
      <c r="H70" s="6" t="str">
        <f t="shared" si="13"/>
        <v/>
      </c>
    </row>
    <row r="71" spans="1:8" s="42" customFormat="1" ht="11.25" customHeight="1" x14ac:dyDescent="0.2">
      <c r="A71" s="65"/>
      <c r="B71" s="8"/>
      <c r="C71" s="8"/>
      <c r="D71" s="8"/>
      <c r="E71" s="8"/>
      <c r="F71" s="8"/>
      <c r="G71" s="8"/>
      <c r="H71" s="6" t="str">
        <f t="shared" si="13"/>
        <v/>
      </c>
    </row>
    <row r="72" spans="1:8" s="42" customFormat="1" ht="11.25" customHeight="1" x14ac:dyDescent="0.2">
      <c r="A72" s="63" t="s">
        <v>68</v>
      </c>
      <c r="B72" s="9">
        <f t="shared" ref="B72:G72" si="26">SUM(B73:B77)</f>
        <v>15839281.659999998</v>
      </c>
      <c r="C72" s="9">
        <f t="shared" si="26"/>
        <v>15720389.283190003</v>
      </c>
      <c r="D72" s="9">
        <f t="shared" ref="D72" si="27">SUM(D73:D77)</f>
        <v>13785.980300000001</v>
      </c>
      <c r="E72" s="14">
        <f t="shared" si="26"/>
        <v>15734175.263490003</v>
      </c>
      <c r="F72" s="14">
        <f t="shared" si="26"/>
        <v>105106.39650999644</v>
      </c>
      <c r="G72" s="14">
        <f t="shared" si="26"/>
        <v>118892.37680999696</v>
      </c>
      <c r="H72" s="6">
        <f t="shared" si="13"/>
        <v>99.336419423770792</v>
      </c>
    </row>
    <row r="73" spans="1:8" s="42" customFormat="1" ht="11.25" customHeight="1" x14ac:dyDescent="0.2">
      <c r="A73" s="65" t="s">
        <v>32</v>
      </c>
      <c r="B73" s="11">
        <v>15696235.729999999</v>
      </c>
      <c r="C73" s="11">
        <v>15584443.823290002</v>
      </c>
      <c r="D73" s="11">
        <v>13680.645190000001</v>
      </c>
      <c r="E73" s="11">
        <f t="shared" ref="E73:E77" si="28">C73+D73</f>
        <v>15598124.468480002</v>
      </c>
      <c r="F73" s="11">
        <f>B73-E73</f>
        <v>98111.261519996449</v>
      </c>
      <c r="G73" s="11">
        <f>B73-C73</f>
        <v>111791.90670999698</v>
      </c>
      <c r="H73" s="6">
        <f t="shared" si="13"/>
        <v>99.374937639777684</v>
      </c>
    </row>
    <row r="74" spans="1:8" s="42" customFormat="1" ht="11.25" customHeight="1" x14ac:dyDescent="0.2">
      <c r="A74" s="65" t="s">
        <v>69</v>
      </c>
      <c r="B74" s="11">
        <v>79416.535999999993</v>
      </c>
      <c r="C74" s="11">
        <v>79396.226599999995</v>
      </c>
      <c r="D74" s="11">
        <v>19.960360000000001</v>
      </c>
      <c r="E74" s="11">
        <f t="shared" si="28"/>
        <v>79416.186959999992</v>
      </c>
      <c r="F74" s="11">
        <f>B74-E74</f>
        <v>0.34904000000096858</v>
      </c>
      <c r="G74" s="11">
        <f>B74-C74</f>
        <v>20.309399999998277</v>
      </c>
      <c r="H74" s="6">
        <f t="shared" ref="H74:H92" si="29">IFERROR(E74/B74*100,"")</f>
        <v>99.999560494554942</v>
      </c>
    </row>
    <row r="75" spans="1:8" s="42" customFormat="1" ht="11.25" customHeight="1" x14ac:dyDescent="0.2">
      <c r="A75" s="65" t="s">
        <v>70</v>
      </c>
      <c r="B75" s="11">
        <v>4317.576</v>
      </c>
      <c r="C75" s="11">
        <v>4258.9464000000007</v>
      </c>
      <c r="D75" s="11">
        <v>48.161360000000002</v>
      </c>
      <c r="E75" s="11">
        <f t="shared" si="28"/>
        <v>4307.1077600000008</v>
      </c>
      <c r="F75" s="11">
        <f>B75-E75</f>
        <v>10.468239999999241</v>
      </c>
      <c r="G75" s="11">
        <f>B75-C75</f>
        <v>58.6295999999993</v>
      </c>
      <c r="H75" s="6">
        <f t="shared" si="29"/>
        <v>99.757543584641027</v>
      </c>
    </row>
    <row r="76" spans="1:8" s="42" customFormat="1" ht="11.25" customHeight="1" x14ac:dyDescent="0.2">
      <c r="A76" s="65" t="s">
        <v>71</v>
      </c>
      <c r="B76" s="11">
        <v>24069.817999999992</v>
      </c>
      <c r="C76" s="11">
        <v>22475.560100000002</v>
      </c>
      <c r="D76" s="11">
        <v>0</v>
      </c>
      <c r="E76" s="11">
        <f t="shared" si="28"/>
        <v>22475.560100000002</v>
      </c>
      <c r="F76" s="11">
        <f>B76-E76</f>
        <v>1594.2578999999896</v>
      </c>
      <c r="G76" s="11">
        <f>B76-C76</f>
        <v>1594.2578999999896</v>
      </c>
      <c r="H76" s="6">
        <f t="shared" si="29"/>
        <v>93.376526984956882</v>
      </c>
    </row>
    <row r="77" spans="1:8" s="42" customFormat="1" ht="11.25" customHeight="1" x14ac:dyDescent="0.2">
      <c r="A77" s="65" t="s">
        <v>295</v>
      </c>
      <c r="B77" s="11">
        <v>35242</v>
      </c>
      <c r="C77" s="11">
        <v>29814.7268</v>
      </c>
      <c r="D77" s="11">
        <v>37.213389999999997</v>
      </c>
      <c r="E77" s="11">
        <f t="shared" si="28"/>
        <v>29851.940190000001</v>
      </c>
      <c r="F77" s="11">
        <f>B77-E77</f>
        <v>5390.0598099999988</v>
      </c>
      <c r="G77" s="11">
        <f>B77-C77</f>
        <v>5427.2731999999996</v>
      </c>
      <c r="H77" s="6">
        <f t="shared" si="29"/>
        <v>84.705579110152655</v>
      </c>
    </row>
    <row r="78" spans="1:8" s="42" customFormat="1" ht="11.25" customHeight="1" x14ac:dyDescent="0.2">
      <c r="A78" s="65"/>
      <c r="B78" s="8"/>
      <c r="C78" s="8"/>
      <c r="D78" s="8"/>
      <c r="E78" s="8"/>
      <c r="F78" s="8"/>
      <c r="G78" s="8"/>
      <c r="H78" s="6" t="str">
        <f t="shared" si="29"/>
        <v/>
      </c>
    </row>
    <row r="79" spans="1:8" s="42" customFormat="1" ht="11.25" customHeight="1" x14ac:dyDescent="0.2">
      <c r="A79" s="63" t="s">
        <v>72</v>
      </c>
      <c r="B79" s="9">
        <f>SUM(B80:B82)</f>
        <v>219881659.07095003</v>
      </c>
      <c r="C79" s="9">
        <f>SUM(C80:C82)</f>
        <v>211872519.14779001</v>
      </c>
      <c r="D79" s="9">
        <f>SUM(D80:D82)</f>
        <v>4932206.7972900011</v>
      </c>
      <c r="E79" s="14">
        <f t="shared" ref="E79:G79" si="30">SUM(E80:E82)</f>
        <v>216804725.94508001</v>
      </c>
      <c r="F79" s="14">
        <f t="shared" si="30"/>
        <v>3076933.1258700197</v>
      </c>
      <c r="G79" s="14">
        <f t="shared" si="30"/>
        <v>8009139.9231600333</v>
      </c>
      <c r="H79" s="6">
        <f t="shared" si="29"/>
        <v>98.600641300019859</v>
      </c>
    </row>
    <row r="80" spans="1:8" s="42" customFormat="1" ht="11.25" customHeight="1" x14ac:dyDescent="0.2">
      <c r="A80" s="65" t="s">
        <v>73</v>
      </c>
      <c r="B80" s="11">
        <v>219369106.05695003</v>
      </c>
      <c r="C80" s="11">
        <v>211462826.97022</v>
      </c>
      <c r="D80" s="11">
        <v>4919514.4824100006</v>
      </c>
      <c r="E80" s="11">
        <f t="shared" ref="E80:E82" si="31">C80+D80</f>
        <v>216382341.45263001</v>
      </c>
      <c r="F80" s="11">
        <f>B80-E80</f>
        <v>2986764.6043200195</v>
      </c>
      <c r="G80" s="11">
        <f>B80-C80</f>
        <v>7906279.0867300332</v>
      </c>
      <c r="H80" s="6">
        <f t="shared" si="29"/>
        <v>98.638475281225496</v>
      </c>
    </row>
    <row r="81" spans="1:8" s="42" customFormat="1" ht="11.25" customHeight="1" x14ac:dyDescent="0.2">
      <c r="A81" s="65" t="s">
        <v>74</v>
      </c>
      <c r="B81" s="11">
        <v>460965.01400000008</v>
      </c>
      <c r="C81" s="11">
        <v>368285.62977</v>
      </c>
      <c r="D81" s="11">
        <v>12692.314880000002</v>
      </c>
      <c r="E81" s="11">
        <f t="shared" si="31"/>
        <v>380977.94465000002</v>
      </c>
      <c r="F81" s="11">
        <f>B81-E81</f>
        <v>79987.069350000063</v>
      </c>
      <c r="G81" s="11">
        <f>B81-C81</f>
        <v>92679.384230000083</v>
      </c>
      <c r="H81" s="6">
        <f t="shared" si="29"/>
        <v>82.647908860606051</v>
      </c>
    </row>
    <row r="82" spans="1:8" s="42" customFormat="1" ht="11.25" customHeight="1" x14ac:dyDescent="0.2">
      <c r="A82" s="65" t="s">
        <v>313</v>
      </c>
      <c r="B82" s="11">
        <v>51588</v>
      </c>
      <c r="C82" s="11">
        <v>41406.5478</v>
      </c>
      <c r="D82" s="11">
        <v>0</v>
      </c>
      <c r="E82" s="11">
        <f t="shared" si="31"/>
        <v>41406.5478</v>
      </c>
      <c r="F82" s="11">
        <f>B82-E82</f>
        <v>10181.4522</v>
      </c>
      <c r="G82" s="11">
        <f>B82-C82</f>
        <v>10181.4522</v>
      </c>
      <c r="H82" s="6">
        <f t="shared" si="29"/>
        <v>80.26391370086067</v>
      </c>
    </row>
    <row r="83" spans="1:8" s="42" customFormat="1" ht="11.25" customHeight="1" x14ac:dyDescent="0.2">
      <c r="A83" s="65"/>
      <c r="B83" s="8"/>
      <c r="C83" s="8"/>
      <c r="D83" s="8"/>
      <c r="E83" s="8"/>
      <c r="F83" s="8"/>
      <c r="G83" s="8"/>
      <c r="H83" s="6" t="str">
        <f t="shared" si="29"/>
        <v/>
      </c>
    </row>
    <row r="84" spans="1:8" s="42" customFormat="1" ht="11.25" customHeight="1" x14ac:dyDescent="0.2">
      <c r="A84" s="63" t="s">
        <v>277</v>
      </c>
      <c r="B84" s="9">
        <f t="shared" ref="B84:G84" si="32">+B85+B86</f>
        <v>1563512.8844600003</v>
      </c>
      <c r="C84" s="9">
        <f t="shared" si="32"/>
        <v>1441152.4066900001</v>
      </c>
      <c r="D84" s="9">
        <f t="shared" si="32"/>
        <v>6863.4642100000001</v>
      </c>
      <c r="E84" s="14">
        <f t="shared" si="32"/>
        <v>1448015.8709</v>
      </c>
      <c r="F84" s="14">
        <f t="shared" si="32"/>
        <v>115497.01356000011</v>
      </c>
      <c r="G84" s="14">
        <f t="shared" si="32"/>
        <v>122360.47777000006</v>
      </c>
      <c r="H84" s="6">
        <f t="shared" si="29"/>
        <v>92.612979738898019</v>
      </c>
    </row>
    <row r="85" spans="1:8" s="42" customFormat="1" ht="11.25" customHeight="1" x14ac:dyDescent="0.2">
      <c r="A85" s="65" t="s">
        <v>41</v>
      </c>
      <c r="B85" s="11">
        <v>1060859.4560000002</v>
      </c>
      <c r="C85" s="11">
        <v>987469.52939000027</v>
      </c>
      <c r="D85" s="11">
        <v>3999.8470299999999</v>
      </c>
      <c r="E85" s="11">
        <f t="shared" ref="E85:E86" si="33">C85+D85</f>
        <v>991469.37642000022</v>
      </c>
      <c r="F85" s="11">
        <f>B85-E85</f>
        <v>69390.07958000002</v>
      </c>
      <c r="G85" s="11">
        <f>B85-C85</f>
        <v>73389.926609999966</v>
      </c>
      <c r="H85" s="6">
        <f t="shared" si="29"/>
        <v>93.459069513162731</v>
      </c>
    </row>
    <row r="86" spans="1:8" s="42" customFormat="1" ht="11.25" customHeight="1" x14ac:dyDescent="0.2">
      <c r="A86" s="65" t="s">
        <v>278</v>
      </c>
      <c r="B86" s="11">
        <v>502653.42845999997</v>
      </c>
      <c r="C86" s="11">
        <v>453682.87729999988</v>
      </c>
      <c r="D86" s="11">
        <v>2863.6171800000006</v>
      </c>
      <c r="E86" s="11">
        <f t="shared" si="33"/>
        <v>456546.49447999988</v>
      </c>
      <c r="F86" s="11">
        <f>B86-E86</f>
        <v>46106.933980000089</v>
      </c>
      <c r="G86" s="11">
        <f>B86-C86</f>
        <v>48970.55116000009</v>
      </c>
      <c r="H86" s="6">
        <f t="shared" si="29"/>
        <v>90.827291455812841</v>
      </c>
    </row>
    <row r="87" spans="1:8" s="42" customFormat="1" ht="11.25" customHeight="1" x14ac:dyDescent="0.2">
      <c r="A87" s="65"/>
      <c r="B87" s="8"/>
      <c r="C87" s="8"/>
      <c r="D87" s="8"/>
      <c r="E87" s="8"/>
      <c r="F87" s="8"/>
      <c r="G87" s="8"/>
      <c r="H87" s="6" t="str">
        <f t="shared" si="29"/>
        <v/>
      </c>
    </row>
    <row r="88" spans="1:8" s="42" customFormat="1" ht="11.25" customHeight="1" x14ac:dyDescent="0.2">
      <c r="A88" s="63" t="s">
        <v>203</v>
      </c>
      <c r="B88" s="9">
        <f t="shared" ref="B88:C88" si="34">SUM(B89:B92)</f>
        <v>12351944.63326</v>
      </c>
      <c r="C88" s="9">
        <f t="shared" si="34"/>
        <v>5065931.9686999992</v>
      </c>
      <c r="D88" s="9">
        <f t="shared" ref="D88:G88" si="35">SUM(D89:D92)</f>
        <v>142652.55643000003</v>
      </c>
      <c r="E88" s="14">
        <f t="shared" si="35"/>
        <v>5208584.525129999</v>
      </c>
      <c r="F88" s="14">
        <f t="shared" si="35"/>
        <v>7143360.1081300005</v>
      </c>
      <c r="G88" s="14">
        <f t="shared" si="35"/>
        <v>7286012.6645600013</v>
      </c>
      <c r="H88" s="6">
        <f t="shared" si="29"/>
        <v>42.168133680788024</v>
      </c>
    </row>
    <row r="89" spans="1:8" s="42" customFormat="1" ht="11.25" customHeight="1" x14ac:dyDescent="0.2">
      <c r="A89" s="65" t="s">
        <v>44</v>
      </c>
      <c r="B89" s="11">
        <v>10924208.239260001</v>
      </c>
      <c r="C89" s="11">
        <v>3808662.1845399998</v>
      </c>
      <c r="D89" s="11">
        <v>134103.29896000001</v>
      </c>
      <c r="E89" s="11">
        <f t="shared" ref="E89:E92" si="36">C89+D89</f>
        <v>3942765.4834999996</v>
      </c>
      <c r="F89" s="11">
        <f>B89-E89</f>
        <v>6981442.755760001</v>
      </c>
      <c r="G89" s="11">
        <f>B89-C89</f>
        <v>7115546.0547200013</v>
      </c>
      <c r="H89" s="6">
        <f t="shared" si="29"/>
        <v>36.092002249923056</v>
      </c>
    </row>
    <row r="90" spans="1:8" s="42" customFormat="1" ht="11.25" customHeight="1" x14ac:dyDescent="0.2">
      <c r="A90" s="65" t="s">
        <v>204</v>
      </c>
      <c r="B90" s="11">
        <v>408170.70299999998</v>
      </c>
      <c r="C90" s="11">
        <v>263725.51055000001</v>
      </c>
      <c r="D90" s="11">
        <v>1229.71281</v>
      </c>
      <c r="E90" s="11">
        <f t="shared" si="36"/>
        <v>264955.22336</v>
      </c>
      <c r="F90" s="11">
        <f>B90-E90</f>
        <v>143215.47963999998</v>
      </c>
      <c r="G90" s="11">
        <f>B90-C90</f>
        <v>144445.19244999997</v>
      </c>
      <c r="H90" s="6">
        <f t="shared" si="29"/>
        <v>64.912846858585056</v>
      </c>
    </row>
    <row r="91" spans="1:8" s="42" customFormat="1" ht="11.25" customHeight="1" x14ac:dyDescent="0.2">
      <c r="A91" s="65" t="s">
        <v>205</v>
      </c>
      <c r="B91" s="11">
        <v>266101.81700000004</v>
      </c>
      <c r="C91" s="11">
        <v>265934.69282</v>
      </c>
      <c r="D91" s="11">
        <v>161.53763000000001</v>
      </c>
      <c r="E91" s="11">
        <f t="shared" si="36"/>
        <v>266096.23044999997</v>
      </c>
      <c r="F91" s="11">
        <f>B91-E91</f>
        <v>5.586550000065472</v>
      </c>
      <c r="G91" s="11">
        <f>B91-C91</f>
        <v>167.12418000004254</v>
      </c>
      <c r="H91" s="6">
        <f t="shared" si="29"/>
        <v>99.99790059682303</v>
      </c>
    </row>
    <row r="92" spans="1:8" s="42" customFormat="1" ht="11.25" customHeight="1" x14ac:dyDescent="0.2">
      <c r="A92" s="65" t="s">
        <v>206</v>
      </c>
      <c r="B92" s="11">
        <v>753463.8740000003</v>
      </c>
      <c r="C92" s="11">
        <v>727609.58079000004</v>
      </c>
      <c r="D92" s="11">
        <v>7158.0070300000007</v>
      </c>
      <c r="E92" s="11">
        <f t="shared" si="36"/>
        <v>734767.58782000002</v>
      </c>
      <c r="F92" s="11">
        <f>B92-E92</f>
        <v>18696.286180000287</v>
      </c>
      <c r="G92" s="11">
        <f>B92-C92</f>
        <v>25854.293210000265</v>
      </c>
      <c r="H92" s="6">
        <f t="shared" si="29"/>
        <v>97.518622083266564</v>
      </c>
    </row>
    <row r="93" spans="1:8" s="42" customFormat="1" ht="11.25" customHeight="1" x14ac:dyDescent="0.25">
      <c r="A93" s="13"/>
      <c r="B93" s="11"/>
      <c r="C93" s="7"/>
      <c r="D93" s="11"/>
      <c r="E93" s="7"/>
      <c r="F93" s="7"/>
      <c r="G93" s="7"/>
      <c r="H93" s="6"/>
    </row>
    <row r="94" spans="1:8" s="42" customFormat="1" ht="11.25" customHeight="1" x14ac:dyDescent="0.2">
      <c r="A94" s="63" t="s">
        <v>75</v>
      </c>
      <c r="B94" s="9">
        <f t="shared" ref="B94:C94" si="37">SUM(B95:B104)</f>
        <v>315994567.43142998</v>
      </c>
      <c r="C94" s="9">
        <f t="shared" si="37"/>
        <v>314742159.25198001</v>
      </c>
      <c r="D94" s="9">
        <f t="shared" ref="D94:G94" si="38">SUM(D95:D104)</f>
        <v>702016.12802999991</v>
      </c>
      <c r="E94" s="14">
        <f t="shared" si="38"/>
        <v>315444175.38001007</v>
      </c>
      <c r="F94" s="14">
        <f t="shared" si="38"/>
        <v>550392.05141990958</v>
      </c>
      <c r="G94" s="14">
        <f t="shared" si="38"/>
        <v>1252408.1794499138</v>
      </c>
      <c r="H94" s="6">
        <f t="shared" ref="H94:H126" si="39">IFERROR(E94/B94*100,"")</f>
        <v>99.825822305777663</v>
      </c>
    </row>
    <row r="95" spans="1:8" s="42" customFormat="1" ht="11.25" customHeight="1" x14ac:dyDescent="0.2">
      <c r="A95" s="65" t="s">
        <v>59</v>
      </c>
      <c r="B95" s="11">
        <v>7995124.1574800014</v>
      </c>
      <c r="C95" s="11">
        <v>7397574.931330001</v>
      </c>
      <c r="D95" s="11">
        <v>483204.82881999994</v>
      </c>
      <c r="E95" s="11">
        <f t="shared" ref="E95:E104" si="40">C95+D95</f>
        <v>7880779.7601500005</v>
      </c>
      <c r="F95" s="11">
        <f t="shared" ref="F95:F104" si="41">B95-E95</f>
        <v>114344.397330001</v>
      </c>
      <c r="G95" s="11">
        <f t="shared" ref="G95:G104" si="42">B95-C95</f>
        <v>597549.22615000047</v>
      </c>
      <c r="H95" s="6">
        <f t="shared" si="39"/>
        <v>98.56982336887134</v>
      </c>
    </row>
    <row r="96" spans="1:8" s="42" customFormat="1" ht="11.25" customHeight="1" x14ac:dyDescent="0.2">
      <c r="A96" s="65" t="s">
        <v>76</v>
      </c>
      <c r="B96" s="11">
        <v>34005568.646740012</v>
      </c>
      <c r="C96" s="11">
        <v>33925764.673379995</v>
      </c>
      <c r="D96" s="11">
        <v>46334.278209999997</v>
      </c>
      <c r="E96" s="11">
        <f t="shared" si="40"/>
        <v>33972098.951589994</v>
      </c>
      <c r="F96" s="11">
        <f t="shared" si="41"/>
        <v>33469.695150017738</v>
      </c>
      <c r="G96" s="11">
        <f t="shared" si="42"/>
        <v>79803.973360016942</v>
      </c>
      <c r="H96" s="6">
        <f t="shared" si="39"/>
        <v>99.901575840422751</v>
      </c>
    </row>
    <row r="97" spans="1:8" s="42" customFormat="1" ht="11.25" customHeight="1" x14ac:dyDescent="0.2">
      <c r="A97" s="65" t="s">
        <v>77</v>
      </c>
      <c r="B97" s="11">
        <v>23935119.528000005</v>
      </c>
      <c r="C97" s="11">
        <v>23616599.516359992</v>
      </c>
      <c r="D97" s="11">
        <v>82008.683049999992</v>
      </c>
      <c r="E97" s="11">
        <f t="shared" si="40"/>
        <v>23698608.199409992</v>
      </c>
      <c r="F97" s="11">
        <f t="shared" si="41"/>
        <v>236511.32859001309</v>
      </c>
      <c r="G97" s="11">
        <f t="shared" si="42"/>
        <v>318520.01164001226</v>
      </c>
      <c r="H97" s="6">
        <f t="shared" si="39"/>
        <v>99.01186485276024</v>
      </c>
    </row>
    <row r="98" spans="1:8" s="42" customFormat="1" ht="11.25" customHeight="1" x14ac:dyDescent="0.2">
      <c r="A98" s="65" t="s">
        <v>78</v>
      </c>
      <c r="B98" s="11">
        <v>239094.95699999999</v>
      </c>
      <c r="C98" s="11">
        <v>223221.1966</v>
      </c>
      <c r="D98" s="11">
        <v>922.75684000000001</v>
      </c>
      <c r="E98" s="11">
        <f t="shared" si="40"/>
        <v>224143.95343999998</v>
      </c>
      <c r="F98" s="11">
        <f t="shared" si="41"/>
        <v>14951.003560000012</v>
      </c>
      <c r="G98" s="11">
        <f t="shared" si="42"/>
        <v>15873.760399999999</v>
      </c>
      <c r="H98" s="6">
        <f t="shared" si="39"/>
        <v>93.746834417758123</v>
      </c>
    </row>
    <row r="99" spans="1:8" s="42" customFormat="1" ht="11.25" customHeight="1" x14ac:dyDescent="0.2">
      <c r="A99" s="65" t="s">
        <v>79</v>
      </c>
      <c r="B99" s="11">
        <v>5266151.6790000014</v>
      </c>
      <c r="C99" s="11">
        <v>5173355.9484599987</v>
      </c>
      <c r="D99" s="11">
        <v>17207.267210000002</v>
      </c>
      <c r="E99" s="11">
        <f t="shared" si="40"/>
        <v>5190563.2156699989</v>
      </c>
      <c r="F99" s="11">
        <f t="shared" si="41"/>
        <v>75588.463330002502</v>
      </c>
      <c r="G99" s="11">
        <f t="shared" si="42"/>
        <v>92795.730540002696</v>
      </c>
      <c r="H99" s="6">
        <f t="shared" si="39"/>
        <v>98.564635659253241</v>
      </c>
    </row>
    <row r="100" spans="1:8" s="42" customFormat="1" ht="11.25" customHeight="1" x14ac:dyDescent="0.2">
      <c r="A100" s="65" t="s">
        <v>80</v>
      </c>
      <c r="B100" s="11">
        <v>242647600.90420991</v>
      </c>
      <c r="C100" s="11">
        <v>242552486.46085003</v>
      </c>
      <c r="D100" s="11">
        <v>68062.636459999965</v>
      </c>
      <c r="E100" s="11">
        <f t="shared" si="40"/>
        <v>242620549.09731004</v>
      </c>
      <c r="F100" s="11">
        <f t="shared" si="41"/>
        <v>27051.806899875402</v>
      </c>
      <c r="G100" s="11">
        <f t="shared" si="42"/>
        <v>95114.443359881639</v>
      </c>
      <c r="H100" s="6">
        <f t="shared" si="39"/>
        <v>99.988851401456657</v>
      </c>
    </row>
    <row r="101" spans="1:8" s="42" customFormat="1" ht="11.25" customHeight="1" x14ac:dyDescent="0.2">
      <c r="A101" s="65" t="s">
        <v>81</v>
      </c>
      <c r="B101" s="11">
        <v>738595.37999999989</v>
      </c>
      <c r="C101" s="11">
        <v>726018.12763</v>
      </c>
      <c r="D101" s="11">
        <v>188.17983999999998</v>
      </c>
      <c r="E101" s="11">
        <f t="shared" si="40"/>
        <v>726206.30747</v>
      </c>
      <c r="F101" s="11">
        <f t="shared" si="41"/>
        <v>12389.072529999889</v>
      </c>
      <c r="G101" s="11">
        <f t="shared" si="42"/>
        <v>12577.252369999886</v>
      </c>
      <c r="H101" s="6">
        <f t="shared" si="39"/>
        <v>98.322617110061003</v>
      </c>
    </row>
    <row r="102" spans="1:8" s="42" customFormat="1" ht="11.25" customHeight="1" x14ac:dyDescent="0.2">
      <c r="A102" s="65" t="s">
        <v>215</v>
      </c>
      <c r="B102" s="11">
        <v>832266.34299999988</v>
      </c>
      <c r="C102" s="11">
        <v>832249.64207000006</v>
      </c>
      <c r="D102" s="11">
        <v>8.5944000000000003</v>
      </c>
      <c r="E102" s="11">
        <f t="shared" si="40"/>
        <v>832258.23647</v>
      </c>
      <c r="F102" s="11">
        <f t="shared" si="41"/>
        <v>8.1065299998736009</v>
      </c>
      <c r="G102" s="11">
        <f t="shared" si="42"/>
        <v>16.700929999817163</v>
      </c>
      <c r="H102" s="6">
        <f t="shared" si="39"/>
        <v>99.999025969262362</v>
      </c>
    </row>
    <row r="103" spans="1:8" s="42" customFormat="1" ht="11.25" customHeight="1" x14ac:dyDescent="0.2">
      <c r="A103" s="65" t="s">
        <v>216</v>
      </c>
      <c r="B103" s="11">
        <v>156736.79400000002</v>
      </c>
      <c r="C103" s="11">
        <v>150516.82772</v>
      </c>
      <c r="D103" s="11">
        <v>3814.7685000000001</v>
      </c>
      <c r="E103" s="11">
        <f t="shared" si="40"/>
        <v>154331.59622000001</v>
      </c>
      <c r="F103" s="11">
        <f t="shared" si="41"/>
        <v>2405.1977800000168</v>
      </c>
      <c r="G103" s="11">
        <f t="shared" si="42"/>
        <v>6219.9662800000224</v>
      </c>
      <c r="H103" s="6">
        <f t="shared" si="39"/>
        <v>98.465454269786818</v>
      </c>
    </row>
    <row r="104" spans="1:8" s="42" customFormat="1" ht="11.25" customHeight="1" x14ac:dyDescent="0.2">
      <c r="A104" s="65" t="s">
        <v>134</v>
      </c>
      <c r="B104" s="11">
        <v>178309.04200000002</v>
      </c>
      <c r="C104" s="11">
        <v>144371.92758000002</v>
      </c>
      <c r="D104" s="11">
        <v>264.13470000000001</v>
      </c>
      <c r="E104" s="11">
        <f t="shared" si="40"/>
        <v>144636.06228000001</v>
      </c>
      <c r="F104" s="11">
        <f t="shared" si="41"/>
        <v>33672.979720000003</v>
      </c>
      <c r="G104" s="11">
        <f t="shared" si="42"/>
        <v>33937.114419999998</v>
      </c>
      <c r="H104" s="6">
        <f t="shared" si="39"/>
        <v>81.115382965267685</v>
      </c>
    </row>
    <row r="105" spans="1:8" s="42" customFormat="1" ht="11.25" customHeight="1" x14ac:dyDescent="0.2">
      <c r="A105" s="65"/>
      <c r="B105" s="11"/>
      <c r="C105" s="7"/>
      <c r="D105" s="11"/>
      <c r="E105" s="7"/>
      <c r="F105" s="7"/>
      <c r="G105" s="7"/>
      <c r="H105" s="6" t="str">
        <f t="shared" si="39"/>
        <v/>
      </c>
    </row>
    <row r="106" spans="1:8" s="42" customFormat="1" ht="11.25" customHeight="1" x14ac:dyDescent="0.2">
      <c r="A106" s="63" t="s">
        <v>82</v>
      </c>
      <c r="B106" s="14">
        <f>SUM(B107:B117)</f>
        <v>32021757.917000003</v>
      </c>
      <c r="C106" s="14">
        <f>SUM(C107:C117)</f>
        <v>30687274.735939991</v>
      </c>
      <c r="D106" s="14">
        <f>SUM(D107:D117)</f>
        <v>422934.7634600001</v>
      </c>
      <c r="E106" s="14">
        <f t="shared" ref="E106:G106" si="43">SUM(E107:E117)</f>
        <v>31110209.49939999</v>
      </c>
      <c r="F106" s="14">
        <f t="shared" si="43"/>
        <v>911548.4176000054</v>
      </c>
      <c r="G106" s="14">
        <f t="shared" si="43"/>
        <v>1334483.1810600054</v>
      </c>
      <c r="H106" s="6">
        <f t="shared" si="39"/>
        <v>97.153346733921552</v>
      </c>
    </row>
    <row r="107" spans="1:8" s="42" customFormat="1" ht="11.25" customHeight="1" x14ac:dyDescent="0.2">
      <c r="A107" s="65" t="s">
        <v>32</v>
      </c>
      <c r="B107" s="11">
        <v>10759116.258000001</v>
      </c>
      <c r="C107" s="11">
        <v>10061099.485809999</v>
      </c>
      <c r="D107" s="11">
        <v>134462.43466999999</v>
      </c>
      <c r="E107" s="11">
        <f t="shared" ref="E107:E117" si="44">C107+D107</f>
        <v>10195561.920479998</v>
      </c>
      <c r="F107" s="11">
        <f t="shared" ref="F107:F117" si="45">B107-E107</f>
        <v>563554.33752000332</v>
      </c>
      <c r="G107" s="11">
        <f t="shared" ref="G107:G117" si="46">B107-C107</f>
        <v>698016.77219000272</v>
      </c>
      <c r="H107" s="6">
        <f t="shared" si="39"/>
        <v>94.762075954881794</v>
      </c>
    </row>
    <row r="108" spans="1:8" s="42" customFormat="1" ht="11.25" customHeight="1" x14ac:dyDescent="0.2">
      <c r="A108" s="65" t="s">
        <v>83</v>
      </c>
      <c r="B108" s="11">
        <v>6093280.6289999997</v>
      </c>
      <c r="C108" s="11">
        <v>6055578.6183599997</v>
      </c>
      <c r="D108" s="11">
        <v>15204.48804</v>
      </c>
      <c r="E108" s="11">
        <f t="shared" si="44"/>
        <v>6070783.1063999999</v>
      </c>
      <c r="F108" s="11">
        <f t="shared" si="45"/>
        <v>22497.522599999793</v>
      </c>
      <c r="G108" s="11">
        <f t="shared" si="46"/>
        <v>37702.010639999993</v>
      </c>
      <c r="H108" s="6">
        <f t="shared" si="39"/>
        <v>99.630781446485059</v>
      </c>
    </row>
    <row r="109" spans="1:8" s="42" customFormat="1" ht="11.25" customHeight="1" x14ac:dyDescent="0.2">
      <c r="A109" s="65" t="s">
        <v>84</v>
      </c>
      <c r="B109" s="11">
        <v>1872763.294</v>
      </c>
      <c r="C109" s="11">
        <v>1861903.4964300001</v>
      </c>
      <c r="D109" s="11">
        <v>3458.0056199999999</v>
      </c>
      <c r="E109" s="11">
        <f t="shared" si="44"/>
        <v>1865361.50205</v>
      </c>
      <c r="F109" s="11">
        <f t="shared" si="45"/>
        <v>7401.7919499999844</v>
      </c>
      <c r="G109" s="11">
        <f t="shared" si="46"/>
        <v>10859.797569999937</v>
      </c>
      <c r="H109" s="6">
        <f t="shared" si="39"/>
        <v>99.604766284467772</v>
      </c>
    </row>
    <row r="110" spans="1:8" s="42" customFormat="1" ht="11.25" customHeight="1" x14ac:dyDescent="0.2">
      <c r="A110" s="65" t="s">
        <v>85</v>
      </c>
      <c r="B110" s="11">
        <v>2153319.8420000002</v>
      </c>
      <c r="C110" s="11">
        <v>1839187.13258</v>
      </c>
      <c r="D110" s="11">
        <v>222330.64199999999</v>
      </c>
      <c r="E110" s="11">
        <f t="shared" si="44"/>
        <v>2061517.77458</v>
      </c>
      <c r="F110" s="11">
        <f t="shared" si="45"/>
        <v>91802.06742000021</v>
      </c>
      <c r="G110" s="11">
        <f t="shared" si="46"/>
        <v>314132.7094200002</v>
      </c>
      <c r="H110" s="6">
        <f t="shared" si="39"/>
        <v>95.736719384207476</v>
      </c>
    </row>
    <row r="111" spans="1:8" s="42" customFormat="1" ht="11.25" customHeight="1" x14ac:dyDescent="0.2">
      <c r="A111" s="65" t="s">
        <v>86</v>
      </c>
      <c r="B111" s="11">
        <v>2517177.0260000001</v>
      </c>
      <c r="C111" s="11">
        <v>2455636.6493099998</v>
      </c>
      <c r="D111" s="11">
        <v>25219.875889999999</v>
      </c>
      <c r="E111" s="11">
        <f t="shared" si="44"/>
        <v>2480856.5251999996</v>
      </c>
      <c r="F111" s="11">
        <f t="shared" si="45"/>
        <v>36320.500800000504</v>
      </c>
      <c r="G111" s="11">
        <f t="shared" si="46"/>
        <v>61540.376690000296</v>
      </c>
      <c r="H111" s="6">
        <f t="shared" si="39"/>
        <v>98.557093902222817</v>
      </c>
    </row>
    <row r="112" spans="1:8" s="42" customFormat="1" ht="11.25" customHeight="1" x14ac:dyDescent="0.2">
      <c r="A112" s="65" t="s">
        <v>87</v>
      </c>
      <c r="B112" s="11">
        <v>278899.62700000004</v>
      </c>
      <c r="C112" s="11">
        <v>251632.02562</v>
      </c>
      <c r="D112" s="11">
        <v>978.84706999999992</v>
      </c>
      <c r="E112" s="11">
        <f t="shared" si="44"/>
        <v>252610.87268999999</v>
      </c>
      <c r="F112" s="11">
        <f t="shared" si="45"/>
        <v>26288.754310000048</v>
      </c>
      <c r="G112" s="11">
        <f t="shared" si="46"/>
        <v>27267.601380000036</v>
      </c>
      <c r="H112" s="6">
        <f t="shared" si="39"/>
        <v>90.574116361224085</v>
      </c>
    </row>
    <row r="113" spans="1:8" s="42" customFormat="1" ht="11.25" customHeight="1" x14ac:dyDescent="0.2">
      <c r="A113" s="65" t="s">
        <v>88</v>
      </c>
      <c r="B113" s="11">
        <v>1490503.6940000001</v>
      </c>
      <c r="C113" s="11">
        <v>1379936.6290899999</v>
      </c>
      <c r="D113" s="11">
        <v>6376.7132499999998</v>
      </c>
      <c r="E113" s="11">
        <f t="shared" si="44"/>
        <v>1386313.34234</v>
      </c>
      <c r="F113" s="11">
        <f t="shared" si="45"/>
        <v>104190.35166000016</v>
      </c>
      <c r="G113" s="11">
        <f t="shared" si="46"/>
        <v>110567.06491000019</v>
      </c>
      <c r="H113" s="6">
        <f t="shared" si="39"/>
        <v>93.009722010122033</v>
      </c>
    </row>
    <row r="114" spans="1:8" s="42" customFormat="1" ht="11.25" customHeight="1" x14ac:dyDescent="0.2">
      <c r="A114" s="65" t="s">
        <v>89</v>
      </c>
      <c r="B114" s="11">
        <v>990712.80699999607</v>
      </c>
      <c r="C114" s="11">
        <v>943262.73163999454</v>
      </c>
      <c r="D114" s="11">
        <v>5114.4370000000508</v>
      </c>
      <c r="E114" s="11">
        <f t="shared" si="44"/>
        <v>948377.16863999458</v>
      </c>
      <c r="F114" s="11">
        <f t="shared" si="45"/>
        <v>42335.638360001496</v>
      </c>
      <c r="G114" s="11">
        <f t="shared" si="46"/>
        <v>47450.07536000153</v>
      </c>
      <c r="H114" s="6">
        <f t="shared" si="39"/>
        <v>95.726749663386386</v>
      </c>
    </row>
    <row r="115" spans="1:8" s="42" customFormat="1" ht="11.25" customHeight="1" x14ac:dyDescent="0.2">
      <c r="A115" s="65" t="s">
        <v>90</v>
      </c>
      <c r="B115" s="11">
        <v>198328.201</v>
      </c>
      <c r="C115" s="11">
        <v>184387.45983000001</v>
      </c>
      <c r="D115" s="11">
        <v>4863.0594800000008</v>
      </c>
      <c r="E115" s="11">
        <f t="shared" si="44"/>
        <v>189250.51931</v>
      </c>
      <c r="F115" s="11">
        <f t="shared" si="45"/>
        <v>9077.6816899999976</v>
      </c>
      <c r="G115" s="11">
        <f t="shared" si="46"/>
        <v>13940.741169999994</v>
      </c>
      <c r="H115" s="6">
        <f t="shared" si="39"/>
        <v>95.422899192233373</v>
      </c>
    </row>
    <row r="116" spans="1:8" s="42" customFormat="1" ht="11.25" customHeight="1" x14ac:dyDescent="0.2">
      <c r="A116" s="65" t="s">
        <v>91</v>
      </c>
      <c r="B116" s="11">
        <v>5570444.8310000002</v>
      </c>
      <c r="C116" s="11">
        <v>5565616.7449599998</v>
      </c>
      <c r="D116" s="11">
        <v>4828.0860400000001</v>
      </c>
      <c r="E116" s="11">
        <f t="shared" si="44"/>
        <v>5570444.8310000002</v>
      </c>
      <c r="F116" s="11">
        <f t="shared" si="45"/>
        <v>0</v>
      </c>
      <c r="G116" s="11">
        <f t="shared" si="46"/>
        <v>4828.0860400004312</v>
      </c>
      <c r="H116" s="6">
        <f t="shared" si="39"/>
        <v>100</v>
      </c>
    </row>
    <row r="117" spans="1:8" s="42" customFormat="1" ht="11.25" customHeight="1" x14ac:dyDescent="0.2">
      <c r="A117" s="65" t="s">
        <v>314</v>
      </c>
      <c r="B117" s="11">
        <v>97211.707999999984</v>
      </c>
      <c r="C117" s="11">
        <v>89033.762310000006</v>
      </c>
      <c r="D117" s="11">
        <v>98.174399999999991</v>
      </c>
      <c r="E117" s="11">
        <f t="shared" si="44"/>
        <v>89131.936710000009</v>
      </c>
      <c r="F117" s="11">
        <f t="shared" si="45"/>
        <v>8079.7712899999751</v>
      </c>
      <c r="G117" s="11">
        <f t="shared" si="46"/>
        <v>8177.9456899999786</v>
      </c>
      <c r="H117" s="6">
        <f t="shared" si="39"/>
        <v>91.688479241615653</v>
      </c>
    </row>
    <row r="118" spans="1:8" s="42" customFormat="1" ht="11.25" customHeight="1" x14ac:dyDescent="0.2">
      <c r="A118" s="65"/>
      <c r="B118" s="11"/>
      <c r="C118" s="7"/>
      <c r="D118" s="11"/>
      <c r="E118" s="7"/>
      <c r="F118" s="7"/>
      <c r="G118" s="7"/>
      <c r="H118" s="6" t="str">
        <f t="shared" si="39"/>
        <v/>
      </c>
    </row>
    <row r="119" spans="1:8" s="42" customFormat="1" ht="11.25" customHeight="1" x14ac:dyDescent="0.2">
      <c r="A119" s="63" t="s">
        <v>92</v>
      </c>
      <c r="B119" s="14">
        <f>SUM(B120:B126)</f>
        <v>50720029.517279997</v>
      </c>
      <c r="C119" s="14">
        <f>SUM(C120:C126)</f>
        <v>45637531.520169996</v>
      </c>
      <c r="D119" s="14">
        <f t="shared" ref="D119:G119" si="47">SUM(D120:D126)</f>
        <v>1119947.0300400001</v>
      </c>
      <c r="E119" s="14">
        <f t="shared" si="47"/>
        <v>46757478.550209999</v>
      </c>
      <c r="F119" s="14">
        <f t="shared" si="47"/>
        <v>3962550.9670700049</v>
      </c>
      <c r="G119" s="14">
        <f t="shared" si="47"/>
        <v>5082497.9971100045</v>
      </c>
      <c r="H119" s="6">
        <f t="shared" si="39"/>
        <v>92.187404059534344</v>
      </c>
    </row>
    <row r="120" spans="1:8" s="42" customFormat="1" ht="11.25" customHeight="1" x14ac:dyDescent="0.2">
      <c r="A120" s="65" t="s">
        <v>32</v>
      </c>
      <c r="B120" s="11">
        <v>29605385.428000007</v>
      </c>
      <c r="C120" s="11">
        <v>25532823.741700001</v>
      </c>
      <c r="D120" s="11">
        <v>1019337.5178</v>
      </c>
      <c r="E120" s="11">
        <f t="shared" ref="E120:E126" si="48">C120+D120</f>
        <v>26552161.259500001</v>
      </c>
      <c r="F120" s="11">
        <f t="shared" ref="F120:F126" si="49">B120-E120</f>
        <v>3053224.1685000062</v>
      </c>
      <c r="G120" s="11">
        <f t="shared" ref="G120:G126" si="50">B120-C120</f>
        <v>4072561.6863000058</v>
      </c>
      <c r="H120" s="6">
        <f t="shared" si="39"/>
        <v>89.686929846174721</v>
      </c>
    </row>
    <row r="121" spans="1:8" s="42" customFormat="1" ht="11.25" customHeight="1" x14ac:dyDescent="0.2">
      <c r="A121" s="65" t="s">
        <v>93</v>
      </c>
      <c r="B121" s="11">
        <v>55796.999999999993</v>
      </c>
      <c r="C121" s="11">
        <v>51809.234520000005</v>
      </c>
      <c r="D121" s="11">
        <v>217.30895000000001</v>
      </c>
      <c r="E121" s="11">
        <f t="shared" si="48"/>
        <v>52026.543470000004</v>
      </c>
      <c r="F121" s="11">
        <f t="shared" si="49"/>
        <v>3770.4565299999886</v>
      </c>
      <c r="G121" s="11">
        <f t="shared" si="50"/>
        <v>3987.7654799999873</v>
      </c>
      <c r="H121" s="6">
        <f t="shared" si="39"/>
        <v>93.242546140473522</v>
      </c>
    </row>
    <row r="122" spans="1:8" s="42" customFormat="1" ht="11.25" customHeight="1" x14ac:dyDescent="0.2">
      <c r="A122" s="65" t="s">
        <v>94</v>
      </c>
      <c r="B122" s="11">
        <v>284921.33999999997</v>
      </c>
      <c r="C122" s="11">
        <v>275385.87306000001</v>
      </c>
      <c r="D122" s="11">
        <v>3112.6780100000005</v>
      </c>
      <c r="E122" s="11">
        <f t="shared" si="48"/>
        <v>278498.55106999999</v>
      </c>
      <c r="F122" s="11">
        <f t="shared" si="49"/>
        <v>6422.7889299999806</v>
      </c>
      <c r="G122" s="11">
        <f t="shared" si="50"/>
        <v>9535.4669399999548</v>
      </c>
      <c r="H122" s="6">
        <f t="shared" si="39"/>
        <v>97.745767681002775</v>
      </c>
    </row>
    <row r="123" spans="1:8" s="42" customFormat="1" ht="11.25" customHeight="1" x14ac:dyDescent="0.2">
      <c r="A123" s="65" t="s">
        <v>95</v>
      </c>
      <c r="B123" s="11">
        <v>1844004.716</v>
      </c>
      <c r="C123" s="11">
        <v>1822346.4290999998</v>
      </c>
      <c r="D123" s="11">
        <v>1975.5609100000001</v>
      </c>
      <c r="E123" s="11">
        <f t="shared" si="48"/>
        <v>1824321.9900099998</v>
      </c>
      <c r="F123" s="11">
        <f t="shared" si="49"/>
        <v>19682.725990000181</v>
      </c>
      <c r="G123" s="11">
        <f t="shared" si="50"/>
        <v>21658.286900000181</v>
      </c>
      <c r="H123" s="6">
        <f t="shared" si="39"/>
        <v>98.932609780266958</v>
      </c>
    </row>
    <row r="124" spans="1:8" s="42" customFormat="1" ht="11.25" customHeight="1" x14ac:dyDescent="0.2">
      <c r="A124" s="65" t="s">
        <v>96</v>
      </c>
      <c r="B124" s="11">
        <v>278908.62247000006</v>
      </c>
      <c r="C124" s="11">
        <v>273600.79969000013</v>
      </c>
      <c r="D124" s="11">
        <v>3738.3562599999996</v>
      </c>
      <c r="E124" s="11">
        <f t="shared" si="48"/>
        <v>277339.1559500001</v>
      </c>
      <c r="F124" s="11">
        <f t="shared" si="49"/>
        <v>1569.4665199999581</v>
      </c>
      <c r="G124" s="11">
        <f t="shared" si="50"/>
        <v>5307.8227799999295</v>
      </c>
      <c r="H124" s="6">
        <f t="shared" si="39"/>
        <v>99.437282897136399</v>
      </c>
    </row>
    <row r="125" spans="1:8" s="42" customFormat="1" ht="11.25" customHeight="1" x14ac:dyDescent="0.2">
      <c r="A125" s="65" t="s">
        <v>97</v>
      </c>
      <c r="B125" s="11">
        <v>1875227.1579999996</v>
      </c>
      <c r="C125" s="11">
        <v>1828316.79226</v>
      </c>
      <c r="D125" s="11">
        <v>1630.5455900000002</v>
      </c>
      <c r="E125" s="11">
        <f t="shared" si="48"/>
        <v>1829947.33785</v>
      </c>
      <c r="F125" s="11">
        <f t="shared" si="49"/>
        <v>45279.820149999578</v>
      </c>
      <c r="G125" s="11">
        <f t="shared" si="50"/>
        <v>46910.365739999572</v>
      </c>
      <c r="H125" s="6">
        <f t="shared" si="39"/>
        <v>97.585368793491014</v>
      </c>
    </row>
    <row r="126" spans="1:8" s="42" customFormat="1" ht="11.25" customHeight="1" x14ac:dyDescent="0.2">
      <c r="A126" s="71" t="s">
        <v>336</v>
      </c>
      <c r="B126" s="11">
        <v>16775785.252809998</v>
      </c>
      <c r="C126" s="11">
        <v>15853248.649839999</v>
      </c>
      <c r="D126" s="11">
        <v>89935.062520000007</v>
      </c>
      <c r="E126" s="11">
        <f t="shared" si="48"/>
        <v>15943183.712359998</v>
      </c>
      <c r="F126" s="11">
        <f t="shared" si="49"/>
        <v>832601.54044999927</v>
      </c>
      <c r="G126" s="11">
        <f t="shared" si="50"/>
        <v>922536.60296999849</v>
      </c>
      <c r="H126" s="6">
        <f t="shared" si="39"/>
        <v>95.03688484382252</v>
      </c>
    </row>
    <row r="127" spans="1:8" s="42" customFormat="1" ht="11.25" customHeight="1" x14ac:dyDescent="0.2">
      <c r="A127" s="65"/>
      <c r="B127" s="11"/>
      <c r="C127" s="11"/>
      <c r="D127" s="11"/>
      <c r="E127" s="11"/>
      <c r="F127" s="11"/>
      <c r="G127" s="11"/>
      <c r="H127" s="6"/>
    </row>
    <row r="128" spans="1:8" s="42" customFormat="1" ht="11.25" customHeight="1" x14ac:dyDescent="0.2">
      <c r="A128" s="63" t="s">
        <v>337</v>
      </c>
      <c r="B128" s="14">
        <f>SUM(B129:B130)</f>
        <v>14746418.192000002</v>
      </c>
      <c r="C128" s="14">
        <f t="shared" ref="C128:D128" si="51">SUM(C129:C130)</f>
        <v>5599986.9003100004</v>
      </c>
      <c r="D128" s="14">
        <f t="shared" si="51"/>
        <v>122076.55129999999</v>
      </c>
      <c r="E128" s="14">
        <f t="shared" ref="E128:G128" si="52">SUM(E129:E130)</f>
        <v>5722063.4516100008</v>
      </c>
      <c r="F128" s="14">
        <f t="shared" si="52"/>
        <v>9024354.740389999</v>
      </c>
      <c r="G128" s="14">
        <f t="shared" si="52"/>
        <v>9146431.2916899994</v>
      </c>
      <c r="H128" s="6">
        <f>IFERROR(E128/B128*100,"")</f>
        <v>38.803073241977131</v>
      </c>
    </row>
    <row r="129" spans="1:8" s="42" customFormat="1" ht="11.25" customHeight="1" x14ac:dyDescent="0.2">
      <c r="A129" s="71" t="s">
        <v>100</v>
      </c>
      <c r="B129" s="11">
        <v>3650097.1920000007</v>
      </c>
      <c r="C129" s="11">
        <v>2814053.1014900003</v>
      </c>
      <c r="D129" s="11">
        <v>25352.38128999999</v>
      </c>
      <c r="E129" s="11">
        <f t="shared" ref="E129:E130" si="53">C129+D129</f>
        <v>2839405.4827800002</v>
      </c>
      <c r="F129" s="11">
        <f>B129-E129</f>
        <v>810691.70922000054</v>
      </c>
      <c r="G129" s="11">
        <f>B129-C129</f>
        <v>836044.09051000047</v>
      </c>
      <c r="H129" s="6">
        <f>IFERROR(E129/B129*100,"")</f>
        <v>77.789859650948159</v>
      </c>
    </row>
    <row r="130" spans="1:8" s="42" customFormat="1" ht="11.25" customHeight="1" x14ac:dyDescent="0.2">
      <c r="A130" s="71" t="s">
        <v>338</v>
      </c>
      <c r="B130" s="11">
        <v>11096321</v>
      </c>
      <c r="C130" s="11">
        <v>2785933.7988200001</v>
      </c>
      <c r="D130" s="11">
        <v>96724.170010000002</v>
      </c>
      <c r="E130" s="11">
        <f t="shared" si="53"/>
        <v>2882657.9688300001</v>
      </c>
      <c r="F130" s="11">
        <f>B130-E130</f>
        <v>8213663.0311699994</v>
      </c>
      <c r="G130" s="11">
        <f>B130-C130</f>
        <v>8310387.2011799999</v>
      </c>
      <c r="H130" s="6">
        <f>IFERROR(E130/B130*100,"")</f>
        <v>25.97850196321826</v>
      </c>
    </row>
    <row r="131" spans="1:8" s="42" customFormat="1" ht="11.25" customHeight="1" x14ac:dyDescent="0.2">
      <c r="A131" s="65"/>
      <c r="B131" s="11"/>
      <c r="C131" s="11"/>
      <c r="D131" s="11"/>
      <c r="E131" s="11"/>
      <c r="F131" s="11"/>
      <c r="G131" s="11"/>
      <c r="H131" s="6"/>
    </row>
    <row r="132" spans="1:8" s="42" customFormat="1" ht="11.25" customHeight="1" x14ac:dyDescent="0.2">
      <c r="A132" s="69" t="s">
        <v>98</v>
      </c>
      <c r="B132" s="14">
        <f t="shared" ref="B132:G132" si="54">+B133+B141</f>
        <v>303728789.09046006</v>
      </c>
      <c r="C132" s="14">
        <f t="shared" ref="C132" si="55">+C133+C141</f>
        <v>295294321.06670004</v>
      </c>
      <c r="D132" s="14">
        <f t="shared" si="54"/>
        <v>2141246.35414</v>
      </c>
      <c r="E132" s="14">
        <f t="shared" si="54"/>
        <v>297435567.42084002</v>
      </c>
      <c r="F132" s="14">
        <f t="shared" si="54"/>
        <v>6293221.6696200361</v>
      </c>
      <c r="G132" s="14">
        <f t="shared" si="54"/>
        <v>8434468.0237600375</v>
      </c>
      <c r="H132" s="6">
        <f t="shared" ref="H132:H163" si="56">IFERROR(E132/B132*100,"")</f>
        <v>97.928012787834305</v>
      </c>
    </row>
    <row r="133" spans="1:8" s="42" customFormat="1" ht="22.5" customHeight="1" x14ac:dyDescent="0.2">
      <c r="A133" s="70" t="s">
        <v>99</v>
      </c>
      <c r="B133" s="14">
        <f t="shared" ref="B133:C133" si="57">SUM(B134:B138)</f>
        <v>17450589.586999997</v>
      </c>
      <c r="C133" s="14">
        <f t="shared" si="57"/>
        <v>16948917.246890001</v>
      </c>
      <c r="D133" s="14">
        <f t="shared" ref="D133:G133" si="58">SUM(D134:D138)</f>
        <v>56342.740720000002</v>
      </c>
      <c r="E133" s="14">
        <f t="shared" si="58"/>
        <v>17005259.987609997</v>
      </c>
      <c r="F133" s="14">
        <f t="shared" si="58"/>
        <v>445329.59938999906</v>
      </c>
      <c r="G133" s="14">
        <f t="shared" si="58"/>
        <v>501672.34010999859</v>
      </c>
      <c r="H133" s="6">
        <f t="shared" si="56"/>
        <v>97.44805413496313</v>
      </c>
    </row>
    <row r="134" spans="1:8" s="42" customFormat="1" ht="11.25" customHeight="1" x14ac:dyDescent="0.2">
      <c r="A134" s="71" t="s">
        <v>100</v>
      </c>
      <c r="B134" s="11">
        <v>1008698.4759999999</v>
      </c>
      <c r="C134" s="11">
        <v>881410.00740999996</v>
      </c>
      <c r="D134" s="11">
        <v>3103.0201000000002</v>
      </c>
      <c r="E134" s="11">
        <f t="shared" ref="E134:E137" si="59">C134+D134</f>
        <v>884513.02750999993</v>
      </c>
      <c r="F134" s="11">
        <f t="shared" ref="F134:F140" si="60">B134-E134</f>
        <v>124185.44848999998</v>
      </c>
      <c r="G134" s="11">
        <f t="shared" ref="G134:G140" si="61">B134-C134</f>
        <v>127288.46858999995</v>
      </c>
      <c r="H134" s="6">
        <f t="shared" si="56"/>
        <v>87.688546037815172</v>
      </c>
    </row>
    <row r="135" spans="1:8" s="42" customFormat="1" ht="11.25" customHeight="1" x14ac:dyDescent="0.2">
      <c r="A135" s="71" t="s">
        <v>101</v>
      </c>
      <c r="B135" s="11">
        <v>1493962.219</v>
      </c>
      <c r="C135" s="11">
        <v>1199893.84329</v>
      </c>
      <c r="D135" s="11">
        <v>8429.0371699999996</v>
      </c>
      <c r="E135" s="11">
        <f t="shared" si="59"/>
        <v>1208322.8804599999</v>
      </c>
      <c r="F135" s="11">
        <f t="shared" si="60"/>
        <v>285639.33854000014</v>
      </c>
      <c r="G135" s="11">
        <f t="shared" si="61"/>
        <v>294068.37571000005</v>
      </c>
      <c r="H135" s="6">
        <f t="shared" si="56"/>
        <v>80.88041752948773</v>
      </c>
    </row>
    <row r="136" spans="1:8" s="42" customFormat="1" ht="11.25" customHeight="1" x14ac:dyDescent="0.2">
      <c r="A136" s="71" t="s">
        <v>102</v>
      </c>
      <c r="B136" s="11">
        <v>134276.32</v>
      </c>
      <c r="C136" s="11">
        <v>126807.10570999999</v>
      </c>
      <c r="D136" s="11">
        <v>485.81045</v>
      </c>
      <c r="E136" s="11">
        <f t="shared" si="59"/>
        <v>127292.91615999999</v>
      </c>
      <c r="F136" s="11">
        <f t="shared" si="60"/>
        <v>6983.4038400000136</v>
      </c>
      <c r="G136" s="11">
        <f t="shared" si="61"/>
        <v>7469.2142900000181</v>
      </c>
      <c r="H136" s="6">
        <f t="shared" si="56"/>
        <v>94.799229052449448</v>
      </c>
    </row>
    <row r="137" spans="1:8" s="42" customFormat="1" ht="11.4" x14ac:dyDescent="0.2">
      <c r="A137" s="71" t="s">
        <v>103</v>
      </c>
      <c r="B137" s="11">
        <v>1551197.0889999997</v>
      </c>
      <c r="C137" s="11">
        <v>1549977.1667500001</v>
      </c>
      <c r="D137" s="11">
        <v>0</v>
      </c>
      <c r="E137" s="11">
        <f t="shared" si="59"/>
        <v>1549977.1667500001</v>
      </c>
      <c r="F137" s="11">
        <f t="shared" si="60"/>
        <v>1219.9222499995958</v>
      </c>
      <c r="G137" s="11">
        <f t="shared" si="61"/>
        <v>1219.9222499995958</v>
      </c>
      <c r="H137" s="6">
        <f t="shared" si="56"/>
        <v>99.921356076629436</v>
      </c>
    </row>
    <row r="138" spans="1:8" s="42" customFormat="1" ht="11.25" customHeight="1" x14ac:dyDescent="0.2">
      <c r="A138" s="70" t="s">
        <v>104</v>
      </c>
      <c r="B138" s="14">
        <f>SUM(B139:B140)</f>
        <v>13262455.482999999</v>
      </c>
      <c r="C138" s="14">
        <f>SUM(C139:C140)</f>
        <v>13190829.12373</v>
      </c>
      <c r="D138" s="14">
        <f>SUM(D139:D140)</f>
        <v>44324.873</v>
      </c>
      <c r="E138" s="14">
        <f t="shared" ref="E138" si="62">SUM(C138:D138)</f>
        <v>13235153.99673</v>
      </c>
      <c r="F138" s="14">
        <f t="shared" si="60"/>
        <v>27301.486269999295</v>
      </c>
      <c r="G138" s="14">
        <f t="shared" si="61"/>
        <v>71626.359269998968</v>
      </c>
      <c r="H138" s="6">
        <f t="shared" si="56"/>
        <v>99.794144558637768</v>
      </c>
    </row>
    <row r="139" spans="1:8" s="42" customFormat="1" ht="11.25" customHeight="1" x14ac:dyDescent="0.2">
      <c r="A139" s="72" t="s">
        <v>104</v>
      </c>
      <c r="B139" s="11">
        <v>10819983.778999999</v>
      </c>
      <c r="C139" s="11">
        <v>10769259.034570001</v>
      </c>
      <c r="D139" s="11">
        <v>43562.273860000001</v>
      </c>
      <c r="E139" s="11">
        <f t="shared" ref="E139:E140" si="63">C139+D139</f>
        <v>10812821.308430001</v>
      </c>
      <c r="F139" s="11">
        <f t="shared" si="60"/>
        <v>7162.4705699980259</v>
      </c>
      <c r="G139" s="11">
        <f t="shared" si="61"/>
        <v>50724.7444299981</v>
      </c>
      <c r="H139" s="6">
        <f t="shared" si="56"/>
        <v>99.933803315085385</v>
      </c>
    </row>
    <row r="140" spans="1:8" s="42" customFormat="1" ht="11.25" customHeight="1" x14ac:dyDescent="0.2">
      <c r="A140" s="72" t="s">
        <v>105</v>
      </c>
      <c r="B140" s="11">
        <v>2442471.7039999999</v>
      </c>
      <c r="C140" s="11">
        <v>2421570.08916</v>
      </c>
      <c r="D140" s="11">
        <v>762.59914000000003</v>
      </c>
      <c r="E140" s="11">
        <f t="shared" si="63"/>
        <v>2422332.6883</v>
      </c>
      <c r="F140" s="11">
        <f t="shared" si="60"/>
        <v>20139.015699999873</v>
      </c>
      <c r="G140" s="11">
        <f t="shared" si="61"/>
        <v>20901.614839999937</v>
      </c>
      <c r="H140" s="6">
        <f t="shared" si="56"/>
        <v>99.175465751884929</v>
      </c>
    </row>
    <row r="141" spans="1:8" s="42" customFormat="1" ht="11.25" customHeight="1" x14ac:dyDescent="0.2">
      <c r="A141" s="70" t="s">
        <v>106</v>
      </c>
      <c r="B141" s="14">
        <f t="shared" ref="B141:G141" si="64">SUM(B142:B145)</f>
        <v>286278199.50346005</v>
      </c>
      <c r="C141" s="14">
        <f t="shared" si="64"/>
        <v>278345403.81981003</v>
      </c>
      <c r="D141" s="14">
        <f t="shared" ref="D141" si="65">SUM(D142:D145)</f>
        <v>2084903.6134199998</v>
      </c>
      <c r="E141" s="14">
        <f t="shared" si="64"/>
        <v>280430307.43323004</v>
      </c>
      <c r="F141" s="14">
        <f t="shared" si="64"/>
        <v>5847892.070230037</v>
      </c>
      <c r="G141" s="14">
        <f t="shared" si="64"/>
        <v>7932795.6836500391</v>
      </c>
      <c r="H141" s="6">
        <f t="shared" si="56"/>
        <v>97.957269509039463</v>
      </c>
    </row>
    <row r="142" spans="1:8" s="42" customFormat="1" ht="11.25" customHeight="1" x14ac:dyDescent="0.2">
      <c r="A142" s="72" t="s">
        <v>107</v>
      </c>
      <c r="B142" s="11">
        <v>107070717.66101007</v>
      </c>
      <c r="C142" s="11">
        <v>105990145.81873003</v>
      </c>
      <c r="D142" s="11">
        <v>735172.31777999981</v>
      </c>
      <c r="E142" s="11">
        <f t="shared" ref="E142:E144" si="66">C142+D142</f>
        <v>106725318.13651003</v>
      </c>
      <c r="F142" s="11">
        <f>B142-E142</f>
        <v>345399.5245000422</v>
      </c>
      <c r="G142" s="11">
        <f>B142-C142</f>
        <v>1080571.8422800452</v>
      </c>
      <c r="H142" s="6">
        <f t="shared" si="56"/>
        <v>99.677409909968489</v>
      </c>
    </row>
    <row r="143" spans="1:8" s="42" customFormat="1" ht="11.25" customHeight="1" x14ac:dyDescent="0.2">
      <c r="A143" s="72" t="s">
        <v>108</v>
      </c>
      <c r="B143" s="11">
        <v>37819560.247039996</v>
      </c>
      <c r="C143" s="11">
        <v>37654128.520550005</v>
      </c>
      <c r="D143" s="11">
        <v>165422.08150000003</v>
      </c>
      <c r="E143" s="11">
        <f t="shared" si="66"/>
        <v>37819550.602050006</v>
      </c>
      <c r="F143" s="11">
        <f>B143-E143</f>
        <v>9.6449899896979332</v>
      </c>
      <c r="G143" s="11">
        <f>B143-C143</f>
        <v>165431.72648999095</v>
      </c>
      <c r="H143" s="6">
        <f t="shared" si="56"/>
        <v>99.999974497350237</v>
      </c>
    </row>
    <row r="144" spans="1:8" s="42" customFormat="1" ht="11.25" customHeight="1" x14ac:dyDescent="0.2">
      <c r="A144" s="72" t="s">
        <v>109</v>
      </c>
      <c r="B144" s="11">
        <v>34307335.292960003</v>
      </c>
      <c r="C144" s="11">
        <v>33571244.116920002</v>
      </c>
      <c r="D144" s="11">
        <v>735598.08639000007</v>
      </c>
      <c r="E144" s="11">
        <f t="shared" si="66"/>
        <v>34306842.203310005</v>
      </c>
      <c r="F144" s="11">
        <f>B144-E144</f>
        <v>493.08964999765158</v>
      </c>
      <c r="G144" s="11">
        <f>B144-C144</f>
        <v>736091.17604000121</v>
      </c>
      <c r="H144" s="6">
        <f t="shared" si="56"/>
        <v>99.998562728216029</v>
      </c>
    </row>
    <row r="145" spans="1:8" s="42" customFormat="1" ht="22.5" customHeight="1" x14ac:dyDescent="0.2">
      <c r="A145" s="73" t="s">
        <v>110</v>
      </c>
      <c r="B145" s="9">
        <f t="shared" ref="B145:G145" si="67">SUM(B146)</f>
        <v>107080586.30245</v>
      </c>
      <c r="C145" s="9">
        <f t="shared" si="67"/>
        <v>101129885.36361</v>
      </c>
      <c r="D145" s="9">
        <f t="shared" si="67"/>
        <v>448711.12775000004</v>
      </c>
      <c r="E145" s="14">
        <f t="shared" si="67"/>
        <v>101578596.49135999</v>
      </c>
      <c r="F145" s="14">
        <f t="shared" si="67"/>
        <v>5501989.8110900074</v>
      </c>
      <c r="G145" s="14">
        <f t="shared" si="67"/>
        <v>5950700.9388400018</v>
      </c>
      <c r="H145" s="6">
        <f t="shared" si="56"/>
        <v>94.861823229516517</v>
      </c>
    </row>
    <row r="146" spans="1:8" s="42" customFormat="1" ht="11.25" customHeight="1" x14ac:dyDescent="0.2">
      <c r="A146" s="72" t="s">
        <v>111</v>
      </c>
      <c r="B146" s="11">
        <v>107080586.30245</v>
      </c>
      <c r="C146" s="11">
        <v>101129885.36361</v>
      </c>
      <c r="D146" s="11">
        <v>448711.12775000004</v>
      </c>
      <c r="E146" s="11">
        <f t="shared" ref="E146" si="68">C146+D146</f>
        <v>101578596.49135999</v>
      </c>
      <c r="F146" s="11">
        <f>B146-E146</f>
        <v>5501989.8110900074</v>
      </c>
      <c r="G146" s="11">
        <f>B146-C146</f>
        <v>5950700.9388400018</v>
      </c>
      <c r="H146" s="6">
        <f t="shared" si="56"/>
        <v>94.861823229516517</v>
      </c>
    </row>
    <row r="147" spans="1:8" s="42" customFormat="1" ht="11.25" customHeight="1" x14ac:dyDescent="0.2">
      <c r="A147" s="68"/>
      <c r="B147" s="10"/>
      <c r="C147" s="8"/>
      <c r="D147" s="10"/>
      <c r="E147" s="8"/>
      <c r="F147" s="8"/>
      <c r="G147" s="8"/>
      <c r="H147" s="6" t="str">
        <f t="shared" si="56"/>
        <v/>
      </c>
    </row>
    <row r="148" spans="1:8" s="42" customFormat="1" ht="11.25" customHeight="1" x14ac:dyDescent="0.2">
      <c r="A148" s="63" t="s">
        <v>112</v>
      </c>
      <c r="B148" s="11">
        <v>852637963.11640978</v>
      </c>
      <c r="C148" s="11">
        <v>842499060.11575007</v>
      </c>
      <c r="D148" s="11">
        <v>7171532.5224099997</v>
      </c>
      <c r="E148" s="11">
        <f t="shared" ref="E148" si="69">C148+D148</f>
        <v>849670592.63816011</v>
      </c>
      <c r="F148" s="11">
        <f>B148-E148</f>
        <v>2967370.4782496691</v>
      </c>
      <c r="G148" s="11">
        <f>B148-C148</f>
        <v>10138903.000659704</v>
      </c>
      <c r="H148" s="6">
        <f t="shared" si="56"/>
        <v>99.651977673219733</v>
      </c>
    </row>
    <row r="149" spans="1:8" s="42" customFormat="1" ht="11.25" customHeight="1" x14ac:dyDescent="0.2">
      <c r="A149" s="68"/>
      <c r="B149" s="11"/>
      <c r="C149" s="7"/>
      <c r="D149" s="11"/>
      <c r="E149" s="7"/>
      <c r="F149" s="7"/>
      <c r="G149" s="7"/>
      <c r="H149" s="6" t="str">
        <f t="shared" si="56"/>
        <v/>
      </c>
    </row>
    <row r="150" spans="1:8" s="42" customFormat="1" ht="11.25" customHeight="1" x14ac:dyDescent="0.2">
      <c r="A150" s="63" t="s">
        <v>113</v>
      </c>
      <c r="B150" s="14">
        <f t="shared" ref="B150:C150" si="70">SUM(B151:B169)</f>
        <v>26281609.483530007</v>
      </c>
      <c r="C150" s="14">
        <f t="shared" si="70"/>
        <v>23795157.765260004</v>
      </c>
      <c r="D150" s="14">
        <f t="shared" ref="D150:G150" si="71">SUM(D151:D169)</f>
        <v>257281.36230000004</v>
      </c>
      <c r="E150" s="14">
        <f t="shared" si="71"/>
        <v>24052439.127560001</v>
      </c>
      <c r="F150" s="14">
        <f t="shared" si="71"/>
        <v>2229170.3559700032</v>
      </c>
      <c r="G150" s="14">
        <f t="shared" si="71"/>
        <v>2486451.7182700029</v>
      </c>
      <c r="H150" s="6">
        <f t="shared" si="56"/>
        <v>91.518136066335785</v>
      </c>
    </row>
    <row r="151" spans="1:8" s="42" customFormat="1" ht="11.25" customHeight="1" x14ac:dyDescent="0.2">
      <c r="A151" s="74" t="s">
        <v>114</v>
      </c>
      <c r="B151" s="11">
        <v>6866746.830000001</v>
      </c>
      <c r="C151" s="11">
        <v>6153404.8214899991</v>
      </c>
      <c r="D151" s="11">
        <v>149416.01658</v>
      </c>
      <c r="E151" s="11">
        <f t="shared" ref="E151:E169" si="72">C151+D151</f>
        <v>6302820.8380699987</v>
      </c>
      <c r="F151" s="11">
        <f t="shared" ref="F151:F169" si="73">B151-E151</f>
        <v>563925.99193000235</v>
      </c>
      <c r="G151" s="11">
        <f t="shared" ref="G151:G169" si="74">B151-C151</f>
        <v>713342.00851000194</v>
      </c>
      <c r="H151" s="6">
        <f t="shared" si="56"/>
        <v>91.787581428424346</v>
      </c>
    </row>
    <row r="152" spans="1:8" s="42" customFormat="1" ht="11.25" customHeight="1" x14ac:dyDescent="0.2">
      <c r="A152" s="74" t="s">
        <v>115</v>
      </c>
      <c r="B152" s="11">
        <v>408388.95799999998</v>
      </c>
      <c r="C152" s="11">
        <v>404204.03693</v>
      </c>
      <c r="D152" s="11">
        <v>0</v>
      </c>
      <c r="E152" s="11">
        <f t="shared" si="72"/>
        <v>404204.03693</v>
      </c>
      <c r="F152" s="11">
        <f t="shared" si="73"/>
        <v>4184.9210699999821</v>
      </c>
      <c r="G152" s="11">
        <f t="shared" si="74"/>
        <v>4184.9210699999821</v>
      </c>
      <c r="H152" s="6">
        <f t="shared" si="56"/>
        <v>98.975260964328044</v>
      </c>
    </row>
    <row r="153" spans="1:8" s="42" customFormat="1" ht="11.25" customHeight="1" x14ac:dyDescent="0.2">
      <c r="A153" s="65" t="s">
        <v>116</v>
      </c>
      <c r="B153" s="11">
        <v>679941.39999999991</v>
      </c>
      <c r="C153" s="11">
        <v>675469.57435000001</v>
      </c>
      <c r="D153" s="11">
        <v>313.61194</v>
      </c>
      <c r="E153" s="11">
        <f t="shared" si="72"/>
        <v>675783.18628999998</v>
      </c>
      <c r="F153" s="11">
        <f t="shared" si="73"/>
        <v>4158.2137099999236</v>
      </c>
      <c r="G153" s="11">
        <f t="shared" si="74"/>
        <v>4471.825649999897</v>
      </c>
      <c r="H153" s="6">
        <f t="shared" si="56"/>
        <v>99.388445282196386</v>
      </c>
    </row>
    <row r="154" spans="1:8" s="42" customFormat="1" ht="11.25" customHeight="1" x14ac:dyDescent="0.2">
      <c r="A154" s="65" t="s">
        <v>117</v>
      </c>
      <c r="B154" s="11">
        <v>226706.19700000001</v>
      </c>
      <c r="C154" s="11">
        <v>226704.34093000001</v>
      </c>
      <c r="D154" s="11">
        <v>0</v>
      </c>
      <c r="E154" s="11">
        <f t="shared" si="72"/>
        <v>226704.34093000001</v>
      </c>
      <c r="F154" s="11">
        <f t="shared" si="73"/>
        <v>1.8560700000089128</v>
      </c>
      <c r="G154" s="11">
        <f t="shared" si="74"/>
        <v>1.8560700000089128</v>
      </c>
      <c r="H154" s="6">
        <f t="shared" si="56"/>
        <v>99.999181288370337</v>
      </c>
    </row>
    <row r="155" spans="1:8" s="42" customFormat="1" ht="11.25" customHeight="1" x14ac:dyDescent="0.2">
      <c r="A155" s="65" t="s">
        <v>118</v>
      </c>
      <c r="B155" s="11">
        <v>434151.72</v>
      </c>
      <c r="C155" s="11">
        <v>416851.93358000001</v>
      </c>
      <c r="D155" s="11">
        <v>3113.6168299999999</v>
      </c>
      <c r="E155" s="11">
        <f t="shared" si="72"/>
        <v>419965.55041000003</v>
      </c>
      <c r="F155" s="11">
        <f t="shared" si="73"/>
        <v>14186.169589999947</v>
      </c>
      <c r="G155" s="11">
        <f t="shared" si="74"/>
        <v>17299.78641999996</v>
      </c>
      <c r="H155" s="6">
        <f t="shared" si="56"/>
        <v>96.732439620416571</v>
      </c>
    </row>
    <row r="156" spans="1:8" s="42" customFormat="1" ht="11.25" customHeight="1" x14ac:dyDescent="0.2">
      <c r="A156" s="65" t="s">
        <v>119</v>
      </c>
      <c r="B156" s="11">
        <v>255520.01600000003</v>
      </c>
      <c r="C156" s="11">
        <v>241490.27728000001</v>
      </c>
      <c r="D156" s="11">
        <v>0</v>
      </c>
      <c r="E156" s="11">
        <f t="shared" si="72"/>
        <v>241490.27728000001</v>
      </c>
      <c r="F156" s="11">
        <f t="shared" si="73"/>
        <v>14029.738720000023</v>
      </c>
      <c r="G156" s="11">
        <f t="shared" si="74"/>
        <v>14029.738720000023</v>
      </c>
      <c r="H156" s="6">
        <f t="shared" si="56"/>
        <v>94.509338665664444</v>
      </c>
    </row>
    <row r="157" spans="1:8" s="42" customFormat="1" ht="11.25" customHeight="1" x14ac:dyDescent="0.2">
      <c r="A157" s="65" t="s">
        <v>120</v>
      </c>
      <c r="B157" s="11">
        <v>155484.00000000003</v>
      </c>
      <c r="C157" s="11">
        <v>96205.069060000009</v>
      </c>
      <c r="D157" s="11">
        <v>2590.30186</v>
      </c>
      <c r="E157" s="11">
        <f t="shared" si="72"/>
        <v>98795.370920000016</v>
      </c>
      <c r="F157" s="11">
        <f t="shared" si="73"/>
        <v>56688.629080000013</v>
      </c>
      <c r="G157" s="11">
        <f t="shared" si="74"/>
        <v>59278.93094000002</v>
      </c>
      <c r="H157" s="6">
        <f t="shared" si="56"/>
        <v>63.540538524864296</v>
      </c>
    </row>
    <row r="158" spans="1:8" s="42" customFormat="1" ht="11.25" customHeight="1" x14ac:dyDescent="0.2">
      <c r="A158" s="74" t="s">
        <v>121</v>
      </c>
      <c r="B158" s="11">
        <v>152558.17600000004</v>
      </c>
      <c r="C158" s="11">
        <v>142281.11477000001</v>
      </c>
      <c r="D158" s="11">
        <v>0</v>
      </c>
      <c r="E158" s="11">
        <f t="shared" si="72"/>
        <v>142281.11477000001</v>
      </c>
      <c r="F158" s="11">
        <f t="shared" si="73"/>
        <v>10277.061230000021</v>
      </c>
      <c r="G158" s="11">
        <f t="shared" si="74"/>
        <v>10277.061230000021</v>
      </c>
      <c r="H158" s="6">
        <f t="shared" si="56"/>
        <v>93.263513303934616</v>
      </c>
    </row>
    <row r="159" spans="1:8" s="42" customFormat="1" ht="11.25" customHeight="1" x14ac:dyDescent="0.2">
      <c r="A159" s="65" t="s">
        <v>122</v>
      </c>
      <c r="B159" s="11">
        <v>1588062.3220000002</v>
      </c>
      <c r="C159" s="11">
        <v>1586595.71398</v>
      </c>
      <c r="D159" s="11">
        <v>1027.54205</v>
      </c>
      <c r="E159" s="11">
        <f t="shared" si="72"/>
        <v>1587623.25603</v>
      </c>
      <c r="F159" s="11">
        <f t="shared" si="73"/>
        <v>439.06597000011243</v>
      </c>
      <c r="G159" s="11">
        <f t="shared" si="74"/>
        <v>1466.6080200001597</v>
      </c>
      <c r="H159" s="6">
        <f t="shared" si="56"/>
        <v>99.972352094504259</v>
      </c>
    </row>
    <row r="160" spans="1:8" s="42" customFormat="1" ht="11.25" customHeight="1" x14ac:dyDescent="0.2">
      <c r="A160" s="65" t="s">
        <v>207</v>
      </c>
      <c r="B160" s="11">
        <v>1525555.7399999998</v>
      </c>
      <c r="C160" s="11">
        <v>1525375.1163900001</v>
      </c>
      <c r="D160" s="11">
        <v>179.23371</v>
      </c>
      <c r="E160" s="11">
        <f t="shared" si="72"/>
        <v>1525554.3501000002</v>
      </c>
      <c r="F160" s="11">
        <f t="shared" si="73"/>
        <v>1.3898999996017665</v>
      </c>
      <c r="G160" s="11">
        <f t="shared" si="74"/>
        <v>180.6236099996604</v>
      </c>
      <c r="H160" s="6">
        <f t="shared" si="56"/>
        <v>99.999908892217888</v>
      </c>
    </row>
    <row r="161" spans="1:8" s="42" customFormat="1" ht="11.25" customHeight="1" x14ac:dyDescent="0.2">
      <c r="A161" s="65" t="s">
        <v>123</v>
      </c>
      <c r="B161" s="11">
        <v>768845.54099999997</v>
      </c>
      <c r="C161" s="11">
        <v>682412.8861</v>
      </c>
      <c r="D161" s="11">
        <v>58320.0674</v>
      </c>
      <c r="E161" s="11">
        <f t="shared" si="72"/>
        <v>740732.95350000006</v>
      </c>
      <c r="F161" s="11">
        <f t="shared" si="73"/>
        <v>28112.587499999907</v>
      </c>
      <c r="G161" s="11">
        <f t="shared" si="74"/>
        <v>86432.654899999965</v>
      </c>
      <c r="H161" s="6">
        <f t="shared" si="56"/>
        <v>96.343532478131394</v>
      </c>
    </row>
    <row r="162" spans="1:8" s="42" customFormat="1" ht="11.25" customHeight="1" x14ac:dyDescent="0.2">
      <c r="A162" s="65" t="s">
        <v>296</v>
      </c>
      <c r="B162" s="11">
        <v>831808.98300000001</v>
      </c>
      <c r="C162" s="11">
        <v>831743.58299999998</v>
      </c>
      <c r="D162" s="11">
        <v>65.400000000000006</v>
      </c>
      <c r="E162" s="11">
        <f t="shared" si="72"/>
        <v>831808.98300000001</v>
      </c>
      <c r="F162" s="11">
        <f t="shared" si="73"/>
        <v>0</v>
      </c>
      <c r="G162" s="11">
        <f t="shared" si="74"/>
        <v>65.400000000023283</v>
      </c>
      <c r="H162" s="6">
        <f t="shared" si="56"/>
        <v>100</v>
      </c>
    </row>
    <row r="163" spans="1:8" s="42" customFormat="1" ht="11.25" customHeight="1" x14ac:dyDescent="0.2">
      <c r="A163" s="65" t="s">
        <v>124</v>
      </c>
      <c r="B163" s="11">
        <v>516935.01832999999</v>
      </c>
      <c r="C163" s="11">
        <v>516121.3112</v>
      </c>
      <c r="D163" s="11">
        <v>152.03625</v>
      </c>
      <c r="E163" s="11">
        <f t="shared" si="72"/>
        <v>516273.34745</v>
      </c>
      <c r="F163" s="11">
        <f t="shared" si="73"/>
        <v>661.67087999999058</v>
      </c>
      <c r="G163" s="11">
        <f t="shared" si="74"/>
        <v>813.70712999999523</v>
      </c>
      <c r="H163" s="6">
        <f t="shared" si="56"/>
        <v>99.872001149750389</v>
      </c>
    </row>
    <row r="164" spans="1:8" s="42" customFormat="1" ht="11.25" customHeight="1" x14ac:dyDescent="0.2">
      <c r="A164" s="65" t="s">
        <v>125</v>
      </c>
      <c r="B164" s="11">
        <v>442997.05799999996</v>
      </c>
      <c r="C164" s="11">
        <v>406986.66873000003</v>
      </c>
      <c r="D164" s="11">
        <v>8901.8147300000001</v>
      </c>
      <c r="E164" s="11">
        <f t="shared" si="72"/>
        <v>415888.48346000002</v>
      </c>
      <c r="F164" s="11">
        <f t="shared" si="73"/>
        <v>27108.574539999943</v>
      </c>
      <c r="G164" s="11">
        <f t="shared" si="74"/>
        <v>36010.389269999927</v>
      </c>
      <c r="H164" s="6">
        <f t="shared" ref="H164:H195" si="75">IFERROR(E164/B164*100,"")</f>
        <v>93.880642308915753</v>
      </c>
    </row>
    <row r="165" spans="1:8" s="42" customFormat="1" ht="11.25" customHeight="1" x14ac:dyDescent="0.2">
      <c r="A165" s="65" t="s">
        <v>126</v>
      </c>
      <c r="B165" s="11">
        <v>2910868.7091999999</v>
      </c>
      <c r="C165" s="11">
        <v>2770351.3653399996</v>
      </c>
      <c r="D165" s="11">
        <v>19187.088480000002</v>
      </c>
      <c r="E165" s="11">
        <f t="shared" si="72"/>
        <v>2789538.4538199995</v>
      </c>
      <c r="F165" s="11">
        <f t="shared" si="73"/>
        <v>121330.25538000045</v>
      </c>
      <c r="G165" s="11">
        <f t="shared" si="74"/>
        <v>140517.34386000037</v>
      </c>
      <c r="H165" s="6">
        <f t="shared" si="75"/>
        <v>95.83181972458847</v>
      </c>
    </row>
    <row r="166" spans="1:8" s="42" customFormat="1" ht="11.25" customHeight="1" x14ac:dyDescent="0.2">
      <c r="A166" s="65" t="s">
        <v>127</v>
      </c>
      <c r="B166" s="11">
        <v>145187.554</v>
      </c>
      <c r="C166" s="11">
        <v>142594.49359999999</v>
      </c>
      <c r="D166" s="11">
        <v>683.00729000000001</v>
      </c>
      <c r="E166" s="11">
        <f t="shared" si="72"/>
        <v>143277.50089</v>
      </c>
      <c r="F166" s="11">
        <f t="shared" si="73"/>
        <v>1910.053110000008</v>
      </c>
      <c r="G166" s="11">
        <f t="shared" si="74"/>
        <v>2593.0604000000167</v>
      </c>
      <c r="H166" s="6">
        <f t="shared" si="75"/>
        <v>98.684423659344787</v>
      </c>
    </row>
    <row r="167" spans="1:8" s="42" customFormat="1" ht="11.25" customHeight="1" x14ac:dyDescent="0.2">
      <c r="A167" s="65" t="s">
        <v>128</v>
      </c>
      <c r="B167" s="11">
        <v>8043332.898000001</v>
      </c>
      <c r="C167" s="11">
        <v>6662488.6250299998</v>
      </c>
      <c r="D167" s="11">
        <v>11965.278900000001</v>
      </c>
      <c r="E167" s="11">
        <f t="shared" si="72"/>
        <v>6674453.90393</v>
      </c>
      <c r="F167" s="11">
        <f t="shared" si="73"/>
        <v>1368878.9940700009</v>
      </c>
      <c r="G167" s="11">
        <f t="shared" si="74"/>
        <v>1380844.2729700012</v>
      </c>
      <c r="H167" s="6">
        <f t="shared" si="75"/>
        <v>82.981196831845949</v>
      </c>
    </row>
    <row r="168" spans="1:8" s="42" customFormat="1" ht="11.25" customHeight="1" x14ac:dyDescent="0.2">
      <c r="A168" s="65" t="s">
        <v>129</v>
      </c>
      <c r="B168" s="11">
        <v>125000.13099999999</v>
      </c>
      <c r="C168" s="11">
        <v>123898.58006000001</v>
      </c>
      <c r="D168" s="11">
        <v>1085.92572</v>
      </c>
      <c r="E168" s="11">
        <f t="shared" si="72"/>
        <v>124984.50578000001</v>
      </c>
      <c r="F168" s="11">
        <f t="shared" si="73"/>
        <v>15.625219999987166</v>
      </c>
      <c r="G168" s="11">
        <f t="shared" si="74"/>
        <v>1101.5509399999864</v>
      </c>
      <c r="H168" s="6">
        <f t="shared" si="75"/>
        <v>99.987499837100174</v>
      </c>
    </row>
    <row r="169" spans="1:8" s="42" customFormat="1" ht="11.25" customHeight="1" x14ac:dyDescent="0.2">
      <c r="A169" s="65" t="s">
        <v>130</v>
      </c>
      <c r="B169" s="11">
        <v>203518.23199999999</v>
      </c>
      <c r="C169" s="11">
        <v>189978.25344</v>
      </c>
      <c r="D169" s="11">
        <v>280.42056000000002</v>
      </c>
      <c r="E169" s="11">
        <f t="shared" si="72"/>
        <v>190258.674</v>
      </c>
      <c r="F169" s="11">
        <f t="shared" si="73"/>
        <v>13259.55799999999</v>
      </c>
      <c r="G169" s="11">
        <f t="shared" si="74"/>
        <v>13539.978559999989</v>
      </c>
      <c r="H169" s="6">
        <f t="shared" si="75"/>
        <v>93.484830391018733</v>
      </c>
    </row>
    <row r="170" spans="1:8" s="42" customFormat="1" ht="11.25" customHeight="1" x14ac:dyDescent="0.2">
      <c r="A170" s="68"/>
      <c r="B170" s="11"/>
      <c r="C170" s="7"/>
      <c r="D170" s="11"/>
      <c r="E170" s="7"/>
      <c r="F170" s="7"/>
      <c r="G170" s="7"/>
      <c r="H170" s="6" t="str">
        <f t="shared" si="75"/>
        <v/>
      </c>
    </row>
    <row r="171" spans="1:8" s="42" customFormat="1" ht="11.25" customHeight="1" x14ac:dyDescent="0.2">
      <c r="A171" s="63" t="s">
        <v>131</v>
      </c>
      <c r="B171" s="14">
        <f t="shared" ref="B171:C171" si="76">SUM(B172:B179)</f>
        <v>228752991.34314001</v>
      </c>
      <c r="C171" s="14">
        <f t="shared" si="76"/>
        <v>208381851.76385999</v>
      </c>
      <c r="D171" s="14">
        <f t="shared" ref="D171:G171" si="77">SUM(D172:D179)</f>
        <v>1198303.3159699996</v>
      </c>
      <c r="E171" s="14">
        <f t="shared" si="77"/>
        <v>209580155.07983002</v>
      </c>
      <c r="F171" s="14">
        <f t="shared" si="77"/>
        <v>19172836.263309985</v>
      </c>
      <c r="G171" s="14">
        <f t="shared" si="77"/>
        <v>20371139.579279996</v>
      </c>
      <c r="H171" s="6">
        <f t="shared" si="75"/>
        <v>91.618541838191817</v>
      </c>
    </row>
    <row r="172" spans="1:8" s="42" customFormat="1" ht="11.25" customHeight="1" x14ac:dyDescent="0.2">
      <c r="A172" s="65" t="s">
        <v>32</v>
      </c>
      <c r="B172" s="11">
        <v>225662617.56099999</v>
      </c>
      <c r="C172" s="11">
        <v>205738174.18652999</v>
      </c>
      <c r="D172" s="11">
        <v>1168547.9743300001</v>
      </c>
      <c r="E172" s="11">
        <f t="shared" ref="E172:E179" si="78">C172+D172</f>
        <v>206906722.16086</v>
      </c>
      <c r="F172" s="11">
        <f t="shared" ref="F172:F179" si="79">B172-E172</f>
        <v>18755895.400139987</v>
      </c>
      <c r="G172" s="11">
        <f t="shared" ref="G172:G179" si="80">B172-C172</f>
        <v>19924443.374469995</v>
      </c>
      <c r="H172" s="6">
        <f t="shared" si="75"/>
        <v>91.688523512287105</v>
      </c>
    </row>
    <row r="173" spans="1:8" s="42" customFormat="1" ht="11.25" customHeight="1" x14ac:dyDescent="0.2">
      <c r="A173" s="65" t="s">
        <v>132</v>
      </c>
      <c r="B173" s="11">
        <v>172997.68700000001</v>
      </c>
      <c r="C173" s="11">
        <v>149092.46890000001</v>
      </c>
      <c r="D173" s="11">
        <v>590.0797</v>
      </c>
      <c r="E173" s="11">
        <f t="shared" si="78"/>
        <v>149682.54860000001</v>
      </c>
      <c r="F173" s="11">
        <f t="shared" si="79"/>
        <v>23315.138399999996</v>
      </c>
      <c r="G173" s="11">
        <f t="shared" si="80"/>
        <v>23905.218099999998</v>
      </c>
      <c r="H173" s="6">
        <f t="shared" si="75"/>
        <v>86.522861198716498</v>
      </c>
    </row>
    <row r="174" spans="1:8" s="42" customFormat="1" ht="11.25" customHeight="1" x14ac:dyDescent="0.2">
      <c r="A174" s="65" t="s">
        <v>339</v>
      </c>
      <c r="B174" s="11">
        <v>408445.97899999999</v>
      </c>
      <c r="C174" s="11">
        <v>294103.81332000002</v>
      </c>
      <c r="D174" s="11">
        <v>90.12612</v>
      </c>
      <c r="E174" s="11">
        <f t="shared" si="78"/>
        <v>294193.93943999999</v>
      </c>
      <c r="F174" s="11">
        <f t="shared" si="79"/>
        <v>114252.03956</v>
      </c>
      <c r="G174" s="11">
        <f t="shared" si="80"/>
        <v>114342.16567999998</v>
      </c>
      <c r="H174" s="6">
        <f t="shared" si="75"/>
        <v>72.027625332553455</v>
      </c>
    </row>
    <row r="175" spans="1:8" s="42" customFormat="1" ht="11.25" customHeight="1" x14ac:dyDescent="0.2">
      <c r="A175" s="65" t="s">
        <v>133</v>
      </c>
      <c r="B175" s="11">
        <v>97434.866999999998</v>
      </c>
      <c r="C175" s="11">
        <v>87782.989950000003</v>
      </c>
      <c r="D175" s="11">
        <v>1097.67706</v>
      </c>
      <c r="E175" s="11">
        <f t="shared" si="78"/>
        <v>88880.667010000005</v>
      </c>
      <c r="F175" s="11">
        <f t="shared" si="79"/>
        <v>8554.1999899999937</v>
      </c>
      <c r="G175" s="11">
        <f t="shared" si="80"/>
        <v>9651.8770499999955</v>
      </c>
      <c r="H175" s="6">
        <f t="shared" si="75"/>
        <v>91.220596637136069</v>
      </c>
    </row>
    <row r="176" spans="1:8" s="42" customFormat="1" ht="11.25" customHeight="1" x14ac:dyDescent="0.2">
      <c r="A176" s="65" t="s">
        <v>135</v>
      </c>
      <c r="B176" s="11">
        <v>239713.72704000003</v>
      </c>
      <c r="C176" s="11">
        <v>189560.65859000001</v>
      </c>
      <c r="D176" s="11">
        <v>107.49968</v>
      </c>
      <c r="E176" s="11">
        <f t="shared" si="78"/>
        <v>189668.15827000001</v>
      </c>
      <c r="F176" s="11">
        <f t="shared" si="79"/>
        <v>50045.568770000013</v>
      </c>
      <c r="G176" s="11">
        <f t="shared" si="80"/>
        <v>50153.068450000021</v>
      </c>
      <c r="H176" s="6">
        <f t="shared" si="75"/>
        <v>79.122777244354836</v>
      </c>
    </row>
    <row r="177" spans="1:8" s="42" customFormat="1" ht="11.25" customHeight="1" x14ac:dyDescent="0.2">
      <c r="A177" s="65" t="s">
        <v>217</v>
      </c>
      <c r="B177" s="11">
        <v>321667.99999999994</v>
      </c>
      <c r="C177" s="11">
        <v>271375.10217000003</v>
      </c>
      <c r="D177" s="11">
        <v>408.49257</v>
      </c>
      <c r="E177" s="11">
        <f t="shared" si="78"/>
        <v>271783.59474000003</v>
      </c>
      <c r="F177" s="11">
        <f t="shared" si="79"/>
        <v>49884.405259999912</v>
      </c>
      <c r="G177" s="11">
        <f t="shared" si="80"/>
        <v>50292.897829999914</v>
      </c>
      <c r="H177" s="6">
        <f t="shared" si="75"/>
        <v>84.49195901985901</v>
      </c>
    </row>
    <row r="178" spans="1:8" s="42" customFormat="1" ht="11.25" customHeight="1" x14ac:dyDescent="0.2">
      <c r="A178" s="65" t="s">
        <v>174</v>
      </c>
      <c r="B178" s="11">
        <v>1653827.6781000001</v>
      </c>
      <c r="C178" s="11">
        <v>1457262.2657399999</v>
      </c>
      <c r="D178" s="11">
        <v>25699.28326</v>
      </c>
      <c r="E178" s="11">
        <f t="shared" si="78"/>
        <v>1482961.5489999999</v>
      </c>
      <c r="F178" s="11">
        <f t="shared" si="79"/>
        <v>170866.12910000025</v>
      </c>
      <c r="G178" s="11">
        <f t="shared" si="80"/>
        <v>196565.41236000019</v>
      </c>
      <c r="H178" s="6">
        <f t="shared" si="75"/>
        <v>89.668444218063897</v>
      </c>
    </row>
    <row r="179" spans="1:8" s="42" customFormat="1" ht="11.25" customHeight="1" x14ac:dyDescent="0.2">
      <c r="A179" s="65" t="s">
        <v>180</v>
      </c>
      <c r="B179" s="11">
        <v>196285.84400000004</v>
      </c>
      <c r="C179" s="11">
        <v>194500.27866000001</v>
      </c>
      <c r="D179" s="11">
        <v>1762.18325</v>
      </c>
      <c r="E179" s="11">
        <f t="shared" si="78"/>
        <v>196262.46191000001</v>
      </c>
      <c r="F179" s="11">
        <f t="shared" si="79"/>
        <v>23.382090000028256</v>
      </c>
      <c r="G179" s="11">
        <f t="shared" si="80"/>
        <v>1785.5653400000301</v>
      </c>
      <c r="H179" s="6">
        <f t="shared" si="75"/>
        <v>99.988087734946376</v>
      </c>
    </row>
    <row r="180" spans="1:8" s="42" customFormat="1" ht="11.25" customHeight="1" x14ac:dyDescent="0.2">
      <c r="A180" s="68"/>
      <c r="B180" s="10"/>
      <c r="C180" s="8"/>
      <c r="D180" s="10"/>
      <c r="E180" s="8"/>
      <c r="F180" s="8"/>
      <c r="G180" s="8"/>
      <c r="H180" s="6" t="str">
        <f t="shared" si="75"/>
        <v/>
      </c>
    </row>
    <row r="181" spans="1:8" s="42" customFormat="1" ht="11.25" customHeight="1" x14ac:dyDescent="0.2">
      <c r="A181" s="63" t="s">
        <v>136</v>
      </c>
      <c r="B181" s="14">
        <f>SUM(B182:B185)</f>
        <v>3752302.8897400005</v>
      </c>
      <c r="C181" s="14">
        <f>SUM(C182:C185)</f>
        <v>3016816.8643200006</v>
      </c>
      <c r="D181" s="14">
        <f t="shared" ref="D181:G181" si="81">SUM(D182:D185)</f>
        <v>59951.523289999997</v>
      </c>
      <c r="E181" s="14">
        <f t="shared" si="81"/>
        <v>3076768.3876100006</v>
      </c>
      <c r="F181" s="14">
        <f t="shared" si="81"/>
        <v>675534.50212999969</v>
      </c>
      <c r="G181" s="14">
        <f t="shared" si="81"/>
        <v>735486.02541999973</v>
      </c>
      <c r="H181" s="6">
        <f t="shared" si="75"/>
        <v>81.996802444250221</v>
      </c>
    </row>
    <row r="182" spans="1:8" s="42" customFormat="1" ht="11.25" customHeight="1" x14ac:dyDescent="0.2">
      <c r="A182" s="65" t="s">
        <v>114</v>
      </c>
      <c r="B182" s="11">
        <v>3397253.6900000004</v>
      </c>
      <c r="C182" s="11">
        <v>2700164.2077700007</v>
      </c>
      <c r="D182" s="11">
        <v>57489.063529999999</v>
      </c>
      <c r="E182" s="11">
        <f t="shared" ref="E182:E185" si="82">C182+D182</f>
        <v>2757653.2713000006</v>
      </c>
      <c r="F182" s="11">
        <f>B182-E182</f>
        <v>639600.41869999981</v>
      </c>
      <c r="G182" s="11">
        <f>B182-C182</f>
        <v>697089.48222999973</v>
      </c>
      <c r="H182" s="6">
        <f t="shared" si="75"/>
        <v>81.173015704340884</v>
      </c>
    </row>
    <row r="183" spans="1:8" s="42" customFormat="1" ht="11.4" customHeight="1" x14ac:dyDescent="0.2">
      <c r="A183" s="65" t="s">
        <v>137</v>
      </c>
      <c r="B183" s="11">
        <v>103272.00099999999</v>
      </c>
      <c r="C183" s="11">
        <v>88277.229989999993</v>
      </c>
      <c r="D183" s="11">
        <v>2277.8765400000002</v>
      </c>
      <c r="E183" s="11">
        <f t="shared" si="82"/>
        <v>90555.10652999999</v>
      </c>
      <c r="F183" s="11">
        <f>B183-E183</f>
        <v>12716.894469999999</v>
      </c>
      <c r="G183" s="11">
        <f>B183-C183</f>
        <v>14994.771009999997</v>
      </c>
      <c r="H183" s="6">
        <f t="shared" si="75"/>
        <v>87.686019107928388</v>
      </c>
    </row>
    <row r="184" spans="1:8" s="42" customFormat="1" ht="11.25" customHeight="1" x14ac:dyDescent="0.2">
      <c r="A184" s="65" t="s">
        <v>138</v>
      </c>
      <c r="B184" s="11">
        <v>228672.12300000002</v>
      </c>
      <c r="C184" s="11">
        <v>221418.03600999998</v>
      </c>
      <c r="D184" s="11">
        <v>22.5</v>
      </c>
      <c r="E184" s="11">
        <f t="shared" si="82"/>
        <v>221440.53600999998</v>
      </c>
      <c r="F184" s="11">
        <f>B184-E184</f>
        <v>7231.5869900000398</v>
      </c>
      <c r="G184" s="11">
        <f>B184-C184</f>
        <v>7254.0869900000398</v>
      </c>
      <c r="H184" s="6">
        <f t="shared" si="75"/>
        <v>96.837573861156642</v>
      </c>
    </row>
    <row r="185" spans="1:8" s="42" customFormat="1" ht="11.25" customHeight="1" x14ac:dyDescent="0.2">
      <c r="A185" s="71" t="s">
        <v>323</v>
      </c>
      <c r="B185" s="11">
        <v>23105.07574</v>
      </c>
      <c r="C185" s="11">
        <v>6957.3905500000001</v>
      </c>
      <c r="D185" s="11">
        <v>162.08322000000001</v>
      </c>
      <c r="E185" s="11">
        <f t="shared" si="82"/>
        <v>7119.4737700000005</v>
      </c>
      <c r="F185" s="11">
        <f>B185-E185</f>
        <v>15985.60197</v>
      </c>
      <c r="G185" s="11">
        <f>B185-C185</f>
        <v>16147.68519</v>
      </c>
      <c r="H185" s="6">
        <f t="shared" si="75"/>
        <v>30.813462159202604</v>
      </c>
    </row>
    <row r="186" spans="1:8" s="42" customFormat="1" ht="11.25" customHeight="1" x14ac:dyDescent="0.2">
      <c r="A186" s="68" t="s">
        <v>139</v>
      </c>
      <c r="B186" s="8"/>
      <c r="C186" s="8"/>
      <c r="D186" s="8"/>
      <c r="E186" s="8"/>
      <c r="F186" s="8"/>
      <c r="G186" s="8"/>
      <c r="H186" s="6" t="str">
        <f t="shared" si="75"/>
        <v/>
      </c>
    </row>
    <row r="187" spans="1:8" s="42" customFormat="1" ht="11.25" customHeight="1" x14ac:dyDescent="0.2">
      <c r="A187" s="63" t="s">
        <v>140</v>
      </c>
      <c r="B187" s="9">
        <f t="shared" ref="B187:G187" si="83">SUM(B188:B193)</f>
        <v>6865009.0799099999</v>
      </c>
      <c r="C187" s="9">
        <f t="shared" si="83"/>
        <v>6705890.3061699988</v>
      </c>
      <c r="D187" s="9">
        <f t="shared" si="83"/>
        <v>56872.840359999995</v>
      </c>
      <c r="E187" s="14">
        <f t="shared" si="83"/>
        <v>6762763.1465299996</v>
      </c>
      <c r="F187" s="14">
        <f t="shared" si="83"/>
        <v>102245.93337999964</v>
      </c>
      <c r="G187" s="14">
        <f t="shared" si="83"/>
        <v>159118.77373999995</v>
      </c>
      <c r="H187" s="6">
        <f t="shared" si="75"/>
        <v>98.510622022639183</v>
      </c>
    </row>
    <row r="188" spans="1:8" s="42" customFormat="1" ht="11.25" customHeight="1" x14ac:dyDescent="0.2">
      <c r="A188" s="65" t="s">
        <v>114</v>
      </c>
      <c r="B188" s="11">
        <v>5358288.091909999</v>
      </c>
      <c r="C188" s="11">
        <v>5231351.4539099988</v>
      </c>
      <c r="D188" s="11">
        <v>49871.790159999997</v>
      </c>
      <c r="E188" s="11">
        <f t="shared" ref="E188:E193" si="84">C188+D188</f>
        <v>5281223.2440699991</v>
      </c>
      <c r="F188" s="11">
        <f t="shared" ref="F188:F193" si="85">B188-E188</f>
        <v>77064.847839999944</v>
      </c>
      <c r="G188" s="11">
        <f t="shared" ref="G188:G193" si="86">B188-C188</f>
        <v>126936.63800000027</v>
      </c>
      <c r="H188" s="6">
        <f t="shared" si="75"/>
        <v>98.561763635733712</v>
      </c>
    </row>
    <row r="189" spans="1:8" s="42" customFormat="1" ht="11.25" customHeight="1" x14ac:dyDescent="0.2">
      <c r="A189" s="65" t="s">
        <v>141</v>
      </c>
      <c r="B189" s="11">
        <v>375869.17200000002</v>
      </c>
      <c r="C189" s="11">
        <v>370238.33843</v>
      </c>
      <c r="D189" s="11">
        <v>4.4249499999999999</v>
      </c>
      <c r="E189" s="11">
        <f t="shared" si="84"/>
        <v>370242.76338000002</v>
      </c>
      <c r="F189" s="11">
        <f t="shared" si="85"/>
        <v>5626.408620000002</v>
      </c>
      <c r="G189" s="11">
        <f t="shared" si="86"/>
        <v>5630.8335700000171</v>
      </c>
      <c r="H189" s="6">
        <f t="shared" si="75"/>
        <v>98.50309388501806</v>
      </c>
    </row>
    <row r="190" spans="1:8" s="42" customFormat="1" ht="11.25" customHeight="1" x14ac:dyDescent="0.2">
      <c r="A190" s="65" t="s">
        <v>143</v>
      </c>
      <c r="B190" s="11">
        <v>70918.51400000001</v>
      </c>
      <c r="C190" s="11">
        <v>70652.979470000006</v>
      </c>
      <c r="D190" s="11">
        <v>263.97444000000002</v>
      </c>
      <c r="E190" s="11">
        <f t="shared" si="84"/>
        <v>70916.953910000011</v>
      </c>
      <c r="F190" s="11">
        <f t="shared" si="85"/>
        <v>1.5600899999990361</v>
      </c>
      <c r="G190" s="11">
        <f t="shared" si="86"/>
        <v>265.53453000000445</v>
      </c>
      <c r="H190" s="6">
        <f t="shared" si="75"/>
        <v>99.997800165412372</v>
      </c>
    </row>
    <row r="191" spans="1:8" s="42" customFormat="1" ht="11.25" customHeight="1" x14ac:dyDescent="0.2">
      <c r="A191" s="65" t="s">
        <v>211</v>
      </c>
      <c r="B191" s="11">
        <v>140083.29199999999</v>
      </c>
      <c r="C191" s="11">
        <v>137382.94902</v>
      </c>
      <c r="D191" s="11">
        <v>0</v>
      </c>
      <c r="E191" s="11">
        <f t="shared" si="84"/>
        <v>137382.94902</v>
      </c>
      <c r="F191" s="11">
        <f t="shared" si="85"/>
        <v>2700.3429799999867</v>
      </c>
      <c r="G191" s="11">
        <f t="shared" si="86"/>
        <v>2700.3429799999867</v>
      </c>
      <c r="H191" s="6">
        <f t="shared" si="75"/>
        <v>98.072330438950573</v>
      </c>
    </row>
    <row r="192" spans="1:8" s="42" customFormat="1" ht="11.25" customHeight="1" x14ac:dyDescent="0.2">
      <c r="A192" s="65" t="s">
        <v>142</v>
      </c>
      <c r="B192" s="11">
        <v>130597.07500000001</v>
      </c>
      <c r="C192" s="11">
        <v>129070.49322</v>
      </c>
      <c r="D192" s="11">
        <v>1144.6833799999999</v>
      </c>
      <c r="E192" s="11">
        <f t="shared" si="84"/>
        <v>130215.17660000001</v>
      </c>
      <c r="F192" s="11">
        <f t="shared" si="85"/>
        <v>381.89840000000549</v>
      </c>
      <c r="G192" s="11">
        <f t="shared" si="86"/>
        <v>1526.5817800000077</v>
      </c>
      <c r="H192" s="6">
        <f t="shared" si="75"/>
        <v>99.707575073944028</v>
      </c>
    </row>
    <row r="193" spans="1:8" s="42" customFormat="1" ht="11.4" x14ac:dyDescent="0.2">
      <c r="A193" s="65" t="s">
        <v>209</v>
      </c>
      <c r="B193" s="11">
        <v>789252.93499999971</v>
      </c>
      <c r="C193" s="11">
        <v>767194.09212000004</v>
      </c>
      <c r="D193" s="11">
        <v>5587.9674299999997</v>
      </c>
      <c r="E193" s="11">
        <f t="shared" si="84"/>
        <v>772782.05955000001</v>
      </c>
      <c r="F193" s="11">
        <f t="shared" si="85"/>
        <v>16470.875449999701</v>
      </c>
      <c r="G193" s="11">
        <f t="shared" si="86"/>
        <v>22058.842879999662</v>
      </c>
      <c r="H193" s="6">
        <f t="shared" si="75"/>
        <v>97.913105581292555</v>
      </c>
    </row>
    <row r="194" spans="1:8" s="42" customFormat="1" ht="11.4" x14ac:dyDescent="0.2">
      <c r="A194" s="68"/>
      <c r="B194" s="8"/>
      <c r="C194" s="8"/>
      <c r="D194" s="8"/>
      <c r="E194" s="8"/>
      <c r="F194" s="8"/>
      <c r="G194" s="8"/>
      <c r="H194" s="6" t="str">
        <f t="shared" si="75"/>
        <v/>
      </c>
    </row>
    <row r="195" spans="1:8" s="42" customFormat="1" ht="11.25" customHeight="1" x14ac:dyDescent="0.2">
      <c r="A195" s="63" t="s">
        <v>208</v>
      </c>
      <c r="B195" s="17">
        <f t="shared" ref="B195:C195" si="87">SUM(B196:B202)</f>
        <v>99235703.291749999</v>
      </c>
      <c r="C195" s="17">
        <f t="shared" si="87"/>
        <v>93915092.635199979</v>
      </c>
      <c r="D195" s="17">
        <f t="shared" ref="D195:G195" si="88">SUM(D196:D202)</f>
        <v>2449244.6577699999</v>
      </c>
      <c r="E195" s="90">
        <f t="shared" si="88"/>
        <v>96364337.292969972</v>
      </c>
      <c r="F195" s="90">
        <f t="shared" si="88"/>
        <v>2871365.9987800256</v>
      </c>
      <c r="G195" s="90">
        <f t="shared" si="88"/>
        <v>5320610.6565500209</v>
      </c>
      <c r="H195" s="6">
        <f t="shared" si="75"/>
        <v>97.106519222886647</v>
      </c>
    </row>
    <row r="196" spans="1:8" s="42" customFormat="1" ht="11.25" customHeight="1" x14ac:dyDescent="0.2">
      <c r="A196" s="65" t="s">
        <v>114</v>
      </c>
      <c r="B196" s="11">
        <v>73209865.689689994</v>
      </c>
      <c r="C196" s="11">
        <v>67994231.459039971</v>
      </c>
      <c r="D196" s="11">
        <v>2367383.8689299999</v>
      </c>
      <c r="E196" s="11">
        <f t="shared" ref="E196:E202" si="89">C196+D196</f>
        <v>70361615.327969968</v>
      </c>
      <c r="F196" s="11">
        <f t="shared" ref="F196:F202" si="90">B196-E196</f>
        <v>2848250.3617200255</v>
      </c>
      <c r="G196" s="11">
        <f t="shared" ref="G196:G202" si="91">B196-C196</f>
        <v>5215634.2306500226</v>
      </c>
      <c r="H196" s="6">
        <f t="shared" ref="H196:H227" si="92">IFERROR(E196/B196*100,"")</f>
        <v>96.109471947684312</v>
      </c>
    </row>
    <row r="197" spans="1:8" s="42" customFormat="1" ht="11.25" customHeight="1" x14ac:dyDescent="0.2">
      <c r="A197" s="65" t="s">
        <v>144</v>
      </c>
      <c r="B197" s="11">
        <v>242311.93800000002</v>
      </c>
      <c r="C197" s="11">
        <v>230321.74366000001</v>
      </c>
      <c r="D197" s="11">
        <v>1399.00307</v>
      </c>
      <c r="E197" s="11">
        <f t="shared" si="89"/>
        <v>231720.74673000001</v>
      </c>
      <c r="F197" s="11">
        <f t="shared" si="90"/>
        <v>10591.19127000001</v>
      </c>
      <c r="G197" s="11">
        <f t="shared" si="91"/>
        <v>11990.194340000016</v>
      </c>
      <c r="H197" s="6">
        <f t="shared" si="92"/>
        <v>95.629108760625741</v>
      </c>
    </row>
    <row r="198" spans="1:8" s="42" customFormat="1" ht="11.25" customHeight="1" x14ac:dyDescent="0.2">
      <c r="A198" s="65" t="s">
        <v>145</v>
      </c>
      <c r="B198" s="11">
        <v>1025390.0280599999</v>
      </c>
      <c r="C198" s="11">
        <v>1014078.6438300001</v>
      </c>
      <c r="D198" s="11">
        <v>7511.0710099999997</v>
      </c>
      <c r="E198" s="11">
        <f t="shared" si="89"/>
        <v>1021589.71484</v>
      </c>
      <c r="F198" s="11">
        <f t="shared" si="90"/>
        <v>3800.3132199998945</v>
      </c>
      <c r="G198" s="11">
        <f t="shared" si="91"/>
        <v>11311.384229999851</v>
      </c>
      <c r="H198" s="6">
        <f t="shared" si="92"/>
        <v>99.629378761641561</v>
      </c>
    </row>
    <row r="199" spans="1:8" s="42" customFormat="1" ht="11.25" customHeight="1" x14ac:dyDescent="0.2">
      <c r="A199" s="65" t="s">
        <v>146</v>
      </c>
      <c r="B199" s="11">
        <v>35781.999999999993</v>
      </c>
      <c r="C199" s="11">
        <v>35166.297460000002</v>
      </c>
      <c r="D199" s="11">
        <v>19.323810000000002</v>
      </c>
      <c r="E199" s="11">
        <f t="shared" si="89"/>
        <v>35185.621270000003</v>
      </c>
      <c r="F199" s="11">
        <f t="shared" si="90"/>
        <v>596.37872999998945</v>
      </c>
      <c r="G199" s="11">
        <f t="shared" si="91"/>
        <v>615.70253999999113</v>
      </c>
      <c r="H199" s="6">
        <f t="shared" si="92"/>
        <v>98.333299619920652</v>
      </c>
    </row>
    <row r="200" spans="1:8" s="42" customFormat="1" ht="11.25" customHeight="1" x14ac:dyDescent="0.2">
      <c r="A200" s="65" t="s">
        <v>147</v>
      </c>
      <c r="B200" s="11">
        <v>1176897.4839999999</v>
      </c>
      <c r="C200" s="11">
        <v>1169685.51886</v>
      </c>
      <c r="D200" s="11">
        <v>4865.8611500000006</v>
      </c>
      <c r="E200" s="11">
        <f t="shared" si="89"/>
        <v>1174551.38001</v>
      </c>
      <c r="F200" s="11">
        <f t="shared" si="90"/>
        <v>2346.1039899999741</v>
      </c>
      <c r="G200" s="11">
        <f t="shared" si="91"/>
        <v>7211.9651399999857</v>
      </c>
      <c r="H200" s="6">
        <f t="shared" si="92"/>
        <v>99.80065349600153</v>
      </c>
    </row>
    <row r="201" spans="1:8" s="42" customFormat="1" ht="11.25" customHeight="1" x14ac:dyDescent="0.2">
      <c r="A201" s="65" t="s">
        <v>148</v>
      </c>
      <c r="B201" s="11">
        <v>23511953.146000005</v>
      </c>
      <c r="C201" s="11">
        <v>23440169.562560007</v>
      </c>
      <c r="D201" s="11">
        <v>68029.455310000005</v>
      </c>
      <c r="E201" s="11">
        <f t="shared" si="89"/>
        <v>23508199.017870005</v>
      </c>
      <c r="F201" s="11">
        <f t="shared" si="90"/>
        <v>3754.1281300000846</v>
      </c>
      <c r="G201" s="11">
        <f t="shared" si="91"/>
        <v>71783.583439998329</v>
      </c>
      <c r="H201" s="6">
        <f t="shared" si="92"/>
        <v>99.984033108152744</v>
      </c>
    </row>
    <row r="202" spans="1:8" s="42" customFormat="1" ht="11.25" customHeight="1" x14ac:dyDescent="0.2">
      <c r="A202" s="65" t="s">
        <v>149</v>
      </c>
      <c r="B202" s="11">
        <v>33503.006000000001</v>
      </c>
      <c r="C202" s="11">
        <v>31439.409789999998</v>
      </c>
      <c r="D202" s="11">
        <v>36.074489999999997</v>
      </c>
      <c r="E202" s="11">
        <f t="shared" si="89"/>
        <v>31475.484279999997</v>
      </c>
      <c r="F202" s="11">
        <f t="shared" si="90"/>
        <v>2027.5217200000043</v>
      </c>
      <c r="G202" s="11">
        <f t="shared" si="91"/>
        <v>2063.5962100000033</v>
      </c>
      <c r="H202" s="6">
        <f t="shared" si="92"/>
        <v>93.948239390817633</v>
      </c>
    </row>
    <row r="203" spans="1:8" s="42" customFormat="1" ht="11.25" customHeight="1" x14ac:dyDescent="0.2">
      <c r="A203" s="68"/>
      <c r="B203" s="8"/>
      <c r="C203" s="8"/>
      <c r="D203" s="8"/>
      <c r="E203" s="8"/>
      <c r="F203" s="8"/>
      <c r="G203" s="8"/>
      <c r="H203" s="6" t="str">
        <f t="shared" si="92"/>
        <v/>
      </c>
    </row>
    <row r="204" spans="1:8" s="42" customFormat="1" ht="11.25" customHeight="1" x14ac:dyDescent="0.2">
      <c r="A204" s="63" t="s">
        <v>150</v>
      </c>
      <c r="B204" s="15">
        <f>SUM(B205:B211)</f>
        <v>13433939.347000003</v>
      </c>
      <c r="C204" s="15">
        <f>SUM(C205:C211)</f>
        <v>13068551.15693</v>
      </c>
      <c r="D204" s="15">
        <f>SUM(D205:D211)</f>
        <v>99463.399290000016</v>
      </c>
      <c r="E204" s="15">
        <f t="shared" ref="E204:G204" si="93">SUM(E205:E211)</f>
        <v>13168014.556220001</v>
      </c>
      <c r="F204" s="15">
        <f t="shared" si="93"/>
        <v>265924.79078000336</v>
      </c>
      <c r="G204" s="15">
        <f t="shared" si="93"/>
        <v>365388.19007000385</v>
      </c>
      <c r="H204" s="6">
        <f t="shared" si="92"/>
        <v>98.020500287286268</v>
      </c>
    </row>
    <row r="205" spans="1:8" s="42" customFormat="1" ht="11.25" customHeight="1" x14ac:dyDescent="0.2">
      <c r="A205" s="65" t="s">
        <v>114</v>
      </c>
      <c r="B205" s="11">
        <v>2066078.4370000027</v>
      </c>
      <c r="C205" s="11">
        <v>1788874.2568199986</v>
      </c>
      <c r="D205" s="11">
        <v>36788.177190000002</v>
      </c>
      <c r="E205" s="11">
        <f t="shared" ref="E205:E211" si="94">C205+D205</f>
        <v>1825662.4340099986</v>
      </c>
      <c r="F205" s="11">
        <f t="shared" ref="F205:F211" si="95">B205-E205</f>
        <v>240416.00299000414</v>
      </c>
      <c r="G205" s="11">
        <f t="shared" ref="G205:G211" si="96">B205-C205</f>
        <v>277204.1801800041</v>
      </c>
      <c r="H205" s="6">
        <f t="shared" si="92"/>
        <v>88.363655576450711</v>
      </c>
    </row>
    <row r="206" spans="1:8" s="42" customFormat="1" ht="11.25" customHeight="1" x14ac:dyDescent="0.2">
      <c r="A206" s="65" t="s">
        <v>151</v>
      </c>
      <c r="B206" s="11">
        <v>34243.883999999998</v>
      </c>
      <c r="C206" s="11">
        <v>33805.123009999996</v>
      </c>
      <c r="D206" s="11">
        <v>437.16434000000004</v>
      </c>
      <c r="E206" s="11">
        <f t="shared" si="94"/>
        <v>34242.287349999999</v>
      </c>
      <c r="F206" s="11">
        <f t="shared" si="95"/>
        <v>1.5966499999994994</v>
      </c>
      <c r="G206" s="11">
        <f t="shared" si="96"/>
        <v>438.76099000000249</v>
      </c>
      <c r="H206" s="6">
        <f t="shared" si="92"/>
        <v>99.995337415580536</v>
      </c>
    </row>
    <row r="207" spans="1:8" s="42" customFormat="1" ht="11.25" customHeight="1" x14ac:dyDescent="0.2">
      <c r="A207" s="65" t="s">
        <v>152</v>
      </c>
      <c r="B207" s="11">
        <v>213458.617</v>
      </c>
      <c r="C207" s="11">
        <v>213456.34031999999</v>
      </c>
      <c r="D207" s="11">
        <v>0</v>
      </c>
      <c r="E207" s="11">
        <f t="shared" si="94"/>
        <v>213456.34031999999</v>
      </c>
      <c r="F207" s="11">
        <f t="shared" si="95"/>
        <v>2.2766800000099465</v>
      </c>
      <c r="G207" s="11">
        <f t="shared" si="96"/>
        <v>2.2766800000099465</v>
      </c>
      <c r="H207" s="6">
        <f t="shared" si="92"/>
        <v>99.998933432610031</v>
      </c>
    </row>
    <row r="208" spans="1:8" s="42" customFormat="1" ht="11.25" customHeight="1" x14ac:dyDescent="0.2">
      <c r="A208" s="65" t="s">
        <v>212</v>
      </c>
      <c r="B208" s="11">
        <v>78203.201000000001</v>
      </c>
      <c r="C208" s="11">
        <v>74956.26139</v>
      </c>
      <c r="D208" s="11">
        <v>648.78009999999995</v>
      </c>
      <c r="E208" s="11">
        <f t="shared" si="94"/>
        <v>75605.041490000003</v>
      </c>
      <c r="F208" s="11">
        <f t="shared" si="95"/>
        <v>2598.1595099999977</v>
      </c>
      <c r="G208" s="11">
        <f t="shared" si="96"/>
        <v>3246.9396100000013</v>
      </c>
      <c r="H208" s="6">
        <f t="shared" si="92"/>
        <v>96.67768137777378</v>
      </c>
    </row>
    <row r="209" spans="1:8" s="42" customFormat="1" ht="11.25" customHeight="1" x14ac:dyDescent="0.2">
      <c r="A209" s="65" t="s">
        <v>153</v>
      </c>
      <c r="B209" s="11">
        <v>87981.638000000006</v>
      </c>
      <c r="C209" s="11">
        <v>87670.068239999993</v>
      </c>
      <c r="D209" s="11">
        <v>286.40659999999997</v>
      </c>
      <c r="E209" s="11">
        <f t="shared" si="94"/>
        <v>87956.474839999995</v>
      </c>
      <c r="F209" s="11">
        <f t="shared" si="95"/>
        <v>25.163160000010976</v>
      </c>
      <c r="G209" s="11">
        <f t="shared" si="96"/>
        <v>311.56976000001305</v>
      </c>
      <c r="H209" s="6">
        <f t="shared" si="92"/>
        <v>99.971399532252391</v>
      </c>
    </row>
    <row r="210" spans="1:8" s="42" customFormat="1" ht="11.25" customHeight="1" x14ac:dyDescent="0.2">
      <c r="A210" s="65" t="s">
        <v>154</v>
      </c>
      <c r="B210" s="11">
        <v>10428968.837000001</v>
      </c>
      <c r="C210" s="11">
        <v>10371442.619900001</v>
      </c>
      <c r="D210" s="11">
        <v>57418.326090000002</v>
      </c>
      <c r="E210" s="11">
        <f t="shared" si="94"/>
        <v>10428860.945990002</v>
      </c>
      <c r="F210" s="11">
        <f t="shared" si="95"/>
        <v>107.89100999943912</v>
      </c>
      <c r="G210" s="11">
        <f t="shared" si="96"/>
        <v>57526.217100000009</v>
      </c>
      <c r="H210" s="6">
        <f t="shared" si="92"/>
        <v>99.998965468094823</v>
      </c>
    </row>
    <row r="211" spans="1:8" s="42" customFormat="1" ht="11.25" customHeight="1" x14ac:dyDescent="0.2">
      <c r="A211" s="65" t="s">
        <v>279</v>
      </c>
      <c r="B211" s="11">
        <v>525004.73299999977</v>
      </c>
      <c r="C211" s="11">
        <v>498346.48725000001</v>
      </c>
      <c r="D211" s="11">
        <v>3884.5449699999999</v>
      </c>
      <c r="E211" s="11">
        <f t="shared" si="94"/>
        <v>502231.03221999999</v>
      </c>
      <c r="F211" s="11">
        <f t="shared" si="95"/>
        <v>22773.700779999781</v>
      </c>
      <c r="G211" s="11">
        <f t="shared" si="96"/>
        <v>26658.245749999769</v>
      </c>
      <c r="H211" s="6">
        <f t="shared" si="92"/>
        <v>95.662191338758888</v>
      </c>
    </row>
    <row r="212" spans="1:8" s="42" customFormat="1" ht="11.25" customHeight="1" x14ac:dyDescent="0.2">
      <c r="A212" s="68"/>
      <c r="B212" s="8"/>
      <c r="C212" s="8"/>
      <c r="D212" s="8"/>
      <c r="E212" s="8"/>
      <c r="F212" s="8"/>
      <c r="G212" s="8"/>
      <c r="H212" s="6" t="str">
        <f t="shared" si="92"/>
        <v/>
      </c>
    </row>
    <row r="213" spans="1:8" s="42" customFormat="1" ht="11.25" customHeight="1" x14ac:dyDescent="0.2">
      <c r="A213" s="63" t="s">
        <v>315</v>
      </c>
      <c r="B213" s="17">
        <f>SUM(B214:B217)</f>
        <v>1342045.027</v>
      </c>
      <c r="C213" s="17">
        <f>SUM(C214:C217)</f>
        <v>1207563.3724499997</v>
      </c>
      <c r="D213" s="17">
        <f>SUM(D214:D217)</f>
        <v>7710.1660899999997</v>
      </c>
      <c r="E213" s="17">
        <f t="shared" ref="E213:G213" si="97">SUM(E214:E217)</f>
        <v>1215273.5385400001</v>
      </c>
      <c r="F213" s="17">
        <f t="shared" si="97"/>
        <v>126771.48845999991</v>
      </c>
      <c r="G213" s="17">
        <f t="shared" si="97"/>
        <v>134481.65454999998</v>
      </c>
      <c r="H213" s="6">
        <f t="shared" si="92"/>
        <v>90.553857291704716</v>
      </c>
    </row>
    <row r="214" spans="1:8" s="42" customFormat="1" ht="11.25" customHeight="1" x14ac:dyDescent="0.2">
      <c r="A214" s="65" t="s">
        <v>316</v>
      </c>
      <c r="B214" s="11">
        <v>702307.79299999983</v>
      </c>
      <c r="C214" s="11">
        <v>584794.59131999989</v>
      </c>
      <c r="D214" s="11">
        <v>7185.5822899999994</v>
      </c>
      <c r="E214" s="11">
        <f t="shared" ref="E214:E217" si="98">C214+D214</f>
        <v>591980.17360999994</v>
      </c>
      <c r="F214" s="11">
        <f>B214-E214</f>
        <v>110327.61938999989</v>
      </c>
      <c r="G214" s="11">
        <f>B214-C214</f>
        <v>117513.20167999994</v>
      </c>
      <c r="H214" s="6">
        <f t="shared" si="92"/>
        <v>84.290702667740447</v>
      </c>
    </row>
    <row r="215" spans="1:8" s="42" customFormat="1" ht="11.25" customHeight="1" x14ac:dyDescent="0.2">
      <c r="A215" s="65" t="s">
        <v>155</v>
      </c>
      <c r="B215" s="11">
        <v>484266.951</v>
      </c>
      <c r="C215" s="11">
        <v>483864.67947999999</v>
      </c>
      <c r="D215" s="11">
        <v>380.75117</v>
      </c>
      <c r="E215" s="11">
        <f t="shared" si="98"/>
        <v>484245.43064999999</v>
      </c>
      <c r="F215" s="11">
        <f>B215-E215</f>
        <v>21.520350000006147</v>
      </c>
      <c r="G215" s="11">
        <f>B215-C215</f>
        <v>402.27152000000933</v>
      </c>
      <c r="H215" s="6">
        <f t="shared" si="92"/>
        <v>99.995556097735843</v>
      </c>
    </row>
    <row r="216" spans="1:8" s="42" customFormat="1" ht="11.25" customHeight="1" x14ac:dyDescent="0.2">
      <c r="A216" s="65" t="s">
        <v>156</v>
      </c>
      <c r="B216" s="11">
        <v>20917.155999999999</v>
      </c>
      <c r="C216" s="11">
        <v>4490.41471</v>
      </c>
      <c r="D216" s="11">
        <v>5.4846700000000004</v>
      </c>
      <c r="E216" s="11">
        <f t="shared" si="98"/>
        <v>4495.8993799999998</v>
      </c>
      <c r="F216" s="11">
        <f>B216-E216</f>
        <v>16421.25662</v>
      </c>
      <c r="G216" s="11">
        <f>B216-C216</f>
        <v>16426.741289999998</v>
      </c>
      <c r="H216" s="6">
        <f t="shared" si="92"/>
        <v>21.493836829442778</v>
      </c>
    </row>
    <row r="217" spans="1:8" s="42" customFormat="1" ht="11.25" customHeight="1" x14ac:dyDescent="0.2">
      <c r="A217" s="65" t="s">
        <v>157</v>
      </c>
      <c r="B217" s="11">
        <v>134553.12700000001</v>
      </c>
      <c r="C217" s="11">
        <v>134413.68693999999</v>
      </c>
      <c r="D217" s="11">
        <v>138.34796</v>
      </c>
      <c r="E217" s="11">
        <f t="shared" si="98"/>
        <v>134552.0349</v>
      </c>
      <c r="F217" s="11">
        <f>B217-E217</f>
        <v>1.0921000000089407</v>
      </c>
      <c r="G217" s="11">
        <f>B217-C217</f>
        <v>139.44006000002264</v>
      </c>
      <c r="H217" s="6">
        <f t="shared" si="92"/>
        <v>99.999188350338358</v>
      </c>
    </row>
    <row r="218" spans="1:8" s="42" customFormat="1" ht="11.25" customHeight="1" x14ac:dyDescent="0.2">
      <c r="A218" s="68"/>
      <c r="B218" s="11"/>
      <c r="C218" s="7"/>
      <c r="D218" s="11"/>
      <c r="E218" s="7"/>
      <c r="F218" s="7"/>
      <c r="G218" s="7"/>
      <c r="H218" s="6" t="str">
        <f t="shared" si="92"/>
        <v/>
      </c>
    </row>
    <row r="219" spans="1:8" s="42" customFormat="1" ht="11.25" customHeight="1" x14ac:dyDescent="0.2">
      <c r="A219" s="63" t="s">
        <v>159</v>
      </c>
      <c r="B219" s="15">
        <f>SUM(B220:B232)+SUM(B237:B251)</f>
        <v>48011189.199170001</v>
      </c>
      <c r="C219" s="15">
        <f>SUM(C220:C232)+SUM(C237:C251)</f>
        <v>41897595.821529999</v>
      </c>
      <c r="D219" s="15">
        <f t="shared" ref="D219:G219" si="99">SUM(D220:D232)+SUM(D237:D251)</f>
        <v>1826899.3786699991</v>
      </c>
      <c r="E219" s="15">
        <f t="shared" si="99"/>
        <v>43724495.200200014</v>
      </c>
      <c r="F219" s="15">
        <f t="shared" si="99"/>
        <v>4286693.9989699954</v>
      </c>
      <c r="G219" s="15">
        <f t="shared" si="99"/>
        <v>6113593.3776399959</v>
      </c>
      <c r="H219" s="6">
        <f t="shared" si="92"/>
        <v>91.071468817014662</v>
      </c>
    </row>
    <row r="220" spans="1:8" s="42" customFormat="1" ht="11.25" customHeight="1" x14ac:dyDescent="0.2">
      <c r="A220" s="65" t="s">
        <v>160</v>
      </c>
      <c r="B220" s="11">
        <v>174636</v>
      </c>
      <c r="C220" s="11">
        <v>167167.7751</v>
      </c>
      <c r="D220" s="11">
        <v>0</v>
      </c>
      <c r="E220" s="11">
        <f t="shared" ref="E220:E231" si="100">C220+D220</f>
        <v>167167.7751</v>
      </c>
      <c r="F220" s="11">
        <f t="shared" ref="F220:F231" si="101">B220-E220</f>
        <v>7468.2249000000011</v>
      </c>
      <c r="G220" s="11">
        <f t="shared" ref="G220:G231" si="102">B220-C220</f>
        <v>7468.2249000000011</v>
      </c>
      <c r="H220" s="6">
        <f t="shared" si="92"/>
        <v>95.723547893905035</v>
      </c>
    </row>
    <row r="221" spans="1:8" s="42" customFormat="1" ht="11.25" customHeight="1" x14ac:dyDescent="0.2">
      <c r="A221" s="65" t="s">
        <v>161</v>
      </c>
      <c r="B221" s="11">
        <v>140167.62499999997</v>
      </c>
      <c r="C221" s="11">
        <v>138761.61996000001</v>
      </c>
      <c r="D221" s="11">
        <v>279.67065000000002</v>
      </c>
      <c r="E221" s="11">
        <f t="shared" si="100"/>
        <v>139041.29061000003</v>
      </c>
      <c r="F221" s="11">
        <f t="shared" si="101"/>
        <v>1126.3343899999454</v>
      </c>
      <c r="G221" s="11">
        <f t="shared" si="102"/>
        <v>1406.00503999996</v>
      </c>
      <c r="H221" s="6">
        <f t="shared" si="92"/>
        <v>99.196437558245037</v>
      </c>
    </row>
    <row r="222" spans="1:8" s="42" customFormat="1" ht="11.25" customHeight="1" x14ac:dyDescent="0.2">
      <c r="A222" s="65" t="s">
        <v>162</v>
      </c>
      <c r="B222" s="11">
        <v>189282.97899999999</v>
      </c>
      <c r="C222" s="11">
        <v>161766.89146000001</v>
      </c>
      <c r="D222" s="11">
        <v>6345.7469099999998</v>
      </c>
      <c r="E222" s="11">
        <f t="shared" si="100"/>
        <v>168112.63837</v>
      </c>
      <c r="F222" s="11">
        <f t="shared" si="101"/>
        <v>21170.340629999992</v>
      </c>
      <c r="G222" s="11">
        <f t="shared" si="102"/>
        <v>27516.087539999979</v>
      </c>
      <c r="H222" s="6">
        <f t="shared" si="92"/>
        <v>88.8155074788843</v>
      </c>
    </row>
    <row r="223" spans="1:8" s="42" customFormat="1" ht="11.25" customHeight="1" x14ac:dyDescent="0.2">
      <c r="A223" s="65" t="s">
        <v>163</v>
      </c>
      <c r="B223" s="11">
        <v>27895068.828919999</v>
      </c>
      <c r="C223" s="11">
        <v>25938767.358070005</v>
      </c>
      <c r="D223" s="11">
        <v>1168053.5815899991</v>
      </c>
      <c r="E223" s="11">
        <f t="shared" si="100"/>
        <v>27106820.939660005</v>
      </c>
      <c r="F223" s="11">
        <f t="shared" si="101"/>
        <v>788247.88925999403</v>
      </c>
      <c r="G223" s="11">
        <f t="shared" si="102"/>
        <v>1956301.4708499946</v>
      </c>
      <c r="H223" s="6">
        <f t="shared" si="92"/>
        <v>97.1742393105595</v>
      </c>
    </row>
    <row r="224" spans="1:8" s="42" customFormat="1" ht="11.25" customHeight="1" x14ac:dyDescent="0.2">
      <c r="A224" s="65" t="s">
        <v>164</v>
      </c>
      <c r="B224" s="11">
        <v>87823.07699999999</v>
      </c>
      <c r="C224" s="11">
        <v>85676.478180000006</v>
      </c>
      <c r="D224" s="11">
        <v>975.98764000000006</v>
      </c>
      <c r="E224" s="11">
        <f t="shared" si="100"/>
        <v>86652.465820000012</v>
      </c>
      <c r="F224" s="11">
        <f t="shared" si="101"/>
        <v>1170.611179999978</v>
      </c>
      <c r="G224" s="11">
        <f t="shared" si="102"/>
        <v>2146.5988199999847</v>
      </c>
      <c r="H224" s="6">
        <f t="shared" si="92"/>
        <v>98.667080202621477</v>
      </c>
    </row>
    <row r="225" spans="1:8" s="42" customFormat="1" ht="11.25" customHeight="1" x14ac:dyDescent="0.2">
      <c r="A225" s="65" t="s">
        <v>165</v>
      </c>
      <c r="B225" s="11">
        <v>434299.86299999995</v>
      </c>
      <c r="C225" s="11">
        <v>357734.08960000001</v>
      </c>
      <c r="D225" s="11">
        <v>15000</v>
      </c>
      <c r="E225" s="11">
        <f t="shared" si="100"/>
        <v>372734.08960000001</v>
      </c>
      <c r="F225" s="11">
        <f t="shared" si="101"/>
        <v>61565.773399999947</v>
      </c>
      <c r="G225" s="11">
        <f t="shared" si="102"/>
        <v>76565.773399999947</v>
      </c>
      <c r="H225" s="6">
        <f t="shared" si="92"/>
        <v>85.824132438190532</v>
      </c>
    </row>
    <row r="226" spans="1:8" s="42" customFormat="1" ht="11.25" customHeight="1" x14ac:dyDescent="0.2">
      <c r="A226" s="65" t="s">
        <v>166</v>
      </c>
      <c r="B226" s="11">
        <v>1086813.4939999999</v>
      </c>
      <c r="C226" s="11">
        <v>771033.19114000001</v>
      </c>
      <c r="D226" s="11">
        <v>51016.574670000002</v>
      </c>
      <c r="E226" s="11">
        <f t="shared" si="100"/>
        <v>822049.76581000001</v>
      </c>
      <c r="F226" s="11">
        <f t="shared" si="101"/>
        <v>264763.72818999994</v>
      </c>
      <c r="G226" s="11">
        <f t="shared" si="102"/>
        <v>315780.30285999994</v>
      </c>
      <c r="H226" s="6">
        <f t="shared" si="92"/>
        <v>75.638531390004999</v>
      </c>
    </row>
    <row r="227" spans="1:8" s="42" customFormat="1" ht="11.25" customHeight="1" x14ac:dyDescent="0.2">
      <c r="A227" s="65" t="s">
        <v>167</v>
      </c>
      <c r="B227" s="11">
        <v>295469.22499999998</v>
      </c>
      <c r="C227" s="11">
        <v>210898.09868</v>
      </c>
      <c r="D227" s="11">
        <v>5244.17454</v>
      </c>
      <c r="E227" s="11">
        <f t="shared" si="100"/>
        <v>216142.27322</v>
      </c>
      <c r="F227" s="11">
        <f t="shared" si="101"/>
        <v>79326.951779999974</v>
      </c>
      <c r="G227" s="11">
        <f t="shared" si="102"/>
        <v>84571.126319999981</v>
      </c>
      <c r="H227" s="6">
        <f t="shared" si="92"/>
        <v>73.152211781108505</v>
      </c>
    </row>
    <row r="228" spans="1:8" s="42" customFormat="1" ht="11.25" customHeight="1" x14ac:dyDescent="0.2">
      <c r="A228" s="65" t="s">
        <v>168</v>
      </c>
      <c r="B228" s="11">
        <v>165112.435</v>
      </c>
      <c r="C228" s="11">
        <v>144579.96255</v>
      </c>
      <c r="D228" s="11">
        <v>3436.9290499999997</v>
      </c>
      <c r="E228" s="11">
        <f t="shared" si="100"/>
        <v>148016.8916</v>
      </c>
      <c r="F228" s="11">
        <f t="shared" si="101"/>
        <v>17095.543399999995</v>
      </c>
      <c r="G228" s="11">
        <f t="shared" si="102"/>
        <v>20532.472450000001</v>
      </c>
      <c r="H228" s="6">
        <f t="shared" ref="H228:H259" si="103">IFERROR(E228/B228*100,"")</f>
        <v>89.646119990901965</v>
      </c>
    </row>
    <row r="229" spans="1:8" s="42" customFormat="1" ht="11.25" customHeight="1" x14ac:dyDescent="0.2">
      <c r="A229" s="65" t="s">
        <v>169</v>
      </c>
      <c r="B229" s="11">
        <v>304851.00199999998</v>
      </c>
      <c r="C229" s="11">
        <v>192400.67493000001</v>
      </c>
      <c r="D229" s="11">
        <v>21.514080000000003</v>
      </c>
      <c r="E229" s="11">
        <f t="shared" si="100"/>
        <v>192422.18901</v>
      </c>
      <c r="F229" s="11">
        <f t="shared" si="101"/>
        <v>112428.81298999998</v>
      </c>
      <c r="G229" s="11">
        <f t="shared" si="102"/>
        <v>112450.32706999997</v>
      </c>
      <c r="H229" s="6">
        <f t="shared" si="103"/>
        <v>63.120077594496479</v>
      </c>
    </row>
    <row r="230" spans="1:8" s="42" customFormat="1" ht="11.25" customHeight="1" x14ac:dyDescent="0.2">
      <c r="A230" s="65" t="s">
        <v>170</v>
      </c>
      <c r="B230" s="11">
        <v>264084.902</v>
      </c>
      <c r="C230" s="11">
        <v>232069.17387999999</v>
      </c>
      <c r="D230" s="11">
        <v>4505.5880999999999</v>
      </c>
      <c r="E230" s="11">
        <f t="shared" si="100"/>
        <v>236574.76197999998</v>
      </c>
      <c r="F230" s="11">
        <f t="shared" si="101"/>
        <v>27510.140020000021</v>
      </c>
      <c r="G230" s="11">
        <f t="shared" si="102"/>
        <v>32015.728120000014</v>
      </c>
      <c r="H230" s="6">
        <f t="shared" si="103"/>
        <v>89.582842558716209</v>
      </c>
    </row>
    <row r="231" spans="1:8" s="42" customFormat="1" ht="11.25" customHeight="1" x14ac:dyDescent="0.2">
      <c r="A231" s="65" t="s">
        <v>171</v>
      </c>
      <c r="B231" s="11">
        <v>207288.978</v>
      </c>
      <c r="C231" s="11">
        <v>119720.90226999999</v>
      </c>
      <c r="D231" s="11">
        <v>1792.55952</v>
      </c>
      <c r="E231" s="11">
        <f t="shared" si="100"/>
        <v>121513.46178999999</v>
      </c>
      <c r="F231" s="11">
        <f t="shared" si="101"/>
        <v>85775.516210000016</v>
      </c>
      <c r="G231" s="11">
        <f t="shared" si="102"/>
        <v>87568.075730000011</v>
      </c>
      <c r="H231" s="6">
        <f t="shared" si="103"/>
        <v>58.620319788541764</v>
      </c>
    </row>
    <row r="232" spans="1:8" s="42" customFormat="1" ht="11.25" customHeight="1" x14ac:dyDescent="0.2">
      <c r="A232" s="65" t="s">
        <v>172</v>
      </c>
      <c r="B232" s="14">
        <f t="shared" ref="B232:C232" si="104">SUM(B233:B236)</f>
        <v>1635379</v>
      </c>
      <c r="C232" s="14">
        <f t="shared" si="104"/>
        <v>1470561.7799</v>
      </c>
      <c r="D232" s="14">
        <f t="shared" ref="D232:G232" si="105">SUM(D233:D236)</f>
        <v>7516.9457200000006</v>
      </c>
      <c r="E232" s="14">
        <f t="shared" si="105"/>
        <v>1478078.7256199999</v>
      </c>
      <c r="F232" s="14">
        <f t="shared" si="105"/>
        <v>157300.2743799999</v>
      </c>
      <c r="G232" s="14">
        <f t="shared" si="105"/>
        <v>164817.22009999992</v>
      </c>
      <c r="H232" s="6">
        <f t="shared" si="103"/>
        <v>90.381417739863352</v>
      </c>
    </row>
    <row r="233" spans="1:8" s="42" customFormat="1" ht="11.25" customHeight="1" x14ac:dyDescent="0.2">
      <c r="A233" s="65" t="s">
        <v>210</v>
      </c>
      <c r="B233" s="11">
        <v>751794.60599999991</v>
      </c>
      <c r="C233" s="11">
        <v>677963.40673000005</v>
      </c>
      <c r="D233" s="11">
        <v>3772.87563</v>
      </c>
      <c r="E233" s="11">
        <f t="shared" ref="E233:E251" si="106">C233+D233</f>
        <v>681736.28236000007</v>
      </c>
      <c r="F233" s="11">
        <f t="shared" ref="F233:F251" si="107">B233-E233</f>
        <v>70058.323639999842</v>
      </c>
      <c r="G233" s="11">
        <f t="shared" ref="G233:G251" si="108">B233-C233</f>
        <v>73831.199269999866</v>
      </c>
      <c r="H233" s="6">
        <f t="shared" si="103"/>
        <v>90.681188308499273</v>
      </c>
    </row>
    <row r="234" spans="1:8" s="42" customFormat="1" ht="11.25" customHeight="1" x14ac:dyDescent="0.2">
      <c r="A234" s="65" t="s">
        <v>317</v>
      </c>
      <c r="B234" s="11">
        <v>368458.92799999996</v>
      </c>
      <c r="C234" s="11">
        <v>318371.11708999996</v>
      </c>
      <c r="D234" s="11">
        <v>2399.5079100000003</v>
      </c>
      <c r="E234" s="11">
        <f t="shared" si="106"/>
        <v>320770.62499999994</v>
      </c>
      <c r="F234" s="11">
        <f t="shared" si="107"/>
        <v>47688.303000000014</v>
      </c>
      <c r="G234" s="11">
        <f t="shared" si="108"/>
        <v>50087.81091</v>
      </c>
      <c r="H234" s="6">
        <f t="shared" si="103"/>
        <v>87.057362605147674</v>
      </c>
    </row>
    <row r="235" spans="1:8" s="42" customFormat="1" ht="11.25" customHeight="1" x14ac:dyDescent="0.2">
      <c r="A235" s="65" t="s">
        <v>173</v>
      </c>
      <c r="B235" s="11">
        <v>272047.00000000006</v>
      </c>
      <c r="C235" s="11">
        <v>257904.06896999999</v>
      </c>
      <c r="D235" s="11">
        <v>0</v>
      </c>
      <c r="E235" s="11">
        <f t="shared" si="106"/>
        <v>257904.06896999999</v>
      </c>
      <c r="F235" s="11">
        <f t="shared" si="107"/>
        <v>14142.931030000065</v>
      </c>
      <c r="G235" s="11">
        <f t="shared" si="108"/>
        <v>14142.931030000065</v>
      </c>
      <c r="H235" s="6">
        <f t="shared" si="103"/>
        <v>94.801291309957449</v>
      </c>
    </row>
    <row r="236" spans="1:8" s="42" customFormat="1" ht="11.25" customHeight="1" x14ac:dyDescent="0.2">
      <c r="A236" s="65" t="s">
        <v>318</v>
      </c>
      <c r="B236" s="11">
        <v>243078.46600000001</v>
      </c>
      <c r="C236" s="11">
        <v>216323.18711000003</v>
      </c>
      <c r="D236" s="11">
        <v>1344.5621799999999</v>
      </c>
      <c r="E236" s="11">
        <f t="shared" si="106"/>
        <v>217667.74929000004</v>
      </c>
      <c r="F236" s="11">
        <f t="shared" si="107"/>
        <v>25410.716709999979</v>
      </c>
      <c r="G236" s="11">
        <f t="shared" si="108"/>
        <v>26755.278889999987</v>
      </c>
      <c r="H236" s="6">
        <f t="shared" si="103"/>
        <v>89.546290492881425</v>
      </c>
    </row>
    <row r="237" spans="1:8" s="42" customFormat="1" ht="11.25" customHeight="1" x14ac:dyDescent="0.2">
      <c r="A237" s="65" t="s">
        <v>297</v>
      </c>
      <c r="B237" s="11">
        <v>191336</v>
      </c>
      <c r="C237" s="11">
        <v>134936.04763999998</v>
      </c>
      <c r="D237" s="11">
        <v>4090.1138099999998</v>
      </c>
      <c r="E237" s="11">
        <f t="shared" si="106"/>
        <v>139026.16144999999</v>
      </c>
      <c r="F237" s="11">
        <f t="shared" si="107"/>
        <v>52309.838550000015</v>
      </c>
      <c r="G237" s="11">
        <f t="shared" si="108"/>
        <v>56399.952360000025</v>
      </c>
      <c r="H237" s="6">
        <f t="shared" si="103"/>
        <v>72.660744162102262</v>
      </c>
    </row>
    <row r="238" spans="1:8" s="42" customFormat="1" ht="11.25" customHeight="1" x14ac:dyDescent="0.2">
      <c r="A238" s="65" t="s">
        <v>175</v>
      </c>
      <c r="B238" s="11">
        <v>1725227.615</v>
      </c>
      <c r="C238" s="11">
        <v>1687547.87891</v>
      </c>
      <c r="D238" s="11">
        <v>21587.958289999999</v>
      </c>
      <c r="E238" s="11">
        <f t="shared" si="106"/>
        <v>1709135.8372</v>
      </c>
      <c r="F238" s="11">
        <f t="shared" si="107"/>
        <v>16091.77780000004</v>
      </c>
      <c r="G238" s="11">
        <f t="shared" si="108"/>
        <v>37679.73609000002</v>
      </c>
      <c r="H238" s="6">
        <f t="shared" si="103"/>
        <v>99.06726639081765</v>
      </c>
    </row>
    <row r="239" spans="1:8" s="42" customFormat="1" ht="11.25" customHeight="1" x14ac:dyDescent="0.2">
      <c r="A239" s="65" t="s">
        <v>176</v>
      </c>
      <c r="B239" s="11">
        <v>413819.99999999994</v>
      </c>
      <c r="C239" s="11">
        <v>343088.70402</v>
      </c>
      <c r="D239" s="11">
        <v>11235.016750000001</v>
      </c>
      <c r="E239" s="11">
        <f t="shared" si="106"/>
        <v>354323.72077000001</v>
      </c>
      <c r="F239" s="11">
        <f t="shared" si="107"/>
        <v>59496.279229999927</v>
      </c>
      <c r="G239" s="11">
        <f t="shared" si="108"/>
        <v>70731.295979999937</v>
      </c>
      <c r="H239" s="6">
        <f t="shared" si="103"/>
        <v>85.62266704605868</v>
      </c>
    </row>
    <row r="240" spans="1:8" s="42" customFormat="1" ht="11.25" customHeight="1" x14ac:dyDescent="0.2">
      <c r="A240" s="65" t="s">
        <v>319</v>
      </c>
      <c r="B240" s="11">
        <v>1958785.8830000004</v>
      </c>
      <c r="C240" s="11">
        <v>1669506.3518099999</v>
      </c>
      <c r="D240" s="11">
        <v>17030.61825</v>
      </c>
      <c r="E240" s="11">
        <f t="shared" si="106"/>
        <v>1686536.97006</v>
      </c>
      <c r="F240" s="11">
        <f t="shared" si="107"/>
        <v>272248.91294000042</v>
      </c>
      <c r="G240" s="11">
        <f t="shared" si="108"/>
        <v>289279.53119000047</v>
      </c>
      <c r="H240" s="6">
        <f t="shared" si="103"/>
        <v>86.10113972625561</v>
      </c>
    </row>
    <row r="241" spans="1:8" s="42" customFormat="1" ht="11.25" customHeight="1" x14ac:dyDescent="0.2">
      <c r="A241" s="65" t="s">
        <v>320</v>
      </c>
      <c r="B241" s="11">
        <v>70699.894000000015</v>
      </c>
      <c r="C241" s="11">
        <v>50811.725590000002</v>
      </c>
      <c r="D241" s="11">
        <v>1485.7176399999998</v>
      </c>
      <c r="E241" s="11">
        <f t="shared" si="106"/>
        <v>52297.443230000004</v>
      </c>
      <c r="F241" s="11">
        <f t="shared" si="107"/>
        <v>18402.45077000001</v>
      </c>
      <c r="G241" s="11">
        <f t="shared" si="108"/>
        <v>19888.168410000013</v>
      </c>
      <c r="H241" s="6">
        <f t="shared" si="103"/>
        <v>73.97103485049071</v>
      </c>
    </row>
    <row r="242" spans="1:8" s="42" customFormat="1" ht="11.25" customHeight="1" x14ac:dyDescent="0.2">
      <c r="A242" s="75" t="s">
        <v>37</v>
      </c>
      <c r="B242" s="11">
        <v>583290.98399999994</v>
      </c>
      <c r="C242" s="11">
        <v>462303.24043000001</v>
      </c>
      <c r="D242" s="11">
        <v>15999.0126</v>
      </c>
      <c r="E242" s="11">
        <f t="shared" si="106"/>
        <v>478302.25303000002</v>
      </c>
      <c r="F242" s="11">
        <f t="shared" si="107"/>
        <v>104988.73096999992</v>
      </c>
      <c r="G242" s="11">
        <f t="shared" si="108"/>
        <v>120987.74356999993</v>
      </c>
      <c r="H242" s="6">
        <f t="shared" si="103"/>
        <v>82.000625099667246</v>
      </c>
    </row>
    <row r="243" spans="1:8" s="42" customFormat="1" ht="11.25" customHeight="1" x14ac:dyDescent="0.2">
      <c r="A243" s="75" t="s">
        <v>177</v>
      </c>
      <c r="B243" s="11">
        <v>3293162.2980000009</v>
      </c>
      <c r="C243" s="11">
        <v>3100592.65821</v>
      </c>
      <c r="D243" s="11">
        <v>2590.1027100000001</v>
      </c>
      <c r="E243" s="11">
        <f t="shared" si="106"/>
        <v>3103182.7609199998</v>
      </c>
      <c r="F243" s="11">
        <f t="shared" si="107"/>
        <v>189979.53708000109</v>
      </c>
      <c r="G243" s="11">
        <f t="shared" si="108"/>
        <v>192569.63979000086</v>
      </c>
      <c r="H243" s="6">
        <f t="shared" si="103"/>
        <v>94.231090973093572</v>
      </c>
    </row>
    <row r="244" spans="1:8" s="42" customFormat="1" ht="11.25" customHeight="1" x14ac:dyDescent="0.2">
      <c r="A244" s="75" t="s">
        <v>178</v>
      </c>
      <c r="B244" s="11">
        <v>232690.91</v>
      </c>
      <c r="C244" s="11">
        <v>209725.99084000001</v>
      </c>
      <c r="D244" s="11">
        <v>19091.25822</v>
      </c>
      <c r="E244" s="11">
        <f t="shared" si="106"/>
        <v>228817.24906</v>
      </c>
      <c r="F244" s="11">
        <f t="shared" si="107"/>
        <v>3873.6609400000016</v>
      </c>
      <c r="G244" s="11">
        <f t="shared" si="108"/>
        <v>22964.91915999999</v>
      </c>
      <c r="H244" s="6">
        <f t="shared" si="103"/>
        <v>98.335276208254115</v>
      </c>
    </row>
    <row r="245" spans="1:8" s="42" customFormat="1" ht="11.25" customHeight="1" x14ac:dyDescent="0.2">
      <c r="A245" s="75" t="s">
        <v>280</v>
      </c>
      <c r="B245" s="11">
        <v>1092547.8439999998</v>
      </c>
      <c r="C245" s="11">
        <v>293151.24333999999</v>
      </c>
      <c r="D245" s="11">
        <v>340706.45163999998</v>
      </c>
      <c r="E245" s="11">
        <f t="shared" si="106"/>
        <v>633857.69497999991</v>
      </c>
      <c r="F245" s="11">
        <f t="shared" si="107"/>
        <v>458690.1490199999</v>
      </c>
      <c r="G245" s="11">
        <f t="shared" si="108"/>
        <v>799396.60065999976</v>
      </c>
      <c r="H245" s="6">
        <f t="shared" si="103"/>
        <v>58.01647025903609</v>
      </c>
    </row>
    <row r="246" spans="1:8" s="42" customFormat="1" ht="11.25" customHeight="1" x14ac:dyDescent="0.2">
      <c r="A246" s="75" t="s">
        <v>179</v>
      </c>
      <c r="B246" s="11">
        <v>2697524.5860000001</v>
      </c>
      <c r="C246" s="11">
        <v>1885640.1254799997</v>
      </c>
      <c r="D246" s="11">
        <v>51376.515270000004</v>
      </c>
      <c r="E246" s="11">
        <f t="shared" si="106"/>
        <v>1937016.6407499998</v>
      </c>
      <c r="F246" s="11">
        <f t="shared" si="107"/>
        <v>760507.94525000034</v>
      </c>
      <c r="G246" s="11">
        <f t="shared" si="108"/>
        <v>811884.46052000043</v>
      </c>
      <c r="H246" s="6">
        <f t="shared" si="103"/>
        <v>71.80719133397362</v>
      </c>
    </row>
    <row r="247" spans="1:8" s="42" customFormat="1" ht="11.25" customHeight="1" x14ac:dyDescent="0.2">
      <c r="A247" s="75" t="s">
        <v>181</v>
      </c>
      <c r="B247" s="11">
        <v>132577.82800000001</v>
      </c>
      <c r="C247" s="11">
        <v>124430.12534</v>
      </c>
      <c r="D247" s="11">
        <v>4739.9742400000005</v>
      </c>
      <c r="E247" s="11">
        <f t="shared" si="106"/>
        <v>129170.09957999999</v>
      </c>
      <c r="F247" s="11">
        <f t="shared" si="107"/>
        <v>3407.728420000014</v>
      </c>
      <c r="G247" s="11">
        <f t="shared" si="108"/>
        <v>8147.7026600000099</v>
      </c>
      <c r="H247" s="6">
        <f t="shared" si="103"/>
        <v>97.429639275731674</v>
      </c>
    </row>
    <row r="248" spans="1:8" s="42" customFormat="1" ht="11.25" customHeight="1" x14ac:dyDescent="0.2">
      <c r="A248" s="75" t="s">
        <v>182</v>
      </c>
      <c r="B248" s="11">
        <v>1758441.4930000002</v>
      </c>
      <c r="C248" s="11">
        <v>1006895.7945999999</v>
      </c>
      <c r="D248" s="11">
        <v>71013.216880000007</v>
      </c>
      <c r="E248" s="11">
        <f t="shared" si="106"/>
        <v>1077909.0114799999</v>
      </c>
      <c r="F248" s="11">
        <f t="shared" si="107"/>
        <v>680532.48152000038</v>
      </c>
      <c r="G248" s="11">
        <f t="shared" si="108"/>
        <v>751545.69840000034</v>
      </c>
      <c r="H248" s="6">
        <f t="shared" si="103"/>
        <v>61.299111501345791</v>
      </c>
    </row>
    <row r="249" spans="1:8" s="42" customFormat="1" ht="11.25" customHeight="1" x14ac:dyDescent="0.2">
      <c r="A249" s="65" t="s">
        <v>281</v>
      </c>
      <c r="B249" s="11">
        <v>324719.48824999999</v>
      </c>
      <c r="C249" s="11">
        <v>302890.37562000001</v>
      </c>
      <c r="D249" s="11">
        <v>62.23357</v>
      </c>
      <c r="E249" s="11">
        <f t="shared" si="106"/>
        <v>302952.60918999999</v>
      </c>
      <c r="F249" s="11">
        <f t="shared" si="107"/>
        <v>21766.879060000007</v>
      </c>
      <c r="G249" s="11">
        <f t="shared" si="108"/>
        <v>21829.112629999989</v>
      </c>
      <c r="H249" s="6">
        <f t="shared" si="103"/>
        <v>93.296713056149628</v>
      </c>
    </row>
    <row r="250" spans="1:8" s="42" customFormat="1" ht="11.25" customHeight="1" x14ac:dyDescent="0.2">
      <c r="A250" s="65" t="s">
        <v>158</v>
      </c>
      <c r="B250" s="11">
        <v>510944.48199999996</v>
      </c>
      <c r="C250" s="11">
        <v>509162.07504000003</v>
      </c>
      <c r="D250" s="11">
        <v>1568.41633</v>
      </c>
      <c r="E250" s="11">
        <f t="shared" si="106"/>
        <v>510730.49137</v>
      </c>
      <c r="F250" s="11">
        <f t="shared" si="107"/>
        <v>213.99062999995658</v>
      </c>
      <c r="G250" s="11">
        <f t="shared" si="108"/>
        <v>1782.4069599999348</v>
      </c>
      <c r="H250" s="6">
        <f t="shared" si="103"/>
        <v>99.95811861414721</v>
      </c>
    </row>
    <row r="251" spans="1:8" s="42" customFormat="1" ht="11.25" customHeight="1" x14ac:dyDescent="0.2">
      <c r="A251" s="65" t="s">
        <v>340</v>
      </c>
      <c r="B251" s="11">
        <v>145142.48499999999</v>
      </c>
      <c r="C251" s="11">
        <v>125775.48894</v>
      </c>
      <c r="D251" s="11">
        <v>133.5</v>
      </c>
      <c r="E251" s="11">
        <f t="shared" si="106"/>
        <v>125908.98894</v>
      </c>
      <c r="F251" s="11">
        <f t="shared" si="107"/>
        <v>19233.49605999999</v>
      </c>
      <c r="G251" s="11">
        <f t="shared" si="108"/>
        <v>19366.99605999999</v>
      </c>
      <c r="H251" s="6">
        <f t="shared" si="103"/>
        <v>86.748541572786223</v>
      </c>
    </row>
    <row r="252" spans="1:8" s="42" customFormat="1" ht="11.25" customHeight="1" x14ac:dyDescent="0.2">
      <c r="A252" s="68"/>
      <c r="B252" s="11"/>
      <c r="C252" s="7"/>
      <c r="D252" s="11"/>
      <c r="E252" s="7"/>
      <c r="F252" s="7"/>
      <c r="G252" s="7"/>
      <c r="H252" s="6" t="str">
        <f t="shared" si="103"/>
        <v/>
      </c>
    </row>
    <row r="253" spans="1:8" s="42" customFormat="1" ht="11.25" customHeight="1" x14ac:dyDescent="0.2">
      <c r="A253" s="63" t="s">
        <v>183</v>
      </c>
      <c r="B253" s="11">
        <v>3162.12</v>
      </c>
      <c r="C253" s="11">
        <v>1882.4559400000001</v>
      </c>
      <c r="D253" s="11">
        <v>0</v>
      </c>
      <c r="E253" s="11">
        <f t="shared" ref="E253" si="109">C253+D253</f>
        <v>1882.4559400000001</v>
      </c>
      <c r="F253" s="11">
        <f>B253-E253</f>
        <v>1279.6640599999998</v>
      </c>
      <c r="G253" s="11">
        <f>B253-C253</f>
        <v>1279.6640599999998</v>
      </c>
      <c r="H253" s="6">
        <f t="shared" si="103"/>
        <v>59.531451684313062</v>
      </c>
    </row>
    <row r="254" spans="1:8" s="42" customFormat="1" ht="11.25" customHeight="1" x14ac:dyDescent="0.2">
      <c r="A254" s="68"/>
      <c r="B254" s="10"/>
      <c r="C254" s="8"/>
      <c r="D254" s="10"/>
      <c r="E254" s="8"/>
      <c r="F254" s="8"/>
      <c r="G254" s="8"/>
      <c r="H254" s="6" t="str">
        <f t="shared" si="103"/>
        <v/>
      </c>
    </row>
    <row r="255" spans="1:8" s="42" customFormat="1" ht="11.25" customHeight="1" x14ac:dyDescent="0.2">
      <c r="A255" s="63" t="s">
        <v>184</v>
      </c>
      <c r="B255" s="14">
        <f t="shared" ref="B255:C255" si="110">SUM(B256:B260)</f>
        <v>53453821.877999999</v>
      </c>
      <c r="C255" s="14">
        <f t="shared" si="110"/>
        <v>53032416.617729999</v>
      </c>
      <c r="D255" s="14">
        <f t="shared" ref="D255:G255" si="111">SUM(D256:D260)</f>
        <v>375000.36330000003</v>
      </c>
      <c r="E255" s="14">
        <f t="shared" si="111"/>
        <v>53407416.981030002</v>
      </c>
      <c r="F255" s="14">
        <f t="shared" si="111"/>
        <v>46404.896969990601</v>
      </c>
      <c r="G255" s="14">
        <f t="shared" si="111"/>
        <v>421405.26026999415</v>
      </c>
      <c r="H255" s="6">
        <f t="shared" si="103"/>
        <v>99.913186942786041</v>
      </c>
    </row>
    <row r="256" spans="1:8" s="42" customFormat="1" ht="11.25" customHeight="1" x14ac:dyDescent="0.2">
      <c r="A256" s="75" t="s">
        <v>185</v>
      </c>
      <c r="B256" s="11">
        <v>43276608.073999994</v>
      </c>
      <c r="C256" s="11">
        <v>42906533.417819999</v>
      </c>
      <c r="D256" s="11">
        <v>367677.75849000004</v>
      </c>
      <c r="E256" s="11">
        <f t="shared" ref="E256:E260" si="112">C256+D256</f>
        <v>43274211.176310003</v>
      </c>
      <c r="F256" s="11">
        <f>B256-E256</f>
        <v>2396.8976899906993</v>
      </c>
      <c r="G256" s="11">
        <f>B256-C256</f>
        <v>370074.65617999434</v>
      </c>
      <c r="H256" s="6">
        <f t="shared" si="103"/>
        <v>99.994461447427</v>
      </c>
    </row>
    <row r="257" spans="1:9" s="42" customFormat="1" ht="11.25" customHeight="1" x14ac:dyDescent="0.2">
      <c r="A257" s="75" t="s">
        <v>186</v>
      </c>
      <c r="B257" s="11">
        <v>158095.519</v>
      </c>
      <c r="C257" s="11">
        <v>157635.78912</v>
      </c>
      <c r="D257" s="11">
        <v>372.86781999999999</v>
      </c>
      <c r="E257" s="11">
        <f t="shared" si="112"/>
        <v>158008.65694000002</v>
      </c>
      <c r="F257" s="11">
        <f>B257-E257</f>
        <v>86.862059999984922</v>
      </c>
      <c r="G257" s="11">
        <f>B257-C257</f>
        <v>459.72987999999896</v>
      </c>
      <c r="H257" s="6">
        <f t="shared" si="103"/>
        <v>99.945057228345618</v>
      </c>
    </row>
    <row r="258" spans="1:9" s="42" customFormat="1" ht="11.25" customHeight="1" x14ac:dyDescent="0.2">
      <c r="A258" s="75" t="s">
        <v>187</v>
      </c>
      <c r="B258" s="11">
        <v>2381710.0819999999</v>
      </c>
      <c r="C258" s="11">
        <v>2336436.2971700002</v>
      </c>
      <c r="D258" s="11">
        <v>1352.6491100000001</v>
      </c>
      <c r="E258" s="11">
        <f t="shared" si="112"/>
        <v>2337788.9462800003</v>
      </c>
      <c r="F258" s="11">
        <f>B258-E258</f>
        <v>43921.135719999671</v>
      </c>
      <c r="G258" s="11">
        <f>B258-C258</f>
        <v>45273.784829999786</v>
      </c>
      <c r="H258" s="6">
        <f t="shared" si="103"/>
        <v>98.15589915615935</v>
      </c>
    </row>
    <row r="259" spans="1:9" s="42" customFormat="1" ht="11.25" customHeight="1" x14ac:dyDescent="0.2">
      <c r="A259" s="75" t="s">
        <v>188</v>
      </c>
      <c r="B259" s="11">
        <v>6671452.5590000004</v>
      </c>
      <c r="C259" s="11">
        <v>6666086.6835000003</v>
      </c>
      <c r="D259" s="11">
        <v>5365.8739999999998</v>
      </c>
      <c r="E259" s="11">
        <f t="shared" si="112"/>
        <v>6671452.5575000001</v>
      </c>
      <c r="F259" s="11">
        <f>B259-E259</f>
        <v>1.5000002458691597E-3</v>
      </c>
      <c r="G259" s="11">
        <f>B259-C259</f>
        <v>5365.875500000082</v>
      </c>
      <c r="H259" s="6">
        <f t="shared" si="103"/>
        <v>99.99999997751614</v>
      </c>
    </row>
    <row r="260" spans="1:9" s="42" customFormat="1" ht="11.25" customHeight="1" x14ac:dyDescent="0.2">
      <c r="A260" s="75" t="s">
        <v>189</v>
      </c>
      <c r="B260" s="11">
        <v>965955.64399999997</v>
      </c>
      <c r="C260" s="11">
        <v>965724.43012000003</v>
      </c>
      <c r="D260" s="11">
        <v>231.21388000000002</v>
      </c>
      <c r="E260" s="11">
        <f t="shared" si="112"/>
        <v>965955.64400000009</v>
      </c>
      <c r="F260" s="11">
        <f>B260-E260</f>
        <v>0</v>
      </c>
      <c r="G260" s="11">
        <f>B260-C260</f>
        <v>231.21387999993749</v>
      </c>
      <c r="H260" s="6">
        <f t="shared" ref="H260:H274" si="113">IFERROR(E260/B260*100,"")</f>
        <v>100.00000000000003</v>
      </c>
    </row>
    <row r="261" spans="1:9" s="42" customFormat="1" ht="11.25" customHeight="1" x14ac:dyDescent="0.2">
      <c r="A261" s="68"/>
      <c r="B261" s="11"/>
      <c r="C261" s="7"/>
      <c r="D261" s="11"/>
      <c r="E261" s="7"/>
      <c r="F261" s="7"/>
      <c r="G261" s="7"/>
      <c r="H261" s="6" t="str">
        <f t="shared" si="113"/>
        <v/>
      </c>
    </row>
    <row r="262" spans="1:9" s="42" customFormat="1" ht="11.25" customHeight="1" x14ac:dyDescent="0.2">
      <c r="A262" s="63" t="s">
        <v>190</v>
      </c>
      <c r="B262" s="9">
        <f t="shared" ref="B262:G262" si="114">+B263+B264</f>
        <v>2109053.0810000002</v>
      </c>
      <c r="C262" s="9">
        <f t="shared" si="114"/>
        <v>2060387.1453800001</v>
      </c>
      <c r="D262" s="9">
        <f t="shared" si="114"/>
        <v>7936.7760400000006</v>
      </c>
      <c r="E262" s="14">
        <f t="shared" si="114"/>
        <v>2068323.9214200003</v>
      </c>
      <c r="F262" s="14">
        <f t="shared" si="114"/>
        <v>40729.159580000211</v>
      </c>
      <c r="G262" s="14">
        <f t="shared" si="114"/>
        <v>48665.935620000222</v>
      </c>
      <c r="H262" s="6">
        <f t="shared" si="113"/>
        <v>98.068841417652308</v>
      </c>
    </row>
    <row r="263" spans="1:9" s="42" customFormat="1" ht="11.25" customHeight="1" x14ac:dyDescent="0.2">
      <c r="A263" s="75" t="s">
        <v>191</v>
      </c>
      <c r="B263" s="11">
        <v>2006600.9540000004</v>
      </c>
      <c r="C263" s="11">
        <v>1970270.1266400001</v>
      </c>
      <c r="D263" s="11">
        <v>2381.50254</v>
      </c>
      <c r="E263" s="11">
        <f t="shared" ref="E263:E264" si="115">C263+D263</f>
        <v>1972651.6291800002</v>
      </c>
      <c r="F263" s="11">
        <f>B263-E263</f>
        <v>33949.324820000213</v>
      </c>
      <c r="G263" s="11">
        <f>B263-C263</f>
        <v>36330.827360000229</v>
      </c>
      <c r="H263" s="6">
        <f t="shared" si="113"/>
        <v>98.308117777362511</v>
      </c>
    </row>
    <row r="264" spans="1:9" s="42" customFormat="1" ht="11.25" customHeight="1" x14ac:dyDescent="0.2">
      <c r="A264" s="75" t="s">
        <v>192</v>
      </c>
      <c r="B264" s="11">
        <v>102452.12699999999</v>
      </c>
      <c r="C264" s="11">
        <v>90117.01874</v>
      </c>
      <c r="D264" s="11">
        <v>5555.2735000000002</v>
      </c>
      <c r="E264" s="11">
        <f t="shared" si="115"/>
        <v>95672.292239999995</v>
      </c>
      <c r="F264" s="11">
        <f>B264-E264</f>
        <v>6779.8347599999979</v>
      </c>
      <c r="G264" s="11">
        <f>B264-C264</f>
        <v>12335.108259999994</v>
      </c>
      <c r="H264" s="6">
        <f t="shared" si="113"/>
        <v>93.382436306080791</v>
      </c>
    </row>
    <row r="265" spans="1:9" s="42" customFormat="1" ht="11.4" x14ac:dyDescent="0.2">
      <c r="A265" s="68"/>
      <c r="B265" s="8"/>
      <c r="C265" s="8"/>
      <c r="D265" s="8"/>
      <c r="E265" s="8"/>
      <c r="F265" s="8"/>
      <c r="G265" s="8"/>
      <c r="H265" s="6" t="str">
        <f t="shared" si="113"/>
        <v/>
      </c>
    </row>
    <row r="266" spans="1:9" s="42" customFormat="1" ht="11.25" customHeight="1" x14ac:dyDescent="0.2">
      <c r="A266" s="76" t="s">
        <v>193</v>
      </c>
      <c r="B266" s="11">
        <v>13548205.729999999</v>
      </c>
      <c r="C266" s="11">
        <v>13214320.792110002</v>
      </c>
      <c r="D266" s="11">
        <v>3755.99323</v>
      </c>
      <c r="E266" s="11">
        <f t="shared" ref="E266" si="116">C266+D266</f>
        <v>13218076.785340002</v>
      </c>
      <c r="F266" s="11">
        <f>B266-E266</f>
        <v>330128.94465999678</v>
      </c>
      <c r="G266" s="11">
        <f>B266-C266</f>
        <v>333884.93788999692</v>
      </c>
      <c r="H266" s="6">
        <f t="shared" si="113"/>
        <v>97.563301360792096</v>
      </c>
    </row>
    <row r="267" spans="1:9" s="42" customFormat="1" ht="11.25" customHeight="1" x14ac:dyDescent="0.2">
      <c r="A267" s="68"/>
      <c r="B267" s="8"/>
      <c r="C267" s="8"/>
      <c r="D267" s="8"/>
      <c r="E267" s="8"/>
      <c r="F267" s="8"/>
      <c r="G267" s="8"/>
      <c r="H267" s="6" t="str">
        <f t="shared" si="113"/>
        <v/>
      </c>
    </row>
    <row r="268" spans="1:9" s="42" customFormat="1" ht="11.25" customHeight="1" x14ac:dyDescent="0.2">
      <c r="A268" s="63" t="s">
        <v>194</v>
      </c>
      <c r="B268" s="11">
        <v>12519859.208999999</v>
      </c>
      <c r="C268" s="11">
        <v>12517989.10276</v>
      </c>
      <c r="D268" s="11">
        <v>1869.6543000000001</v>
      </c>
      <c r="E268" s="11">
        <f t="shared" ref="E268" si="117">C268+D268</f>
        <v>12519858.757060001</v>
      </c>
      <c r="F268" s="11">
        <f>B268-E268</f>
        <v>0.45193999819457531</v>
      </c>
      <c r="G268" s="11">
        <f>B268-C268</f>
        <v>1870.1062399987131</v>
      </c>
      <c r="H268" s="6">
        <f t="shared" si="113"/>
        <v>99.999996390215003</v>
      </c>
    </row>
    <row r="269" spans="1:9" s="42" customFormat="1" ht="11.25" customHeight="1" x14ac:dyDescent="0.2">
      <c r="A269" s="68"/>
      <c r="B269" s="8"/>
      <c r="C269" s="8"/>
      <c r="D269" s="8"/>
      <c r="E269" s="8"/>
      <c r="F269" s="8"/>
      <c r="G269" s="8"/>
      <c r="H269" s="6" t="str">
        <f t="shared" si="113"/>
        <v/>
      </c>
    </row>
    <row r="270" spans="1:9" s="42" customFormat="1" ht="11.25" customHeight="1" x14ac:dyDescent="0.2">
      <c r="A270" s="63" t="s">
        <v>195</v>
      </c>
      <c r="B270" s="11">
        <v>4597065.4450000003</v>
      </c>
      <c r="C270" s="11">
        <v>4589444.7631099997</v>
      </c>
      <c r="D270" s="11">
        <v>7549.7802300000003</v>
      </c>
      <c r="E270" s="11">
        <f t="shared" ref="E270" si="118">C270+D270</f>
        <v>4596994.5433399994</v>
      </c>
      <c r="F270" s="11">
        <f>B270-E270</f>
        <v>70.901660000905395</v>
      </c>
      <c r="G270" s="11">
        <f>B270-C270</f>
        <v>7620.6818900005892</v>
      </c>
      <c r="H270" s="6">
        <f t="shared" si="113"/>
        <v>99.998457675644403</v>
      </c>
    </row>
    <row r="271" spans="1:9" s="42" customFormat="1" ht="11.25" customHeight="1" x14ac:dyDescent="0.2">
      <c r="A271" s="77"/>
      <c r="B271" s="11"/>
      <c r="C271" s="11"/>
      <c r="D271" s="11"/>
      <c r="E271" s="11"/>
      <c r="F271" s="11"/>
      <c r="G271" s="11"/>
      <c r="H271" s="6" t="str">
        <f t="shared" si="113"/>
        <v/>
      </c>
      <c r="I271" s="64"/>
    </row>
    <row r="272" spans="1:9" s="42" customFormat="1" ht="11.25" customHeight="1" x14ac:dyDescent="0.2">
      <c r="A272" s="69" t="s">
        <v>196</v>
      </c>
      <c r="B272" s="14">
        <f t="shared" ref="B272:G272" si="119">+B273+B274</f>
        <v>1069987.2350000001</v>
      </c>
      <c r="C272" s="14">
        <f t="shared" si="119"/>
        <v>1066330.9156699998</v>
      </c>
      <c r="D272" s="14">
        <f t="shared" si="119"/>
        <v>2801.09184</v>
      </c>
      <c r="E272" s="14">
        <f t="shared" si="119"/>
        <v>1069132.0075099999</v>
      </c>
      <c r="F272" s="14">
        <f t="shared" si="119"/>
        <v>855.22749000030308</v>
      </c>
      <c r="G272" s="14">
        <f t="shared" si="119"/>
        <v>3656.3193300003113</v>
      </c>
      <c r="H272" s="6">
        <f t="shared" si="113"/>
        <v>99.920071243653652</v>
      </c>
    </row>
    <row r="273" spans="1:8" s="42" customFormat="1" ht="11.25" customHeight="1" x14ac:dyDescent="0.2">
      <c r="A273" s="74" t="s">
        <v>218</v>
      </c>
      <c r="B273" s="11">
        <v>1024988.4130000002</v>
      </c>
      <c r="C273" s="11">
        <v>1022193.9967099999</v>
      </c>
      <c r="D273" s="11">
        <v>2784.09184</v>
      </c>
      <c r="E273" s="11">
        <f t="shared" ref="E273:E274" si="120">C273+D273</f>
        <v>1024978.0885499999</v>
      </c>
      <c r="F273" s="11">
        <f>B273-E273</f>
        <v>10.32445000030566</v>
      </c>
      <c r="G273" s="11">
        <f>B273-C273</f>
        <v>2794.4162900003139</v>
      </c>
      <c r="H273" s="6">
        <f t="shared" si="113"/>
        <v>99.998992725198704</v>
      </c>
    </row>
    <row r="274" spans="1:8" s="42" customFormat="1" ht="11.25" customHeight="1" x14ac:dyDescent="0.2">
      <c r="A274" s="74" t="s">
        <v>219</v>
      </c>
      <c r="B274" s="11">
        <v>44998.822</v>
      </c>
      <c r="C274" s="11">
        <v>44136.918960000003</v>
      </c>
      <c r="D274" s="11">
        <v>17</v>
      </c>
      <c r="E274" s="11">
        <f t="shared" si="120"/>
        <v>44153.918960000003</v>
      </c>
      <c r="F274" s="11">
        <f>B274-E274</f>
        <v>844.90303999999742</v>
      </c>
      <c r="G274" s="11">
        <f>B274-C274</f>
        <v>861.90303999999742</v>
      </c>
      <c r="H274" s="6">
        <f t="shared" si="113"/>
        <v>98.122388537193274</v>
      </c>
    </row>
    <row r="275" spans="1:8" s="42" customFormat="1" ht="12" customHeight="1" x14ac:dyDescent="0.2">
      <c r="A275" s="78"/>
      <c r="B275" s="11"/>
      <c r="C275" s="11"/>
      <c r="D275" s="11"/>
      <c r="E275" s="11"/>
      <c r="F275" s="11"/>
      <c r="G275" s="11"/>
      <c r="H275" s="6"/>
    </row>
    <row r="276" spans="1:8" s="42" customFormat="1" ht="11.25" customHeight="1" x14ac:dyDescent="0.2">
      <c r="A276" s="79" t="s">
        <v>197</v>
      </c>
      <c r="B276" s="18">
        <f>B10+B17+B19+B21+B23+B35+B39+B48+B50+B52+B60+B72+B79+B84+B88+B94+B106+B119+B132+B148+B150+B171+B181+B187+B195+B204+B213+B219+B253+B255+B262+B266+B268+B270+B272+B128</f>
        <v>3342020764.18852</v>
      </c>
      <c r="C276" s="18">
        <f>C10+C17+C19+C21+C23+C35+C39+C48+C50+C52+C60+C72+C79+C84+C88+C94+C106+C119+C132+C148+C150+C171+C181+C187+C195+C204+C213+C219+C253+C255+C262+C266+C268+C270+C272+C128</f>
        <v>3200134065.98633</v>
      </c>
      <c r="D276" s="18">
        <f t="shared" ref="D276:G276" si="121">D10+D17+D19+D21+D23+D35+D39+D48+D50+D52+D60+D72+D79+D84+D88+D94+D106+D119+D132+D148+D150+D171+D181+D187+D195+D204+D213+D219+D253+D255+D262+D266+D268+D270+D272+D128</f>
        <v>36813455.119489998</v>
      </c>
      <c r="E276" s="18">
        <f t="shared" si="121"/>
        <v>3236947521.1058211</v>
      </c>
      <c r="F276" s="18">
        <f t="shared" si="121"/>
        <v>105073243.08269967</v>
      </c>
      <c r="G276" s="18">
        <f t="shared" si="121"/>
        <v>141886698.20218974</v>
      </c>
      <c r="H276" s="6">
        <f t="shared" ref="H276:H285" si="122">IFERROR(E276/B276*100,"")</f>
        <v>96.855996700899865</v>
      </c>
    </row>
    <row r="277" spans="1:8" s="42" customFormat="1" ht="11.25" customHeight="1" x14ac:dyDescent="0.2">
      <c r="A277" s="80"/>
      <c r="B277" s="7"/>
      <c r="C277" s="7"/>
      <c r="D277" s="7"/>
      <c r="E277" s="7"/>
      <c r="F277" s="7"/>
      <c r="G277" s="7"/>
      <c r="H277" s="6" t="str">
        <f t="shared" si="122"/>
        <v/>
      </c>
    </row>
    <row r="278" spans="1:8" s="42" customFormat="1" ht="11.25" customHeight="1" x14ac:dyDescent="0.2">
      <c r="A278" s="62" t="s">
        <v>198</v>
      </c>
      <c r="B278" s="7"/>
      <c r="C278" s="7"/>
      <c r="D278" s="7"/>
      <c r="E278" s="7"/>
      <c r="F278" s="7"/>
      <c r="G278" s="7"/>
      <c r="H278" s="6" t="str">
        <f t="shared" si="122"/>
        <v/>
      </c>
    </row>
    <row r="279" spans="1:8" s="42" customFormat="1" ht="11.25" customHeight="1" x14ac:dyDescent="0.2">
      <c r="A279" s="65" t="s">
        <v>199</v>
      </c>
      <c r="B279" s="11">
        <v>172474081.20450994</v>
      </c>
      <c r="C279" s="11">
        <v>170961832.46374002</v>
      </c>
      <c r="D279" s="11">
        <v>3269.3000299999999</v>
      </c>
      <c r="E279" s="11">
        <f t="shared" ref="E279" si="123">C279+D279</f>
        <v>170965101.76377001</v>
      </c>
      <c r="F279" s="11">
        <f>B279-E279</f>
        <v>1508979.4407399297</v>
      </c>
      <c r="G279" s="11">
        <f>B279-C279</f>
        <v>1512248.7407699227</v>
      </c>
      <c r="H279" s="6">
        <f t="shared" si="122"/>
        <v>99.125097852267629</v>
      </c>
    </row>
    <row r="280" spans="1:8" s="42" customFormat="1" ht="11.4" x14ac:dyDescent="0.2">
      <c r="A280" s="81"/>
      <c r="B280" s="7"/>
      <c r="C280" s="7"/>
      <c r="D280" s="7"/>
      <c r="E280" s="7"/>
      <c r="F280" s="7"/>
      <c r="G280" s="7"/>
      <c r="H280" s="6" t="str">
        <f t="shared" si="122"/>
        <v/>
      </c>
    </row>
    <row r="281" spans="1:8" s="42" customFormat="1" ht="11.25" customHeight="1" x14ac:dyDescent="0.2">
      <c r="A281" s="65" t="s">
        <v>200</v>
      </c>
      <c r="B281" s="14">
        <f t="shared" ref="B281:G281" si="124">SUM(B282:B283)</f>
        <v>938364460.03899992</v>
      </c>
      <c r="C281" s="14">
        <f t="shared" si="124"/>
        <v>936523223.29429984</v>
      </c>
      <c r="D281" s="14">
        <f t="shared" ref="D281" si="125">SUM(D282:D283)</f>
        <v>561991.95004000003</v>
      </c>
      <c r="E281" s="14">
        <f t="shared" si="124"/>
        <v>937085215.24433982</v>
      </c>
      <c r="F281" s="14">
        <f t="shared" si="124"/>
        <v>1279244.7946600281</v>
      </c>
      <c r="G281" s="14">
        <f t="shared" si="124"/>
        <v>1841236.744699969</v>
      </c>
      <c r="H281" s="6">
        <f t="shared" si="122"/>
        <v>99.863672927829455</v>
      </c>
    </row>
    <row r="282" spans="1:8" s="42" customFormat="1" ht="11.25" customHeight="1" x14ac:dyDescent="0.2">
      <c r="A282" s="65" t="s">
        <v>213</v>
      </c>
      <c r="B282" s="11">
        <v>933039578.39999986</v>
      </c>
      <c r="C282" s="11">
        <v>931512915.54810989</v>
      </c>
      <c r="D282" s="11">
        <v>248672.00258999999</v>
      </c>
      <c r="E282" s="11">
        <f t="shared" ref="E282:E283" si="126">C282+D282</f>
        <v>931761587.55069983</v>
      </c>
      <c r="F282" s="11">
        <f>B282-E282</f>
        <v>1277990.8493000269</v>
      </c>
      <c r="G282" s="11">
        <f>B282-C282</f>
        <v>1526662.8518899679</v>
      </c>
      <c r="H282" s="6">
        <f t="shared" si="122"/>
        <v>99.863029299197407</v>
      </c>
    </row>
    <row r="283" spans="1:8" s="42" customFormat="1" ht="11.25" customHeight="1" x14ac:dyDescent="0.2">
      <c r="A283" s="82" t="s">
        <v>341</v>
      </c>
      <c r="B283" s="11">
        <v>5324881.6390000004</v>
      </c>
      <c r="C283" s="11">
        <v>5010307.7461899994</v>
      </c>
      <c r="D283" s="11">
        <v>313319.94744999998</v>
      </c>
      <c r="E283" s="11">
        <f t="shared" si="126"/>
        <v>5323627.6936399993</v>
      </c>
      <c r="F283" s="11">
        <f>B283-E283</f>
        <v>1253.9453600011766</v>
      </c>
      <c r="G283" s="11">
        <f>B283-C283</f>
        <v>314573.89281000104</v>
      </c>
      <c r="H283" s="6">
        <f t="shared" si="122"/>
        <v>99.976451206899753</v>
      </c>
    </row>
    <row r="284" spans="1:8" s="42" customFormat="1" ht="11.25" customHeight="1" x14ac:dyDescent="0.2">
      <c r="A284" s="82"/>
      <c r="B284" s="7"/>
      <c r="C284" s="7"/>
      <c r="D284" s="7"/>
      <c r="E284" s="7"/>
      <c r="F284" s="7"/>
      <c r="G284" s="7"/>
      <c r="H284" s="6" t="str">
        <f t="shared" si="122"/>
        <v/>
      </c>
    </row>
    <row r="285" spans="1:8" s="42" customFormat="1" ht="11.25" customHeight="1" x14ac:dyDescent="0.2">
      <c r="A285" s="62" t="s">
        <v>201</v>
      </c>
      <c r="B285" s="16">
        <f t="shared" ref="B285:G285" si="127">B279+B281</f>
        <v>1110838541.2435098</v>
      </c>
      <c r="C285" s="16">
        <f t="shared" si="127"/>
        <v>1107485055.75804</v>
      </c>
      <c r="D285" s="16">
        <f t="shared" si="127"/>
        <v>565261.25007000007</v>
      </c>
      <c r="E285" s="16">
        <f t="shared" si="127"/>
        <v>1108050317.0081098</v>
      </c>
      <c r="F285" s="16">
        <f t="shared" si="127"/>
        <v>2788224.2353999577</v>
      </c>
      <c r="G285" s="16">
        <f t="shared" si="127"/>
        <v>3353485.4854698917</v>
      </c>
      <c r="H285" s="6">
        <f t="shared" si="122"/>
        <v>99.748998244850355</v>
      </c>
    </row>
    <row r="286" spans="1:8" s="42" customFormat="1" ht="11.25" customHeight="1" x14ac:dyDescent="0.2">
      <c r="A286" s="65"/>
      <c r="B286" s="7"/>
      <c r="C286" s="7"/>
      <c r="D286" s="7"/>
      <c r="E286" s="7"/>
      <c r="F286" s="7"/>
      <c r="G286" s="7"/>
      <c r="H286" s="6"/>
    </row>
    <row r="287" spans="1:8" s="87" customFormat="1" ht="16.5" customHeight="1" thickBot="1" x14ac:dyDescent="0.25">
      <c r="A287" s="83" t="s">
        <v>202</v>
      </c>
      <c r="B287" s="84">
        <f t="shared" ref="B287:G287" si="128">+B285+B276</f>
        <v>4452859305.4320297</v>
      </c>
      <c r="C287" s="84">
        <f t="shared" si="128"/>
        <v>4307619121.7443695</v>
      </c>
      <c r="D287" s="84">
        <f t="shared" si="128"/>
        <v>37378716.369559996</v>
      </c>
      <c r="E287" s="85">
        <f t="shared" si="128"/>
        <v>4344997838.1139307</v>
      </c>
      <c r="F287" s="84">
        <f t="shared" si="128"/>
        <v>107861467.31809963</v>
      </c>
      <c r="G287" s="86">
        <f t="shared" si="128"/>
        <v>145240183.68765962</v>
      </c>
      <c r="H287" s="6">
        <f>IFERROR(E287/B287*100,"")</f>
        <v>97.577703225733643</v>
      </c>
    </row>
    <row r="288" spans="1:8" s="42" customFormat="1" ht="12" customHeight="1" thickTop="1" x14ac:dyDescent="0.2">
      <c r="A288" s="65"/>
      <c r="B288" s="7"/>
      <c r="C288" s="8"/>
      <c r="D288" s="7"/>
      <c r="E288" s="8"/>
      <c r="F288" s="8"/>
      <c r="G288" s="8"/>
      <c r="H288" s="6"/>
    </row>
    <row r="289" spans="1:9" ht="22.2" customHeight="1" x14ac:dyDescent="0.2">
      <c r="A289" s="101" t="s">
        <v>343</v>
      </c>
      <c r="B289" s="101"/>
      <c r="C289" s="101"/>
      <c r="D289" s="101"/>
      <c r="E289" s="101"/>
      <c r="F289" s="101"/>
      <c r="G289" s="101"/>
      <c r="H289" s="101"/>
    </row>
    <row r="290" spans="1:9" ht="11.4" x14ac:dyDescent="0.2">
      <c r="A290" s="42" t="s">
        <v>298</v>
      </c>
    </row>
    <row r="291" spans="1:9" ht="22.8" customHeight="1" x14ac:dyDescent="0.2">
      <c r="A291" s="101" t="s">
        <v>344</v>
      </c>
      <c r="B291" s="101"/>
      <c r="C291" s="101"/>
      <c r="D291" s="101"/>
      <c r="E291" s="101"/>
      <c r="F291" s="101"/>
      <c r="G291" s="101"/>
      <c r="H291" s="101"/>
    </row>
    <row r="292" spans="1:9" ht="11.4" x14ac:dyDescent="0.2">
      <c r="A292" s="42" t="s">
        <v>299</v>
      </c>
    </row>
    <row r="293" spans="1:9" ht="11.4" x14ac:dyDescent="0.2">
      <c r="A293" s="42" t="s">
        <v>342</v>
      </c>
    </row>
    <row r="294" spans="1:9" ht="11.4" x14ac:dyDescent="0.2">
      <c r="A294" s="42" t="s">
        <v>300</v>
      </c>
    </row>
    <row r="295" spans="1:9" ht="11.4" x14ac:dyDescent="0.2">
      <c r="A295" s="42" t="s">
        <v>301</v>
      </c>
    </row>
    <row r="296" spans="1:9" x14ac:dyDescent="0.2">
      <c r="E296" s="42"/>
      <c r="F296" s="42"/>
      <c r="G296" s="12"/>
      <c r="I296" s="40"/>
    </row>
    <row r="297" spans="1:9" x14ac:dyDescent="0.2">
      <c r="E297" s="42"/>
      <c r="F297" s="42"/>
      <c r="G297" s="12"/>
      <c r="I297" s="40"/>
    </row>
    <row r="298" spans="1:9" x14ac:dyDescent="0.2">
      <c r="E298" s="42"/>
      <c r="F298" s="42"/>
      <c r="G298" s="12"/>
      <c r="I298" s="40"/>
    </row>
    <row r="299" spans="1:9" x14ac:dyDescent="0.2">
      <c r="E299" s="42"/>
      <c r="F299" s="42"/>
      <c r="G299" s="12"/>
      <c r="I299" s="40"/>
    </row>
    <row r="300" spans="1:9" x14ac:dyDescent="0.2">
      <c r="E300" s="42"/>
      <c r="F300" s="42"/>
      <c r="G300" s="12"/>
      <c r="I300" s="40"/>
    </row>
    <row r="301" spans="1:9" x14ac:dyDescent="0.2">
      <c r="E301" s="42"/>
      <c r="F301" s="42"/>
      <c r="G301" s="12"/>
      <c r="I301" s="40"/>
    </row>
    <row r="302" spans="1:9" x14ac:dyDescent="0.2">
      <c r="E302" s="42"/>
      <c r="F302" s="42"/>
      <c r="G302" s="12"/>
      <c r="I302" s="40"/>
    </row>
    <row r="303" spans="1:9" x14ac:dyDescent="0.2">
      <c r="E303" s="42"/>
      <c r="F303" s="42"/>
      <c r="G303" s="12"/>
      <c r="I303" s="40"/>
    </row>
    <row r="304" spans="1:9" x14ac:dyDescent="0.2">
      <c r="E304" s="42"/>
      <c r="F304" s="42"/>
      <c r="G304" s="12"/>
      <c r="I304" s="40"/>
    </row>
    <row r="305" spans="5:9" x14ac:dyDescent="0.2">
      <c r="E305" s="42"/>
      <c r="F305" s="42"/>
      <c r="G305" s="12"/>
      <c r="I305" s="40"/>
    </row>
    <row r="306" spans="5:9" x14ac:dyDescent="0.2">
      <c r="E306" s="42"/>
      <c r="F306" s="42"/>
      <c r="G306" s="12"/>
      <c r="I306" s="40"/>
    </row>
    <row r="307" spans="5:9" x14ac:dyDescent="0.2">
      <c r="E307" s="42"/>
      <c r="F307" s="42"/>
      <c r="G307" s="12"/>
      <c r="I307" s="40"/>
    </row>
    <row r="308" spans="5:9" x14ac:dyDescent="0.2">
      <c r="E308" s="42"/>
      <c r="F308" s="42"/>
      <c r="G308" s="12"/>
      <c r="I308" s="40"/>
    </row>
    <row r="309" spans="5:9" x14ac:dyDescent="0.2">
      <c r="E309" s="42"/>
      <c r="F309" s="42"/>
      <c r="G309" s="12"/>
      <c r="I309" s="40"/>
    </row>
    <row r="310" spans="5:9" x14ac:dyDescent="0.2">
      <c r="E310" s="42"/>
      <c r="F310" s="42"/>
      <c r="G310" s="12"/>
      <c r="I310" s="40"/>
    </row>
    <row r="311" spans="5:9" x14ac:dyDescent="0.2">
      <c r="E311" s="42"/>
      <c r="F311" s="42"/>
      <c r="G311" s="12"/>
      <c r="I311" s="40"/>
    </row>
    <row r="312" spans="5:9" x14ac:dyDescent="0.2">
      <c r="E312" s="42"/>
      <c r="F312" s="42"/>
      <c r="G312" s="12"/>
      <c r="I312" s="40"/>
    </row>
    <row r="313" spans="5:9" x14ac:dyDescent="0.2">
      <c r="E313" s="42"/>
      <c r="F313" s="42"/>
      <c r="G313" s="12"/>
      <c r="I313" s="40"/>
    </row>
    <row r="314" spans="5:9" x14ac:dyDescent="0.2">
      <c r="E314" s="42"/>
      <c r="F314" s="42"/>
      <c r="G314" s="12"/>
      <c r="I314" s="40"/>
    </row>
    <row r="315" spans="5:9" x14ac:dyDescent="0.2">
      <c r="E315" s="42"/>
      <c r="F315" s="42"/>
      <c r="G315" s="12"/>
      <c r="I315" s="40"/>
    </row>
    <row r="316" spans="5:9" x14ac:dyDescent="0.2">
      <c r="E316" s="42"/>
      <c r="F316" s="42"/>
      <c r="G316" s="12"/>
      <c r="I316" s="40"/>
    </row>
    <row r="317" spans="5:9" x14ac:dyDescent="0.2">
      <c r="E317" s="42"/>
      <c r="F317" s="42"/>
      <c r="G317" s="12"/>
      <c r="I317" s="40"/>
    </row>
    <row r="318" spans="5:9" x14ac:dyDescent="0.2">
      <c r="E318" s="42"/>
      <c r="F318" s="42"/>
      <c r="G318" s="12"/>
      <c r="I318" s="40"/>
    </row>
    <row r="319" spans="5:9" x14ac:dyDescent="0.2">
      <c r="E319" s="42"/>
      <c r="F319" s="42"/>
      <c r="G319" s="12"/>
      <c r="I319" s="40"/>
    </row>
    <row r="320" spans="5:9" x14ac:dyDescent="0.2">
      <c r="E320" s="42"/>
      <c r="F320" s="42"/>
      <c r="G320" s="12"/>
      <c r="I320" s="40"/>
    </row>
    <row r="321" spans="5:9" x14ac:dyDescent="0.2">
      <c r="E321" s="42"/>
      <c r="F321" s="42"/>
      <c r="G321" s="12"/>
      <c r="I321" s="40"/>
    </row>
    <row r="322" spans="5:9" x14ac:dyDescent="0.2">
      <c r="E322" s="42"/>
      <c r="F322" s="42"/>
      <c r="G322" s="12"/>
      <c r="I322" s="40"/>
    </row>
    <row r="323" spans="5:9" x14ac:dyDescent="0.2">
      <c r="E323" s="42"/>
      <c r="F323" s="42"/>
      <c r="G323" s="12"/>
      <c r="I323" s="40"/>
    </row>
    <row r="324" spans="5:9" x14ac:dyDescent="0.2">
      <c r="E324" s="42"/>
      <c r="F324" s="42"/>
      <c r="G324" s="12"/>
      <c r="I324" s="40"/>
    </row>
    <row r="325" spans="5:9" x14ac:dyDescent="0.2">
      <c r="E325" s="42"/>
      <c r="F325" s="42"/>
      <c r="G325" s="12"/>
      <c r="I325" s="40"/>
    </row>
    <row r="326" spans="5:9" x14ac:dyDescent="0.2">
      <c r="E326" s="42"/>
      <c r="F326" s="42"/>
      <c r="G326" s="12"/>
      <c r="I326" s="40"/>
    </row>
    <row r="327" spans="5:9" x14ac:dyDescent="0.2">
      <c r="E327" s="42"/>
      <c r="F327" s="42"/>
      <c r="G327" s="12"/>
      <c r="I327" s="40"/>
    </row>
    <row r="328" spans="5:9" x14ac:dyDescent="0.2">
      <c r="E328" s="42"/>
      <c r="F328" s="42"/>
      <c r="G328" s="12"/>
      <c r="I328" s="40"/>
    </row>
    <row r="329" spans="5:9" x14ac:dyDescent="0.2">
      <c r="E329" s="42"/>
      <c r="F329" s="42"/>
      <c r="G329" s="12"/>
      <c r="I329" s="40"/>
    </row>
    <row r="330" spans="5:9" x14ac:dyDescent="0.2">
      <c r="E330" s="42"/>
      <c r="F330" s="42"/>
      <c r="G330" s="12"/>
      <c r="I330" s="40"/>
    </row>
    <row r="331" spans="5:9" x14ac:dyDescent="0.2">
      <c r="E331" s="42"/>
      <c r="F331" s="42"/>
      <c r="G331" s="12"/>
      <c r="I331" s="40"/>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3" orientation="portrait" r:id="rId1"/>
  <headerFooter alignWithMargins="0">
    <oddFooter>Page &amp;P of &amp;N</oddFooter>
  </headerFooter>
  <rowBreaks count="3" manualBreakCount="3">
    <brk id="86" max="7" man="1"/>
    <brk id="162" max="7" man="1"/>
    <brk id="2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AB9"/>
  <sheetViews>
    <sheetView view="pageBreakPreview" topLeftCell="A20" zoomScale="70" zoomScaleNormal="70" zoomScaleSheetLayoutView="70" workbookViewId="0">
      <selection activeCell="V25" sqref="V25"/>
    </sheetView>
  </sheetViews>
  <sheetFormatPr defaultRowHeight="13.2" x14ac:dyDescent="0.25"/>
  <cols>
    <col min="1" max="1" width="38.6640625" customWidth="1"/>
    <col min="2" max="13" width="10.6640625" customWidth="1"/>
    <col min="14" max="14" width="10.88671875" customWidth="1"/>
    <col min="15" max="15" width="11.109375" customWidth="1"/>
    <col min="16" max="16" width="10.33203125" bestFit="1" customWidth="1"/>
    <col min="17" max="17" width="11" customWidth="1"/>
    <col min="18" max="18" width="9.44140625" bestFit="1" customWidth="1"/>
    <col min="19" max="19" width="11.109375" bestFit="1" customWidth="1"/>
    <col min="20" max="27" width="11" customWidth="1"/>
  </cols>
  <sheetData>
    <row r="1" spans="1:28" x14ac:dyDescent="0.25">
      <c r="A1" s="21" t="s">
        <v>324</v>
      </c>
    </row>
    <row r="2" spans="1:28" x14ac:dyDescent="0.25">
      <c r="A2" t="s">
        <v>0</v>
      </c>
    </row>
    <row r="3" spans="1:28" x14ac:dyDescent="0.25">
      <c r="A3" t="s">
        <v>1</v>
      </c>
      <c r="P3" t="s">
        <v>2</v>
      </c>
    </row>
    <row r="4" spans="1:28" x14ac:dyDescent="0.25">
      <c r="B4" s="45" t="s">
        <v>282</v>
      </c>
      <c r="C4" s="45" t="s">
        <v>283</v>
      </c>
      <c r="D4" s="45" t="s">
        <v>284</v>
      </c>
      <c r="E4" s="45" t="s">
        <v>285</v>
      </c>
      <c r="F4" s="45" t="s">
        <v>9</v>
      </c>
      <c r="G4" s="45" t="s">
        <v>10</v>
      </c>
      <c r="H4" s="45" t="s">
        <v>11</v>
      </c>
      <c r="I4" s="45" t="s">
        <v>12</v>
      </c>
      <c r="J4" s="45" t="s">
        <v>13</v>
      </c>
      <c r="K4" s="45" t="s">
        <v>302</v>
      </c>
      <c r="L4" s="45" t="s">
        <v>304</v>
      </c>
      <c r="M4" s="45" t="s">
        <v>309</v>
      </c>
      <c r="N4" s="45" t="s">
        <v>311</v>
      </c>
      <c r="O4" s="1"/>
      <c r="P4" s="1" t="s">
        <v>3</v>
      </c>
      <c r="Q4" s="1" t="s">
        <v>4</v>
      </c>
      <c r="R4" s="1" t="s">
        <v>5</v>
      </c>
      <c r="S4" s="1" t="s">
        <v>6</v>
      </c>
      <c r="T4" s="1" t="s">
        <v>9</v>
      </c>
      <c r="U4" s="1" t="s">
        <v>286</v>
      </c>
      <c r="V4" s="1" t="s">
        <v>287</v>
      </c>
      <c r="W4" s="1" t="s">
        <v>288</v>
      </c>
      <c r="X4" s="1" t="s">
        <v>291</v>
      </c>
      <c r="Y4" s="1" t="s">
        <v>303</v>
      </c>
      <c r="Z4" s="1" t="s">
        <v>305</v>
      </c>
      <c r="AA4" s="1" t="s">
        <v>310</v>
      </c>
    </row>
    <row r="5" spans="1:28" x14ac:dyDescent="0.25">
      <c r="A5" t="s">
        <v>7</v>
      </c>
      <c r="B5" s="4">
        <v>284491.34835624998</v>
      </c>
      <c r="C5" s="4">
        <v>243219.35505767999</v>
      </c>
      <c r="D5" s="4">
        <v>329560.12642863998</v>
      </c>
      <c r="E5" s="4">
        <v>455600.93912341999</v>
      </c>
      <c r="F5" s="4">
        <v>401192.19496639998</v>
      </c>
      <c r="G5" s="4">
        <v>347587.51947557001</v>
      </c>
      <c r="H5" s="4">
        <v>446074.55482671002</v>
      </c>
      <c r="I5" s="4">
        <v>344220.08996279002</v>
      </c>
      <c r="J5" s="4">
        <v>325032.04510270001</v>
      </c>
      <c r="K5" s="4">
        <v>425445.73895824997</v>
      </c>
      <c r="L5" s="4">
        <v>430665.89416069002</v>
      </c>
      <c r="M5" s="4">
        <v>419769.49901277001</v>
      </c>
      <c r="N5" s="2">
        <f>SUM(B5:M5)</f>
        <v>4452859.3054318707</v>
      </c>
      <c r="O5" s="2"/>
      <c r="P5" s="2">
        <f>B5</f>
        <v>284491.34835624998</v>
      </c>
      <c r="Q5" s="2">
        <f t="shared" ref="Q5:T6" si="0">+P5+C5</f>
        <v>527710.70341393002</v>
      </c>
      <c r="R5" s="2">
        <f t="shared" si="0"/>
        <v>857270.82984257</v>
      </c>
      <c r="S5" s="2">
        <f t="shared" si="0"/>
        <v>1312871.76896599</v>
      </c>
      <c r="T5" s="2">
        <f t="shared" si="0"/>
        <v>1714063.9639323901</v>
      </c>
      <c r="U5" s="2">
        <f t="shared" ref="U5:U6" si="1">+T5+G5</f>
        <v>2061651.48340796</v>
      </c>
      <c r="V5" s="2">
        <f t="shared" ref="V5:V6" si="2">+U5+H5</f>
        <v>2507726.0382346702</v>
      </c>
      <c r="W5" s="2">
        <f t="shared" ref="W5:W6" si="3">+V5+I5</f>
        <v>2851946.1281974604</v>
      </c>
      <c r="X5" s="2">
        <f t="shared" ref="X5:X6" si="4">+W5+J5</f>
        <v>3176978.1733001606</v>
      </c>
      <c r="Y5" s="2">
        <f t="shared" ref="Y5:Y6" si="5">+X5+K5</f>
        <v>3602423.9122584104</v>
      </c>
      <c r="Z5" s="2">
        <f t="shared" ref="Z5:Z6" si="6">+Y5+L5</f>
        <v>4033089.8064191006</v>
      </c>
      <c r="AA5" s="2">
        <f t="shared" ref="AA5:AA6" si="7">+Z5+M5</f>
        <v>4452859.3054318707</v>
      </c>
      <c r="AB5" s="2" t="b">
        <f>AA5=N5</f>
        <v>1</v>
      </c>
    </row>
    <row r="6" spans="1:28" x14ac:dyDescent="0.25">
      <c r="A6" t="s">
        <v>8</v>
      </c>
      <c r="B6" s="4">
        <v>187494.09728121999</v>
      </c>
      <c r="C6" s="4">
        <v>263780.84701847</v>
      </c>
      <c r="D6" s="4">
        <v>384642.69908847997</v>
      </c>
      <c r="E6" s="4">
        <v>340474.84048662998</v>
      </c>
      <c r="F6" s="4">
        <v>390791.03829673998</v>
      </c>
      <c r="G6" s="4">
        <v>447421.84406734997</v>
      </c>
      <c r="H6" s="4">
        <v>297662.88572851999</v>
      </c>
      <c r="I6" s="4">
        <v>341971.53907947999</v>
      </c>
      <c r="J6" s="4">
        <v>439201.48906234</v>
      </c>
      <c r="K6" s="4">
        <v>299515.61058500002</v>
      </c>
      <c r="L6" s="4">
        <v>365548.92607277998</v>
      </c>
      <c r="M6" s="4">
        <v>586492.02134692005</v>
      </c>
      <c r="N6" s="2">
        <f>SUM(B6:M6)</f>
        <v>4344997.8381139301</v>
      </c>
      <c r="O6" s="2"/>
      <c r="P6" s="2">
        <f>B6</f>
        <v>187494.09728121999</v>
      </c>
      <c r="Q6" s="2">
        <f t="shared" si="0"/>
        <v>451274.94429968996</v>
      </c>
      <c r="R6" s="2">
        <f t="shared" si="0"/>
        <v>835917.64338816993</v>
      </c>
      <c r="S6" s="2">
        <f t="shared" si="0"/>
        <v>1176392.4838747999</v>
      </c>
      <c r="T6" s="2">
        <f t="shared" si="0"/>
        <v>1567183.52217154</v>
      </c>
      <c r="U6" s="2">
        <f t="shared" si="1"/>
        <v>2014605.36623889</v>
      </c>
      <c r="V6" s="2">
        <f t="shared" si="2"/>
        <v>2312268.2519674101</v>
      </c>
      <c r="W6" s="2">
        <f t="shared" si="3"/>
        <v>2654239.79104689</v>
      </c>
      <c r="X6" s="2">
        <f t="shared" si="4"/>
        <v>3093441.28010923</v>
      </c>
      <c r="Y6" s="2">
        <f t="shared" si="5"/>
        <v>3392956.8906942299</v>
      </c>
      <c r="Z6" s="2">
        <f t="shared" si="6"/>
        <v>3758505.8167670099</v>
      </c>
      <c r="AA6" s="2">
        <f t="shared" si="7"/>
        <v>4344997.8381139301</v>
      </c>
      <c r="AB6" s="2" t="b">
        <f t="shared" ref="AB6:AB8" si="8">AA6=N6</f>
        <v>1</v>
      </c>
    </row>
    <row r="7" spans="1:28" hidden="1" x14ac:dyDescent="0.25">
      <c r="A7" t="s">
        <v>289</v>
      </c>
      <c r="B7" s="4">
        <f t="shared" ref="B7:N7" si="9">+B6/B5*100</f>
        <v>65.905026063018752</v>
      </c>
      <c r="C7" s="4">
        <f t="shared" si="9"/>
        <v>108.45388803695899</v>
      </c>
      <c r="D7" s="4">
        <f t="shared" si="9"/>
        <v>116.71396757148868</v>
      </c>
      <c r="E7" s="4">
        <f t="shared" si="9"/>
        <v>74.730934739007864</v>
      </c>
      <c r="F7" s="4">
        <f t="shared" si="9"/>
        <v>97.407437931206246</v>
      </c>
      <c r="G7" s="4">
        <f t="shared" si="9"/>
        <v>128.72206825561722</v>
      </c>
      <c r="H7" s="4">
        <f t="shared" si="9"/>
        <v>66.729402631843755</v>
      </c>
      <c r="I7" s="4">
        <f t="shared" ref="I7:L7" si="10">+I6/I5*100</f>
        <v>99.34676942198432</v>
      </c>
      <c r="J7" s="4">
        <f t="shared" si="10"/>
        <v>135.12559628499582</v>
      </c>
      <c r="K7" s="4">
        <f t="shared" si="10"/>
        <v>70.400425520395729</v>
      </c>
      <c r="L7" s="4">
        <f t="shared" si="10"/>
        <v>84.879933848763613</v>
      </c>
      <c r="M7" s="4">
        <f t="shared" si="9"/>
        <v>139.71763616133484</v>
      </c>
      <c r="N7" s="4">
        <f t="shared" si="9"/>
        <v>97.577703225737125</v>
      </c>
      <c r="O7" s="3"/>
      <c r="P7" s="3"/>
      <c r="Q7" s="3"/>
      <c r="R7" s="3"/>
      <c r="S7" s="3"/>
      <c r="T7" s="3"/>
      <c r="U7" s="3"/>
      <c r="V7" s="3"/>
      <c r="W7" s="3"/>
      <c r="X7" s="3"/>
      <c r="Y7" s="3"/>
      <c r="Z7" s="3"/>
      <c r="AA7" s="3"/>
      <c r="AB7" s="2" t="b">
        <f t="shared" si="8"/>
        <v>0</v>
      </c>
    </row>
    <row r="8" spans="1:28" x14ac:dyDescent="0.25">
      <c r="A8" t="s">
        <v>290</v>
      </c>
      <c r="B8" s="4">
        <f>P8</f>
        <v>65.905026063018752</v>
      </c>
      <c r="C8" s="4">
        <f t="shared" ref="C8:M8" si="11">Q8</f>
        <v>85.515594317160406</v>
      </c>
      <c r="D8" s="4">
        <f t="shared" si="11"/>
        <v>97.509166798744175</v>
      </c>
      <c r="E8" s="4">
        <f t="shared" si="11"/>
        <v>89.604522824138385</v>
      </c>
      <c r="F8" s="4">
        <f t="shared" si="11"/>
        <v>91.430865775634288</v>
      </c>
      <c r="G8" s="4">
        <f t="shared" si="11"/>
        <v>97.718037333288663</v>
      </c>
      <c r="H8" s="4">
        <f t="shared" si="11"/>
        <v>92.205775938552932</v>
      </c>
      <c r="I8" s="4">
        <f t="shared" si="11"/>
        <v>93.067669294457232</v>
      </c>
      <c r="J8" s="4">
        <f t="shared" si="11"/>
        <v>97.370555016934389</v>
      </c>
      <c r="K8" s="4">
        <f t="shared" si="11"/>
        <v>94.185386654485569</v>
      </c>
      <c r="L8" s="4">
        <f t="shared" si="11"/>
        <v>93.191721413813795</v>
      </c>
      <c r="M8" s="4">
        <f t="shared" si="11"/>
        <v>97.577703225737125</v>
      </c>
      <c r="N8" s="4">
        <f>+N6/N5*100</f>
        <v>97.577703225737125</v>
      </c>
      <c r="O8" s="3"/>
      <c r="P8" s="4">
        <f>+P6/P5*100</f>
        <v>65.905026063018752</v>
      </c>
      <c r="Q8" s="4">
        <f t="shared" ref="Q8:AA8" si="12">+Q6/Q5*100</f>
        <v>85.515594317160406</v>
      </c>
      <c r="R8" s="4">
        <f t="shared" si="12"/>
        <v>97.509166798744175</v>
      </c>
      <c r="S8" s="4">
        <f t="shared" si="12"/>
        <v>89.604522824138385</v>
      </c>
      <c r="T8" s="4">
        <f t="shared" si="12"/>
        <v>91.430865775634288</v>
      </c>
      <c r="U8" s="4">
        <f t="shared" si="12"/>
        <v>97.718037333288663</v>
      </c>
      <c r="V8" s="4">
        <f t="shared" si="12"/>
        <v>92.205775938552932</v>
      </c>
      <c r="W8" s="4">
        <f t="shared" si="12"/>
        <v>93.067669294457232</v>
      </c>
      <c r="X8" s="4">
        <f t="shared" si="12"/>
        <v>97.370555016934389</v>
      </c>
      <c r="Y8" s="4">
        <f t="shared" si="12"/>
        <v>94.185386654485569</v>
      </c>
      <c r="Z8" s="4">
        <f t="shared" si="12"/>
        <v>93.191721413813795</v>
      </c>
      <c r="AA8" s="4">
        <f t="shared" si="12"/>
        <v>97.577703225737125</v>
      </c>
      <c r="AB8" s="2" t="b">
        <f t="shared" si="8"/>
        <v>1</v>
      </c>
    </row>
    <row r="9" spans="1:28" x14ac:dyDescent="0.25">
      <c r="Q9" s="4">
        <f t="shared" ref="Q9:AA9" si="13">+Q7/Q6*100</f>
        <v>0</v>
      </c>
      <c r="R9" s="4">
        <f t="shared" si="13"/>
        <v>0</v>
      </c>
      <c r="S9" s="4">
        <f t="shared" si="13"/>
        <v>0</v>
      </c>
      <c r="T9" s="4">
        <f t="shared" si="13"/>
        <v>0</v>
      </c>
      <c r="U9" s="4">
        <f t="shared" si="13"/>
        <v>0</v>
      </c>
      <c r="V9" s="4">
        <f t="shared" si="13"/>
        <v>0</v>
      </c>
      <c r="W9" s="4">
        <f t="shared" si="13"/>
        <v>0</v>
      </c>
      <c r="X9" s="4">
        <f t="shared" si="13"/>
        <v>0</v>
      </c>
      <c r="Y9" s="4">
        <f t="shared" si="13"/>
        <v>0</v>
      </c>
      <c r="Z9" s="4">
        <f t="shared" si="13"/>
        <v>0</v>
      </c>
      <c r="AA9" s="4">
        <f t="shared" si="13"/>
        <v>0</v>
      </c>
    </row>
  </sheetData>
  <printOptions horizontalCentered="1"/>
  <pageMargins left="0.35433070866141736" right="0.35433070866141736" top="0.6692913385826772" bottom="0.47244094488188981"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Aireen Sison</cp:lastModifiedBy>
  <cp:lastPrinted>2024-02-05T05:30:03Z</cp:lastPrinted>
  <dcterms:created xsi:type="dcterms:W3CDTF">2014-06-18T02:22:11Z</dcterms:created>
  <dcterms:modified xsi:type="dcterms:W3CDTF">2024-02-05T05:31:56Z</dcterms:modified>
</cp:coreProperties>
</file>