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mdcruz\Documents\CPD\ACTUAL DISBURSEMENT (BANK)\bank reports\2023\WEBSITE\For website\April 2023\"/>
    </mc:Choice>
  </mc:AlternateContent>
  <xr:revisionPtr revIDLastSave="0" documentId="13_ncr:1_{FD13A2A0-AD97-4EA3-95E9-75E03F5CC22B}" xr6:coauthVersionLast="36" xr6:coauthVersionMax="36" xr10:uidLastSave="{00000000-0000-0000-0000-000000000000}"/>
  <bookViews>
    <workbookView xWindow="0" yWindow="0" windowWidth="24000" windowHeight="9432" activeTab="1" xr2:uid="{00000000-000D-0000-FFFF-FFFF00000000}"/>
  </bookViews>
  <sheets>
    <sheet name="By Department" sheetId="4" r:id="rId1"/>
    <sheet name="By Agency" sheetId="5" r:id="rId2"/>
    <sheet name="Graph" sheetId="3" r:id="rId3"/>
  </sheets>
  <definedNames>
    <definedName name="_xlnm._FilterDatabase" localSheetId="1" hidden="1">'By Agency'!#REF!</definedName>
    <definedName name="_xlnm.Print_Area" localSheetId="1">'By Agency'!$A$1:$H$295</definedName>
    <definedName name="_xlnm.Print_Area" localSheetId="0">'By Department'!$A$1:$N$65</definedName>
    <definedName name="_xlnm.Print_Area" localSheetId="2">Graph!$A$12:$I$51</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0" i="5" l="1"/>
  <c r="H129" i="5"/>
  <c r="H128" i="5"/>
  <c r="H126" i="5"/>
  <c r="C23" i="5" l="1"/>
  <c r="C35" i="5"/>
  <c r="C39" i="5"/>
  <c r="C52" i="5"/>
  <c r="C60" i="5"/>
  <c r="C72" i="5"/>
  <c r="C79" i="5"/>
  <c r="C84" i="5"/>
  <c r="C88" i="5"/>
  <c r="C94" i="5"/>
  <c r="C106" i="5"/>
  <c r="C119" i="5"/>
  <c r="C128" i="5"/>
  <c r="C138" i="5"/>
  <c r="C133" i="5" s="1"/>
  <c r="C145" i="5"/>
  <c r="C141" i="5" s="1"/>
  <c r="C150" i="5"/>
  <c r="C171" i="5"/>
  <c r="C181" i="5"/>
  <c r="C187" i="5"/>
  <c r="C195" i="5"/>
  <c r="C204" i="5"/>
  <c r="C213" i="5"/>
  <c r="C232" i="5"/>
  <c r="C219" i="5" s="1"/>
  <c r="C255" i="5"/>
  <c r="C262" i="5"/>
  <c r="C272" i="5"/>
  <c r="H284" i="5"/>
  <c r="D281" i="5"/>
  <c r="B281" i="5"/>
  <c r="H280" i="5"/>
  <c r="H278" i="5"/>
  <c r="H277" i="5"/>
  <c r="E274" i="5"/>
  <c r="G274" i="5"/>
  <c r="G273" i="5"/>
  <c r="H271" i="5"/>
  <c r="H269" i="5"/>
  <c r="H267" i="5"/>
  <c r="H265" i="5"/>
  <c r="H261" i="5"/>
  <c r="G257" i="5"/>
  <c r="E257" i="5"/>
  <c r="B255" i="5"/>
  <c r="H254" i="5"/>
  <c r="H252" i="5"/>
  <c r="E246" i="5"/>
  <c r="G246" i="5"/>
  <c r="E242" i="5"/>
  <c r="G242" i="5"/>
  <c r="G241" i="5"/>
  <c r="D232" i="5"/>
  <c r="E227" i="5"/>
  <c r="E223" i="5"/>
  <c r="H218" i="5"/>
  <c r="G216" i="5"/>
  <c r="D213" i="5"/>
  <c r="H212" i="5"/>
  <c r="D204" i="5"/>
  <c r="B204" i="5"/>
  <c r="H203" i="5"/>
  <c r="E201" i="5"/>
  <c r="G201" i="5"/>
  <c r="G198" i="5"/>
  <c r="E197" i="5"/>
  <c r="G197" i="5"/>
  <c r="H194" i="5"/>
  <c r="E193" i="5"/>
  <c r="G193" i="5"/>
  <c r="G190" i="5"/>
  <c r="E189" i="5"/>
  <c r="H186" i="5"/>
  <c r="D181" i="5"/>
  <c r="H180" i="5"/>
  <c r="E174" i="5"/>
  <c r="F174" i="5" s="1"/>
  <c r="D171" i="5"/>
  <c r="H170" i="5"/>
  <c r="G163" i="5"/>
  <c r="G159" i="5"/>
  <c r="E158" i="5"/>
  <c r="E154" i="5"/>
  <c r="F154" i="5" s="1"/>
  <c r="G151" i="5"/>
  <c r="H149" i="5"/>
  <c r="H147" i="5"/>
  <c r="D145" i="5"/>
  <c r="D141" i="5" s="1"/>
  <c r="B145" i="5"/>
  <c r="D128" i="5"/>
  <c r="E126" i="5"/>
  <c r="E122" i="5"/>
  <c r="G122" i="5"/>
  <c r="G121" i="5"/>
  <c r="H118" i="5"/>
  <c r="F114" i="5"/>
  <c r="E114" i="5"/>
  <c r="G114" i="5"/>
  <c r="H105" i="5"/>
  <c r="G96" i="5"/>
  <c r="D94" i="5"/>
  <c r="B94" i="5"/>
  <c r="E91" i="5"/>
  <c r="H91" i="5" s="1"/>
  <c r="D88" i="5"/>
  <c r="H87" i="5"/>
  <c r="D84" i="5"/>
  <c r="H83" i="5"/>
  <c r="D79" i="5"/>
  <c r="G80" i="5"/>
  <c r="B79" i="5"/>
  <c r="H78" i="5"/>
  <c r="E75" i="5"/>
  <c r="H75" i="5" s="1"/>
  <c r="H71" i="5"/>
  <c r="E67" i="5"/>
  <c r="F67" i="5" s="1"/>
  <c r="H59" i="5"/>
  <c r="H51" i="5"/>
  <c r="H49" i="5"/>
  <c r="G48" i="5"/>
  <c r="H47" i="5"/>
  <c r="E43" i="5"/>
  <c r="H38" i="5"/>
  <c r="D35" i="5"/>
  <c r="H34" i="5"/>
  <c r="G32" i="5"/>
  <c r="H22" i="5"/>
  <c r="H20" i="5"/>
  <c r="H18" i="5"/>
  <c r="H16" i="5"/>
  <c r="B10" i="5"/>
  <c r="C132" i="5" l="1"/>
  <c r="B141" i="5"/>
  <c r="D10" i="5"/>
  <c r="H43" i="5"/>
  <c r="E12" i="5"/>
  <c r="G12" i="5"/>
  <c r="E24" i="5"/>
  <c r="H67" i="5"/>
  <c r="G17" i="5"/>
  <c r="G21" i="5"/>
  <c r="G29" i="5"/>
  <c r="D52" i="5"/>
  <c r="D60" i="5"/>
  <c r="G75" i="5"/>
  <c r="E103" i="5"/>
  <c r="E137" i="5"/>
  <c r="D119" i="5"/>
  <c r="G54" i="5"/>
  <c r="D72" i="5"/>
  <c r="E80" i="5"/>
  <c r="G85" i="5"/>
  <c r="G92" i="5"/>
  <c r="E115" i="5"/>
  <c r="G13" i="5"/>
  <c r="G55" i="5"/>
  <c r="B23" i="5"/>
  <c r="G27" i="5"/>
  <c r="E32" i="5"/>
  <c r="G33" i="5"/>
  <c r="B39" i="5"/>
  <c r="G56" i="5"/>
  <c r="G64" i="5"/>
  <c r="G68" i="5"/>
  <c r="G74" i="5"/>
  <c r="F91" i="5"/>
  <c r="G97" i="5"/>
  <c r="G124" i="5"/>
  <c r="E125" i="5"/>
  <c r="G125" i="5"/>
  <c r="E98" i="5"/>
  <c r="F98" i="5" s="1"/>
  <c r="E121" i="5"/>
  <c r="D23" i="5"/>
  <c r="G24" i="5"/>
  <c r="D39" i="5"/>
  <c r="G40" i="5"/>
  <c r="G44" i="5"/>
  <c r="E48" i="5"/>
  <c r="E96" i="5"/>
  <c r="G98" i="5"/>
  <c r="E143" i="5"/>
  <c r="F143" i="5" s="1"/>
  <c r="E40" i="5"/>
  <c r="E44" i="5"/>
  <c r="G73" i="5"/>
  <c r="H122" i="5"/>
  <c r="F122" i="5"/>
  <c r="G43" i="5"/>
  <c r="E76" i="5"/>
  <c r="E110" i="5"/>
  <c r="B35" i="5"/>
  <c r="F43" i="5"/>
  <c r="G69" i="5"/>
  <c r="G76" i="5"/>
  <c r="G91" i="5"/>
  <c r="E92" i="5"/>
  <c r="G123" i="5"/>
  <c r="G164" i="5"/>
  <c r="G61" i="5"/>
  <c r="G67" i="5"/>
  <c r="E136" i="5"/>
  <c r="G136" i="5"/>
  <c r="G28" i="5"/>
  <c r="G36" i="5"/>
  <c r="G41" i="5"/>
  <c r="G45" i="5"/>
  <c r="G53" i="5"/>
  <c r="E56" i="5"/>
  <c r="E64" i="5"/>
  <c r="G65" i="5"/>
  <c r="E68" i="5"/>
  <c r="F75" i="5"/>
  <c r="G100" i="5"/>
  <c r="G103" i="5"/>
  <c r="G104" i="5"/>
  <c r="G108" i="5"/>
  <c r="B106" i="5"/>
  <c r="G46" i="5"/>
  <c r="G62" i="5"/>
  <c r="D106" i="5"/>
  <c r="H158" i="5"/>
  <c r="F158" i="5"/>
  <c r="B52" i="5"/>
  <c r="B60" i="5"/>
  <c r="B72" i="5"/>
  <c r="B84" i="5"/>
  <c r="B88" i="5"/>
  <c r="G115" i="5"/>
  <c r="B119" i="5"/>
  <c r="E139" i="5"/>
  <c r="F139" i="5" s="1"/>
  <c r="B187" i="5"/>
  <c r="G188" i="5"/>
  <c r="G31" i="5"/>
  <c r="H114" i="5"/>
  <c r="G116" i="5"/>
  <c r="D138" i="5"/>
  <c r="G112" i="5"/>
  <c r="F126" i="5"/>
  <c r="G130" i="5"/>
  <c r="G134" i="5"/>
  <c r="G135" i="5"/>
  <c r="E159" i="5"/>
  <c r="E167" i="5"/>
  <c r="B171" i="5"/>
  <c r="H193" i="5"/>
  <c r="F193" i="5"/>
  <c r="G199" i="5"/>
  <c r="H274" i="5"/>
  <c r="G110" i="5"/>
  <c r="G126" i="5"/>
  <c r="G137" i="5"/>
  <c r="E163" i="5"/>
  <c r="G155" i="5"/>
  <c r="G156" i="5"/>
  <c r="G183" i="5"/>
  <c r="G251" i="5"/>
  <c r="G139" i="5"/>
  <c r="G140" i="5"/>
  <c r="E151" i="5"/>
  <c r="E175" i="5"/>
  <c r="G178" i="5"/>
  <c r="G227" i="5"/>
  <c r="F227" i="5"/>
  <c r="G245" i="5"/>
  <c r="E245" i="5"/>
  <c r="F245" i="5" s="1"/>
  <c r="B128" i="5"/>
  <c r="G143" i="5"/>
  <c r="D150" i="5"/>
  <c r="H154" i="5"/>
  <c r="G168" i="5"/>
  <c r="G102" i="5"/>
  <c r="G144" i="5"/>
  <c r="E155" i="5"/>
  <c r="G160" i="5"/>
  <c r="H174" i="5"/>
  <c r="E178" i="5"/>
  <c r="F178" i="5" s="1"/>
  <c r="G200" i="5"/>
  <c r="G154" i="5"/>
  <c r="G158" i="5"/>
  <c r="G162" i="5"/>
  <c r="G174" i="5"/>
  <c r="G175" i="5"/>
  <c r="G179" i="5"/>
  <c r="D195" i="5"/>
  <c r="E215" i="5"/>
  <c r="F215" i="5" s="1"/>
  <c r="H227" i="5"/>
  <c r="D255" i="5"/>
  <c r="B138" i="5"/>
  <c r="B133" i="5" s="1"/>
  <c r="B150" i="5"/>
  <c r="F151" i="5"/>
  <c r="H197" i="5"/>
  <c r="E250" i="5"/>
  <c r="F250" i="5" s="1"/>
  <c r="H257" i="5"/>
  <c r="G161" i="5"/>
  <c r="G165" i="5"/>
  <c r="G167" i="5"/>
  <c r="G191" i="5"/>
  <c r="F197" i="5"/>
  <c r="E198" i="5"/>
  <c r="D219" i="5"/>
  <c r="G223" i="5"/>
  <c r="F223" i="5"/>
  <c r="E238" i="5"/>
  <c r="D187" i="5"/>
  <c r="B195" i="5"/>
  <c r="E237" i="5"/>
  <c r="F237" i="5" s="1"/>
  <c r="G237" i="5"/>
  <c r="E243" i="5"/>
  <c r="F243" i="5" s="1"/>
  <c r="G142" i="5"/>
  <c r="G146" i="5"/>
  <c r="G166" i="5"/>
  <c r="H189" i="5"/>
  <c r="H201" i="5"/>
  <c r="H223" i="5"/>
  <c r="B285" i="5"/>
  <c r="F175" i="5"/>
  <c r="F189" i="5"/>
  <c r="E190" i="5"/>
  <c r="F201" i="5"/>
  <c r="G202" i="5"/>
  <c r="E202" i="5"/>
  <c r="G209" i="5"/>
  <c r="G247" i="5"/>
  <c r="G177" i="5"/>
  <c r="G185" i="5"/>
  <c r="G189" i="5"/>
  <c r="G205" i="5"/>
  <c r="G226" i="5"/>
  <c r="G230" i="5"/>
  <c r="G233" i="5"/>
  <c r="E235" i="5"/>
  <c r="H242" i="5"/>
  <c r="E247" i="5"/>
  <c r="F247" i="5" s="1"/>
  <c r="B181" i="5"/>
  <c r="F190" i="5"/>
  <c r="F198" i="5"/>
  <c r="G184" i="5"/>
  <c r="G206" i="5"/>
  <c r="G220" i="5"/>
  <c r="G224" i="5"/>
  <c r="G228" i="5"/>
  <c r="B213" i="5"/>
  <c r="E216" i="5"/>
  <c r="G217" i="5"/>
  <c r="G259" i="5"/>
  <c r="G208" i="5"/>
  <c r="G225" i="5"/>
  <c r="G238" i="5"/>
  <c r="G250" i="5"/>
  <c r="E259" i="5"/>
  <c r="G215" i="5"/>
  <c r="E220" i="5"/>
  <c r="G221" i="5"/>
  <c r="E224" i="5"/>
  <c r="E228" i="5"/>
  <c r="G243" i="5"/>
  <c r="G239" i="5"/>
  <c r="D285" i="5"/>
  <c r="E282" i="5"/>
  <c r="G210" i="5"/>
  <c r="G222" i="5"/>
  <c r="E241" i="5"/>
  <c r="F241" i="5" s="1"/>
  <c r="G272" i="5"/>
  <c r="F274" i="5"/>
  <c r="B232" i="5"/>
  <c r="G235" i="5"/>
  <c r="D272" i="5"/>
  <c r="G207" i="5"/>
  <c r="G211" i="5"/>
  <c r="G266" i="5"/>
  <c r="E273" i="5"/>
  <c r="F273" i="5" s="1"/>
  <c r="G234" i="5"/>
  <c r="H246" i="5"/>
  <c r="G258" i="5"/>
  <c r="G263" i="5"/>
  <c r="B262" i="5"/>
  <c r="G279" i="5"/>
  <c r="G282" i="5"/>
  <c r="F257" i="5"/>
  <c r="D262" i="5"/>
  <c r="B272" i="5"/>
  <c r="F242" i="5"/>
  <c r="F246" i="5"/>
  <c r="G204" i="5" l="1"/>
  <c r="G145" i="5"/>
  <c r="G141" i="5" s="1"/>
  <c r="B132" i="5"/>
  <c r="E153" i="5"/>
  <c r="E15" i="5"/>
  <c r="E82" i="5"/>
  <c r="E37" i="5"/>
  <c r="E182" i="5"/>
  <c r="E244" i="5"/>
  <c r="G244" i="5"/>
  <c r="H241" i="5"/>
  <c r="E283" i="5"/>
  <c r="H224" i="5"/>
  <c r="F224" i="5"/>
  <c r="H216" i="5"/>
  <c r="F216" i="5"/>
  <c r="E266" i="5"/>
  <c r="E200" i="5"/>
  <c r="H202" i="5"/>
  <c r="F202" i="5"/>
  <c r="H243" i="5"/>
  <c r="E191" i="5"/>
  <c r="E157" i="5"/>
  <c r="G157" i="5"/>
  <c r="H215" i="5"/>
  <c r="E168" i="5"/>
  <c r="E209" i="5"/>
  <c r="E19" i="5"/>
  <c r="E107" i="5"/>
  <c r="E86" i="5"/>
  <c r="G86" i="5"/>
  <c r="G84" i="5" s="1"/>
  <c r="E50" i="5"/>
  <c r="G50" i="5"/>
  <c r="E160" i="5"/>
  <c r="G107" i="5"/>
  <c r="E97" i="5"/>
  <c r="H64" i="5"/>
  <c r="F64" i="5"/>
  <c r="E108" i="5"/>
  <c r="H48" i="5"/>
  <c r="F48" i="5"/>
  <c r="G19" i="5"/>
  <c r="H32" i="5"/>
  <c r="F32" i="5"/>
  <c r="E130" i="5"/>
  <c r="H245" i="5"/>
  <c r="H103" i="5"/>
  <c r="F103" i="5"/>
  <c r="H259" i="5"/>
  <c r="E192" i="5"/>
  <c r="E74" i="5"/>
  <c r="E69" i="5"/>
  <c r="E53" i="5"/>
  <c r="E111" i="5"/>
  <c r="H110" i="5"/>
  <c r="F110" i="5"/>
  <c r="E129" i="5"/>
  <c r="E11" i="5"/>
  <c r="C10" i="5"/>
  <c r="G11" i="5"/>
  <c r="E81" i="5"/>
  <c r="E25" i="5"/>
  <c r="H167" i="5"/>
  <c r="F167" i="5"/>
  <c r="H115" i="5"/>
  <c r="G37" i="5"/>
  <c r="E229" i="5"/>
  <c r="G182" i="5"/>
  <c r="E42" i="5"/>
  <c r="E230" i="5"/>
  <c r="E188" i="5"/>
  <c r="E279" i="5"/>
  <c r="H237" i="5"/>
  <c r="E173" i="5"/>
  <c r="G173" i="5"/>
  <c r="E206" i="5"/>
  <c r="H159" i="5"/>
  <c r="F159" i="5"/>
  <c r="E70" i="5"/>
  <c r="G70" i="5"/>
  <c r="E30" i="5"/>
  <c r="G30" i="5"/>
  <c r="H136" i="5"/>
  <c r="F136" i="5"/>
  <c r="E99" i="5"/>
  <c r="G99" i="5"/>
  <c r="H96" i="5"/>
  <c r="F96" i="5"/>
  <c r="G129" i="5"/>
  <c r="E112" i="5"/>
  <c r="G42" i="5"/>
  <c r="E36" i="5"/>
  <c r="E13" i="5"/>
  <c r="E260" i="5"/>
  <c r="G260" i="5"/>
  <c r="E236" i="5"/>
  <c r="G236" i="5"/>
  <c r="E148" i="5"/>
  <c r="H163" i="5"/>
  <c r="F163" i="5"/>
  <c r="E46" i="5"/>
  <c r="H92" i="5"/>
  <c r="F92" i="5"/>
  <c r="H40" i="5"/>
  <c r="F40" i="5"/>
  <c r="G253" i="5"/>
  <c r="E253" i="5"/>
  <c r="F272" i="5"/>
  <c r="E272" i="5"/>
  <c r="H273" i="5"/>
  <c r="E231" i="5"/>
  <c r="E226" i="5"/>
  <c r="C281" i="5"/>
  <c r="H228" i="5"/>
  <c r="F228" i="5"/>
  <c r="F259" i="5"/>
  <c r="E184" i="5"/>
  <c r="G192" i="5"/>
  <c r="E166" i="5"/>
  <c r="H238" i="5"/>
  <c r="F238" i="5"/>
  <c r="E169" i="5"/>
  <c r="G169" i="5"/>
  <c r="E239" i="5"/>
  <c r="E199" i="5"/>
  <c r="H178" i="5"/>
  <c r="H175" i="5"/>
  <c r="H151" i="5"/>
  <c r="E117" i="5"/>
  <c r="G117" i="5"/>
  <c r="E135" i="5"/>
  <c r="E120" i="5"/>
  <c r="E63" i="5"/>
  <c r="G120" i="5"/>
  <c r="E66" i="5"/>
  <c r="G66" i="5"/>
  <c r="E26" i="5"/>
  <c r="H68" i="5"/>
  <c r="F68" i="5"/>
  <c r="E57" i="5"/>
  <c r="E104" i="5"/>
  <c r="H143" i="5"/>
  <c r="E124" i="5"/>
  <c r="E89" i="5"/>
  <c r="H80" i="5"/>
  <c r="F80" i="5"/>
  <c r="E123" i="5"/>
  <c r="G81" i="5"/>
  <c r="E29" i="5"/>
  <c r="E234" i="5"/>
  <c r="H282" i="5"/>
  <c r="F282" i="5"/>
  <c r="E281" i="5"/>
  <c r="E221" i="5"/>
  <c r="E156" i="5"/>
  <c r="G249" i="5"/>
  <c r="E249" i="5"/>
  <c r="E211" i="5"/>
  <c r="E222" i="5"/>
  <c r="H220" i="5"/>
  <c r="F220" i="5"/>
  <c r="E176" i="5"/>
  <c r="G176" i="5"/>
  <c r="F235" i="5"/>
  <c r="H235" i="5"/>
  <c r="H190" i="5"/>
  <c r="E162" i="5"/>
  <c r="H155" i="5"/>
  <c r="F155" i="5"/>
  <c r="E140" i="5"/>
  <c r="E113" i="5"/>
  <c r="E152" i="5"/>
  <c r="G152" i="5"/>
  <c r="G111" i="5"/>
  <c r="E55" i="5"/>
  <c r="E62" i="5"/>
  <c r="E14" i="5"/>
  <c r="G14" i="5"/>
  <c r="E77" i="5"/>
  <c r="E45" i="5"/>
  <c r="G82" i="5"/>
  <c r="H76" i="5"/>
  <c r="F76" i="5"/>
  <c r="H121" i="5"/>
  <c r="F121" i="5"/>
  <c r="H125" i="5"/>
  <c r="F125" i="5"/>
  <c r="G89" i="5"/>
  <c r="E41" i="5"/>
  <c r="E39" i="5" s="1"/>
  <c r="E100" i="5"/>
  <c r="G26" i="5"/>
  <c r="F12" i="5"/>
  <c r="H12" i="5"/>
  <c r="E196" i="5"/>
  <c r="G196" i="5"/>
  <c r="H24" i="5"/>
  <c r="F24" i="5"/>
  <c r="E179" i="5"/>
  <c r="E248" i="5"/>
  <c r="G248" i="5"/>
  <c r="E207" i="5"/>
  <c r="E214" i="5"/>
  <c r="G214" i="5"/>
  <c r="E225" i="5"/>
  <c r="E185" i="5"/>
  <c r="E217" i="5"/>
  <c r="E263" i="5"/>
  <c r="E205" i="5"/>
  <c r="B219" i="5"/>
  <c r="E146" i="5"/>
  <c r="H198" i="5"/>
  <c r="E165" i="5"/>
  <c r="E109" i="5"/>
  <c r="G109" i="5"/>
  <c r="G172" i="5"/>
  <c r="E172" i="5"/>
  <c r="E31" i="5"/>
  <c r="G138" i="5"/>
  <c r="E58" i="5"/>
  <c r="G58" i="5"/>
  <c r="E164" i="5"/>
  <c r="G113" i="5"/>
  <c r="E65" i="5"/>
  <c r="H56" i="5"/>
  <c r="F56" i="5"/>
  <c r="G25" i="5"/>
  <c r="E95" i="5"/>
  <c r="G95" i="5"/>
  <c r="G57" i="5"/>
  <c r="E134" i="5"/>
  <c r="E85" i="5"/>
  <c r="E33" i="5"/>
  <c r="E73" i="5"/>
  <c r="E17" i="5"/>
  <c r="G77" i="5"/>
  <c r="G72" i="5" s="1"/>
  <c r="E28" i="5"/>
  <c r="G63" i="5"/>
  <c r="E268" i="5"/>
  <c r="G268" i="5"/>
  <c r="H247" i="5"/>
  <c r="E102" i="5"/>
  <c r="E251" i="5"/>
  <c r="E240" i="5"/>
  <c r="G240" i="5"/>
  <c r="E270" i="5"/>
  <c r="G153" i="5"/>
  <c r="G270" i="5"/>
  <c r="E210" i="5"/>
  <c r="E256" i="5"/>
  <c r="G256" i="5"/>
  <c r="G229" i="5"/>
  <c r="E177" i="5"/>
  <c r="G283" i="5"/>
  <c r="E233" i="5"/>
  <c r="E142" i="5"/>
  <c r="G231" i="5"/>
  <c r="E161" i="5"/>
  <c r="H250" i="5"/>
  <c r="E258" i="5"/>
  <c r="E183" i="5"/>
  <c r="E208" i="5"/>
  <c r="E144" i="5"/>
  <c r="G148" i="5"/>
  <c r="E101" i="5"/>
  <c r="G101" i="5"/>
  <c r="F115" i="5"/>
  <c r="E264" i="5"/>
  <c r="G264" i="5"/>
  <c r="D133" i="5"/>
  <c r="E116" i="5"/>
  <c r="E27" i="5"/>
  <c r="H139" i="5"/>
  <c r="E90" i="5"/>
  <c r="G90" i="5"/>
  <c r="E54" i="5"/>
  <c r="E61" i="5"/>
  <c r="G15" i="5"/>
  <c r="H44" i="5"/>
  <c r="F44" i="5"/>
  <c r="H98" i="5"/>
  <c r="H137" i="5"/>
  <c r="F137" i="5"/>
  <c r="E21" i="5"/>
  <c r="G23" i="5" l="1"/>
  <c r="E79" i="5"/>
  <c r="G133" i="5"/>
  <c r="H79" i="5"/>
  <c r="H39" i="5"/>
  <c r="H65" i="5"/>
  <c r="F65" i="5"/>
  <c r="H165" i="5"/>
  <c r="F165" i="5"/>
  <c r="H169" i="5"/>
  <c r="F169" i="5"/>
  <c r="H21" i="5"/>
  <c r="F21" i="5"/>
  <c r="H251" i="5"/>
  <c r="F251" i="5"/>
  <c r="H85" i="5"/>
  <c r="E84" i="5"/>
  <c r="F85" i="5"/>
  <c r="H172" i="5"/>
  <c r="F172" i="5"/>
  <c r="E171" i="5"/>
  <c r="H217" i="5"/>
  <c r="F217" i="5"/>
  <c r="G150" i="5"/>
  <c r="H249" i="5"/>
  <c r="F249" i="5"/>
  <c r="H230" i="5"/>
  <c r="F230" i="5"/>
  <c r="G181" i="5"/>
  <c r="H69" i="5"/>
  <c r="F69" i="5"/>
  <c r="G106" i="5"/>
  <c r="H182" i="5"/>
  <c r="E181" i="5"/>
  <c r="F182" i="5"/>
  <c r="H90" i="5"/>
  <c r="F90" i="5"/>
  <c r="D132" i="5"/>
  <c r="H258" i="5"/>
  <c r="F258" i="5"/>
  <c r="G88" i="5"/>
  <c r="F14" i="5"/>
  <c r="H14" i="5"/>
  <c r="H152" i="5"/>
  <c r="F152" i="5"/>
  <c r="G79" i="5"/>
  <c r="H89" i="5"/>
  <c r="E88" i="5"/>
  <c r="F89" i="5"/>
  <c r="H57" i="5"/>
  <c r="F57" i="5"/>
  <c r="H66" i="5"/>
  <c r="F66" i="5"/>
  <c r="H135" i="5"/>
  <c r="F135" i="5"/>
  <c r="H229" i="5"/>
  <c r="F229" i="5"/>
  <c r="E10" i="5"/>
  <c r="H11" i="5"/>
  <c r="F11" i="5"/>
  <c r="H111" i="5"/>
  <c r="F111" i="5"/>
  <c r="H108" i="5"/>
  <c r="F108" i="5"/>
  <c r="H160" i="5"/>
  <c r="F160" i="5"/>
  <c r="H107" i="5"/>
  <c r="F107" i="5"/>
  <c r="E106" i="5"/>
  <c r="H266" i="5"/>
  <c r="F266" i="5"/>
  <c r="H283" i="5"/>
  <c r="F283" i="5"/>
  <c r="F281" i="5" s="1"/>
  <c r="H15" i="5"/>
  <c r="F15" i="5"/>
  <c r="G232" i="5"/>
  <c r="H270" i="5"/>
  <c r="F270" i="5"/>
  <c r="H31" i="5"/>
  <c r="F31" i="5"/>
  <c r="H179" i="5"/>
  <c r="F179" i="5"/>
  <c r="H113" i="5"/>
  <c r="F113" i="5"/>
  <c r="G119" i="5"/>
  <c r="H112" i="5"/>
  <c r="F112" i="5"/>
  <c r="F30" i="5"/>
  <c r="H30" i="5"/>
  <c r="H206" i="5"/>
  <c r="F206" i="5"/>
  <c r="G262" i="5"/>
  <c r="H25" i="5"/>
  <c r="F25" i="5"/>
  <c r="H37" i="5"/>
  <c r="F37" i="5"/>
  <c r="H153" i="5"/>
  <c r="F153" i="5"/>
  <c r="H61" i="5"/>
  <c r="E60" i="5"/>
  <c r="F61" i="5"/>
  <c r="H264" i="5"/>
  <c r="F264" i="5"/>
  <c r="G255" i="5"/>
  <c r="H28" i="5"/>
  <c r="F28" i="5"/>
  <c r="H134" i="5"/>
  <c r="F134" i="5"/>
  <c r="E94" i="5"/>
  <c r="H95" i="5"/>
  <c r="F95" i="5"/>
  <c r="H109" i="5"/>
  <c r="F109" i="5"/>
  <c r="H205" i="5"/>
  <c r="E204" i="5"/>
  <c r="F205" i="5"/>
  <c r="H225" i="5"/>
  <c r="F225" i="5"/>
  <c r="H45" i="5"/>
  <c r="F45" i="5"/>
  <c r="H176" i="5"/>
  <c r="F176" i="5"/>
  <c r="H234" i="5"/>
  <c r="F234" i="5"/>
  <c r="H63" i="5"/>
  <c r="F63" i="5"/>
  <c r="H117" i="5"/>
  <c r="F117" i="5"/>
  <c r="H226" i="5"/>
  <c r="F226" i="5"/>
  <c r="H148" i="5"/>
  <c r="F148" i="5"/>
  <c r="C285" i="5"/>
  <c r="H42" i="5"/>
  <c r="F42" i="5"/>
  <c r="H53" i="5"/>
  <c r="E52" i="5"/>
  <c r="F53" i="5"/>
  <c r="H50" i="5"/>
  <c r="F50" i="5"/>
  <c r="E138" i="5"/>
  <c r="E133" i="5" s="1"/>
  <c r="E213" i="5"/>
  <c r="H214" i="5"/>
  <c r="F214" i="5"/>
  <c r="H162" i="5"/>
  <c r="F162" i="5"/>
  <c r="H260" i="5"/>
  <c r="F260" i="5"/>
  <c r="H74" i="5"/>
  <c r="F74" i="5"/>
  <c r="H185" i="5"/>
  <c r="F185" i="5"/>
  <c r="G195" i="5"/>
  <c r="H62" i="5"/>
  <c r="F62" i="5"/>
  <c r="H124" i="5"/>
  <c r="F124" i="5"/>
  <c r="F27" i="5"/>
  <c r="H27" i="5"/>
  <c r="H161" i="5"/>
  <c r="F161" i="5"/>
  <c r="E255" i="5"/>
  <c r="H256" i="5"/>
  <c r="F256" i="5"/>
  <c r="H33" i="5"/>
  <c r="F33" i="5"/>
  <c r="H100" i="5"/>
  <c r="F100" i="5"/>
  <c r="F211" i="5"/>
  <c r="H211" i="5"/>
  <c r="G128" i="5"/>
  <c r="G94" i="5"/>
  <c r="H272" i="5"/>
  <c r="H279" i="5"/>
  <c r="E285" i="5"/>
  <c r="F279" i="5"/>
  <c r="H102" i="5"/>
  <c r="F102" i="5"/>
  <c r="H233" i="5"/>
  <c r="E232" i="5"/>
  <c r="E219" i="5" s="1"/>
  <c r="F233" i="5"/>
  <c r="H199" i="5"/>
  <c r="F199" i="5"/>
  <c r="H253" i="5"/>
  <c r="F253" i="5"/>
  <c r="H13" i="5"/>
  <c r="F13" i="5"/>
  <c r="H99" i="5"/>
  <c r="F99" i="5"/>
  <c r="H81" i="5"/>
  <c r="F81" i="5"/>
  <c r="E128" i="5"/>
  <c r="F129" i="5"/>
  <c r="H19" i="5"/>
  <c r="F19" i="5"/>
  <c r="H157" i="5"/>
  <c r="F157" i="5"/>
  <c r="H54" i="5"/>
  <c r="F54" i="5"/>
  <c r="H240" i="5"/>
  <c r="F240" i="5"/>
  <c r="H263" i="5"/>
  <c r="E262" i="5"/>
  <c r="F263" i="5"/>
  <c r="E23" i="5"/>
  <c r="H77" i="5"/>
  <c r="F77" i="5"/>
  <c r="H55" i="5"/>
  <c r="F55" i="5"/>
  <c r="G281" i="5"/>
  <c r="H26" i="5"/>
  <c r="F26" i="5"/>
  <c r="E150" i="5"/>
  <c r="G39" i="5"/>
  <c r="H70" i="5"/>
  <c r="F70" i="5"/>
  <c r="H173" i="5"/>
  <c r="F173" i="5"/>
  <c r="E187" i="5"/>
  <c r="H188" i="5"/>
  <c r="F188" i="5"/>
  <c r="G35" i="5"/>
  <c r="H192" i="5"/>
  <c r="F192" i="5"/>
  <c r="H209" i="5"/>
  <c r="F209" i="5"/>
  <c r="H244" i="5"/>
  <c r="F244" i="5"/>
  <c r="G52" i="5"/>
  <c r="H123" i="5"/>
  <c r="F123" i="5"/>
  <c r="H144" i="5"/>
  <c r="F144" i="5"/>
  <c r="H73" i="5"/>
  <c r="E72" i="5"/>
  <c r="F73" i="5"/>
  <c r="H208" i="5"/>
  <c r="F208" i="5"/>
  <c r="H164" i="5"/>
  <c r="F164" i="5"/>
  <c r="H207" i="5"/>
  <c r="F207" i="5"/>
  <c r="E195" i="5"/>
  <c r="H196" i="5"/>
  <c r="F196" i="5"/>
  <c r="H140" i="5"/>
  <c r="F140" i="5"/>
  <c r="H221" i="5"/>
  <c r="F221" i="5"/>
  <c r="H116" i="5"/>
  <c r="F116" i="5"/>
  <c r="H183" i="5"/>
  <c r="F183" i="5"/>
  <c r="H177" i="5"/>
  <c r="F177" i="5"/>
  <c r="H210" i="5"/>
  <c r="F210" i="5"/>
  <c r="H268" i="5"/>
  <c r="F268" i="5"/>
  <c r="H17" i="5"/>
  <c r="F17" i="5"/>
  <c r="E145" i="5"/>
  <c r="H146" i="5"/>
  <c r="F146" i="5"/>
  <c r="H248" i="5"/>
  <c r="F248" i="5"/>
  <c r="B276" i="5"/>
  <c r="H41" i="5"/>
  <c r="F41" i="5"/>
  <c r="H281" i="5"/>
  <c r="H29" i="5"/>
  <c r="F29" i="5"/>
  <c r="H104" i="5"/>
  <c r="F104" i="5"/>
  <c r="E119" i="5"/>
  <c r="H120" i="5"/>
  <c r="F120" i="5"/>
  <c r="H239" i="5"/>
  <c r="F239" i="5"/>
  <c r="H166" i="5"/>
  <c r="F166" i="5"/>
  <c r="H231" i="5"/>
  <c r="F231" i="5"/>
  <c r="H46" i="5"/>
  <c r="F46" i="5"/>
  <c r="H236" i="5"/>
  <c r="F236" i="5"/>
  <c r="H36" i="5"/>
  <c r="E35" i="5"/>
  <c r="F36" i="5"/>
  <c r="G187" i="5"/>
  <c r="G10" i="5"/>
  <c r="H97" i="5"/>
  <c r="F97" i="5"/>
  <c r="H86" i="5"/>
  <c r="F86" i="5"/>
  <c r="H191" i="5"/>
  <c r="F191" i="5"/>
  <c r="H200" i="5"/>
  <c r="F200" i="5"/>
  <c r="H82" i="5"/>
  <c r="F82" i="5"/>
  <c r="G171" i="5"/>
  <c r="H222" i="5"/>
  <c r="F222" i="5"/>
  <c r="H184" i="5"/>
  <c r="F184" i="5"/>
  <c r="H156" i="5"/>
  <c r="F156" i="5"/>
  <c r="H101" i="5"/>
  <c r="F101" i="5"/>
  <c r="H142" i="5"/>
  <c r="F142" i="5"/>
  <c r="H58" i="5"/>
  <c r="F58" i="5"/>
  <c r="G213" i="5"/>
  <c r="F130" i="5"/>
  <c r="H168" i="5"/>
  <c r="F168" i="5"/>
  <c r="G60" i="5"/>
  <c r="F39" i="5" l="1"/>
  <c r="H145" i="5"/>
  <c r="H187" i="5"/>
  <c r="F255" i="5"/>
  <c r="H213" i="5"/>
  <c r="H35" i="5"/>
  <c r="H72" i="5"/>
  <c r="H262" i="5"/>
  <c r="F128" i="5"/>
  <c r="H52" i="5"/>
  <c r="F204" i="5"/>
  <c r="H60" i="5"/>
  <c r="H84" i="5"/>
  <c r="F150" i="5"/>
  <c r="F181" i="5"/>
  <c r="B287" i="5"/>
  <c r="H94" i="5"/>
  <c r="H181" i="5"/>
  <c r="H232" i="5"/>
  <c r="F79" i="5"/>
  <c r="F23" i="5"/>
  <c r="H255" i="5"/>
  <c r="H138" i="5"/>
  <c r="F138" i="5"/>
  <c r="F10" i="5"/>
  <c r="F88" i="5"/>
  <c r="H171" i="5"/>
  <c r="F232" i="5"/>
  <c r="H119" i="5"/>
  <c r="H133" i="5"/>
  <c r="H88" i="5"/>
  <c r="F171" i="5"/>
  <c r="F119" i="5"/>
  <c r="H285" i="5"/>
  <c r="H195" i="5"/>
  <c r="G285" i="5"/>
  <c r="G219" i="5"/>
  <c r="D276" i="5"/>
  <c r="F195" i="5"/>
  <c r="E141" i="5"/>
  <c r="E132" i="5" s="1"/>
  <c r="H219" i="5"/>
  <c r="F145" i="5"/>
  <c r="F187" i="5"/>
  <c r="F219" i="5"/>
  <c r="H23" i="5"/>
  <c r="F213" i="5"/>
  <c r="H106" i="5"/>
  <c r="H10" i="5"/>
  <c r="G132" i="5"/>
  <c r="H150" i="5"/>
  <c r="F285" i="5"/>
  <c r="H204" i="5"/>
  <c r="F35" i="5"/>
  <c r="F72" i="5"/>
  <c r="F262" i="5"/>
  <c r="F52" i="5"/>
  <c r="F94" i="5"/>
  <c r="F60" i="5"/>
  <c r="F106" i="5"/>
  <c r="F84" i="5"/>
  <c r="H132" i="5" l="1"/>
  <c r="E276" i="5"/>
  <c r="C276" i="5"/>
  <c r="F141" i="5"/>
  <c r="H141" i="5"/>
  <c r="F133" i="5"/>
  <c r="D287" i="5"/>
  <c r="G276" i="5"/>
  <c r="C287" i="5" l="1"/>
  <c r="G287" i="5"/>
  <c r="H276" i="5"/>
  <c r="E287" i="5"/>
  <c r="F132" i="5"/>
  <c r="F276" i="5" l="1"/>
  <c r="H287" i="5"/>
  <c r="F287" i="5" l="1"/>
  <c r="L54" i="4" l="1"/>
  <c r="J54" i="4"/>
  <c r="I54" i="4"/>
  <c r="K54" i="4" s="1"/>
  <c r="H53" i="4"/>
  <c r="N53" i="4" s="1"/>
  <c r="M53" i="4"/>
  <c r="L53" i="4"/>
  <c r="E53" i="4"/>
  <c r="J53" i="4"/>
  <c r="J51" i="4"/>
  <c r="J49" i="4" s="1"/>
  <c r="H51" i="4"/>
  <c r="L51" i="4"/>
  <c r="F49" i="4"/>
  <c r="L49" i="4" s="1"/>
  <c r="D49" i="4"/>
  <c r="C49" i="4"/>
  <c r="H47" i="4"/>
  <c r="N47" i="4" s="1"/>
  <c r="L47" i="4"/>
  <c r="E47" i="4"/>
  <c r="M47" i="4"/>
  <c r="I47" i="4"/>
  <c r="J46" i="4"/>
  <c r="M46" i="4"/>
  <c r="H46" i="4"/>
  <c r="L45" i="4"/>
  <c r="I45" i="4"/>
  <c r="H45" i="4"/>
  <c r="M45" i="4"/>
  <c r="J45" i="4"/>
  <c r="J44" i="4"/>
  <c r="M44" i="4"/>
  <c r="L44" i="4"/>
  <c r="I44" i="4"/>
  <c r="K44" i="4" s="1"/>
  <c r="M43" i="4"/>
  <c r="L43" i="4"/>
  <c r="H43" i="4"/>
  <c r="N43" i="4" s="1"/>
  <c r="E43" i="4"/>
  <c r="J43" i="4"/>
  <c r="I43" i="4"/>
  <c r="J42" i="4"/>
  <c r="M42" i="4"/>
  <c r="H42" i="4"/>
  <c r="E42" i="4"/>
  <c r="L41" i="4"/>
  <c r="I41" i="4"/>
  <c r="H41" i="4"/>
  <c r="M41" i="4"/>
  <c r="J41" i="4"/>
  <c r="J40" i="4"/>
  <c r="M40" i="4"/>
  <c r="L40" i="4"/>
  <c r="I40" i="4"/>
  <c r="K40" i="4" s="1"/>
  <c r="M39" i="4"/>
  <c r="L39" i="4"/>
  <c r="H39" i="4"/>
  <c r="N39" i="4" s="1"/>
  <c r="E39" i="4"/>
  <c r="J39" i="4"/>
  <c r="I39" i="4"/>
  <c r="K39" i="4" s="1"/>
  <c r="J38" i="4"/>
  <c r="M38" i="4"/>
  <c r="H38" i="4"/>
  <c r="E38" i="4"/>
  <c r="I38" i="4"/>
  <c r="K38" i="4" s="1"/>
  <c r="L37" i="4"/>
  <c r="I37" i="4"/>
  <c r="H37" i="4"/>
  <c r="M37" i="4"/>
  <c r="J37" i="4"/>
  <c r="J36" i="4"/>
  <c r="M36" i="4"/>
  <c r="L36" i="4"/>
  <c r="I36" i="4"/>
  <c r="K36" i="4" s="1"/>
  <c r="M35" i="4"/>
  <c r="H35" i="4"/>
  <c r="N35" i="4" s="1"/>
  <c r="E35" i="4"/>
  <c r="J35" i="4"/>
  <c r="L35" i="4"/>
  <c r="J34" i="4"/>
  <c r="M34" i="4"/>
  <c r="H34" i="4"/>
  <c r="E34" i="4"/>
  <c r="I34" i="4"/>
  <c r="K34" i="4" s="1"/>
  <c r="L33" i="4"/>
  <c r="I33" i="4"/>
  <c r="K33" i="4" s="1"/>
  <c r="H33" i="4"/>
  <c r="M33" i="4"/>
  <c r="J33" i="4"/>
  <c r="J32" i="4"/>
  <c r="M32" i="4"/>
  <c r="L32" i="4"/>
  <c r="I32" i="4"/>
  <c r="K32" i="4" s="1"/>
  <c r="M31" i="4"/>
  <c r="H31" i="4"/>
  <c r="N31" i="4" s="1"/>
  <c r="L31" i="4"/>
  <c r="E31" i="4"/>
  <c r="J31" i="4"/>
  <c r="I31" i="4"/>
  <c r="K31" i="4" s="1"/>
  <c r="J30" i="4"/>
  <c r="M30" i="4"/>
  <c r="H30" i="4"/>
  <c r="E30" i="4"/>
  <c r="I30" i="4"/>
  <c r="K30" i="4" s="1"/>
  <c r="L29" i="4"/>
  <c r="I29" i="4"/>
  <c r="H29" i="4"/>
  <c r="J29" i="4"/>
  <c r="J28" i="4"/>
  <c r="M28" i="4"/>
  <c r="L28" i="4"/>
  <c r="I28" i="4"/>
  <c r="K28" i="4" s="1"/>
  <c r="M27" i="4"/>
  <c r="H27" i="4"/>
  <c r="N27" i="4" s="1"/>
  <c r="E27" i="4"/>
  <c r="J27" i="4"/>
  <c r="L27" i="4"/>
  <c r="J26" i="4"/>
  <c r="M26" i="4"/>
  <c r="H26" i="4"/>
  <c r="E26" i="4"/>
  <c r="I26" i="4"/>
  <c r="K26" i="4" s="1"/>
  <c r="L25" i="4"/>
  <c r="I25" i="4"/>
  <c r="K25" i="4" s="1"/>
  <c r="H25" i="4"/>
  <c r="J25" i="4"/>
  <c r="J24" i="4"/>
  <c r="M24" i="4"/>
  <c r="L24" i="4"/>
  <c r="I24" i="4"/>
  <c r="K24" i="4" s="1"/>
  <c r="M23" i="4"/>
  <c r="H23" i="4"/>
  <c r="N23" i="4" s="1"/>
  <c r="E23" i="4"/>
  <c r="J23" i="4"/>
  <c r="L23" i="4"/>
  <c r="J22" i="4"/>
  <c r="M22" i="4"/>
  <c r="H22" i="4"/>
  <c r="E22" i="4"/>
  <c r="I22" i="4"/>
  <c r="K22" i="4" s="1"/>
  <c r="L21" i="4"/>
  <c r="I21" i="4"/>
  <c r="H21" i="4"/>
  <c r="J21" i="4"/>
  <c r="E21" i="4"/>
  <c r="J20" i="4"/>
  <c r="M20" i="4"/>
  <c r="L20" i="4"/>
  <c r="I20" i="4"/>
  <c r="K20" i="4" s="1"/>
  <c r="M19" i="4"/>
  <c r="H19" i="4"/>
  <c r="N19" i="4" s="1"/>
  <c r="E19" i="4"/>
  <c r="J19" i="4"/>
  <c r="L19" i="4"/>
  <c r="J18" i="4"/>
  <c r="M18" i="4"/>
  <c r="H18" i="4"/>
  <c r="E18" i="4"/>
  <c r="I18" i="4"/>
  <c r="K18" i="4" s="1"/>
  <c r="L17" i="4"/>
  <c r="I17" i="4"/>
  <c r="H17" i="4"/>
  <c r="J17" i="4"/>
  <c r="E17" i="4"/>
  <c r="J16" i="4"/>
  <c r="M16" i="4"/>
  <c r="L16" i="4"/>
  <c r="I16" i="4"/>
  <c r="K16" i="4" s="1"/>
  <c r="H15" i="4"/>
  <c r="N15" i="4" s="1"/>
  <c r="M15" i="4"/>
  <c r="E15" i="4"/>
  <c r="J14" i="4"/>
  <c r="M14" i="4"/>
  <c r="H14" i="4"/>
  <c r="E14" i="4"/>
  <c r="L13" i="4"/>
  <c r="I13" i="4"/>
  <c r="K13" i="4" s="1"/>
  <c r="H13" i="4"/>
  <c r="J13" i="4"/>
  <c r="E13" i="4"/>
  <c r="M12" i="4"/>
  <c r="J12" i="4"/>
  <c r="L12" i="4"/>
  <c r="I12" i="4"/>
  <c r="G10" i="4"/>
  <c r="N22" i="4" l="1"/>
  <c r="N13" i="4"/>
  <c r="K43" i="4"/>
  <c r="K21" i="4"/>
  <c r="N42" i="4"/>
  <c r="N17" i="4"/>
  <c r="K29" i="4"/>
  <c r="K45" i="4"/>
  <c r="N30" i="4"/>
  <c r="N18" i="4"/>
  <c r="K17" i="4"/>
  <c r="N26" i="4"/>
  <c r="N38" i="4"/>
  <c r="N21" i="4"/>
  <c r="H49" i="4"/>
  <c r="K12" i="4"/>
  <c r="K41" i="4"/>
  <c r="M10" i="4"/>
  <c r="N14" i="4"/>
  <c r="N34" i="4"/>
  <c r="K37" i="4"/>
  <c r="E12" i="4"/>
  <c r="I14" i="4"/>
  <c r="K14" i="4" s="1"/>
  <c r="E16" i="4"/>
  <c r="E20" i="4"/>
  <c r="E24" i="4"/>
  <c r="E28" i="4"/>
  <c r="E32" i="4"/>
  <c r="E36" i="4"/>
  <c r="E40" i="4"/>
  <c r="I42" i="4"/>
  <c r="K42" i="4" s="1"/>
  <c r="E44" i="4"/>
  <c r="I46" i="4"/>
  <c r="K46" i="4" s="1"/>
  <c r="I51" i="4"/>
  <c r="E54" i="4"/>
  <c r="M54" i="4"/>
  <c r="C10" i="4"/>
  <c r="C8" i="4" s="1"/>
  <c r="M13" i="4"/>
  <c r="I15" i="4"/>
  <c r="M17" i="4"/>
  <c r="I19" i="4"/>
  <c r="K19" i="4" s="1"/>
  <c r="M21" i="4"/>
  <c r="I23" i="4"/>
  <c r="K23" i="4" s="1"/>
  <c r="E25" i="4"/>
  <c r="M25" i="4"/>
  <c r="I27" i="4"/>
  <c r="K27" i="4" s="1"/>
  <c r="E29" i="4"/>
  <c r="M29" i="4"/>
  <c r="E33" i="4"/>
  <c r="I35" i="4"/>
  <c r="K35" i="4" s="1"/>
  <c r="E37" i="4"/>
  <c r="E41" i="4"/>
  <c r="E45" i="4"/>
  <c r="G49" i="4"/>
  <c r="M49" i="4" s="1"/>
  <c r="I53" i="4"/>
  <c r="K53" i="4" s="1"/>
  <c r="D10" i="4"/>
  <c r="D8" i="4" s="1"/>
  <c r="H12" i="4"/>
  <c r="L14" i="4"/>
  <c r="J15" i="4"/>
  <c r="J10" i="4" s="1"/>
  <c r="J8" i="4" s="1"/>
  <c r="H16" i="4"/>
  <c r="L18" i="4"/>
  <c r="H20" i="4"/>
  <c r="L22" i="4"/>
  <c r="H24" i="4"/>
  <c r="L26" i="4"/>
  <c r="H28" i="4"/>
  <c r="L30" i="4"/>
  <c r="H32" i="4"/>
  <c r="L34" i="4"/>
  <c r="H36" i="4"/>
  <c r="L38" i="4"/>
  <c r="H40" i="4"/>
  <c r="L42" i="4"/>
  <c r="H44" i="4"/>
  <c r="L46" i="4"/>
  <c r="J47" i="4"/>
  <c r="K47" i="4" s="1"/>
  <c r="H54" i="4"/>
  <c r="G8" i="4"/>
  <c r="E46" i="4"/>
  <c r="E51" i="4"/>
  <c r="N51" i="4" s="1"/>
  <c r="M51" i="4"/>
  <c r="F10" i="4"/>
  <c r="L15" i="4"/>
  <c r="N40" i="4" l="1"/>
  <c r="H10" i="4"/>
  <c r="N12" i="4"/>
  <c r="N54" i="4"/>
  <c r="N24" i="4"/>
  <c r="E10" i="4"/>
  <c r="N32" i="4"/>
  <c r="K15" i="4"/>
  <c r="N37" i="4"/>
  <c r="N33" i="4"/>
  <c r="N20" i="4"/>
  <c r="E49" i="4"/>
  <c r="N16" i="4"/>
  <c r="N25" i="4"/>
  <c r="I10" i="4"/>
  <c r="I8" i="4" s="1"/>
  <c r="N46" i="4"/>
  <c r="N45" i="4"/>
  <c r="N36" i="4"/>
  <c r="N44" i="4"/>
  <c r="K10" i="4"/>
  <c r="K8" i="4" s="1"/>
  <c r="L10" i="4"/>
  <c r="F8" i="4"/>
  <c r="I49" i="4"/>
  <c r="K51" i="4"/>
  <c r="K49" i="4" s="1"/>
  <c r="M8" i="4"/>
  <c r="N28" i="4"/>
  <c r="N49" i="4"/>
  <c r="N41" i="4"/>
  <c r="N29" i="4"/>
  <c r="N10" i="4" l="1"/>
  <c r="H8" i="4"/>
  <c r="E8" i="4"/>
  <c r="L8" i="4"/>
  <c r="E7" i="3"/>
  <c r="D7" i="3"/>
  <c r="C7" i="3"/>
  <c r="B7" i="3"/>
  <c r="H6" i="3"/>
  <c r="F6" i="3"/>
  <c r="H5" i="3"/>
  <c r="I5" i="3" s="1"/>
  <c r="J5" i="3" s="1"/>
  <c r="K5" i="3" s="1"/>
  <c r="F5" i="3"/>
  <c r="N8" i="4" l="1"/>
  <c r="H8" i="3"/>
  <c r="B8" i="3" s="1"/>
  <c r="F7" i="3"/>
  <c r="I6" i="3"/>
  <c r="I8" i="3" s="1"/>
  <c r="C8" i="3" l="1"/>
  <c r="J6" i="3"/>
  <c r="J8" i="3" l="1"/>
  <c r="D8" i="3" s="1"/>
  <c r="K6" i="3"/>
  <c r="K8" i="3" l="1"/>
  <c r="E8" i="3" s="1"/>
</calcChain>
</file>

<file path=xl/sharedStrings.xml><?xml version="1.0" encoding="utf-8"?>
<sst xmlns="http://schemas.openxmlformats.org/spreadsheetml/2006/main" count="353" uniqueCount="327">
  <si>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</si>
  <si>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</si>
  <si>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</si>
  <si>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</si>
  <si>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</si>
  <si>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</si>
  <si>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</si>
  <si>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</si>
  <si>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</si>
  <si>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</si>
  <si>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</si>
  <si>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</si>
  <si>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</si>
  <si>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</si>
  <si>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</si>
  <si>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</si>
  <si>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</si>
  <si>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</si>
  <si>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</si>
  <si>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</si>
  <si>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</si>
  <si>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</si>
  <si>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</si>
  <si>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</si>
  <si>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</si>
  <si>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</si>
  <si>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</si>
  <si>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</si>
  <si>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</si>
  <si>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</si>
  <si>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</si>
  <si>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</si>
  <si>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</si>
  <si>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</si>
  <si>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</si>
  <si>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</si>
  <si>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</si>
  <si>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</si>
  <si>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</si>
  <si>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</si>
  <si>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</si>
  <si>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</si>
  <si>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</si>
  <si>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</si>
  <si>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</si>
  <si>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</si>
  <si>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</si>
  <si>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</si>
  <si>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</si>
  <si>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</si>
  <si>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</si>
  <si>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</si>
  <si>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</si>
  <si>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</si>
  <si>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</si>
  <si>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</si>
  <si>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</si>
  <si>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</si>
  <si>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</si>
  <si>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</si>
  <si>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</si>
  <si>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</si>
  <si>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</si>
  <si>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</si>
  <si>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</si>
  <si>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</si>
  <si>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</si>
  <si>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</si>
  <si>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</si>
  <si>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</si>
  <si>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</si>
  <si>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</si>
  <si>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</si>
  <si>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</si>
  <si>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</si>
  <si>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</si>
  <si>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</si>
  <si>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</si>
  <si>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</si>
  <si>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</si>
  <si>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</si>
  <si>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</si>
  <si>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</si>
  <si>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</si>
  <si>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</si>
  <si>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</si>
  <si>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</si>
  <si>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</si>
  <si>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</si>
  <si>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</si>
  <si>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</si>
  <si>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</si>
  <si>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</si>
  <si>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</si>
  <si>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</si>
  <si>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</si>
  <si>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</si>
  <si>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</si>
  <si>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</si>
  <si>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</si>
  <si>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</si>
  <si>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</si>
  <si>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</si>
  <si>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</si>
  <si>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</si>
  <si>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</si>
  <si>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</si>
  <si>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</si>
  <si>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</si>
  <si>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</si>
  <si>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</si>
  <si>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</si>
  <si>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</si>
  <si>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</si>
  <si>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</si>
  <si>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</si>
  <si>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</si>
  <si>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</si>
  <si>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</si>
  <si>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</si>
  <si>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</si>
  <si>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</si>
  <si>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</si>
  <si>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</si>
  <si>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</si>
  <si>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</si>
  <si>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</si>
  <si>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</si>
  <si>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</si>
  <si>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</si>
  <si>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</si>
  <si>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</si>
  <si>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</si>
  <si>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</si>
  <si>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</si>
  <si>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</si>
  <si>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</si>
  <si>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</si>
  <si>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</si>
  <si>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</si>
  <si>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</si>
  <si>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</si>
  <si>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</si>
  <si>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</si>
  <si>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</si>
  <si>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</si>
  <si>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</si>
  <si>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</si>
  <si>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</si>
  <si>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</si>
  <si>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</si>
  <si>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</si>
  <si>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</si>
  <si>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</si>
  <si>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</si>
  <si>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</si>
  <si>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</si>
  <si>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</si>
  <si>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</si>
  <si>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</si>
  <si>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</si>
  <si>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</si>
  <si>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</si>
  <si>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</si>
  <si>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</si>
  <si>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</si>
  <si>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</si>
  <si>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</si>
  <si>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</si>
  <si>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</si>
  <si>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</si>
  <si>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</si>
  <si>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</si>
  <si>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</si>
  <si>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</si>
  <si>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</si>
  <si>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</si>
  <si>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</si>
  <si>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</si>
  <si>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</si>
  <si>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</si>
  <si>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</si>
  <si>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</si>
  <si>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</si>
  <si>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</si>
  <si>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</si>
  <si>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</si>
  <si>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</si>
  <si>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</si>
  <si>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</si>
  <si>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</si>
  <si>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</si>
  <si>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</si>
  <si>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</si>
  <si>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</si>
  <si>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</si>
  <si>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</si>
  <si>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</si>
  <si>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</si>
  <si>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</si>
  <si>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</si>
  <si>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</si>
  <si>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</si>
  <si>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</si>
  <si>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</si>
  <si>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</si>
  <si>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</si>
  <si>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</si>
  <si>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</si>
  <si>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</si>
  <si>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</si>
  <si>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</si>
  <si>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</si>
  <si>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</si>
  <si>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</si>
  <si>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</si>
  <si>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</si>
  <si>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</si>
  <si>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</si>
  <si>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</si>
  <si>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</si>
  <si>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</si>
  <si>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</si>
  <si>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</si>
  <si>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</si>
  <si>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</si>
  <si>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</si>
  <si>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</si>
  <si>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</si>
  <si>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</si>
  <si>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</si>
  <si>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</si>
  <si>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</si>
  <si>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</si>
  <si>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</si>
  <si>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</si>
  <si>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</si>
  <si>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</si>
  <si>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</si>
  <si>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</si>
  <si>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</si>
  <si>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</si>
  <si>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</si>
  <si>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</si>
  <si>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</si>
  <si>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</si>
  <si>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</si>
  <si>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</si>
  <si>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</si>
  <si>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</si>
  <si>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</si>
  <si>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</si>
  <si>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</si>
  <si>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</si>
  <si>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</si>
  <si>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</si>
  <si>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</si>
  <si>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</si>
  <si>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</si>
  <si>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</si>
  <si>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</si>
  <si>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</si>
  <si>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</si>
  <si>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</si>
  <si>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</si>
  <si>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</si>
  <si>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</si>
  <si>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</si>
  <si>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</si>
  <si>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</si>
  <si>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</si>
  <si>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</si>
  <si>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</si>
  <si>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</si>
  <si>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</si>
  <si>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</si>
  <si>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</si>
  <si>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</si>
  <si>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</si>
  <si>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</si>
  <si>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</si>
  <si>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</si>
  <si>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</si>
  <si>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</si>
  <si>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All Departments</t>
  </si>
  <si>
    <t>in millions</t>
  </si>
  <si>
    <t>CUMULATIVE</t>
  </si>
  <si>
    <t>JANUARY</t>
  </si>
  <si>
    <t>FEBRUARY</t>
  </si>
  <si>
    <t>MARCH</t>
  </si>
  <si>
    <t>AS OF APR</t>
  </si>
  <si>
    <t>JAN</t>
  </si>
  <si>
    <t>FEB</t>
  </si>
  <si>
    <t>MAR</t>
  </si>
  <si>
    <t>APR</t>
  </si>
  <si>
    <t>Monthly NCA Credited</t>
  </si>
  <si>
    <t>Monthly NCA Utilized</t>
  </si>
  <si>
    <t>NCA Utilized / NCAs Credited - Flow</t>
  </si>
  <si>
    <t>NCA Utilized / NCAs Credited - Cumulative</t>
  </si>
  <si>
    <t>NCAs CREDITED VS NCA UTILIZATION, JANUARY-APRIL 2023</t>
  </si>
  <si>
    <t>AS OF APRIL 30, 2023</t>
  </si>
  <si>
    <r>
      <t>% of NCA UTILIZATION</t>
    </r>
    <r>
      <rPr>
        <vertAlign val="superscript"/>
        <sz val="10"/>
        <rFont val="Arial"/>
        <family val="2"/>
      </rPr>
      <t>/5</t>
    </r>
  </si>
  <si>
    <t>Department of Migrant Workers</t>
  </si>
  <si>
    <t>Office of the Press Secretary</t>
  </si>
  <si>
    <t>Source: Report of MDS-Government Servicing Banks as of April 30, 2023</t>
  </si>
  <si>
    <t>STATUS OF NCA UTILIZATION (Net Trust and Working Fund), as of April 30, 2023</t>
  </si>
  <si>
    <r>
      <t xml:space="preserve">UNUSED NCAs
</t>
    </r>
    <r>
      <rPr>
        <b/>
        <vertAlign val="superscript"/>
        <sz val="8"/>
        <rFont val="Arial"/>
        <family val="2"/>
      </rPr>
      <t xml:space="preserve">/5 </t>
    </r>
  </si>
  <si>
    <t>% of NCA UTILIZATION</t>
  </si>
  <si>
    <t>TESDA</t>
  </si>
  <si>
    <t>DMW</t>
  </si>
  <si>
    <t>OWWA</t>
  </si>
  <si>
    <t xml:space="preserve">   NACC</t>
  </si>
  <si>
    <t>PCSSD</t>
  </si>
  <si>
    <t>OPS</t>
  </si>
  <si>
    <t xml:space="preserve">    OPS-Proper</t>
  </si>
  <si>
    <t xml:space="preserve">    NPO</t>
  </si>
  <si>
    <t xml:space="preserve">     NHCP</t>
  </si>
  <si>
    <t xml:space="preserve">     NAP</t>
  </si>
  <si>
    <t xml:space="preserve">   OPAPRU</t>
  </si>
  <si>
    <t xml:space="preserve">   OMB</t>
  </si>
  <si>
    <t xml:space="preserve">   MCB</t>
  </si>
  <si>
    <r>
      <rPr>
        <vertAlign val="superscript"/>
        <sz val="8"/>
        <rFont val="Arial"/>
        <family val="2"/>
      </rPr>
      <t>/5</t>
    </r>
    <r>
      <rPr>
        <sz val="8"/>
        <rFont val="Arial"/>
        <family val="2"/>
      </rPr>
      <t xml:space="preserve"> NCAs which remain unutilized or the NCA balances for which no checks/ADA has been charged.</t>
    </r>
  </si>
  <si>
    <r>
      <t>NCAs UTILIZED</t>
    </r>
    <r>
      <rPr>
        <b/>
        <vertAlign val="superscript"/>
        <sz val="8"/>
        <rFont val="Arial"/>
        <family val="2"/>
      </rPr>
      <t xml:space="preserve"> /2</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</si>
  <si>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</si>
  <si>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</si>
  <si>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t>Department of Information and Communication Technology</t>
  </si>
  <si>
    <t>Department of Human Settlement and Urban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</si>
</sst>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23" x14ac:knownFonts="1">
    <font>
      <sz val="10"/>
      <name val="Arial"/>
    </font>
    <font>
      <sz val="10"/>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116">
    <xf numFmtId="0" fontId="0" fillId="0" borderId="0" xfId="0"/>
    <xf numFmtId="0" fontId="1" fillId="0" borderId="0" xfId="0" applyFont="1"/>
    <xf numFmtId="0" fontId="1" fillId="0" borderId="0" xfId="1" applyNumberFormat="1" applyFont="1"/>
    <xf numFmtId="166" fontId="8" fillId="2" borderId="0" xfId="1" applyNumberFormat="1" applyFont="1" applyFill="1" applyBorder="1"/>
    <xf numFmtId="166" fontId="10" fillId="3" borderId="3" xfId="1" applyNumberFormat="1" applyFont="1" applyFill="1" applyBorder="1" applyAlignment="1">
      <alignment horizontal="center" vertical="center"/>
    </xf>
    <xf numFmtId="166" fontId="8" fillId="0" borderId="0" xfId="1" applyNumberFormat="1" applyFont="1" applyBorder="1"/>
    <xf numFmtId="166" fontId="17" fillId="0" borderId="2" xfId="1" applyNumberFormat="1" applyFont="1" applyBorder="1" applyAlignment="1">
      <alignment horizontal="right"/>
    </xf>
    <xf numFmtId="166" fontId="18" fillId="0" borderId="0" xfId="1" applyNumberFormat="1" applyFont="1" applyBorder="1" applyAlignment="1"/>
    <xf numFmtId="166" fontId="17" fillId="0" borderId="0" xfId="1" applyNumberFormat="1" applyFont="1" applyFill="1"/>
    <xf numFmtId="166" fontId="17" fillId="0" borderId="0" xfId="1" applyNumberFormat="1" applyFont="1" applyBorder="1"/>
    <xf numFmtId="166" fontId="17" fillId="0" borderId="0" xfId="1" applyNumberFormat="1" applyFont="1" applyFill="1" applyBorder="1"/>
    <xf numFmtId="166" fontId="17" fillId="0" borderId="2" xfId="1" applyNumberFormat="1" applyFont="1" applyBorder="1"/>
    <xf numFmtId="166" fontId="17" fillId="0" borderId="0" xfId="1" applyNumberFormat="1" applyFont="1"/>
    <xf numFmtId="0" fontId="1" fillId="0" borderId="0" xfId="2" applyFont="1" applyFill="1" applyAlignment="1">
      <alignment horizontal="left" indent="2"/>
    </xf>
    <xf numFmtId="166" fontId="17" fillId="0" borderId="2" xfId="1" applyNumberFormat="1" applyFont="1" applyFill="1" applyBorder="1"/>
    <xf numFmtId="166" fontId="17" fillId="0" borderId="2" xfId="1" applyNumberFormat="1" applyFont="1" applyBorder="1" applyAlignment="1"/>
    <xf numFmtId="166" fontId="17" fillId="0" borderId="2" xfId="1" applyNumberFormat="1" applyFont="1" applyFill="1" applyBorder="1" applyAlignment="1">
      <alignment horizontal="right" vertical="top"/>
    </xf>
    <xf numFmtId="166" fontId="17" fillId="0" borderId="11" xfId="1" applyNumberFormat="1" applyFont="1" applyFill="1" applyBorder="1"/>
    <xf numFmtId="166" fontId="17" fillId="0" borderId="11" xfId="1" applyNumberFormat="1" applyFont="1" applyBorder="1" applyAlignment="1">
      <alignment horizontal="right" vertical="top"/>
    </xf>
    <xf numFmtId="0" fontId="1"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166" fontId="10" fillId="3" borderId="5" xfId="1" applyNumberFormat="1" applyFont="1" applyFill="1" applyBorder="1" applyAlignment="1">
      <alignment horizontal="center" vertical="center"/>
    </xf>
    <xf numFmtId="0" fontId="1" fillId="0" borderId="0" xfId="2" applyNumberFormat="1" applyFont="1" applyAlignment="1"/>
    <xf numFmtId="0" fontId="1" fillId="0" borderId="0" xfId="2" applyFont="1"/>
    <xf numFmtId="0" fontId="1" fillId="0" borderId="0" xfId="2" applyNumberFormat="1" applyFont="1"/>
    <xf numFmtId="0" fontId="1" fillId="0" borderId="0" xfId="2" applyFont="1" applyAlignment="1">
      <alignment horizontal="center" vertical="center" wrapText="1"/>
    </xf>
    <xf numFmtId="0" fontId="1" fillId="0" borderId="1" xfId="2" applyFont="1" applyBorder="1" applyAlignment="1">
      <alignment horizontal="center" vertical="center" wrapText="1"/>
    </xf>
    <xf numFmtId="0" fontId="1" fillId="0" borderId="0" xfId="2" applyNumberFormat="1" applyFont="1" applyAlignment="1">
      <alignment horizontal="center"/>
    </xf>
    <xf numFmtId="164" fontId="1" fillId="0" borderId="0" xfId="2" applyNumberFormat="1" applyFont="1"/>
    <xf numFmtId="165" fontId="1" fillId="0" borderId="0" xfId="2" applyNumberFormat="1" applyFont="1"/>
    <xf numFmtId="0" fontId="3" fillId="0" borderId="0" xfId="2" applyNumberFormat="1" applyFont="1"/>
    <xf numFmtId="164" fontId="3" fillId="0" borderId="0" xfId="2" applyNumberFormat="1" applyFont="1"/>
    <xf numFmtId="166" fontId="4" fillId="0" borderId="0" xfId="2" applyNumberFormat="1" applyFont="1"/>
    <xf numFmtId="0" fontId="3" fillId="0" borderId="0" xfId="2" applyFont="1"/>
    <xf numFmtId="166" fontId="5" fillId="0" borderId="0" xfId="2" applyNumberFormat="1" applyFont="1"/>
    <xf numFmtId="164" fontId="6" fillId="0" borderId="0" xfId="2" applyNumberFormat="1" applyFont="1"/>
    <xf numFmtId="0" fontId="1" fillId="0" borderId="0" xfId="2" applyNumberFormat="1" applyFont="1" applyFill="1"/>
    <xf numFmtId="0" fontId="1" fillId="0" borderId="0" xfId="2" applyNumberFormat="1" applyFont="1" applyAlignment="1">
      <alignment wrapText="1"/>
    </xf>
    <xf numFmtId="0" fontId="1" fillId="0" borderId="2" xfId="2" applyNumberFormat="1" applyFont="1" applyBorder="1"/>
    <xf numFmtId="164" fontId="1" fillId="0" borderId="2" xfId="2" applyNumberFormat="1" applyFont="1" applyBorder="1"/>
    <xf numFmtId="0" fontId="1" fillId="0" borderId="2" xfId="2" applyFont="1" applyBorder="1"/>
    <xf numFmtId="0" fontId="1" fillId="0" borderId="0" xfId="2" applyNumberFormat="1" applyFont="1" applyBorder="1"/>
    <xf numFmtId="164" fontId="1" fillId="0" borderId="0" xfId="2" applyNumberFormat="1" applyFont="1" applyBorder="1"/>
    <xf numFmtId="0" fontId="1" fillId="0" borderId="0" xfId="2" applyFont="1" applyBorder="1"/>
    <xf numFmtId="0" fontId="2" fillId="0" borderId="0" xfId="2" applyNumberFormat="1" applyFont="1" applyBorder="1" applyAlignment="1">
      <alignment vertical="center"/>
    </xf>
    <xf numFmtId="0" fontId="2" fillId="0" borderId="0" xfId="2" applyNumberFormat="1" applyFont="1" applyBorder="1"/>
    <xf numFmtId="0" fontId="7" fillId="2" borderId="0" xfId="2" applyFont="1" applyFill="1" applyAlignment="1"/>
    <xf numFmtId="0" fontId="8" fillId="2" borderId="0" xfId="2" applyFont="1" applyFill="1"/>
    <xf numFmtId="0" fontId="9" fillId="4" borderId="0" xfId="2" applyFont="1" applyFill="1" applyBorder="1" applyAlignment="1">
      <alignment horizontal="left"/>
    </xf>
    <xf numFmtId="164" fontId="8" fillId="2" borderId="0" xfId="2" applyNumberFormat="1" applyFont="1" applyFill="1" applyBorder="1" applyAlignment="1">
      <alignment horizontal="left"/>
    </xf>
    <xf numFmtId="0" fontId="8" fillId="2" borderId="0" xfId="2" applyFont="1" applyFill="1" applyBorder="1"/>
    <xf numFmtId="0" fontId="10" fillId="2" borderId="0" xfId="2" applyFont="1" applyFill="1" applyBorder="1" applyAlignment="1">
      <alignment horizontal="left"/>
    </xf>
    <xf numFmtId="164" fontId="8" fillId="2" borderId="0" xfId="2" applyNumberFormat="1" applyFont="1" applyFill="1"/>
    <xf numFmtId="0" fontId="10" fillId="2" borderId="0" xfId="2" applyFont="1" applyFill="1" applyBorder="1"/>
    <xf numFmtId="164" fontId="8" fillId="2" borderId="0" xfId="2" applyNumberFormat="1" applyFont="1" applyFill="1" applyBorder="1"/>
    <xf numFmtId="0" fontId="8" fillId="0" borderId="0" xfId="2" applyFont="1" applyFill="1" applyAlignment="1">
      <alignment horizontal="center" vertical="center"/>
    </xf>
    <xf numFmtId="0" fontId="10" fillId="3" borderId="1" xfId="2" applyFont="1" applyFill="1" applyBorder="1" applyAlignment="1">
      <alignment horizontal="center" vertical="center" wrapText="1"/>
    </xf>
    <xf numFmtId="0" fontId="10" fillId="0" borderId="0" xfId="2" applyFont="1" applyAlignment="1">
      <alignment horizontal="center"/>
    </xf>
    <xf numFmtId="0" fontId="8" fillId="0" borderId="0" xfId="2" applyFont="1"/>
    <xf numFmtId="0" fontId="10" fillId="0" borderId="0" xfId="2" applyFont="1" applyAlignment="1">
      <alignment horizontal="left"/>
    </xf>
    <xf numFmtId="0" fontId="16" fillId="0" borderId="0" xfId="2" applyFont="1" applyAlignment="1">
      <alignment horizontal="left" indent="1"/>
    </xf>
    <xf numFmtId="166" fontId="17" fillId="0" borderId="2" xfId="1" applyNumberFormat="1" applyFont="1" applyFill="1" applyBorder="1" applyAlignment="1">
      <alignment horizontal="right"/>
    </xf>
    <xf numFmtId="166" fontId="8" fillId="0" borderId="0" xfId="2" applyNumberFormat="1" applyFont="1"/>
    <xf numFmtId="0" fontId="8" fillId="0" borderId="0" xfId="2" applyFont="1" applyAlignment="1">
      <alignment horizontal="left" indent="1"/>
    </xf>
    <xf numFmtId="0" fontId="8" fillId="0" borderId="0" xfId="2" applyFont="1" applyAlignment="1" applyProtection="1">
      <alignment horizontal="left" indent="1"/>
      <protection locked="0"/>
    </xf>
    <xf numFmtId="0" fontId="8" fillId="0" borderId="0" xfId="2" quotePrefix="1" applyFont="1" applyAlignment="1">
      <alignment horizontal="left" indent="1"/>
    </xf>
    <xf numFmtId="0" fontId="19" fillId="0" borderId="0" xfId="2" applyFont="1" applyAlignment="1">
      <alignment horizontal="left" indent="1"/>
    </xf>
    <xf numFmtId="0" fontId="8" fillId="0" borderId="0" xfId="2" applyFont="1" applyAlignment="1">
      <alignment horizontal="left" indent="2"/>
    </xf>
    <xf numFmtId="0" fontId="16" fillId="0" borderId="0" xfId="2" applyFont="1" applyFill="1" applyAlignment="1">
      <alignment horizontal="left" indent="1"/>
    </xf>
    <xf numFmtId="0" fontId="8" fillId="0" borderId="0" xfId="2" applyFont="1" applyAlignment="1">
      <alignment horizontal="left" wrapText="1" indent="2"/>
    </xf>
    <xf numFmtId="165" fontId="17" fillId="0" borderId="11" xfId="1" applyFont="1" applyFill="1" applyBorder="1"/>
    <xf numFmtId="165" fontId="17" fillId="0" borderId="2" xfId="1" applyFont="1" applyFill="1" applyBorder="1"/>
    <xf numFmtId="0" fontId="8" fillId="0" borderId="0" xfId="2" applyFont="1" applyAlignment="1">
      <alignment horizontal="left" indent="3"/>
    </xf>
    <xf numFmtId="165" fontId="17" fillId="0" borderId="2" xfId="1" applyFont="1" applyBorder="1"/>
    <xf numFmtId="0" fontId="8" fillId="0" borderId="0" xfId="2" applyFont="1" applyAlignment="1">
      <alignment horizontal="left" wrapText="1" indent="3"/>
    </xf>
    <xf numFmtId="0" fontId="8" fillId="0" borderId="0" xfId="2" applyFont="1" applyFill="1" applyAlignment="1">
      <alignment horizontal="left" indent="1"/>
    </xf>
    <xf numFmtId="166" fontId="17" fillId="0" borderId="2" xfId="1" applyNumberFormat="1" applyFont="1" applyFill="1" applyBorder="1" applyAlignment="1"/>
    <xf numFmtId="0" fontId="20" fillId="0" borderId="0" xfId="2" applyFont="1" applyAlignment="1">
      <alignment horizontal="left" indent="1"/>
    </xf>
    <xf numFmtId="0" fontId="16" fillId="0" borderId="0" xfId="2" applyFont="1" applyAlignment="1">
      <alignment horizontal="left" vertical="top" indent="1"/>
    </xf>
    <xf numFmtId="0" fontId="19" fillId="0" borderId="0" xfId="2" applyFont="1" applyFill="1" applyAlignment="1">
      <alignment horizontal="left" indent="1"/>
    </xf>
    <xf numFmtId="0" fontId="8" fillId="0" borderId="0" xfId="2" applyFont="1" applyFill="1" applyAlignment="1"/>
    <xf numFmtId="0" fontId="10" fillId="0" borderId="0" xfId="2" applyFont="1" applyFill="1" applyAlignment="1">
      <alignment wrapText="1"/>
    </xf>
    <xf numFmtId="0" fontId="8" fillId="0" borderId="0" xfId="2" applyFont="1" applyAlignment="1"/>
    <xf numFmtId="0" fontId="10" fillId="0" borderId="0" xfId="2" applyFont="1" applyAlignment="1">
      <alignment horizontal="left" indent="1"/>
    </xf>
    <xf numFmtId="0" fontId="8" fillId="0" borderId="0" xfId="2" applyFont="1" applyAlignment="1">
      <alignment horizontal="left"/>
    </xf>
    <xf numFmtId="0" fontId="10" fillId="0" borderId="0" xfId="2" applyFont="1" applyAlignment="1">
      <alignment horizontal="left" vertical="center"/>
    </xf>
    <xf numFmtId="166" fontId="7" fillId="0" borderId="12" xfId="2" applyNumberFormat="1" applyFont="1" applyBorder="1" applyAlignment="1">
      <alignment vertical="center"/>
    </xf>
    <xf numFmtId="166" fontId="21" fillId="0" borderId="12" xfId="2" applyNumberFormat="1" applyFont="1" applyBorder="1" applyAlignment="1">
      <alignment vertical="center"/>
    </xf>
    <xf numFmtId="166" fontId="7" fillId="0" borderId="12" xfId="2" applyNumberFormat="1" applyFont="1" applyFill="1" applyBorder="1" applyAlignment="1">
      <alignment vertical="center"/>
    </xf>
    <xf numFmtId="0" fontId="8" fillId="0" borderId="0" xfId="2" applyFont="1" applyAlignment="1">
      <alignment vertical="center"/>
    </xf>
    <xf numFmtId="0" fontId="19" fillId="0" borderId="0" xfId="2" applyFont="1" applyBorder="1"/>
    <xf numFmtId="0" fontId="8" fillId="0" borderId="0" xfId="2" applyFont="1" applyBorder="1"/>
    <xf numFmtId="0" fontId="8" fillId="0" borderId="0" xfId="2" applyFont="1" applyFill="1" applyBorder="1"/>
    <xf numFmtId="0" fontId="1" fillId="0" borderId="0" xfId="2" applyNumberFormat="1" applyFont="1" applyBorder="1" applyAlignment="1">
      <alignment horizontal="left" wrapText="1"/>
    </xf>
    <xf numFmtId="0" fontId="1" fillId="0" borderId="1" xfId="2" applyNumberFormat="1" applyFont="1" applyBorder="1" applyAlignment="1">
      <alignment horizontal="center" vertical="center" wrapText="1"/>
    </xf>
    <xf numFmtId="0" fontId="1" fillId="0" borderId="1" xfId="2" applyFont="1" applyBorder="1" applyAlignment="1">
      <alignment horizontal="center" vertical="center" wrapText="1"/>
    </xf>
    <xf numFmtId="0" fontId="1" fillId="0" borderId="0" xfId="2" applyNumberFormat="1" applyFont="1" applyBorder="1" applyAlignment="1">
      <alignment horizontal="justify" wrapText="1"/>
    </xf>
    <xf numFmtId="0" fontId="8" fillId="0" borderId="0" xfId="2" applyFont="1" applyAlignment="1">
      <alignment horizontal="left" vertical="top" wrapText="1"/>
    </xf>
    <xf numFmtId="0" fontId="10" fillId="3" borderId="3"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9" xfId="2" applyFont="1" applyFill="1" applyBorder="1" applyAlignment="1">
      <alignment horizontal="center" vertical="center"/>
    </xf>
    <xf numFmtId="166" fontId="10" fillId="3" borderId="4" xfId="1" applyNumberFormat="1" applyFont="1" applyFill="1" applyBorder="1" applyAlignment="1">
      <alignment horizontal="center" vertical="center"/>
    </xf>
    <xf numFmtId="166" fontId="10" fillId="3" borderId="5" xfId="1" applyNumberFormat="1" applyFont="1" applyFill="1" applyBorder="1" applyAlignment="1">
      <alignment horizontal="center" vertical="center"/>
    </xf>
    <xf numFmtId="166" fontId="10" fillId="3" borderId="2" xfId="1" applyNumberFormat="1" applyFont="1" applyFill="1" applyBorder="1" applyAlignment="1">
      <alignment horizontal="center" vertical="center"/>
    </xf>
    <xf numFmtId="166" fontId="10" fillId="3" borderId="7" xfId="1" applyNumberFormat="1" applyFont="1" applyFill="1" applyBorder="1" applyAlignment="1">
      <alignment horizontal="center" vertical="center"/>
    </xf>
    <xf numFmtId="0" fontId="12" fillId="3" borderId="6" xfId="2" applyFont="1" applyFill="1" applyBorder="1" applyAlignment="1">
      <alignment horizontal="center" vertical="center" wrapText="1"/>
    </xf>
    <xf numFmtId="0" fontId="1" fillId="0" borderId="10" xfId="2" applyBorder="1" applyAlignment="1">
      <alignment horizontal="center" vertical="center"/>
    </xf>
    <xf numFmtId="0" fontId="10" fillId="3" borderId="6"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7" xfId="2" applyFont="1" applyFill="1" applyBorder="1" applyAlignment="1">
      <alignment horizontal="center" vertical="center" wrapText="1"/>
    </xf>
    <xf numFmtId="166" fontId="14" fillId="3" borderId="8" xfId="1" applyNumberFormat="1" applyFont="1" applyFill="1" applyBorder="1" applyAlignment="1">
      <alignment horizontal="center" vertical="center" wrapText="1"/>
    </xf>
    <xf numFmtId="166" fontId="14" fillId="3" borderId="7" xfId="1" applyNumberFormat="1" applyFont="1" applyFill="1" applyBorder="1" applyAlignment="1">
      <alignment horizontal="center" vertical="center" wrapText="1"/>
    </xf>
  </cellXfs>
  <cellStyles count="3">
    <cellStyle name="Comma" xfId="1" builtinId="3"/>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JANUARY-APRIL 2023</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29738068065761986"/>
          <c:y val="3.921770415429602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Graph!$B$4:$E$4</c:f>
              <c:strCache>
                <c:ptCount val="4"/>
                <c:pt idx="0">
                  <c:v>JANUARY</c:v>
                </c:pt>
                <c:pt idx="1">
                  <c:v>FEBRUARY</c:v>
                </c:pt>
                <c:pt idx="2">
                  <c:v>MARCH</c:v>
                </c:pt>
                <c:pt idx="3">
                  <c:v>APRIL</c:v>
                </c:pt>
              </c:strCache>
            </c:strRef>
          </c:cat>
          <c:val>
            <c:numRef>
              <c:f>Graph!$B$5:$E$5</c:f>
              <c:numCache>
                <c:formatCode>_(* #,##0_);_(* \(#,##0\);_(* "-"_);_(@_)</c:formatCode>
                <c:ptCount val="4"/>
                <c:pt idx="0">
                  <c:v>284470.01422725001</c:v>
                </c:pt>
                <c:pt idx="1">
                  <c:v>242986.91848113001</c:v>
                </c:pt>
                <c:pt idx="2">
                  <c:v>325334.85792325001</c:v>
                </c:pt>
                <c:pt idx="3" formatCode="_(* #,##0_);_(* \(#,##0\);_(* &quot;-&quot;??_);_(@_)">
                  <c:v>450830.44251445</c:v>
                </c:pt>
              </c:numCache>
            </c:numRef>
          </c:val>
          <c:extLst>
            <c:ext xmlns:c16="http://schemas.microsoft.com/office/drawing/2014/chart" uri="{C3380CC4-5D6E-409C-BE32-E72D297353CC}">
              <c16:uniqueId val="{00000000-3B66-469A-848D-8B06C62FD854}"/>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Graph!$B$4:$E$4</c:f>
              <c:strCache>
                <c:ptCount val="4"/>
                <c:pt idx="0">
                  <c:v>JANUARY</c:v>
                </c:pt>
                <c:pt idx="1">
                  <c:v>FEBRUARY</c:v>
                </c:pt>
                <c:pt idx="2">
                  <c:v>MARCH</c:v>
                </c:pt>
                <c:pt idx="3">
                  <c:v>APRIL</c:v>
                </c:pt>
              </c:strCache>
            </c:strRef>
          </c:cat>
          <c:val>
            <c:numRef>
              <c:f>Graph!$B$6:$E$6</c:f>
              <c:numCache>
                <c:formatCode>_(* #,##0_);_(* \(#,##0\);_(* "-"_);_(@_)</c:formatCode>
                <c:ptCount val="4"/>
                <c:pt idx="0">
                  <c:v>187478.49709789001</c:v>
                </c:pt>
                <c:pt idx="1">
                  <c:v>263609.36376795999</c:v>
                </c:pt>
                <c:pt idx="2">
                  <c:v>384412.86561525997</c:v>
                </c:pt>
                <c:pt idx="3" formatCode="_(* #,##0_);_(* \(#,##0\);_(* &quot;-&quot;??_);_(@_)">
                  <c:v>340053.31721250998</c:v>
                </c:pt>
              </c:numCache>
            </c:numRef>
          </c:val>
          <c:extLst>
            <c:ext xmlns:c16="http://schemas.microsoft.com/office/drawing/2014/chart" uri="{C3380CC4-5D6E-409C-BE32-E72D297353CC}">
              <c16:uniqueId val="{00000001-3B66-469A-848D-8B06C62FD854}"/>
            </c:ext>
          </c:extLst>
        </c:ser>
        <c:dLbls>
          <c:showLegendKey val="0"/>
          <c:showVal val="0"/>
          <c:showCatName val="0"/>
          <c:showSerName val="0"/>
          <c:showPercent val="0"/>
          <c:showBubbleSize val="0"/>
        </c:dLbls>
        <c:gapWidth val="150"/>
        <c:axId val="102692672"/>
        <c:axId val="14825571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Graph!$B$4:$E$4</c:f>
              <c:strCache>
                <c:ptCount val="4"/>
                <c:pt idx="0">
                  <c:v>JANUARY</c:v>
                </c:pt>
                <c:pt idx="1">
                  <c:v>FEBRUARY</c:v>
                </c:pt>
                <c:pt idx="2">
                  <c:v>MARCH</c:v>
                </c:pt>
                <c:pt idx="3">
                  <c:v>APRIL</c:v>
                </c:pt>
              </c:strCache>
            </c:strRef>
          </c:cat>
          <c:val>
            <c:numRef>
              <c:f>Graph!$B$8:$E$8</c:f>
              <c:numCache>
                <c:formatCode>_(* #,##0_);_(* \(#,##0\);_(* "-"??_);_(@_)</c:formatCode>
                <c:ptCount val="4"/>
                <c:pt idx="0">
                  <c:v>65.904484733537529</c:v>
                </c:pt>
                <c:pt idx="1">
                  <c:v>85.521268731763371</c:v>
                </c:pt>
                <c:pt idx="2">
                  <c:v>97.972416674213861</c:v>
                </c:pt>
                <c:pt idx="3">
                  <c:v>90.17597382154274</c:v>
                </c:pt>
              </c:numCache>
            </c:numRef>
          </c:val>
          <c:smooth val="0"/>
          <c:extLst>
            <c:ext xmlns:c16="http://schemas.microsoft.com/office/drawing/2014/chart" uri="{C3380CC4-5D6E-409C-BE32-E72D297353CC}">
              <c16:uniqueId val="{00000003-3B66-469A-848D-8B06C62FD854}"/>
            </c:ext>
          </c:extLst>
        </c:ser>
        <c:dLbls>
          <c:showLegendKey val="0"/>
          <c:showVal val="0"/>
          <c:showCatName val="0"/>
          <c:showSerName val="0"/>
          <c:showPercent val="0"/>
          <c:showBubbleSize val="0"/>
        </c:dLbls>
        <c:marker val="1"/>
        <c:smooth val="0"/>
        <c:axId val="148256272"/>
        <c:axId val="148256832"/>
      </c:lineChart>
      <c:catAx>
        <c:axId val="1026926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5712"/>
        <c:crossesAt val="0"/>
        <c:auto val="0"/>
        <c:lblAlgn val="ctr"/>
        <c:lblOffset val="100"/>
        <c:tickLblSkip val="1"/>
        <c:tickMarkSkip val="1"/>
        <c:noMultiLvlLbl val="0"/>
      </c:catAx>
      <c:valAx>
        <c:axId val="14825571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02692672"/>
        <c:crosses val="autoZero"/>
        <c:crossBetween val="between"/>
        <c:majorUnit val="50000"/>
        <c:minorUnit val="10000"/>
      </c:valAx>
      <c:catAx>
        <c:axId val="148256272"/>
        <c:scaling>
          <c:orientation val="minMax"/>
        </c:scaling>
        <c:delete val="1"/>
        <c:axPos val="b"/>
        <c:numFmt formatCode="General" sourceLinked="1"/>
        <c:majorTickMark val="out"/>
        <c:minorTickMark val="none"/>
        <c:tickLblPos val="nextTo"/>
        <c:crossAx val="148256832"/>
        <c:crossesAt val="85"/>
        <c:auto val="0"/>
        <c:lblAlgn val="ctr"/>
        <c:lblOffset val="100"/>
        <c:noMultiLvlLbl val="0"/>
      </c:catAx>
      <c:valAx>
        <c:axId val="148256832"/>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148256272"/>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8</xdr:col>
      <xdr:colOff>482600</xdr:colOff>
      <xdr:row>50</xdr:row>
      <xdr:rowOff>67641</xdr:rowOff>
    </xdr:to>
    <xdr:graphicFrame macro="">
      <xdr:nvGraphicFramePr>
        <xdr:cNvPr id="2" name="Chart 1">
          <a:extLst>
            <a:ext uri="{FF2B5EF4-FFF2-40B4-BE49-F238E27FC236}">
              <a16:creationId xmlns:a16="http://schemas.microsoft.com/office/drawing/2014/main" id="{B1421E3A-E44B-43AA-A318-D4894DDA9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83A5-C27D-47FE-A9D5-187A7B728549}">
  <sheetPr>
    <pageSetUpPr fitToPage="1"/>
  </sheetPr>
  <dimension ref="A1:R77"/>
  <sheetViews>
    <sheetView zoomScale="85" zoomScaleNormal="85" zoomScaleSheetLayoutView="85" workbookViewId="0">
      <pane xSplit="2" ySplit="6" topLeftCell="C7" activePane="bottomRight" state="frozen"/>
      <selection pane="topRight" activeCell="C1" sqref="C1"/>
      <selection pane="bottomLeft" activeCell="A7" sqref="A7"/>
      <selection pane="bottomRight" activeCell="H63" sqref="H63"/>
    </sheetView>
  </sheetViews>
  <sheetFormatPr defaultColWidth="9.109375" defaultRowHeight="13.2" x14ac:dyDescent="0.25"/>
  <cols>
    <col min="1" max="1" width="2.109375" style="27" customWidth="1"/>
    <col min="2" max="2" width="50.6640625" style="27" customWidth="1"/>
    <col min="3" max="11" width="14.33203125" style="26" customWidth="1"/>
    <col min="12" max="12" width="10.33203125" style="26" customWidth="1"/>
    <col min="13" max="13" width="10.33203125" style="26" hidden="1" customWidth="1"/>
    <col min="14" max="14" width="10.33203125" style="26" customWidth="1"/>
    <col min="15" max="16384" width="9.109375" style="26"/>
  </cols>
  <sheetData>
    <row r="1" spans="1:18" ht="15.6" x14ac:dyDescent="0.25">
      <c r="A1" s="25" t="s">
        <v>0</v>
      </c>
      <c r="B1" s="25"/>
      <c r="C1" s="25"/>
      <c r="D1" s="25"/>
      <c r="E1" s="25"/>
      <c r="F1" s="25"/>
      <c r="G1" s="25"/>
      <c r="H1" s="25"/>
      <c r="I1" s="25"/>
      <c r="J1" s="25"/>
      <c r="K1" s="25"/>
      <c r="L1" s="25"/>
      <c r="M1" s="25"/>
      <c r="N1" s="25"/>
      <c r="O1" s="25"/>
      <c r="P1" s="25"/>
      <c r="Q1" s="25"/>
      <c r="R1" s="25"/>
    </row>
    <row r="2" spans="1:18" x14ac:dyDescent="0.25">
      <c r="A2" s="27" t="s">
        <v>300</v>
      </c>
    </row>
    <row r="3" spans="1:18" x14ac:dyDescent="0.25">
      <c r="A3" s="27" t="s">
        <v>1</v>
      </c>
    </row>
    <row r="5" spans="1:18" s="28" customFormat="1" ht="26.4" customHeight="1" x14ac:dyDescent="0.25">
      <c r="A5" s="97" t="s">
        <v>2</v>
      </c>
      <c r="B5" s="97"/>
      <c r="C5" s="98" t="s">
        <v>3</v>
      </c>
      <c r="D5" s="98"/>
      <c r="E5" s="98"/>
      <c r="F5" s="98" t="s">
        <v>4</v>
      </c>
      <c r="G5" s="98"/>
      <c r="H5" s="98"/>
      <c r="I5" s="98" t="s">
        <v>5</v>
      </c>
      <c r="J5" s="98"/>
      <c r="K5" s="98"/>
      <c r="L5" s="98" t="s">
        <v>301</v>
      </c>
      <c r="M5" s="98"/>
      <c r="N5" s="98"/>
    </row>
    <row r="6" spans="1:18" s="28" customFormat="1" ht="26.4" x14ac:dyDescent="0.25">
      <c r="A6" s="97"/>
      <c r="B6" s="97"/>
      <c r="C6" s="29" t="s">
        <v>6</v>
      </c>
      <c r="D6" s="29" t="s">
        <v>7</v>
      </c>
      <c r="E6" s="29" t="s">
        <v>8</v>
      </c>
      <c r="F6" s="29" t="s">
        <v>6</v>
      </c>
      <c r="G6" s="29" t="s">
        <v>7</v>
      </c>
      <c r="H6" s="29" t="s">
        <v>8</v>
      </c>
      <c r="I6" s="29" t="s">
        <v>6</v>
      </c>
      <c r="J6" s="29" t="s">
        <v>7</v>
      </c>
      <c r="K6" s="29" t="s">
        <v>8</v>
      </c>
      <c r="L6" s="29" t="s">
        <v>6</v>
      </c>
      <c r="M6" s="29" t="s">
        <v>7</v>
      </c>
      <c r="N6" s="29" t="s">
        <v>8</v>
      </c>
    </row>
    <row r="7" spans="1:18" x14ac:dyDescent="0.25">
      <c r="A7" s="30"/>
      <c r="B7" s="30"/>
      <c r="C7" s="31"/>
      <c r="D7" s="31"/>
      <c r="E7" s="31"/>
      <c r="F7" s="31"/>
      <c r="G7" s="31"/>
      <c r="H7" s="31"/>
      <c r="I7" s="31"/>
      <c r="J7" s="31"/>
      <c r="K7" s="31"/>
      <c r="L7" s="32"/>
      <c r="M7" s="32"/>
      <c r="N7" s="32"/>
    </row>
    <row r="8" spans="1:18" s="36" customFormat="1" x14ac:dyDescent="0.25">
      <c r="A8" s="33" t="s">
        <v>9</v>
      </c>
      <c r="B8" s="33"/>
      <c r="C8" s="34">
        <f t="shared" ref="C8:K8" si="0">+C10+C49</f>
        <v>852791790.63162994</v>
      </c>
      <c r="D8" s="34">
        <f t="shared" si="0"/>
        <v>450830442.51444995</v>
      </c>
      <c r="E8" s="34">
        <f t="shared" si="0"/>
        <v>1303622233.14608</v>
      </c>
      <c r="F8" s="34">
        <f t="shared" si="0"/>
        <v>835500726.4811101</v>
      </c>
      <c r="G8" s="34">
        <f t="shared" si="0"/>
        <v>340053317.21250999</v>
      </c>
      <c r="H8" s="34">
        <f t="shared" si="0"/>
        <v>1175554043.6936197</v>
      </c>
      <c r="I8" s="34">
        <f t="shared" si="0"/>
        <v>17291064.150519993</v>
      </c>
      <c r="J8" s="34">
        <f t="shared" si="0"/>
        <v>110777125.30194001</v>
      </c>
      <c r="K8" s="34">
        <f t="shared" si="0"/>
        <v>128068189.45246005</v>
      </c>
      <c r="L8" s="35">
        <f>+F8/C8*100</f>
        <v>97.972416674213875</v>
      </c>
      <c r="M8" s="35">
        <f>+G8/D8*100</f>
        <v>75.428206515049311</v>
      </c>
      <c r="N8" s="35">
        <f>+H8/E8*100</f>
        <v>90.175973821542726</v>
      </c>
    </row>
    <row r="9" spans="1:18" x14ac:dyDescent="0.25">
      <c r="C9" s="31"/>
      <c r="D9" s="31"/>
      <c r="E9" s="31"/>
      <c r="F9" s="31"/>
      <c r="G9" s="31"/>
      <c r="H9" s="31"/>
      <c r="I9" s="31"/>
      <c r="J9" s="31"/>
      <c r="K9" s="31"/>
      <c r="L9" s="37"/>
      <c r="M9" s="37"/>
      <c r="N9" s="37"/>
    </row>
    <row r="10" spans="1:18" ht="15" x14ac:dyDescent="0.4">
      <c r="A10" s="27" t="s">
        <v>10</v>
      </c>
      <c r="C10" s="38">
        <f t="shared" ref="C10:K10" si="1">SUM(C12:C47)</f>
        <v>584287424.69862986</v>
      </c>
      <c r="D10" s="38">
        <f t="shared" si="1"/>
        <v>322853113.06744999</v>
      </c>
      <c r="E10" s="38">
        <f t="shared" si="1"/>
        <v>907140537.7660799</v>
      </c>
      <c r="F10" s="38">
        <f t="shared" si="1"/>
        <v>566998230.79126</v>
      </c>
      <c r="G10" s="38">
        <f t="shared" si="1"/>
        <v>212898237.49307004</v>
      </c>
      <c r="H10" s="38">
        <f t="shared" si="1"/>
        <v>779896468.28432977</v>
      </c>
      <c r="I10" s="38">
        <f t="shared" si="1"/>
        <v>17289193.90736999</v>
      </c>
      <c r="J10" s="38">
        <f t="shared" si="1"/>
        <v>109954875.57437998</v>
      </c>
      <c r="K10" s="38">
        <f t="shared" si="1"/>
        <v>127244069.48175001</v>
      </c>
      <c r="L10" s="37">
        <f>+F10/C10*100</f>
        <v>97.040977920021561</v>
      </c>
      <c r="M10" s="37">
        <f>+G10/D10*100</f>
        <v>65.942755041235017</v>
      </c>
      <c r="N10" s="37">
        <f>+H10/E10*100</f>
        <v>85.973058838810047</v>
      </c>
    </row>
    <row r="11" spans="1:18" x14ac:dyDescent="0.25">
      <c r="C11" s="31"/>
      <c r="D11" s="31"/>
      <c r="E11" s="31"/>
      <c r="F11" s="31"/>
      <c r="G11" s="31"/>
      <c r="H11" s="31"/>
      <c r="I11" s="31"/>
      <c r="J11" s="31"/>
      <c r="K11" s="31"/>
      <c r="L11" s="37"/>
      <c r="M11" s="37"/>
      <c r="N11" s="37"/>
    </row>
    <row r="12" spans="1:18" x14ac:dyDescent="0.25">
      <c r="B12" s="2" t="s">
        <v>11</v>
      </c>
      <c r="C12" s="31">
        <v>5514180</v>
      </c>
      <c r="D12" s="31">
        <v>3875639</v>
      </c>
      <c r="E12" s="31">
        <f>SUM(C12:D12)</f>
        <v>9389819</v>
      </c>
      <c r="F12" s="31">
        <v>5449654.3458900005</v>
      </c>
      <c r="G12" s="31">
        <v>1453373.3312299997</v>
      </c>
      <c r="H12" s="31">
        <f t="shared" ref="H12:H47" si="2">SUM(F12:G12)</f>
        <v>6903027.6771200001</v>
      </c>
      <c r="I12" s="31">
        <f>+C12-F12</f>
        <v>64525.654109999537</v>
      </c>
      <c r="J12" s="31">
        <f t="shared" ref="J12:J47" si="3">+D12-G12</f>
        <v>2422265.6687700003</v>
      </c>
      <c r="K12" s="31">
        <f t="shared" ref="K12:K47" si="4">SUM(I12:J12)</f>
        <v>2486791.3228799999</v>
      </c>
      <c r="L12" s="37">
        <f t="shared" ref="L12:N47" si="5">+F12/C12*100</f>
        <v>98.829823217414031</v>
      </c>
      <c r="M12" s="37">
        <f t="shared" si="5"/>
        <v>37.500224639859383</v>
      </c>
      <c r="N12" s="37">
        <f t="shared" si="5"/>
        <v>73.516088831105264</v>
      </c>
    </row>
    <row r="13" spans="1:18" x14ac:dyDescent="0.25">
      <c r="B13" s="2" t="s">
        <v>12</v>
      </c>
      <c r="C13" s="31">
        <v>2117080.3130000001</v>
      </c>
      <c r="D13" s="31">
        <v>797121</v>
      </c>
      <c r="E13" s="31">
        <f t="shared" ref="E13:E47" si="6">SUM(C13:D13)</f>
        <v>2914201.3130000001</v>
      </c>
      <c r="F13" s="31">
        <v>1995837.4520099999</v>
      </c>
      <c r="G13" s="31">
        <v>698864.2916900001</v>
      </c>
      <c r="H13" s="31">
        <f t="shared" si="2"/>
        <v>2694701.7437</v>
      </c>
      <c r="I13" s="31">
        <f>+C13-F13</f>
        <v>121242.86099000019</v>
      </c>
      <c r="J13" s="31">
        <f t="shared" si="3"/>
        <v>98256.7083099999</v>
      </c>
      <c r="K13" s="31">
        <f t="shared" si="4"/>
        <v>219499.56930000009</v>
      </c>
      <c r="L13" s="37">
        <f t="shared" si="5"/>
        <v>94.273109988057399</v>
      </c>
      <c r="M13" s="37">
        <f t="shared" si="5"/>
        <v>87.673551655269407</v>
      </c>
      <c r="N13" s="37">
        <f t="shared" si="5"/>
        <v>92.46793389595868</v>
      </c>
    </row>
    <row r="14" spans="1:18" x14ac:dyDescent="0.25">
      <c r="B14" s="2" t="s">
        <v>13</v>
      </c>
      <c r="C14" s="31">
        <v>485219</v>
      </c>
      <c r="D14" s="31">
        <v>238635.06200000003</v>
      </c>
      <c r="E14" s="31">
        <f t="shared" si="6"/>
        <v>723854.06200000003</v>
      </c>
      <c r="F14" s="31">
        <v>410161.21147000004</v>
      </c>
      <c r="G14" s="31">
        <v>185731.34728999989</v>
      </c>
      <c r="H14" s="31">
        <f t="shared" si="2"/>
        <v>595892.55875999993</v>
      </c>
      <c r="I14" s="31">
        <f>+C14-F14</f>
        <v>75057.788529999962</v>
      </c>
      <c r="J14" s="31">
        <f t="shared" si="3"/>
        <v>52903.714710000146</v>
      </c>
      <c r="K14" s="31">
        <f t="shared" si="4"/>
        <v>127961.50324000011</v>
      </c>
      <c r="L14" s="37">
        <f t="shared" si="5"/>
        <v>84.531152215803601</v>
      </c>
      <c r="M14" s="37">
        <f t="shared" si="5"/>
        <v>77.830703390099416</v>
      </c>
      <c r="N14" s="37">
        <f t="shared" si="5"/>
        <v>82.322195873786484</v>
      </c>
    </row>
    <row r="15" spans="1:18" x14ac:dyDescent="0.25">
      <c r="B15" s="2" t="s">
        <v>14</v>
      </c>
      <c r="C15" s="31">
        <v>2166619.5329999998</v>
      </c>
      <c r="D15" s="31">
        <v>918599.10106000071</v>
      </c>
      <c r="E15" s="31">
        <f t="shared" si="6"/>
        <v>3085218.6340600005</v>
      </c>
      <c r="F15" s="31">
        <v>1929354.2164999999</v>
      </c>
      <c r="G15" s="31">
        <v>511776.7472300001</v>
      </c>
      <c r="H15" s="31">
        <f t="shared" si="2"/>
        <v>2441130.96373</v>
      </c>
      <c r="I15" s="31">
        <f>+C15-F15</f>
        <v>237265.31649999996</v>
      </c>
      <c r="J15" s="31">
        <f t="shared" si="3"/>
        <v>406822.35383000062</v>
      </c>
      <c r="K15" s="31">
        <f t="shared" si="4"/>
        <v>644087.67033000058</v>
      </c>
      <c r="L15" s="37">
        <f t="shared" si="5"/>
        <v>89.049054857754754</v>
      </c>
      <c r="M15" s="37">
        <f t="shared" si="5"/>
        <v>55.712742004585522</v>
      </c>
      <c r="N15" s="37">
        <f t="shared" si="5"/>
        <v>79.123435103773758</v>
      </c>
    </row>
    <row r="16" spans="1:18" x14ac:dyDescent="0.25">
      <c r="B16" s="2" t="s">
        <v>15</v>
      </c>
      <c r="C16" s="31">
        <v>8454186.4580000006</v>
      </c>
      <c r="D16" s="31">
        <v>7468448.790550001</v>
      </c>
      <c r="E16" s="31">
        <f t="shared" si="6"/>
        <v>15922635.248550002</v>
      </c>
      <c r="F16" s="31">
        <v>7902278.3709299993</v>
      </c>
      <c r="G16" s="31">
        <v>2988240.874330001</v>
      </c>
      <c r="H16" s="31">
        <f t="shared" si="2"/>
        <v>10890519.24526</v>
      </c>
      <c r="I16" s="31">
        <f t="shared" ref="I16:I47" si="7">+C16-F16</f>
        <v>551908.08707000129</v>
      </c>
      <c r="J16" s="31">
        <f t="shared" si="3"/>
        <v>4480207.91622</v>
      </c>
      <c r="K16" s="31">
        <f t="shared" si="4"/>
        <v>5032116.0032900013</v>
      </c>
      <c r="L16" s="37">
        <f t="shared" si="5"/>
        <v>93.471777683023021</v>
      </c>
      <c r="M16" s="37">
        <f t="shared" si="5"/>
        <v>40.011533293380687</v>
      </c>
      <c r="N16" s="37">
        <f t="shared" si="5"/>
        <v>68.396462490414379</v>
      </c>
    </row>
    <row r="17" spans="2:14" x14ac:dyDescent="0.25">
      <c r="B17" s="2" t="s">
        <v>16</v>
      </c>
      <c r="C17" s="31">
        <v>412770.49400000001</v>
      </c>
      <c r="D17" s="31">
        <v>249832.60200000001</v>
      </c>
      <c r="E17" s="31">
        <f t="shared" si="6"/>
        <v>662603.09600000002</v>
      </c>
      <c r="F17" s="31">
        <v>411472.12608000002</v>
      </c>
      <c r="G17" s="31">
        <v>140577.6887</v>
      </c>
      <c r="H17" s="31">
        <f t="shared" si="2"/>
        <v>552049.81478000002</v>
      </c>
      <c r="I17" s="31">
        <f t="shared" si="7"/>
        <v>1298.3679199999897</v>
      </c>
      <c r="J17" s="31">
        <f t="shared" si="3"/>
        <v>109254.91330000001</v>
      </c>
      <c r="K17" s="31">
        <f t="shared" si="4"/>
        <v>110553.28122</v>
      </c>
      <c r="L17" s="37">
        <f t="shared" si="5"/>
        <v>99.685450404311112</v>
      </c>
      <c r="M17" s="37">
        <f t="shared" si="5"/>
        <v>56.268752586581947</v>
      </c>
      <c r="N17" s="37">
        <f t="shared" si="5"/>
        <v>83.315308683676903</v>
      </c>
    </row>
    <row r="18" spans="2:14" x14ac:dyDescent="0.25">
      <c r="B18" s="2" t="s">
        <v>17</v>
      </c>
      <c r="C18" s="31">
        <v>132277629.43000001</v>
      </c>
      <c r="D18" s="31">
        <v>56612320.208000004</v>
      </c>
      <c r="E18" s="31">
        <f t="shared" si="6"/>
        <v>188889949.63800001</v>
      </c>
      <c r="F18" s="31">
        <v>131954732.16977</v>
      </c>
      <c r="G18" s="31">
        <v>43511475.248640031</v>
      </c>
      <c r="H18" s="31">
        <f t="shared" si="2"/>
        <v>175466207.41841003</v>
      </c>
      <c r="I18" s="31">
        <f t="shared" si="7"/>
        <v>322897.26023000479</v>
      </c>
      <c r="J18" s="31">
        <f t="shared" si="3"/>
        <v>13100844.959359974</v>
      </c>
      <c r="K18" s="31">
        <f t="shared" si="4"/>
        <v>13423742.219589978</v>
      </c>
      <c r="L18" s="37">
        <f t="shared" si="5"/>
        <v>99.755894279613713</v>
      </c>
      <c r="M18" s="37">
        <f t="shared" si="5"/>
        <v>76.858668022744865</v>
      </c>
      <c r="N18" s="37">
        <f t="shared" si="5"/>
        <v>92.893352851585789</v>
      </c>
    </row>
    <row r="19" spans="2:14" x14ac:dyDescent="0.25">
      <c r="B19" s="2" t="s">
        <v>18</v>
      </c>
      <c r="C19" s="31">
        <v>18982537.416000001</v>
      </c>
      <c r="D19" s="31">
        <v>9963580.6689999998</v>
      </c>
      <c r="E19" s="31">
        <f t="shared" si="6"/>
        <v>28946118.085000001</v>
      </c>
      <c r="F19" s="31">
        <v>18764652.582259998</v>
      </c>
      <c r="G19" s="31">
        <v>6952101.7771800049</v>
      </c>
      <c r="H19" s="31">
        <f t="shared" si="2"/>
        <v>25716754.359440003</v>
      </c>
      <c r="I19" s="31">
        <f t="shared" si="7"/>
        <v>217884.83374000341</v>
      </c>
      <c r="J19" s="31">
        <f t="shared" si="3"/>
        <v>3011478.8918199949</v>
      </c>
      <c r="K19" s="31">
        <f t="shared" si="4"/>
        <v>3229363.7255599983</v>
      </c>
      <c r="L19" s="37">
        <f t="shared" si="5"/>
        <v>98.852182777438628</v>
      </c>
      <c r="M19" s="37">
        <f t="shared" si="5"/>
        <v>69.775134142390158</v>
      </c>
      <c r="N19" s="37">
        <f t="shared" si="5"/>
        <v>88.843534334804403</v>
      </c>
    </row>
    <row r="20" spans="2:14" x14ac:dyDescent="0.25">
      <c r="B20" s="2" t="s">
        <v>19</v>
      </c>
      <c r="C20" s="31">
        <v>322376.022</v>
      </c>
      <c r="D20" s="31">
        <v>123531.62199999997</v>
      </c>
      <c r="E20" s="31">
        <f t="shared" si="6"/>
        <v>445907.64399999997</v>
      </c>
      <c r="F20" s="31">
        <v>321371.57636000006</v>
      </c>
      <c r="G20" s="31">
        <v>120076.47616999998</v>
      </c>
      <c r="H20" s="31">
        <f t="shared" si="2"/>
        <v>441448.05253000004</v>
      </c>
      <c r="I20" s="31">
        <f t="shared" si="7"/>
        <v>1004.4456399999326</v>
      </c>
      <c r="J20" s="31">
        <f t="shared" si="3"/>
        <v>3455.145829999994</v>
      </c>
      <c r="K20" s="31">
        <f t="shared" si="4"/>
        <v>4459.5914699999266</v>
      </c>
      <c r="L20" s="37">
        <f t="shared" si="5"/>
        <v>99.688424209167778</v>
      </c>
      <c r="M20" s="37">
        <f t="shared" si="5"/>
        <v>97.203027229740414</v>
      </c>
      <c r="N20" s="37">
        <f t="shared" si="5"/>
        <v>98.999884498503931</v>
      </c>
    </row>
    <row r="21" spans="2:14" x14ac:dyDescent="0.25">
      <c r="B21" s="2" t="s">
        <v>20</v>
      </c>
      <c r="C21" s="31">
        <v>4383424.5489999996</v>
      </c>
      <c r="D21" s="31">
        <v>3032857.7960000001</v>
      </c>
      <c r="E21" s="31">
        <f t="shared" si="6"/>
        <v>7416282.3449999997</v>
      </c>
      <c r="F21" s="31">
        <v>4381442.9857299998</v>
      </c>
      <c r="G21" s="31">
        <v>1436612.2101399992</v>
      </c>
      <c r="H21" s="31">
        <f t="shared" si="2"/>
        <v>5818055.195869999</v>
      </c>
      <c r="I21" s="31">
        <f t="shared" si="7"/>
        <v>1981.5632699998096</v>
      </c>
      <c r="J21" s="31">
        <f t="shared" si="3"/>
        <v>1596245.5858600009</v>
      </c>
      <c r="K21" s="31">
        <f t="shared" si="4"/>
        <v>1598227.1491300007</v>
      </c>
      <c r="L21" s="37">
        <f t="shared" si="5"/>
        <v>99.954794174101806</v>
      </c>
      <c r="M21" s="37">
        <f t="shared" si="5"/>
        <v>47.368268041934897</v>
      </c>
      <c r="N21" s="37">
        <f t="shared" si="5"/>
        <v>78.449753194637836</v>
      </c>
    </row>
    <row r="22" spans="2:14" x14ac:dyDescent="0.25">
      <c r="B22" s="2" t="s">
        <v>21</v>
      </c>
      <c r="C22" s="31">
        <v>4223287.9551199647</v>
      </c>
      <c r="D22" s="31">
        <v>1976562.4148199866</v>
      </c>
      <c r="E22" s="31">
        <f t="shared" si="6"/>
        <v>6199850.3699399512</v>
      </c>
      <c r="F22" s="31">
        <v>4080194.719739981</v>
      </c>
      <c r="G22" s="31">
        <v>1216562.2430800181</v>
      </c>
      <c r="H22" s="31">
        <f t="shared" si="2"/>
        <v>5296756.9628199991</v>
      </c>
      <c r="I22" s="31">
        <f t="shared" si="7"/>
        <v>143093.23537998367</v>
      </c>
      <c r="J22" s="31">
        <f t="shared" si="3"/>
        <v>760000.17173996847</v>
      </c>
      <c r="K22" s="31">
        <f t="shared" si="4"/>
        <v>903093.40711995214</v>
      </c>
      <c r="L22" s="37">
        <f t="shared" si="5"/>
        <v>96.611804904126672</v>
      </c>
      <c r="M22" s="37">
        <f t="shared" si="5"/>
        <v>61.549396768774201</v>
      </c>
      <c r="N22" s="37">
        <f t="shared" si="5"/>
        <v>85.433625761379488</v>
      </c>
    </row>
    <row r="23" spans="2:14" x14ac:dyDescent="0.25">
      <c r="B23" s="2" t="s">
        <v>22</v>
      </c>
      <c r="C23" s="31">
        <v>3426883.9279999998</v>
      </c>
      <c r="D23" s="31">
        <v>1085735.8970000003</v>
      </c>
      <c r="E23" s="31">
        <f t="shared" si="6"/>
        <v>4512619.8250000002</v>
      </c>
      <c r="F23" s="31">
        <v>3425443.1917400002</v>
      </c>
      <c r="G23" s="31">
        <v>443297.46961999964</v>
      </c>
      <c r="H23" s="31">
        <f t="shared" si="2"/>
        <v>3868740.6613599998</v>
      </c>
      <c r="I23" s="31">
        <f t="shared" si="7"/>
        <v>1440.736259999685</v>
      </c>
      <c r="J23" s="31">
        <f t="shared" si="3"/>
        <v>642438.42738000071</v>
      </c>
      <c r="K23" s="31">
        <f t="shared" si="4"/>
        <v>643879.16364000039</v>
      </c>
      <c r="L23" s="37">
        <f t="shared" si="5"/>
        <v>99.95795783311398</v>
      </c>
      <c r="M23" s="37">
        <f t="shared" si="5"/>
        <v>40.829217385634578</v>
      </c>
      <c r="N23" s="37">
        <f t="shared" si="5"/>
        <v>85.731588553662391</v>
      </c>
    </row>
    <row r="24" spans="2:14" x14ac:dyDescent="0.25">
      <c r="B24" s="2" t="s">
        <v>23</v>
      </c>
      <c r="C24" s="31">
        <v>36659261.424999997</v>
      </c>
      <c r="D24" s="31">
        <v>18708552.688600011</v>
      </c>
      <c r="E24" s="31">
        <f t="shared" si="6"/>
        <v>55367814.113600008</v>
      </c>
      <c r="F24" s="31">
        <v>36498254.996120006</v>
      </c>
      <c r="G24" s="31">
        <v>15166734.055439986</v>
      </c>
      <c r="H24" s="31">
        <f t="shared" si="2"/>
        <v>51664989.051559992</v>
      </c>
      <c r="I24" s="31">
        <f t="shared" si="7"/>
        <v>161006.42887999117</v>
      </c>
      <c r="J24" s="31">
        <f t="shared" si="3"/>
        <v>3541818.6331600249</v>
      </c>
      <c r="K24" s="31">
        <f t="shared" si="4"/>
        <v>3702825.0620400161</v>
      </c>
      <c r="L24" s="37">
        <f t="shared" si="5"/>
        <v>99.56080285684591</v>
      </c>
      <c r="M24" s="37">
        <f t="shared" si="5"/>
        <v>81.068451995657469</v>
      </c>
      <c r="N24" s="37">
        <f t="shared" si="5"/>
        <v>93.312314886690658</v>
      </c>
    </row>
    <row r="25" spans="2:14" x14ac:dyDescent="0.25">
      <c r="B25" s="2" t="s">
        <v>326</v>
      </c>
      <c r="C25" s="31">
        <v>316011.36300000001</v>
      </c>
      <c r="D25" s="31">
        <v>111357.78499999997</v>
      </c>
      <c r="E25" s="31">
        <f t="shared" si="6"/>
        <v>427369.14799999999</v>
      </c>
      <c r="F25" s="31">
        <v>281814.61745000002</v>
      </c>
      <c r="G25" s="31">
        <v>64877.632049999957</v>
      </c>
      <c r="H25" s="31">
        <f t="shared" si="2"/>
        <v>346692.24949999998</v>
      </c>
      <c r="I25" s="31">
        <f t="shared" si="7"/>
        <v>34196.745549999992</v>
      </c>
      <c r="J25" s="31">
        <f t="shared" si="3"/>
        <v>46480.152950000018</v>
      </c>
      <c r="K25" s="31">
        <f t="shared" si="4"/>
        <v>80676.89850000001</v>
      </c>
      <c r="L25" s="37">
        <f t="shared" si="5"/>
        <v>89.178634203099847</v>
      </c>
      <c r="M25" s="37">
        <f t="shared" si="5"/>
        <v>58.260526688816569</v>
      </c>
      <c r="N25" s="37">
        <f t="shared" si="5"/>
        <v>81.122432707753617</v>
      </c>
    </row>
    <row r="26" spans="2:14" x14ac:dyDescent="0.25">
      <c r="B26" s="2" t="s">
        <v>325</v>
      </c>
      <c r="C26" s="31">
        <v>1564440.595</v>
      </c>
      <c r="D26" s="31">
        <v>894446.50200000009</v>
      </c>
      <c r="E26" s="31">
        <f>SUM(C26:D26)</f>
        <v>2458887.0970000001</v>
      </c>
      <c r="F26" s="31">
        <v>1546367.4299100002</v>
      </c>
      <c r="G26" s="31">
        <v>203088.84559000004</v>
      </c>
      <c r="H26" s="31">
        <f>SUM(F26:G26)</f>
        <v>1749456.2755000002</v>
      </c>
      <c r="I26" s="31">
        <f>+C26-F26</f>
        <v>18073.165089999791</v>
      </c>
      <c r="J26" s="31">
        <f>+D26-G26</f>
        <v>691357.65641000005</v>
      </c>
      <c r="K26" s="31">
        <f t="shared" si="4"/>
        <v>709430.82149999985</v>
      </c>
      <c r="L26" s="37">
        <f>+F26/C26*100</f>
        <v>98.844752229789862</v>
      </c>
      <c r="M26" s="37">
        <f>+G26/D26*100</f>
        <v>22.705532990054671</v>
      </c>
      <c r="N26" s="37">
        <f>+H26/E26*100</f>
        <v>71.148296220450675</v>
      </c>
    </row>
    <row r="27" spans="2:14" x14ac:dyDescent="0.25">
      <c r="B27" s="2" t="s">
        <v>24</v>
      </c>
      <c r="C27" s="31">
        <v>66412857.777000003</v>
      </c>
      <c r="D27" s="31">
        <v>23089192.053559996</v>
      </c>
      <c r="E27" s="31">
        <f t="shared" si="6"/>
        <v>89502049.830559999</v>
      </c>
      <c r="F27" s="31">
        <v>66398071.435139999</v>
      </c>
      <c r="G27" s="31">
        <v>18965222.285909995</v>
      </c>
      <c r="H27" s="31">
        <f t="shared" si="2"/>
        <v>85363293.721049994</v>
      </c>
      <c r="I27" s="31">
        <f t="shared" si="7"/>
        <v>14786.341860003769</v>
      </c>
      <c r="J27" s="31">
        <f t="shared" si="3"/>
        <v>4123969.7676500008</v>
      </c>
      <c r="K27" s="31">
        <f t="shared" si="4"/>
        <v>4138756.1095100045</v>
      </c>
      <c r="L27" s="37">
        <f t="shared" si="5"/>
        <v>99.977735724142974</v>
      </c>
      <c r="M27" s="37">
        <f t="shared" si="5"/>
        <v>82.138960262950604</v>
      </c>
      <c r="N27" s="37">
        <f t="shared" si="5"/>
        <v>95.375797406489298</v>
      </c>
    </row>
    <row r="28" spans="2:14" x14ac:dyDescent="0.25">
      <c r="B28" s="2" t="s">
        <v>25</v>
      </c>
      <c r="C28" s="31">
        <v>6038066.2960000001</v>
      </c>
      <c r="D28" s="31">
        <v>2540565.6089999992</v>
      </c>
      <c r="E28" s="31">
        <f t="shared" si="6"/>
        <v>8578631.9049999993</v>
      </c>
      <c r="F28" s="31">
        <v>6005727.6628299998</v>
      </c>
      <c r="G28" s="31">
        <v>2008284.7955100005</v>
      </c>
      <c r="H28" s="31">
        <f t="shared" si="2"/>
        <v>8014012.4583400004</v>
      </c>
      <c r="I28" s="31">
        <f t="shared" si="7"/>
        <v>32338.633170000277</v>
      </c>
      <c r="J28" s="31">
        <f t="shared" si="3"/>
        <v>532280.81348999869</v>
      </c>
      <c r="K28" s="31">
        <f t="shared" si="4"/>
        <v>564619.44665999897</v>
      </c>
      <c r="L28" s="37">
        <f t="shared" si="5"/>
        <v>99.464420700524215</v>
      </c>
      <c r="M28" s="37">
        <f t="shared" si="5"/>
        <v>79.048727905141121</v>
      </c>
      <c r="N28" s="37">
        <f t="shared" si="5"/>
        <v>93.418304306413773</v>
      </c>
    </row>
    <row r="29" spans="2:14" x14ac:dyDescent="0.25">
      <c r="B29" s="27" t="s">
        <v>26</v>
      </c>
      <c r="C29" s="31">
        <v>7980258.293800001</v>
      </c>
      <c r="D29" s="31">
        <v>7096272.7180000013</v>
      </c>
      <c r="E29" s="31">
        <f t="shared" si="6"/>
        <v>15076531.011800002</v>
      </c>
      <c r="F29" s="31">
        <v>7942751.39047</v>
      </c>
      <c r="G29" s="31">
        <v>2328313.5957400026</v>
      </c>
      <c r="H29" s="31">
        <f t="shared" si="2"/>
        <v>10271064.986210003</v>
      </c>
      <c r="I29" s="31">
        <f t="shared" si="7"/>
        <v>37506.903330001049</v>
      </c>
      <c r="J29" s="31">
        <f t="shared" si="3"/>
        <v>4767959.1222599987</v>
      </c>
      <c r="K29" s="31">
        <f t="shared" si="4"/>
        <v>4805466.0255899997</v>
      </c>
      <c r="L29" s="37">
        <f t="shared" si="5"/>
        <v>99.530003892741902</v>
      </c>
      <c r="M29" s="37">
        <f t="shared" si="5"/>
        <v>32.810373674536706</v>
      </c>
      <c r="N29" s="37">
        <f t="shared" si="5"/>
        <v>68.126182197821976</v>
      </c>
    </row>
    <row r="30" spans="2:14" x14ac:dyDescent="0.25">
      <c r="B30" s="27" t="s">
        <v>302</v>
      </c>
      <c r="C30" s="31">
        <v>3339306</v>
      </c>
      <c r="D30" s="31">
        <v>1313981.1919999998</v>
      </c>
      <c r="E30" s="31">
        <f t="shared" si="6"/>
        <v>4653287.1919999998</v>
      </c>
      <c r="F30" s="31">
        <v>1609696.48878</v>
      </c>
      <c r="G30" s="31">
        <v>289890.52038999996</v>
      </c>
      <c r="H30" s="31">
        <f t="shared" ref="H30" si="8">SUM(F30:G30)</f>
        <v>1899587.00917</v>
      </c>
      <c r="I30" s="31">
        <f t="shared" si="7"/>
        <v>1729609.51122</v>
      </c>
      <c r="J30" s="31">
        <f t="shared" si="3"/>
        <v>1024090.6716099998</v>
      </c>
      <c r="K30" s="31">
        <f t="shared" ref="K30" si="9">SUM(I30:J30)</f>
        <v>2753700.1828299998</v>
      </c>
      <c r="L30" s="37">
        <f t="shared" si="5"/>
        <v>48.204521801236545</v>
      </c>
      <c r="M30" s="37">
        <f t="shared" si="5"/>
        <v>22.061999224567288</v>
      </c>
      <c r="N30" s="37">
        <f t="shared" si="5"/>
        <v>40.822475183474552</v>
      </c>
    </row>
    <row r="31" spans="2:14" x14ac:dyDescent="0.25">
      <c r="B31" s="27" t="s">
        <v>27</v>
      </c>
      <c r="C31" s="31">
        <v>63306062.50564</v>
      </c>
      <c r="D31" s="31">
        <v>23241968.185100004</v>
      </c>
      <c r="E31" s="31">
        <f t="shared" si="6"/>
        <v>86548030.690740004</v>
      </c>
      <c r="F31" s="31">
        <v>62950425.872230001</v>
      </c>
      <c r="G31" s="31">
        <v>18232782.601790003</v>
      </c>
      <c r="H31" s="31">
        <f t="shared" si="2"/>
        <v>81183208.474020004</v>
      </c>
      <c r="I31" s="31">
        <f t="shared" si="7"/>
        <v>355636.63340999931</v>
      </c>
      <c r="J31" s="31">
        <f t="shared" si="3"/>
        <v>5009185.5833100006</v>
      </c>
      <c r="K31" s="31">
        <f t="shared" si="4"/>
        <v>5364822.2167199999</v>
      </c>
      <c r="L31" s="37">
        <f t="shared" si="5"/>
        <v>99.438226578412909</v>
      </c>
      <c r="M31" s="37">
        <f t="shared" si="5"/>
        <v>78.447670423534547</v>
      </c>
      <c r="N31" s="37">
        <f t="shared" si="5"/>
        <v>93.80133531184552</v>
      </c>
    </row>
    <row r="32" spans="2:14" x14ac:dyDescent="0.25">
      <c r="B32" s="27" t="s">
        <v>28</v>
      </c>
      <c r="C32" s="31">
        <v>125018126.066</v>
      </c>
      <c r="D32" s="31">
        <v>117495444.21100001</v>
      </c>
      <c r="E32" s="31">
        <f t="shared" si="6"/>
        <v>242513570.27700001</v>
      </c>
      <c r="F32" s="31">
        <v>124934778.47475</v>
      </c>
      <c r="G32" s="31">
        <v>75913294.089359984</v>
      </c>
      <c r="H32" s="31">
        <f t="shared" si="2"/>
        <v>200848072.56410998</v>
      </c>
      <c r="I32" s="31">
        <f t="shared" si="7"/>
        <v>83347.591250002384</v>
      </c>
      <c r="J32" s="31">
        <f t="shared" si="3"/>
        <v>41582150.121640027</v>
      </c>
      <c r="K32" s="31">
        <f t="shared" si="4"/>
        <v>41665497.712890029</v>
      </c>
      <c r="L32" s="37">
        <f t="shared" si="5"/>
        <v>99.933331594487342</v>
      </c>
      <c r="M32" s="37">
        <f t="shared" si="5"/>
        <v>64.609563884905867</v>
      </c>
      <c r="N32" s="37">
        <f t="shared" si="5"/>
        <v>82.819312888223322</v>
      </c>
    </row>
    <row r="33" spans="2:14" x14ac:dyDescent="0.25">
      <c r="B33" s="27" t="s">
        <v>29</v>
      </c>
      <c r="C33" s="31">
        <v>7566257.0429999996</v>
      </c>
      <c r="D33" s="31">
        <v>2051562.2340000011</v>
      </c>
      <c r="E33" s="31">
        <f t="shared" si="6"/>
        <v>9617819.2770000007</v>
      </c>
      <c r="F33" s="31">
        <v>7553352.7269100007</v>
      </c>
      <c r="G33" s="31">
        <v>1237192.9544999991</v>
      </c>
      <c r="H33" s="31">
        <f t="shared" si="2"/>
        <v>8790545.6814099997</v>
      </c>
      <c r="I33" s="31">
        <f t="shared" si="7"/>
        <v>12904.316089998931</v>
      </c>
      <c r="J33" s="31">
        <f t="shared" si="3"/>
        <v>814369.27950000204</v>
      </c>
      <c r="K33" s="31">
        <f t="shared" si="4"/>
        <v>827273.59559000097</v>
      </c>
      <c r="L33" s="37">
        <f t="shared" si="5"/>
        <v>99.829449144845825</v>
      </c>
      <c r="M33" s="37">
        <f t="shared" si="5"/>
        <v>60.304919538697177</v>
      </c>
      <c r="N33" s="37">
        <f t="shared" si="5"/>
        <v>91.398532538781026</v>
      </c>
    </row>
    <row r="34" spans="2:14" x14ac:dyDescent="0.25">
      <c r="B34" s="27" t="s">
        <v>30</v>
      </c>
      <c r="C34" s="31">
        <v>42055258.883000001</v>
      </c>
      <c r="D34" s="31">
        <v>11555194.644000001</v>
      </c>
      <c r="E34" s="31">
        <f t="shared" si="6"/>
        <v>53610453.527000003</v>
      </c>
      <c r="F34" s="31">
        <v>29146085.103359997</v>
      </c>
      <c r="G34" s="31">
        <v>7397191.4592700005</v>
      </c>
      <c r="H34" s="31">
        <f t="shared" si="2"/>
        <v>36543276.562629998</v>
      </c>
      <c r="I34" s="31">
        <f t="shared" si="7"/>
        <v>12909173.779640004</v>
      </c>
      <c r="J34" s="31">
        <f t="shared" si="3"/>
        <v>4158003.1847300008</v>
      </c>
      <c r="K34" s="31">
        <f t="shared" si="4"/>
        <v>17067176.964370005</v>
      </c>
      <c r="L34" s="37">
        <f t="shared" si="5"/>
        <v>69.304257963185961</v>
      </c>
      <c r="M34" s="37">
        <f t="shared" si="5"/>
        <v>64.016156258440603</v>
      </c>
      <c r="N34" s="37">
        <f t="shared" si="5"/>
        <v>68.164460769252017</v>
      </c>
    </row>
    <row r="35" spans="2:14" x14ac:dyDescent="0.25">
      <c r="B35" s="27" t="s">
        <v>31</v>
      </c>
      <c r="C35" s="31">
        <v>659265.23100000003</v>
      </c>
      <c r="D35" s="31">
        <v>226173.88799999992</v>
      </c>
      <c r="E35" s="31">
        <f t="shared" si="6"/>
        <v>885439.11899999995</v>
      </c>
      <c r="F35" s="31">
        <v>570331.87049999996</v>
      </c>
      <c r="G35" s="31">
        <v>172437.95504000003</v>
      </c>
      <c r="H35" s="31">
        <f t="shared" si="2"/>
        <v>742769.82553999999</v>
      </c>
      <c r="I35" s="31">
        <f t="shared" si="7"/>
        <v>88933.360500000068</v>
      </c>
      <c r="J35" s="31">
        <f t="shared" si="3"/>
        <v>53735.932959999889</v>
      </c>
      <c r="K35" s="31">
        <f t="shared" si="4"/>
        <v>142669.29345999996</v>
      </c>
      <c r="L35" s="37">
        <f t="shared" si="5"/>
        <v>86.510230432582901</v>
      </c>
      <c r="M35" s="37">
        <f t="shared" si="5"/>
        <v>76.241318821030347</v>
      </c>
      <c r="N35" s="37">
        <f t="shared" si="5"/>
        <v>83.887170738387042</v>
      </c>
    </row>
    <row r="36" spans="2:14" x14ac:dyDescent="0.25">
      <c r="B36" s="27" t="s">
        <v>32</v>
      </c>
      <c r="C36" s="31">
        <v>1429315.953</v>
      </c>
      <c r="D36" s="31">
        <v>660230.15136999963</v>
      </c>
      <c r="E36" s="31">
        <f t="shared" si="6"/>
        <v>2089546.1043699996</v>
      </c>
      <c r="F36" s="31">
        <v>1427369.2827999999</v>
      </c>
      <c r="G36" s="31">
        <v>536286.65177999996</v>
      </c>
      <c r="H36" s="31">
        <f t="shared" si="2"/>
        <v>1963655.9345799999</v>
      </c>
      <c r="I36" s="31">
        <f t="shared" si="7"/>
        <v>1946.6702000000514</v>
      </c>
      <c r="J36" s="31">
        <f t="shared" si="3"/>
        <v>123943.49958999967</v>
      </c>
      <c r="K36" s="31">
        <f t="shared" si="4"/>
        <v>125890.16978999972</v>
      </c>
      <c r="L36" s="37">
        <f t="shared" si="5"/>
        <v>99.863804066839506</v>
      </c>
      <c r="M36" s="37">
        <f t="shared" si="5"/>
        <v>81.227228212341899</v>
      </c>
      <c r="N36" s="37">
        <f t="shared" si="5"/>
        <v>93.975238472761262</v>
      </c>
    </row>
    <row r="37" spans="2:14" x14ac:dyDescent="0.25">
      <c r="B37" s="27" t="s">
        <v>33</v>
      </c>
      <c r="C37" s="31">
        <v>14295639.823999999</v>
      </c>
      <c r="D37" s="31">
        <v>14147672.367000001</v>
      </c>
      <c r="E37" s="31">
        <f t="shared" si="6"/>
        <v>28443312.191</v>
      </c>
      <c r="F37" s="31">
        <v>14293105.138840001</v>
      </c>
      <c r="G37" s="31">
        <v>3609965.0044200011</v>
      </c>
      <c r="H37" s="31">
        <f t="shared" si="2"/>
        <v>17903070.143260002</v>
      </c>
      <c r="I37" s="31">
        <f t="shared" si="7"/>
        <v>2534.6851599980146</v>
      </c>
      <c r="J37" s="31">
        <f t="shared" si="3"/>
        <v>10537707.362579999</v>
      </c>
      <c r="K37" s="31">
        <f t="shared" si="4"/>
        <v>10540242.047739998</v>
      </c>
      <c r="L37" s="37">
        <f t="shared" si="5"/>
        <v>99.982269522797139</v>
      </c>
      <c r="M37" s="37">
        <f t="shared" si="5"/>
        <v>25.516317531075895</v>
      </c>
      <c r="N37" s="37">
        <f t="shared" si="5"/>
        <v>62.94298646739486</v>
      </c>
    </row>
    <row r="38" spans="2:14" x14ac:dyDescent="0.25">
      <c r="B38" s="39" t="s">
        <v>34</v>
      </c>
      <c r="C38" s="31">
        <v>2460764.2949999999</v>
      </c>
      <c r="D38" s="31">
        <v>1005694.2340000002</v>
      </c>
      <c r="E38" s="31">
        <f t="shared" si="6"/>
        <v>3466458.5290000001</v>
      </c>
      <c r="F38" s="31">
        <v>2445933.2832300002</v>
      </c>
      <c r="G38" s="31">
        <v>808263.90321000014</v>
      </c>
      <c r="H38" s="31">
        <f t="shared" si="2"/>
        <v>3254197.1864400003</v>
      </c>
      <c r="I38" s="31">
        <f t="shared" si="7"/>
        <v>14831.01176999975</v>
      </c>
      <c r="J38" s="31">
        <f t="shared" si="3"/>
        <v>197430.33079000004</v>
      </c>
      <c r="K38" s="31">
        <f t="shared" si="4"/>
        <v>212261.34255999979</v>
      </c>
      <c r="L38" s="37">
        <f t="shared" si="5"/>
        <v>99.397300594773156</v>
      </c>
      <c r="M38" s="37">
        <f t="shared" si="5"/>
        <v>80.368751841725285</v>
      </c>
      <c r="N38" s="37">
        <f t="shared" si="5"/>
        <v>93.876709016298747</v>
      </c>
    </row>
    <row r="39" spans="2:14" x14ac:dyDescent="0.25">
      <c r="B39" s="27" t="s">
        <v>303</v>
      </c>
      <c r="C39" s="31">
        <v>227728</v>
      </c>
      <c r="D39" s="31">
        <v>96523</v>
      </c>
      <c r="E39" s="31">
        <f t="shared" si="6"/>
        <v>324251</v>
      </c>
      <c r="F39" s="31">
        <v>227720.99015</v>
      </c>
      <c r="G39" s="31">
        <v>82506.992290000053</v>
      </c>
      <c r="H39" s="31">
        <f t="shared" si="2"/>
        <v>310227.98244000005</v>
      </c>
      <c r="I39" s="31">
        <f t="shared" si="7"/>
        <v>7.0098500000021886</v>
      </c>
      <c r="J39" s="31">
        <f t="shared" si="3"/>
        <v>14016.007709999947</v>
      </c>
      <c r="K39" s="31">
        <f t="shared" si="4"/>
        <v>14023.017559999949</v>
      </c>
      <c r="L39" s="37">
        <f t="shared" si="5"/>
        <v>99.996921832185777</v>
      </c>
      <c r="M39" s="37">
        <f t="shared" si="5"/>
        <v>85.479100618505484</v>
      </c>
      <c r="N39" s="37">
        <f t="shared" si="5"/>
        <v>95.675258500359305</v>
      </c>
    </row>
    <row r="40" spans="2:14" x14ac:dyDescent="0.25">
      <c r="B40" s="27" t="s">
        <v>35</v>
      </c>
      <c r="C40" s="31">
        <v>5852311.6920699999</v>
      </c>
      <c r="D40" s="31">
        <v>4641532.4633900039</v>
      </c>
      <c r="E40" s="31">
        <f t="shared" si="6"/>
        <v>10493844.155460004</v>
      </c>
      <c r="F40" s="31">
        <v>5802715.7749700006</v>
      </c>
      <c r="G40" s="31">
        <v>2262387.5990899997</v>
      </c>
      <c r="H40" s="31">
        <f t="shared" si="2"/>
        <v>8065103.3740600003</v>
      </c>
      <c r="I40" s="31">
        <f t="shared" si="7"/>
        <v>49595.917099999264</v>
      </c>
      <c r="J40" s="31">
        <f t="shared" si="3"/>
        <v>2379144.8643000042</v>
      </c>
      <c r="K40" s="31">
        <f t="shared" si="4"/>
        <v>2428740.7814000035</v>
      </c>
      <c r="L40" s="37">
        <f t="shared" si="5"/>
        <v>99.152541427907835</v>
      </c>
      <c r="M40" s="37">
        <f t="shared" si="5"/>
        <v>48.742255212788827</v>
      </c>
      <c r="N40" s="37">
        <f t="shared" si="5"/>
        <v>76.85556650718587</v>
      </c>
    </row>
    <row r="41" spans="2:14" x14ac:dyDescent="0.25">
      <c r="B41" s="27" t="s">
        <v>36</v>
      </c>
      <c r="C41" s="31">
        <v>613</v>
      </c>
      <c r="D41" s="31">
        <v>322.26400000000001</v>
      </c>
      <c r="E41" s="31">
        <f t="shared" si="6"/>
        <v>935.26400000000001</v>
      </c>
      <c r="F41" s="31">
        <v>612.62197999999989</v>
      </c>
      <c r="G41" s="31">
        <v>239.48582000000022</v>
      </c>
      <c r="H41" s="31">
        <f t="shared" si="2"/>
        <v>852.10780000000011</v>
      </c>
      <c r="I41" s="31">
        <f t="shared" si="7"/>
        <v>0.37802000000010594</v>
      </c>
      <c r="J41" s="31">
        <f t="shared" si="3"/>
        <v>82.778179999999793</v>
      </c>
      <c r="K41" s="31">
        <f t="shared" si="4"/>
        <v>83.156199999999899</v>
      </c>
      <c r="L41" s="37">
        <f t="shared" si="5"/>
        <v>99.938332789559524</v>
      </c>
      <c r="M41" s="37">
        <f t="shared" si="5"/>
        <v>74.3135503810541</v>
      </c>
      <c r="N41" s="37">
        <f t="shared" si="5"/>
        <v>91.108799226742406</v>
      </c>
    </row>
    <row r="42" spans="2:14" x14ac:dyDescent="0.25">
      <c r="B42" s="27" t="s">
        <v>37</v>
      </c>
      <c r="C42" s="31">
        <v>10496914.289000001</v>
      </c>
      <c r="D42" s="31">
        <v>5265040.7239999995</v>
      </c>
      <c r="E42" s="31">
        <f t="shared" si="6"/>
        <v>15761955.013</v>
      </c>
      <c r="F42" s="31">
        <v>10496100.13851</v>
      </c>
      <c r="G42" s="31">
        <v>2052682.8332099989</v>
      </c>
      <c r="H42" s="31">
        <f t="shared" si="2"/>
        <v>12548782.971719999</v>
      </c>
      <c r="I42" s="31">
        <f t="shared" si="7"/>
        <v>814.150490000844</v>
      </c>
      <c r="J42" s="31">
        <f t="shared" si="3"/>
        <v>3212357.8907900006</v>
      </c>
      <c r="K42" s="31">
        <f t="shared" si="4"/>
        <v>3213172.0412800014</v>
      </c>
      <c r="L42" s="37">
        <f t="shared" si="5"/>
        <v>99.992243906470165</v>
      </c>
      <c r="M42" s="37">
        <f t="shared" si="5"/>
        <v>38.9870267071841</v>
      </c>
      <c r="N42" s="37">
        <f t="shared" si="5"/>
        <v>79.61438134654064</v>
      </c>
    </row>
    <row r="43" spans="2:14" x14ac:dyDescent="0.25">
      <c r="B43" s="27" t="s">
        <v>38</v>
      </c>
      <c r="C43" s="31">
        <v>387672.80800000002</v>
      </c>
      <c r="D43" s="31">
        <v>210156.77400000003</v>
      </c>
      <c r="E43" s="31">
        <f t="shared" si="6"/>
        <v>597829.58200000005</v>
      </c>
      <c r="F43" s="31">
        <v>387649.29199000006</v>
      </c>
      <c r="G43" s="31">
        <v>123753.0750699999</v>
      </c>
      <c r="H43" s="31">
        <f t="shared" si="2"/>
        <v>511402.36705999996</v>
      </c>
      <c r="I43" s="31">
        <f t="shared" si="7"/>
        <v>23.516009999962989</v>
      </c>
      <c r="J43" s="31">
        <f t="shared" si="3"/>
        <v>86403.69893000013</v>
      </c>
      <c r="K43" s="31">
        <f t="shared" si="4"/>
        <v>86427.214940000093</v>
      </c>
      <c r="L43" s="37">
        <f t="shared" si="5"/>
        <v>99.993934057402356</v>
      </c>
      <c r="M43" s="37">
        <f t="shared" si="5"/>
        <v>58.886074769114927</v>
      </c>
      <c r="N43" s="37">
        <f t="shared" si="5"/>
        <v>85.543168564716481</v>
      </c>
    </row>
    <row r="44" spans="2:14" x14ac:dyDescent="0.25">
      <c r="B44" s="27" t="s">
        <v>39</v>
      </c>
      <c r="C44" s="31">
        <v>2901676.9980000001</v>
      </c>
      <c r="D44" s="31">
        <v>1026221.0000000005</v>
      </c>
      <c r="E44" s="31">
        <f t="shared" si="6"/>
        <v>3927897.9980000006</v>
      </c>
      <c r="F44" s="31">
        <v>2899353.3819899997</v>
      </c>
      <c r="G44" s="31">
        <v>1011589.7672199998</v>
      </c>
      <c r="H44" s="31">
        <f t="shared" si="2"/>
        <v>3910943.1492099995</v>
      </c>
      <c r="I44" s="31">
        <f t="shared" si="7"/>
        <v>2323.6160100004636</v>
      </c>
      <c r="J44" s="31">
        <f t="shared" si="3"/>
        <v>14631.232780000661</v>
      </c>
      <c r="K44" s="31">
        <f t="shared" si="4"/>
        <v>16954.848790001124</v>
      </c>
      <c r="L44" s="37">
        <f t="shared" si="5"/>
        <v>99.91992161734052</v>
      </c>
      <c r="M44" s="37">
        <f t="shared" si="5"/>
        <v>98.574261023697559</v>
      </c>
      <c r="N44" s="37">
        <f t="shared" si="5"/>
        <v>99.568348037585636</v>
      </c>
    </row>
    <row r="45" spans="2:14" x14ac:dyDescent="0.25">
      <c r="B45" s="27" t="s">
        <v>40</v>
      </c>
      <c r="C45" s="31">
        <v>1360467.209</v>
      </c>
      <c r="D45" s="31">
        <v>652003</v>
      </c>
      <c r="E45" s="31">
        <f t="shared" si="6"/>
        <v>2012470.209</v>
      </c>
      <c r="F45" s="31">
        <v>1360467.2015799999</v>
      </c>
      <c r="G45" s="31">
        <v>609763.80198000022</v>
      </c>
      <c r="H45" s="31">
        <f t="shared" si="2"/>
        <v>1970231.0035600001</v>
      </c>
      <c r="I45" s="31">
        <f t="shared" si="7"/>
        <v>7.4200001545250416E-3</v>
      </c>
      <c r="J45" s="31">
        <f t="shared" si="3"/>
        <v>42239.198019999778</v>
      </c>
      <c r="K45" s="31">
        <f t="shared" si="4"/>
        <v>42239.205439999932</v>
      </c>
      <c r="L45" s="37">
        <f t="shared" si="5"/>
        <v>99.99999945459912</v>
      </c>
      <c r="M45" s="37">
        <f t="shared" si="5"/>
        <v>93.521625204178534</v>
      </c>
      <c r="N45" s="37">
        <f t="shared" si="5"/>
        <v>97.901126424078171</v>
      </c>
    </row>
    <row r="46" spans="2:14" x14ac:dyDescent="0.25">
      <c r="B46" s="27" t="s">
        <v>41</v>
      </c>
      <c r="C46" s="31">
        <v>999875</v>
      </c>
      <c r="D46" s="31">
        <v>362562</v>
      </c>
      <c r="E46" s="31">
        <f t="shared" si="6"/>
        <v>1362437</v>
      </c>
      <c r="F46" s="31">
        <v>999875.00000000012</v>
      </c>
      <c r="G46" s="31">
        <v>91177.547850000206</v>
      </c>
      <c r="H46" s="31">
        <f t="shared" si="2"/>
        <v>1091052.5478500002</v>
      </c>
      <c r="I46" s="31">
        <f t="shared" si="7"/>
        <v>0</v>
      </c>
      <c r="J46" s="31">
        <f t="shared" si="3"/>
        <v>271384.45214999979</v>
      </c>
      <c r="K46" s="31">
        <f t="shared" si="4"/>
        <v>271384.45214999979</v>
      </c>
      <c r="L46" s="37">
        <f t="shared" si="5"/>
        <v>100.00000000000003</v>
      </c>
      <c r="M46" s="37">
        <f t="shared" si="5"/>
        <v>25.148125796415567</v>
      </c>
      <c r="N46" s="37">
        <f t="shared" si="5"/>
        <v>80.080954044113611</v>
      </c>
    </row>
    <row r="47" spans="2:14" x14ac:dyDescent="0.25">
      <c r="B47" s="27" t="s">
        <v>42</v>
      </c>
      <c r="C47" s="31">
        <v>193079.054</v>
      </c>
      <c r="D47" s="31">
        <v>117579.217</v>
      </c>
      <c r="E47" s="31">
        <f t="shared" si="6"/>
        <v>310658.27100000001</v>
      </c>
      <c r="F47" s="31">
        <v>193075.66829000003</v>
      </c>
      <c r="G47" s="31">
        <v>71620.335240000015</v>
      </c>
      <c r="H47" s="31">
        <f t="shared" si="2"/>
        <v>264696.00353000005</v>
      </c>
      <c r="I47" s="31">
        <f t="shared" si="7"/>
        <v>3.3857099999731872</v>
      </c>
      <c r="J47" s="31">
        <f t="shared" si="3"/>
        <v>45958.881759999989</v>
      </c>
      <c r="K47" s="31">
        <f t="shared" si="4"/>
        <v>45962.267469999962</v>
      </c>
      <c r="L47" s="37">
        <f t="shared" si="5"/>
        <v>99.998246464373096</v>
      </c>
      <c r="M47" s="37">
        <f t="shared" si="5"/>
        <v>60.912410430493011</v>
      </c>
      <c r="N47" s="37">
        <f t="shared" si="5"/>
        <v>85.204878877987454</v>
      </c>
    </row>
    <row r="48" spans="2:14" x14ac:dyDescent="0.25">
      <c r="C48" s="31"/>
      <c r="D48" s="31"/>
      <c r="E48" s="31"/>
      <c r="F48" s="31"/>
      <c r="G48" s="31"/>
      <c r="H48" s="31"/>
      <c r="I48" s="31"/>
      <c r="J48" s="31"/>
      <c r="K48" s="31"/>
      <c r="L48" s="37"/>
      <c r="M48" s="37"/>
      <c r="N48" s="37"/>
    </row>
    <row r="49" spans="1:14" ht="15" x14ac:dyDescent="0.4">
      <c r="A49" s="27" t="s">
        <v>43</v>
      </c>
      <c r="C49" s="38">
        <f t="shared" ref="C49:K49" si="10">SUM(C51:C53)</f>
        <v>268504365.93300003</v>
      </c>
      <c r="D49" s="38">
        <f t="shared" si="10"/>
        <v>127977329.44699997</v>
      </c>
      <c r="E49" s="38">
        <f t="shared" si="10"/>
        <v>396481695.38</v>
      </c>
      <c r="F49" s="38">
        <f t="shared" si="10"/>
        <v>268502495.68985003</v>
      </c>
      <c r="G49" s="38">
        <f t="shared" si="10"/>
        <v>127155079.71943992</v>
      </c>
      <c r="H49" s="38">
        <f t="shared" si="10"/>
        <v>395657575.40928996</v>
      </c>
      <c r="I49" s="38">
        <f t="shared" si="10"/>
        <v>1870.2431500032544</v>
      </c>
      <c r="J49" s="38">
        <f t="shared" si="10"/>
        <v>822249.72756002843</v>
      </c>
      <c r="K49" s="38">
        <f t="shared" si="10"/>
        <v>824119.97071003169</v>
      </c>
      <c r="L49" s="37">
        <f>+F49/C49*100</f>
        <v>99.999303458942464</v>
      </c>
      <c r="M49" s="37">
        <f>+G49/D49*100</f>
        <v>99.357503605433052</v>
      </c>
      <c r="N49" s="37">
        <f>+H49/E49*100</f>
        <v>99.792141735592566</v>
      </c>
    </row>
    <row r="50" spans="1:14" x14ac:dyDescent="0.25">
      <c r="C50" s="31"/>
      <c r="D50" s="31"/>
      <c r="E50" s="31"/>
      <c r="F50" s="31"/>
      <c r="G50" s="31"/>
      <c r="H50" s="31"/>
      <c r="I50" s="31"/>
      <c r="J50" s="31"/>
      <c r="K50" s="31"/>
      <c r="L50" s="37"/>
      <c r="M50" s="37"/>
      <c r="N50" s="37"/>
    </row>
    <row r="51" spans="1:14" x14ac:dyDescent="0.25">
      <c r="B51" s="27" t="s">
        <v>44</v>
      </c>
      <c r="C51" s="31">
        <v>36935110.547000006</v>
      </c>
      <c r="D51" s="31">
        <v>52647138.751999997</v>
      </c>
      <c r="E51" s="31">
        <f>SUM(C51:D51)</f>
        <v>89582249.298999995</v>
      </c>
      <c r="F51" s="31">
        <v>36934496.226199992</v>
      </c>
      <c r="G51" s="31">
        <v>52517168.059979998</v>
      </c>
      <c r="H51" s="31">
        <f>SUM(F51:G51)</f>
        <v>89451664.28617999</v>
      </c>
      <c r="I51" s="31">
        <f>+C51-F51</f>
        <v>614.3208000138402</v>
      </c>
      <c r="J51" s="31">
        <f>+D51-G51</f>
        <v>129970.69201999903</v>
      </c>
      <c r="K51" s="31">
        <f>SUM(I51:J51)</f>
        <v>130585.01282001287</v>
      </c>
      <c r="L51" s="37">
        <f>+F51/C51*100</f>
        <v>99.998336756568705</v>
      </c>
      <c r="M51" s="37">
        <f>+G51/D51*100</f>
        <v>99.753128669285829</v>
      </c>
      <c r="N51" s="37">
        <f>+H51/E51*100</f>
        <v>99.854228919409977</v>
      </c>
    </row>
    <row r="52" spans="1:14" ht="15.6" x14ac:dyDescent="0.25">
      <c r="B52" s="27" t="s">
        <v>45</v>
      </c>
      <c r="C52" s="31"/>
      <c r="D52" s="31"/>
      <c r="E52" s="31"/>
      <c r="F52" s="31"/>
      <c r="G52" s="31"/>
      <c r="H52" s="31"/>
      <c r="I52" s="31"/>
      <c r="J52" s="31"/>
      <c r="K52" s="31"/>
      <c r="L52" s="37"/>
      <c r="M52" s="37"/>
      <c r="N52" s="37"/>
    </row>
    <row r="53" spans="1:14" ht="15.6" x14ac:dyDescent="0.25">
      <c r="B53" s="27" t="s">
        <v>46</v>
      </c>
      <c r="C53" s="31">
        <v>231569255.38600004</v>
      </c>
      <c r="D53" s="31">
        <v>75330190.694999963</v>
      </c>
      <c r="E53" s="31">
        <f>SUM(C53:D53)</f>
        <v>306899446.08099997</v>
      </c>
      <c r="F53" s="31">
        <v>231567999.46365005</v>
      </c>
      <c r="G53" s="31">
        <v>74637911.659459934</v>
      </c>
      <c r="H53" s="31">
        <f>SUM(F53:G53)</f>
        <v>306205911.12311</v>
      </c>
      <c r="I53" s="31">
        <f>+C53-F53</f>
        <v>1255.9223499894142</v>
      </c>
      <c r="J53" s="31">
        <f>+D53-G53</f>
        <v>692279.03554002941</v>
      </c>
      <c r="K53" s="31">
        <f>SUM(I53:J53)</f>
        <v>693534.95789001882</v>
      </c>
      <c r="L53" s="37">
        <f t="shared" ref="L53:N54" si="11">+F53/C53*100</f>
        <v>99.999457647195911</v>
      </c>
      <c r="M53" s="37">
        <f t="shared" si="11"/>
        <v>99.081007190937626</v>
      </c>
      <c r="N53" s="37">
        <f t="shared" si="11"/>
        <v>99.774018830354322</v>
      </c>
    </row>
    <row r="54" spans="1:14" ht="26.4" x14ac:dyDescent="0.25">
      <c r="B54" s="40" t="s">
        <v>47</v>
      </c>
      <c r="C54" s="31">
        <v>668485.36</v>
      </c>
      <c r="D54" s="31">
        <v>542810.56299999997</v>
      </c>
      <c r="E54" s="31">
        <f>SUM(C54:D54)</f>
        <v>1211295.923</v>
      </c>
      <c r="F54" s="31">
        <v>668485.32711999991</v>
      </c>
      <c r="G54" s="31">
        <v>501371.43751000019</v>
      </c>
      <c r="H54" s="31">
        <f>SUM(F54:G54)</f>
        <v>1169856.7646300001</v>
      </c>
      <c r="I54" s="31">
        <f>+C54-F54</f>
        <v>3.288000007160008E-2</v>
      </c>
      <c r="J54" s="31">
        <f>+D54-G54</f>
        <v>41439.125489999773</v>
      </c>
      <c r="K54" s="31">
        <f>SUM(I54:J54)</f>
        <v>41439.158369999845</v>
      </c>
      <c r="L54" s="37">
        <f t="shared" si="11"/>
        <v>99.999995081418078</v>
      </c>
      <c r="M54" s="37">
        <f t="shared" si="11"/>
        <v>92.365821832763444</v>
      </c>
      <c r="N54" s="37">
        <f t="shared" si="11"/>
        <v>96.578940159612841</v>
      </c>
    </row>
    <row r="55" spans="1:14" hidden="1" x14ac:dyDescent="0.25">
      <c r="C55" s="31"/>
      <c r="D55" s="31"/>
      <c r="E55" s="31"/>
      <c r="F55" s="31"/>
      <c r="G55" s="31"/>
      <c r="H55" s="31"/>
      <c r="I55" s="31"/>
      <c r="J55" s="31"/>
      <c r="K55" s="31"/>
    </row>
    <row r="56" spans="1:14" hidden="1" x14ac:dyDescent="0.25">
      <c r="C56" s="31"/>
      <c r="D56" s="31"/>
      <c r="E56" s="31"/>
      <c r="F56" s="31"/>
      <c r="G56" s="31"/>
      <c r="H56" s="31"/>
      <c r="I56" s="31"/>
      <c r="J56" s="31"/>
      <c r="K56" s="31"/>
    </row>
    <row r="57" spans="1:14" x14ac:dyDescent="0.25">
      <c r="A57" s="41"/>
      <c r="B57" s="41"/>
      <c r="C57" s="42"/>
      <c r="D57" s="42"/>
      <c r="E57" s="42"/>
      <c r="F57" s="42"/>
      <c r="G57" s="42"/>
      <c r="H57" s="42"/>
      <c r="I57" s="42"/>
      <c r="J57" s="42"/>
      <c r="K57" s="42"/>
      <c r="L57" s="43"/>
      <c r="M57" s="43"/>
      <c r="N57" s="43"/>
    </row>
    <row r="58" spans="1:14" x14ac:dyDescent="0.25">
      <c r="A58" s="44"/>
      <c r="B58" s="44"/>
      <c r="C58" s="45"/>
      <c r="D58" s="45"/>
      <c r="E58" s="45"/>
      <c r="F58" s="45"/>
      <c r="G58" s="45"/>
      <c r="H58" s="45"/>
      <c r="I58" s="45"/>
      <c r="J58" s="45"/>
      <c r="K58" s="45"/>
      <c r="L58" s="46"/>
      <c r="M58" s="46"/>
      <c r="N58" s="46"/>
    </row>
    <row r="59" spans="1:14" ht="15.6" x14ac:dyDescent="0.25">
      <c r="A59" s="47" t="s">
        <v>48</v>
      </c>
      <c r="B59" s="99" t="s">
        <v>304</v>
      </c>
      <c r="C59" s="99"/>
      <c r="D59" s="99"/>
      <c r="E59" s="99"/>
      <c r="F59" s="99"/>
      <c r="G59" s="45"/>
      <c r="H59" s="45"/>
      <c r="I59" s="45"/>
      <c r="J59" s="45"/>
      <c r="K59" s="45"/>
      <c r="L59" s="46"/>
      <c r="M59" s="46"/>
      <c r="N59" s="46"/>
    </row>
    <row r="60" spans="1:14" ht="27.75" customHeight="1" x14ac:dyDescent="0.25">
      <c r="A60" s="47" t="s">
        <v>49</v>
      </c>
      <c r="B60" s="96" t="s">
        <v>50</v>
      </c>
      <c r="C60" s="96"/>
      <c r="D60" s="96"/>
      <c r="E60" s="96"/>
      <c r="F60" s="96"/>
      <c r="G60" s="96"/>
      <c r="H60" s="96"/>
      <c r="I60" s="96"/>
      <c r="J60" s="96"/>
      <c r="K60" s="96"/>
      <c r="L60" s="96"/>
      <c r="M60" s="96"/>
      <c r="N60" s="96"/>
    </row>
    <row r="61" spans="1:14" ht="15.6" x14ac:dyDescent="0.25">
      <c r="A61" s="48" t="s">
        <v>51</v>
      </c>
      <c r="B61" s="44" t="s">
        <v>52</v>
      </c>
      <c r="C61" s="45"/>
      <c r="D61" s="45"/>
      <c r="E61" s="45"/>
      <c r="F61" s="45"/>
      <c r="G61" s="45"/>
      <c r="H61" s="45"/>
      <c r="I61" s="45"/>
      <c r="J61" s="45"/>
      <c r="K61" s="45"/>
      <c r="L61" s="46"/>
      <c r="M61" s="46"/>
      <c r="N61" s="46"/>
    </row>
    <row r="62" spans="1:14" ht="15.6" x14ac:dyDescent="0.25">
      <c r="A62" s="48" t="s">
        <v>53</v>
      </c>
      <c r="B62" s="44" t="s">
        <v>54</v>
      </c>
      <c r="C62" s="45"/>
      <c r="D62" s="45"/>
      <c r="E62" s="45"/>
      <c r="F62" s="45"/>
      <c r="G62" s="45"/>
      <c r="H62" s="45"/>
      <c r="I62" s="45"/>
      <c r="J62" s="45"/>
      <c r="K62" s="45"/>
      <c r="L62" s="46"/>
      <c r="M62" s="46"/>
      <c r="N62" s="46"/>
    </row>
    <row r="63" spans="1:14" ht="15.6" x14ac:dyDescent="0.25">
      <c r="A63" s="48" t="s">
        <v>55</v>
      </c>
      <c r="B63" s="44" t="s">
        <v>56</v>
      </c>
      <c r="C63" s="45"/>
      <c r="D63" s="45"/>
      <c r="E63" s="45"/>
      <c r="F63" s="45"/>
      <c r="G63" s="45"/>
      <c r="H63" s="45"/>
      <c r="I63" s="45"/>
      <c r="J63" s="45"/>
      <c r="K63" s="45"/>
      <c r="L63" s="46"/>
      <c r="M63" s="46"/>
      <c r="N63" s="46"/>
    </row>
    <row r="64" spans="1:14" ht="15.6" x14ac:dyDescent="0.25">
      <c r="A64" s="48" t="s">
        <v>57</v>
      </c>
      <c r="B64" s="44" t="s">
        <v>58</v>
      </c>
      <c r="C64" s="45"/>
      <c r="D64" s="45"/>
      <c r="E64" s="45"/>
      <c r="F64" s="45"/>
      <c r="G64" s="45"/>
      <c r="H64" s="45"/>
      <c r="I64" s="45"/>
      <c r="J64" s="45"/>
      <c r="K64" s="45"/>
      <c r="L64" s="46"/>
      <c r="M64" s="46"/>
      <c r="N64" s="46"/>
    </row>
    <row r="65" spans="1:14" ht="15.6" x14ac:dyDescent="0.25">
      <c r="A65" s="48" t="s">
        <v>59</v>
      </c>
      <c r="B65" s="44" t="s">
        <v>60</v>
      </c>
      <c r="C65" s="45"/>
      <c r="D65" s="45"/>
      <c r="E65" s="45"/>
      <c r="F65" s="45"/>
      <c r="G65" s="45"/>
      <c r="H65" s="45"/>
      <c r="I65" s="45"/>
      <c r="J65" s="45"/>
      <c r="K65" s="45"/>
      <c r="L65" s="46"/>
      <c r="M65" s="46"/>
      <c r="N65" s="46"/>
    </row>
    <row r="66" spans="1:14" x14ac:dyDescent="0.25">
      <c r="C66" s="31"/>
      <c r="D66" s="31"/>
      <c r="E66" s="31"/>
      <c r="F66" s="31"/>
      <c r="G66" s="31"/>
      <c r="H66" s="31"/>
      <c r="I66" s="31"/>
      <c r="J66" s="31"/>
      <c r="K66" s="31"/>
    </row>
    <row r="67" spans="1:14" x14ac:dyDescent="0.25">
      <c r="C67" s="31"/>
      <c r="D67" s="31"/>
      <c r="E67" s="31"/>
      <c r="F67" s="31"/>
      <c r="G67" s="31"/>
      <c r="H67" s="31"/>
      <c r="I67" s="31"/>
      <c r="J67" s="31"/>
      <c r="K67" s="31"/>
    </row>
    <row r="68" spans="1:14" x14ac:dyDescent="0.25">
      <c r="C68" s="31"/>
      <c r="D68" s="31"/>
      <c r="E68" s="31"/>
      <c r="F68" s="31"/>
      <c r="G68" s="31"/>
      <c r="H68" s="31"/>
      <c r="I68" s="31"/>
      <c r="J68" s="31"/>
      <c r="K68" s="31"/>
    </row>
    <row r="69" spans="1:14" x14ac:dyDescent="0.25">
      <c r="C69" s="31"/>
      <c r="D69" s="31"/>
      <c r="E69" s="31"/>
      <c r="F69" s="31"/>
      <c r="G69" s="31"/>
      <c r="H69" s="31"/>
      <c r="I69" s="31"/>
      <c r="J69" s="31"/>
      <c r="K69" s="31"/>
    </row>
    <row r="70" spans="1:14" x14ac:dyDescent="0.25">
      <c r="C70" s="31"/>
      <c r="D70" s="31"/>
      <c r="E70" s="31"/>
      <c r="F70" s="31"/>
      <c r="G70" s="31"/>
      <c r="H70" s="31"/>
      <c r="I70" s="31"/>
      <c r="J70" s="31"/>
      <c r="K70" s="31"/>
    </row>
    <row r="71" spans="1:14" x14ac:dyDescent="0.25">
      <c r="C71" s="31"/>
      <c r="D71" s="31"/>
      <c r="E71" s="31"/>
      <c r="F71" s="31"/>
      <c r="G71" s="31"/>
      <c r="H71" s="31"/>
      <c r="I71" s="31"/>
      <c r="J71" s="31"/>
      <c r="K71" s="31"/>
    </row>
    <row r="72" spans="1:14" x14ac:dyDescent="0.25">
      <c r="C72" s="31"/>
      <c r="D72" s="31"/>
      <c r="E72" s="31"/>
      <c r="F72" s="31"/>
      <c r="G72" s="31"/>
      <c r="H72" s="31"/>
      <c r="I72" s="31"/>
      <c r="J72" s="31"/>
      <c r="K72" s="31"/>
    </row>
    <row r="73" spans="1:14" x14ac:dyDescent="0.25">
      <c r="C73" s="31"/>
      <c r="D73" s="31"/>
      <c r="E73" s="31"/>
      <c r="F73" s="31"/>
      <c r="G73" s="31"/>
      <c r="H73" s="31"/>
      <c r="I73" s="31"/>
      <c r="J73" s="31"/>
      <c r="K73" s="31"/>
    </row>
    <row r="74" spans="1:14" x14ac:dyDescent="0.25">
      <c r="C74" s="31"/>
      <c r="D74" s="31"/>
      <c r="E74" s="31"/>
      <c r="F74" s="31"/>
      <c r="G74" s="31"/>
      <c r="H74" s="31"/>
      <c r="I74" s="31"/>
      <c r="J74" s="31"/>
      <c r="K74" s="31"/>
    </row>
    <row r="75" spans="1:14" x14ac:dyDescent="0.25">
      <c r="C75" s="31"/>
      <c r="D75" s="31"/>
      <c r="E75" s="31"/>
      <c r="F75" s="31"/>
      <c r="G75" s="31"/>
      <c r="H75" s="31"/>
      <c r="I75" s="31"/>
      <c r="J75" s="31"/>
      <c r="K75" s="31"/>
    </row>
    <row r="76" spans="1:14" x14ac:dyDescent="0.25">
      <c r="C76" s="31"/>
      <c r="D76" s="31"/>
      <c r="E76" s="31"/>
      <c r="F76" s="31"/>
      <c r="G76" s="31"/>
      <c r="H76" s="31"/>
      <c r="I76" s="31"/>
      <c r="J76" s="31"/>
      <c r="K76" s="31"/>
    </row>
    <row r="77" spans="1:14" x14ac:dyDescent="0.25">
      <c r="C77" s="31"/>
      <c r="D77" s="31"/>
      <c r="E77" s="31"/>
      <c r="F77" s="31"/>
      <c r="G77" s="31"/>
      <c r="H77" s="31"/>
      <c r="I77" s="31"/>
      <c r="J77" s="31"/>
      <c r="K77" s="31"/>
    </row>
  </sheetData>
  <mergeCells count="7">
    <mergeCell ref="B60:N60"/>
    <mergeCell ref="A5:B6"/>
    <mergeCell ref="C5:E5"/>
    <mergeCell ref="F5:H5"/>
    <mergeCell ref="I5:K5"/>
    <mergeCell ref="L5:N5"/>
    <mergeCell ref="B59:F59"/>
  </mergeCells>
  <printOptions horizontalCentered="1"/>
  <pageMargins left="0.47244094488188981" right="0.19685039370078741" top="0.27559055118110237" bottom="0.23622047244094491" header="0.15748031496062992" footer="0.15748031496062992"/>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04E55-F621-4571-8770-6F3AC9F54063}">
  <dimension ref="A1:K331"/>
  <sheetViews>
    <sheetView tabSelected="1" view="pageBreakPreview" zoomScale="115" zoomScaleNormal="100" zoomScaleSheetLayoutView="115" workbookViewId="0">
      <pane ySplit="7" topLeftCell="A128" activePane="bottomLeft" state="frozen"/>
      <selection pane="bottomLeft" activeCell="K137" sqref="K137"/>
    </sheetView>
  </sheetViews>
  <sheetFormatPr defaultColWidth="9.109375" defaultRowHeight="10.199999999999999" x14ac:dyDescent="0.2"/>
  <cols>
    <col min="1" max="1" width="25" style="61" customWidth="1"/>
    <col min="2" max="3" width="13.6640625" style="61" customWidth="1"/>
    <col min="4" max="4" width="12.44140625" style="61" customWidth="1"/>
    <col min="5" max="5" width="13" style="93" customWidth="1"/>
    <col min="6" max="6" width="12" style="94" bestFit="1" customWidth="1"/>
    <col min="7" max="7" width="12" style="95" bestFit="1" customWidth="1"/>
    <col min="8" max="8" width="8.33203125" style="94" customWidth="1"/>
    <col min="9" max="16384" width="9.109375" style="94"/>
  </cols>
  <sheetData>
    <row r="1" spans="1:11" s="50" customFormat="1" ht="9" customHeight="1" x14ac:dyDescent="0.25">
      <c r="A1" s="49"/>
      <c r="F1" s="3"/>
      <c r="G1" s="3"/>
    </row>
    <row r="2" spans="1:11" s="53" customFormat="1" ht="15" x14ac:dyDescent="0.4">
      <c r="A2" s="51" t="s">
        <v>305</v>
      </c>
      <c r="B2" s="52"/>
      <c r="C2" s="52"/>
      <c r="D2" s="52"/>
      <c r="E2" s="52"/>
      <c r="F2" s="52"/>
      <c r="G2" s="52"/>
    </row>
    <row r="3" spans="1:11" s="53" customFormat="1" x14ac:dyDescent="0.2">
      <c r="A3" s="54" t="s">
        <v>61</v>
      </c>
      <c r="B3" s="52"/>
      <c r="C3" s="52"/>
      <c r="D3" s="52"/>
      <c r="E3" s="52"/>
      <c r="F3" s="55"/>
      <c r="G3" s="55"/>
    </row>
    <row r="4" spans="1:11" s="53" customFormat="1" x14ac:dyDescent="0.2">
      <c r="A4" s="56" t="s">
        <v>62</v>
      </c>
      <c r="B4" s="57"/>
      <c r="C4" s="57"/>
      <c r="D4" s="57"/>
      <c r="E4" s="57"/>
      <c r="F4" s="57"/>
      <c r="G4" s="57"/>
    </row>
    <row r="5" spans="1:11" s="58" customFormat="1" ht="6" customHeight="1" x14ac:dyDescent="0.25">
      <c r="A5" s="101" t="s">
        <v>63</v>
      </c>
      <c r="B5" s="4"/>
      <c r="C5" s="104" t="s">
        <v>322</v>
      </c>
      <c r="D5" s="104"/>
      <c r="E5" s="105"/>
      <c r="F5" s="4"/>
      <c r="G5" s="24"/>
      <c r="H5" s="24"/>
    </row>
    <row r="6" spans="1:11" s="58" customFormat="1" ht="12" customHeight="1" x14ac:dyDescent="0.25">
      <c r="A6" s="102"/>
      <c r="B6" s="108" t="s">
        <v>64</v>
      </c>
      <c r="C6" s="106"/>
      <c r="D6" s="106"/>
      <c r="E6" s="107"/>
      <c r="F6" s="110" t="s">
        <v>306</v>
      </c>
      <c r="G6" s="112" t="s">
        <v>65</v>
      </c>
      <c r="H6" s="114" t="s">
        <v>307</v>
      </c>
    </row>
    <row r="7" spans="1:11" s="58" customFormat="1" ht="42.75" customHeight="1" x14ac:dyDescent="0.25">
      <c r="A7" s="103"/>
      <c r="B7" s="109"/>
      <c r="C7" s="59" t="s">
        <v>66</v>
      </c>
      <c r="D7" s="59" t="s">
        <v>67</v>
      </c>
      <c r="E7" s="59" t="s">
        <v>9</v>
      </c>
      <c r="F7" s="111"/>
      <c r="G7" s="113"/>
      <c r="H7" s="115"/>
    </row>
    <row r="8" spans="1:11" s="61" customFormat="1" x14ac:dyDescent="0.2">
      <c r="A8" s="60"/>
      <c r="B8" s="5"/>
      <c r="C8" s="5"/>
      <c r="D8" s="5"/>
      <c r="E8" s="5"/>
      <c r="F8" s="5"/>
      <c r="G8" s="5"/>
      <c r="H8" s="5"/>
    </row>
    <row r="9" spans="1:11" s="61" customFormat="1" ht="13.8" x14ac:dyDescent="0.25">
      <c r="A9" s="62" t="s">
        <v>68</v>
      </c>
      <c r="B9" s="5"/>
      <c r="C9" s="5"/>
      <c r="D9" s="5"/>
      <c r="E9" s="5"/>
      <c r="F9" s="5"/>
      <c r="G9" s="5"/>
      <c r="H9" s="5"/>
    </row>
    <row r="10" spans="1:11" s="61" customFormat="1" ht="11.25" customHeight="1" x14ac:dyDescent="0.2">
      <c r="A10" s="63" t="s">
        <v>69</v>
      </c>
      <c r="B10" s="6">
        <f t="shared" ref="B10:G10" si="0">SUM(B11:B15)</f>
        <v>9389819</v>
      </c>
      <c r="C10" s="64">
        <f t="shared" si="0"/>
        <v>6776954.7787600001</v>
      </c>
      <c r="D10" s="6">
        <f t="shared" si="0"/>
        <v>126072.89836000002</v>
      </c>
      <c r="E10" s="64">
        <f t="shared" si="0"/>
        <v>6903027.6771200001</v>
      </c>
      <c r="F10" s="64">
        <f t="shared" si="0"/>
        <v>2486791.3228800008</v>
      </c>
      <c r="G10" s="64">
        <f t="shared" si="0"/>
        <v>2612864.2212400008</v>
      </c>
      <c r="H10" s="7">
        <f t="shared" ref="H10:H41" si="1">IFERROR(E10/B10*100,"")</f>
        <v>73.516088831105264</v>
      </c>
      <c r="I10" s="65"/>
      <c r="J10" s="65"/>
      <c r="K10" s="65"/>
    </row>
    <row r="11" spans="1:11" s="61" customFormat="1" ht="11.25" customHeight="1" x14ac:dyDescent="0.2">
      <c r="A11" s="66" t="s">
        <v>70</v>
      </c>
      <c r="B11" s="8">
        <v>2316924.0000000009</v>
      </c>
      <c r="C11" s="8">
        <v>1786670.7094100008</v>
      </c>
      <c r="D11" s="8">
        <v>70280.500200000024</v>
      </c>
      <c r="E11" s="8">
        <f>C11+D11</f>
        <v>1856951.209610001</v>
      </c>
      <c r="F11" s="8">
        <f>B11-E11</f>
        <v>459972.79038999998</v>
      </c>
      <c r="G11" s="8">
        <f>B11-C11</f>
        <v>530253.29059000011</v>
      </c>
      <c r="H11" s="7">
        <f t="shared" si="1"/>
        <v>80.147264632331499</v>
      </c>
    </row>
    <row r="12" spans="1:11" s="61" customFormat="1" ht="11.25" customHeight="1" x14ac:dyDescent="0.2">
      <c r="A12" s="67" t="s">
        <v>71</v>
      </c>
      <c r="B12" s="8">
        <v>99797</v>
      </c>
      <c r="C12" s="8">
        <v>59804.988109999998</v>
      </c>
      <c r="D12" s="8">
        <v>4090.66219</v>
      </c>
      <c r="E12" s="8">
        <f t="shared" ref="E12:E21" si="2">C12+D12</f>
        <v>63895.650300000001</v>
      </c>
      <c r="F12" s="8">
        <f>B12-E12</f>
        <v>35901.349699999999</v>
      </c>
      <c r="G12" s="8">
        <f>B12-C12</f>
        <v>39992.011890000002</v>
      </c>
      <c r="H12" s="7">
        <f t="shared" si="1"/>
        <v>64.025622313295997</v>
      </c>
    </row>
    <row r="13" spans="1:11" s="61" customFormat="1" ht="11.25" customHeight="1" x14ac:dyDescent="0.2">
      <c r="A13" s="66" t="s">
        <v>72</v>
      </c>
      <c r="B13" s="8">
        <v>303376</v>
      </c>
      <c r="C13" s="8">
        <v>240853.28466999999</v>
      </c>
      <c r="D13" s="8">
        <v>31743.5314</v>
      </c>
      <c r="E13" s="8">
        <f t="shared" si="2"/>
        <v>272596.81607</v>
      </c>
      <c r="F13" s="8">
        <f>B13-E13</f>
        <v>30779.183929999999</v>
      </c>
      <c r="G13" s="8">
        <f>B13-C13</f>
        <v>62522.715330000006</v>
      </c>
      <c r="H13" s="7">
        <f t="shared" si="1"/>
        <v>89.854443354121614</v>
      </c>
    </row>
    <row r="14" spans="1:11" s="61" customFormat="1" ht="11.25" customHeight="1" x14ac:dyDescent="0.2">
      <c r="A14" s="66" t="s">
        <v>73</v>
      </c>
      <c r="B14" s="8">
        <v>6605689</v>
      </c>
      <c r="C14" s="8">
        <v>4628029.6894499995</v>
      </c>
      <c r="D14" s="8">
        <v>17529.86047</v>
      </c>
      <c r="E14" s="8">
        <f t="shared" si="2"/>
        <v>4645559.5499199992</v>
      </c>
      <c r="F14" s="8">
        <f>B14-E14</f>
        <v>1960129.4500800008</v>
      </c>
      <c r="G14" s="8">
        <f>B14-C14</f>
        <v>1977659.3105500005</v>
      </c>
      <c r="H14" s="7">
        <f t="shared" si="1"/>
        <v>70.326646469732367</v>
      </c>
    </row>
    <row r="15" spans="1:11" s="61" customFormat="1" ht="11.25" customHeight="1" x14ac:dyDescent="0.2">
      <c r="A15" s="66" t="s">
        <v>74</v>
      </c>
      <c r="B15" s="8">
        <v>64032.999999999993</v>
      </c>
      <c r="C15" s="8">
        <v>61596.107120000001</v>
      </c>
      <c r="D15" s="8">
        <v>2428.3441000000003</v>
      </c>
      <c r="E15" s="8">
        <f t="shared" si="2"/>
        <v>64024.451220000003</v>
      </c>
      <c r="F15" s="8">
        <f>B15-E15</f>
        <v>8.5487799999900744</v>
      </c>
      <c r="G15" s="8">
        <f>B15-C15</f>
        <v>2436.8928799999921</v>
      </c>
      <c r="H15" s="7">
        <f t="shared" si="1"/>
        <v>99.986649415145337</v>
      </c>
    </row>
    <row r="16" spans="1:11" s="61" customFormat="1" ht="11.25" customHeight="1" x14ac:dyDescent="0.2">
      <c r="B16" s="9"/>
      <c r="C16" s="9"/>
      <c r="D16" s="9"/>
      <c r="E16" s="9"/>
      <c r="F16" s="9"/>
      <c r="G16" s="9"/>
      <c r="H16" s="7" t="str">
        <f t="shared" si="1"/>
        <v/>
      </c>
    </row>
    <row r="17" spans="1:8" s="61" customFormat="1" ht="11.25" customHeight="1" x14ac:dyDescent="0.2">
      <c r="A17" s="63" t="s">
        <v>75</v>
      </c>
      <c r="B17" s="8">
        <v>2914201.3130000001</v>
      </c>
      <c r="C17" s="8">
        <v>2592581.5111500002</v>
      </c>
      <c r="D17" s="8">
        <v>102120.23255</v>
      </c>
      <c r="E17" s="8">
        <f t="shared" si="2"/>
        <v>2694701.7437</v>
      </c>
      <c r="F17" s="8">
        <f>B17-E17</f>
        <v>219499.56930000009</v>
      </c>
      <c r="G17" s="8">
        <f>B17-C17</f>
        <v>321619.80184999993</v>
      </c>
      <c r="H17" s="7">
        <f t="shared" si="1"/>
        <v>92.46793389595868</v>
      </c>
    </row>
    <row r="18" spans="1:8" s="61" customFormat="1" ht="11.25" customHeight="1" x14ac:dyDescent="0.2">
      <c r="A18" s="66"/>
      <c r="B18" s="10"/>
      <c r="C18" s="9"/>
      <c r="D18" s="10"/>
      <c r="E18" s="9"/>
      <c r="F18" s="9"/>
      <c r="G18" s="9"/>
      <c r="H18" s="7" t="str">
        <f t="shared" si="1"/>
        <v/>
      </c>
    </row>
    <row r="19" spans="1:8" s="61" customFormat="1" ht="11.25" customHeight="1" x14ac:dyDescent="0.2">
      <c r="A19" s="63" t="s">
        <v>76</v>
      </c>
      <c r="B19" s="8">
        <v>723854.06199999992</v>
      </c>
      <c r="C19" s="8">
        <v>590863.23429999989</v>
      </c>
      <c r="D19" s="8">
        <v>5029.3244599999998</v>
      </c>
      <c r="E19" s="8">
        <f t="shared" si="2"/>
        <v>595892.55875999993</v>
      </c>
      <c r="F19" s="8">
        <f>B19-E19</f>
        <v>127961.50323999999</v>
      </c>
      <c r="G19" s="8">
        <f>B19-C19</f>
        <v>132990.82770000002</v>
      </c>
      <c r="H19" s="7">
        <f t="shared" si="1"/>
        <v>82.322195873786512</v>
      </c>
    </row>
    <row r="20" spans="1:8" s="61" customFormat="1" ht="11.25" customHeight="1" x14ac:dyDescent="0.2">
      <c r="A20" s="66"/>
      <c r="B20" s="10"/>
      <c r="C20" s="9"/>
      <c r="D20" s="10"/>
      <c r="E20" s="9"/>
      <c r="F20" s="9"/>
      <c r="G20" s="9"/>
      <c r="H20" s="7" t="str">
        <f t="shared" si="1"/>
        <v/>
      </c>
    </row>
    <row r="21" spans="1:8" s="61" customFormat="1" ht="11.25" customHeight="1" x14ac:dyDescent="0.2">
      <c r="A21" s="63" t="s">
        <v>77</v>
      </c>
      <c r="B21" s="8">
        <v>3085218.6340600001</v>
      </c>
      <c r="C21" s="8">
        <v>2374993.5617400003</v>
      </c>
      <c r="D21" s="8">
        <v>66137.401989999998</v>
      </c>
      <c r="E21" s="8">
        <f t="shared" si="2"/>
        <v>2441130.9637300004</v>
      </c>
      <c r="F21" s="8">
        <f>B21-E21</f>
        <v>644087.67032999964</v>
      </c>
      <c r="G21" s="8">
        <f>B21-C21</f>
        <v>710225.0723199998</v>
      </c>
      <c r="H21" s="7">
        <f t="shared" si="1"/>
        <v>79.123435103773801</v>
      </c>
    </row>
    <row r="22" spans="1:8" s="61" customFormat="1" ht="11.25" customHeight="1" x14ac:dyDescent="0.2">
      <c r="A22" s="66"/>
      <c r="B22" s="9"/>
      <c r="C22" s="9"/>
      <c r="D22" s="9"/>
      <c r="E22" s="9"/>
      <c r="F22" s="9"/>
      <c r="G22" s="9"/>
      <c r="H22" s="7" t="str">
        <f t="shared" si="1"/>
        <v/>
      </c>
    </row>
    <row r="23" spans="1:8" s="61" customFormat="1" ht="11.25" customHeight="1" x14ac:dyDescent="0.2">
      <c r="A23" s="63" t="s">
        <v>78</v>
      </c>
      <c r="B23" s="6">
        <f>SUM(B24:B33)</f>
        <v>15922635.24855</v>
      </c>
      <c r="C23" s="6">
        <f t="shared" ref="C23:G23" si="3">SUM(C24:C33)</f>
        <v>9606576.1399499997</v>
      </c>
      <c r="D23" s="6">
        <f>SUM(D24:D33)</f>
        <v>1283943.1053100005</v>
      </c>
      <c r="E23" s="64">
        <f t="shared" si="3"/>
        <v>10890519.245259998</v>
      </c>
      <c r="F23" s="64">
        <f t="shared" si="3"/>
        <v>5032116.0032900013</v>
      </c>
      <c r="G23" s="64">
        <f t="shared" si="3"/>
        <v>6316059.1085999999</v>
      </c>
      <c r="H23" s="7">
        <f t="shared" si="1"/>
        <v>68.396462490414379</v>
      </c>
    </row>
    <row r="24" spans="1:8" s="61" customFormat="1" ht="11.25" customHeight="1" x14ac:dyDescent="0.2">
      <c r="A24" s="66" t="s">
        <v>79</v>
      </c>
      <c r="B24" s="8">
        <v>12380991.66055</v>
      </c>
      <c r="C24" s="8">
        <v>6967437.273529999</v>
      </c>
      <c r="D24" s="8">
        <v>1061112.6225800002</v>
      </c>
      <c r="E24" s="8">
        <f t="shared" ref="E24:E33" si="4">C24+D24</f>
        <v>8028549.8961099992</v>
      </c>
      <c r="F24" s="8">
        <f t="shared" ref="F24:F33" si="5">B24-E24</f>
        <v>4352441.764440001</v>
      </c>
      <c r="G24" s="8">
        <f t="shared" ref="G24:G33" si="6">B24-C24</f>
        <v>5413554.3870200012</v>
      </c>
      <c r="H24" s="7">
        <f t="shared" si="1"/>
        <v>64.845774201525856</v>
      </c>
    </row>
    <row r="25" spans="1:8" s="61" customFormat="1" ht="11.25" customHeight="1" x14ac:dyDescent="0.2">
      <c r="A25" s="66" t="s">
        <v>80</v>
      </c>
      <c r="B25" s="8">
        <v>637299</v>
      </c>
      <c r="C25" s="8">
        <v>285081.30086000002</v>
      </c>
      <c r="D25" s="8">
        <v>154121.43350000001</v>
      </c>
      <c r="E25" s="8">
        <f t="shared" si="4"/>
        <v>439202.73436</v>
      </c>
      <c r="F25" s="8">
        <f t="shared" si="5"/>
        <v>198096.26564</v>
      </c>
      <c r="G25" s="8">
        <f t="shared" si="6"/>
        <v>352217.69913999998</v>
      </c>
      <c r="H25" s="7">
        <f t="shared" si="1"/>
        <v>68.916275462537996</v>
      </c>
    </row>
    <row r="26" spans="1:8" s="61" customFormat="1" ht="11.25" customHeight="1" x14ac:dyDescent="0.2">
      <c r="A26" s="66" t="s">
        <v>81</v>
      </c>
      <c r="B26" s="8">
        <v>1777125.4109999998</v>
      </c>
      <c r="C26" s="8">
        <v>1436969.6980700002</v>
      </c>
      <c r="D26" s="8">
        <v>41250.578400000006</v>
      </c>
      <c r="E26" s="8">
        <f t="shared" si="4"/>
        <v>1478220.2764700002</v>
      </c>
      <c r="F26" s="8">
        <f t="shared" si="5"/>
        <v>298905.13452999969</v>
      </c>
      <c r="G26" s="8">
        <f t="shared" si="6"/>
        <v>340155.71292999969</v>
      </c>
      <c r="H26" s="7">
        <f t="shared" si="1"/>
        <v>83.180414129478692</v>
      </c>
    </row>
    <row r="27" spans="1:8" s="61" customFormat="1" ht="11.25" customHeight="1" x14ac:dyDescent="0.2">
      <c r="A27" s="66" t="s">
        <v>82</v>
      </c>
      <c r="B27" s="8">
        <v>134835.94799999997</v>
      </c>
      <c r="C27" s="8">
        <v>43062.567470000002</v>
      </c>
      <c r="D27" s="8">
        <v>358.18741999999997</v>
      </c>
      <c r="E27" s="8">
        <f t="shared" si="4"/>
        <v>43420.754890000004</v>
      </c>
      <c r="F27" s="8">
        <f t="shared" si="5"/>
        <v>91415.193109999964</v>
      </c>
      <c r="G27" s="8">
        <f t="shared" si="6"/>
        <v>91773.380529999966</v>
      </c>
      <c r="H27" s="7">
        <f t="shared" si="1"/>
        <v>32.20265480686205</v>
      </c>
    </row>
    <row r="28" spans="1:8" s="61" customFormat="1" ht="11.25" customHeight="1" x14ac:dyDescent="0.2">
      <c r="A28" s="66" t="s">
        <v>83</v>
      </c>
      <c r="B28" s="8">
        <v>135014.29999999999</v>
      </c>
      <c r="C28" s="8">
        <v>122507.08787999999</v>
      </c>
      <c r="D28" s="8">
        <v>5732.7863399999997</v>
      </c>
      <c r="E28" s="8">
        <f t="shared" si="4"/>
        <v>128239.87422</v>
      </c>
      <c r="F28" s="8">
        <f t="shared" si="5"/>
        <v>6774.4257799999905</v>
      </c>
      <c r="G28" s="8">
        <f t="shared" si="6"/>
        <v>12507.212119999997</v>
      </c>
      <c r="H28" s="7">
        <f t="shared" si="1"/>
        <v>94.982438319496538</v>
      </c>
    </row>
    <row r="29" spans="1:8" s="61" customFormat="1" ht="11.25" customHeight="1" x14ac:dyDescent="0.2">
      <c r="A29" s="66" t="s">
        <v>84</v>
      </c>
      <c r="B29" s="8">
        <v>420812.31599999993</v>
      </c>
      <c r="C29" s="8">
        <v>352556.13496999996</v>
      </c>
      <c r="D29" s="8">
        <v>17393.446809999998</v>
      </c>
      <c r="E29" s="8">
        <f t="shared" si="4"/>
        <v>369949.58177999995</v>
      </c>
      <c r="F29" s="8">
        <f t="shared" si="5"/>
        <v>50862.734219999984</v>
      </c>
      <c r="G29" s="8">
        <f t="shared" si="6"/>
        <v>68256.181029999978</v>
      </c>
      <c r="H29" s="7">
        <f t="shared" si="1"/>
        <v>87.91320208888564</v>
      </c>
    </row>
    <row r="30" spans="1:8" s="61" customFormat="1" ht="11.25" customHeight="1" x14ac:dyDescent="0.2">
      <c r="A30" s="66" t="s">
        <v>85</v>
      </c>
      <c r="B30" s="8">
        <v>105825.564</v>
      </c>
      <c r="C30" s="8">
        <v>102099.28909999999</v>
      </c>
      <c r="D30" s="8">
        <v>3664.3962200000001</v>
      </c>
      <c r="E30" s="8">
        <f t="shared" si="4"/>
        <v>105763.68531999999</v>
      </c>
      <c r="F30" s="8">
        <f t="shared" si="5"/>
        <v>61.878680000008899</v>
      </c>
      <c r="G30" s="8">
        <f t="shared" si="6"/>
        <v>3726.274900000004</v>
      </c>
      <c r="H30" s="7">
        <f t="shared" si="1"/>
        <v>99.941527663391412</v>
      </c>
    </row>
    <row r="31" spans="1:8" s="61" customFormat="1" ht="11.25" customHeight="1" x14ac:dyDescent="0.2">
      <c r="A31" s="66" t="s">
        <v>86</v>
      </c>
      <c r="B31" s="8">
        <v>137700</v>
      </c>
      <c r="C31" s="8">
        <v>113668.59688</v>
      </c>
      <c r="D31" s="8">
        <v>74.864530000000002</v>
      </c>
      <c r="E31" s="8">
        <f t="shared" si="4"/>
        <v>113743.46141</v>
      </c>
      <c r="F31" s="8">
        <f t="shared" si="5"/>
        <v>23956.538589999996</v>
      </c>
      <c r="G31" s="8">
        <f t="shared" si="6"/>
        <v>24031.403120000003</v>
      </c>
      <c r="H31" s="7">
        <f t="shared" si="1"/>
        <v>82.602368489469868</v>
      </c>
    </row>
    <row r="32" spans="1:8" s="61" customFormat="1" ht="11.25" customHeight="1" x14ac:dyDescent="0.2">
      <c r="A32" s="66" t="s">
        <v>87</v>
      </c>
      <c r="B32" s="8">
        <v>85690.383000000002</v>
      </c>
      <c r="C32" s="8">
        <v>79146.681209999995</v>
      </c>
      <c r="D32" s="8">
        <v>0</v>
      </c>
      <c r="E32" s="8">
        <f t="shared" si="4"/>
        <v>79146.681209999995</v>
      </c>
      <c r="F32" s="8">
        <f t="shared" si="5"/>
        <v>6543.7017900000064</v>
      </c>
      <c r="G32" s="8">
        <f t="shared" si="6"/>
        <v>6543.7017900000064</v>
      </c>
      <c r="H32" s="7">
        <f t="shared" si="1"/>
        <v>92.363551706846721</v>
      </c>
    </row>
    <row r="33" spans="1:8" s="61" customFormat="1" ht="11.25" customHeight="1" x14ac:dyDescent="0.2">
      <c r="A33" s="66" t="s">
        <v>88</v>
      </c>
      <c r="B33" s="8">
        <v>107340.666</v>
      </c>
      <c r="C33" s="8">
        <v>104047.50998</v>
      </c>
      <c r="D33" s="8">
        <v>234.78951000000001</v>
      </c>
      <c r="E33" s="8">
        <f t="shared" si="4"/>
        <v>104282.29949</v>
      </c>
      <c r="F33" s="8">
        <f t="shared" si="5"/>
        <v>3058.3665099999926</v>
      </c>
      <c r="G33" s="8">
        <f t="shared" si="6"/>
        <v>3293.1560199999949</v>
      </c>
      <c r="H33" s="7">
        <f t="shared" si="1"/>
        <v>97.150784857250656</v>
      </c>
    </row>
    <row r="34" spans="1:8" s="61" customFormat="1" ht="11.25" customHeight="1" x14ac:dyDescent="0.2">
      <c r="A34" s="66"/>
      <c r="B34" s="9"/>
      <c r="C34" s="9"/>
      <c r="D34" s="9"/>
      <c r="E34" s="9"/>
      <c r="F34" s="9"/>
      <c r="G34" s="9"/>
      <c r="H34" s="7" t="str">
        <f t="shared" si="1"/>
        <v/>
      </c>
    </row>
    <row r="35" spans="1:8" s="61" customFormat="1" ht="11.25" customHeight="1" x14ac:dyDescent="0.2">
      <c r="A35" s="63" t="s">
        <v>89</v>
      </c>
      <c r="B35" s="11">
        <f t="shared" ref="B35:G35" si="7">+B36+B37</f>
        <v>662603.09600000014</v>
      </c>
      <c r="C35" s="11">
        <f t="shared" si="7"/>
        <v>547136.21279999986</v>
      </c>
      <c r="D35" s="11">
        <f t="shared" si="7"/>
        <v>4913.6019800000004</v>
      </c>
      <c r="E35" s="14">
        <f t="shared" si="7"/>
        <v>552049.8147799999</v>
      </c>
      <c r="F35" s="14">
        <f t="shared" si="7"/>
        <v>110553.28122000027</v>
      </c>
      <c r="G35" s="14">
        <f t="shared" si="7"/>
        <v>115466.88320000021</v>
      </c>
      <c r="H35" s="7">
        <f t="shared" si="1"/>
        <v>83.315308683676875</v>
      </c>
    </row>
    <row r="36" spans="1:8" s="61" customFormat="1" ht="11.25" customHeight="1" x14ac:dyDescent="0.2">
      <c r="A36" s="66" t="s">
        <v>90</v>
      </c>
      <c r="B36" s="8">
        <v>642219.09600000014</v>
      </c>
      <c r="C36" s="8">
        <v>528211.08792999992</v>
      </c>
      <c r="D36" s="8">
        <v>4814.4481500000002</v>
      </c>
      <c r="E36" s="8">
        <f t="shared" ref="E36:E37" si="8">C36+D36</f>
        <v>533025.53607999987</v>
      </c>
      <c r="F36" s="8">
        <f>B36-E36</f>
        <v>109193.55992000026</v>
      </c>
      <c r="G36" s="8">
        <f>B36-C36</f>
        <v>114008.00807000021</v>
      </c>
      <c r="H36" s="7">
        <f t="shared" si="1"/>
        <v>82.997459807703962</v>
      </c>
    </row>
    <row r="37" spans="1:8" s="61" customFormat="1" ht="11.25" customHeight="1" x14ac:dyDescent="0.2">
      <c r="A37" s="66" t="s">
        <v>91</v>
      </c>
      <c r="B37" s="8">
        <v>20384</v>
      </c>
      <c r="C37" s="8">
        <v>18925.12487</v>
      </c>
      <c r="D37" s="8">
        <v>99.153829999999999</v>
      </c>
      <c r="E37" s="8">
        <f t="shared" si="8"/>
        <v>19024.278699999999</v>
      </c>
      <c r="F37" s="8">
        <f>B37-E37</f>
        <v>1359.7213000000011</v>
      </c>
      <c r="G37" s="8">
        <f>B37-C37</f>
        <v>1458.8751300000004</v>
      </c>
      <c r="H37" s="7">
        <f t="shared" si="1"/>
        <v>93.329467719780212</v>
      </c>
    </row>
    <row r="38" spans="1:8" s="61" customFormat="1" ht="11.25" customHeight="1" x14ac:dyDescent="0.2">
      <c r="A38" s="66"/>
      <c r="B38" s="9"/>
      <c r="C38" s="9"/>
      <c r="D38" s="9"/>
      <c r="E38" s="9"/>
      <c r="F38" s="9"/>
      <c r="G38" s="9"/>
      <c r="H38" s="7" t="str">
        <f t="shared" si="1"/>
        <v/>
      </c>
    </row>
    <row r="39" spans="1:8" s="61" customFormat="1" ht="11.25" customHeight="1" x14ac:dyDescent="0.2">
      <c r="A39" s="63" t="s">
        <v>92</v>
      </c>
      <c r="B39" s="11">
        <f>SUM(B40:B46)</f>
        <v>188889949.63799992</v>
      </c>
      <c r="C39" s="11">
        <f t="shared" ref="C39:G39" si="9">SUM(C40:C46)</f>
        <v>172657602.28099999</v>
      </c>
      <c r="D39" s="11">
        <f>SUM(D40:D46)</f>
        <v>2808605.13741</v>
      </c>
      <c r="E39" s="14">
        <f t="shared" si="9"/>
        <v>175466207.41841</v>
      </c>
      <c r="F39" s="14">
        <f t="shared" si="9"/>
        <v>13423742.219589954</v>
      </c>
      <c r="G39" s="14">
        <f t="shared" si="9"/>
        <v>16232347.356999964</v>
      </c>
      <c r="H39" s="7">
        <f t="shared" si="1"/>
        <v>92.893352851585803</v>
      </c>
    </row>
    <row r="40" spans="1:8" s="61" customFormat="1" ht="11.25" customHeight="1" x14ac:dyDescent="0.2">
      <c r="A40" s="66" t="s">
        <v>93</v>
      </c>
      <c r="B40" s="8">
        <v>188365092.75899994</v>
      </c>
      <c r="C40" s="8">
        <v>172297167.93100998</v>
      </c>
      <c r="D40" s="8">
        <v>2786543.7971699997</v>
      </c>
      <c r="E40" s="8">
        <f t="shared" ref="E40:E46" si="10">C40+D40</f>
        <v>175083711.72817999</v>
      </c>
      <c r="F40" s="8">
        <f t="shared" ref="F40:F46" si="11">B40-E40</f>
        <v>13281381.030819952</v>
      </c>
      <c r="G40" s="8">
        <f t="shared" ref="G40:G46" si="12">B40-C40</f>
        <v>16067924.827989966</v>
      </c>
      <c r="H40" s="7">
        <f t="shared" si="1"/>
        <v>92.949128293206343</v>
      </c>
    </row>
    <row r="41" spans="1:8" s="61" customFormat="1" ht="11.25" customHeight="1" x14ac:dyDescent="0.2">
      <c r="A41" s="68" t="s">
        <v>94</v>
      </c>
      <c r="B41" s="8">
        <v>29469</v>
      </c>
      <c r="C41" s="8">
        <v>29088.15698</v>
      </c>
      <c r="D41" s="8">
        <v>0</v>
      </c>
      <c r="E41" s="8">
        <f t="shared" si="10"/>
        <v>29088.15698</v>
      </c>
      <c r="F41" s="8">
        <f t="shared" si="11"/>
        <v>380.84302000000025</v>
      </c>
      <c r="G41" s="8">
        <f t="shared" si="12"/>
        <v>380.84302000000025</v>
      </c>
      <c r="H41" s="7">
        <f t="shared" si="1"/>
        <v>98.707648647731517</v>
      </c>
    </row>
    <row r="42" spans="1:8" s="61" customFormat="1" ht="11.25" customHeight="1" x14ac:dyDescent="0.2">
      <c r="A42" s="68" t="s">
        <v>95</v>
      </c>
      <c r="B42" s="8">
        <v>10224</v>
      </c>
      <c r="C42" s="8">
        <v>9186.3780399999996</v>
      </c>
      <c r="D42" s="8">
        <v>171.68774999999999</v>
      </c>
      <c r="E42" s="8">
        <f t="shared" si="10"/>
        <v>9358.0657899999987</v>
      </c>
      <c r="F42" s="8">
        <f t="shared" si="11"/>
        <v>865.93421000000126</v>
      </c>
      <c r="G42" s="8">
        <f t="shared" si="12"/>
        <v>1037.6219600000004</v>
      </c>
      <c r="H42" s="7">
        <f t="shared" ref="H42:H73" si="13">IFERROR(E42/B42*100,"")</f>
        <v>91.530377445226904</v>
      </c>
    </row>
    <row r="43" spans="1:8" s="61" customFormat="1" ht="11.25" customHeight="1" x14ac:dyDescent="0.2">
      <c r="A43" s="66" t="s">
        <v>96</v>
      </c>
      <c r="B43" s="8">
        <v>275273.54700000002</v>
      </c>
      <c r="C43" s="8">
        <v>212144.29246999999</v>
      </c>
      <c r="D43" s="8">
        <v>1084.5219199999999</v>
      </c>
      <c r="E43" s="8">
        <f t="shared" si="10"/>
        <v>213228.81438999998</v>
      </c>
      <c r="F43" s="8">
        <f t="shared" si="11"/>
        <v>62044.732610000035</v>
      </c>
      <c r="G43" s="8">
        <f t="shared" si="12"/>
        <v>63129.254530000035</v>
      </c>
      <c r="H43" s="7">
        <f t="shared" si="13"/>
        <v>77.460699262177911</v>
      </c>
    </row>
    <row r="44" spans="1:8" s="61" customFormat="1" ht="11.25" customHeight="1" x14ac:dyDescent="0.2">
      <c r="A44" s="66" t="s">
        <v>97</v>
      </c>
      <c r="B44" s="8">
        <v>27972</v>
      </c>
      <c r="C44" s="8">
        <v>27972</v>
      </c>
      <c r="D44" s="8">
        <v>0</v>
      </c>
      <c r="E44" s="8">
        <f t="shared" si="10"/>
        <v>27972</v>
      </c>
      <c r="F44" s="8">
        <f t="shared" si="11"/>
        <v>0</v>
      </c>
      <c r="G44" s="8">
        <f t="shared" si="12"/>
        <v>0</v>
      </c>
      <c r="H44" s="7">
        <f t="shared" si="13"/>
        <v>100</v>
      </c>
    </row>
    <row r="45" spans="1:8" s="61" customFormat="1" ht="11.25" customHeight="1" x14ac:dyDescent="0.2">
      <c r="A45" s="66" t="s">
        <v>98</v>
      </c>
      <c r="B45" s="8">
        <v>117880.33199999999</v>
      </c>
      <c r="C45" s="8">
        <v>46941.219440000008</v>
      </c>
      <c r="D45" s="8">
        <v>19357.00762</v>
      </c>
      <c r="E45" s="8">
        <f t="shared" si="10"/>
        <v>66298.227060000005</v>
      </c>
      <c r="F45" s="8">
        <f t="shared" si="11"/>
        <v>51582.10493999999</v>
      </c>
      <c r="G45" s="8">
        <f t="shared" si="12"/>
        <v>70939.11255999998</v>
      </c>
      <c r="H45" s="7">
        <f t="shared" si="13"/>
        <v>56.241975175298975</v>
      </c>
    </row>
    <row r="46" spans="1:8" s="61" customFormat="1" ht="11.25" customHeight="1" x14ac:dyDescent="0.2">
      <c r="A46" s="66" t="s">
        <v>99</v>
      </c>
      <c r="B46" s="8">
        <v>64038.000000000007</v>
      </c>
      <c r="C46" s="8">
        <v>35102.303060000006</v>
      </c>
      <c r="D46" s="8">
        <v>1448.1229499999999</v>
      </c>
      <c r="E46" s="8">
        <f t="shared" si="10"/>
        <v>36550.426010000003</v>
      </c>
      <c r="F46" s="8">
        <f t="shared" si="11"/>
        <v>27487.573990000004</v>
      </c>
      <c r="G46" s="8">
        <f t="shared" si="12"/>
        <v>28935.696940000002</v>
      </c>
      <c r="H46" s="7">
        <f t="shared" si="13"/>
        <v>57.07615167556763</v>
      </c>
    </row>
    <row r="47" spans="1:8" s="61" customFormat="1" ht="11.25" customHeight="1" x14ac:dyDescent="0.2">
      <c r="A47" s="66"/>
      <c r="B47" s="12"/>
      <c r="C47" s="12"/>
      <c r="D47" s="12"/>
      <c r="E47" s="12"/>
      <c r="F47" s="12"/>
      <c r="G47" s="12"/>
      <c r="H47" s="7" t="str">
        <f t="shared" si="13"/>
        <v/>
      </c>
    </row>
    <row r="48" spans="1:8" s="61" customFormat="1" ht="11.25" customHeight="1" x14ac:dyDescent="0.2">
      <c r="A48" s="63" t="s">
        <v>100</v>
      </c>
      <c r="B48" s="8">
        <v>28946118.085000001</v>
      </c>
      <c r="C48" s="8">
        <v>25256601.340500001</v>
      </c>
      <c r="D48" s="8">
        <v>460153.01893999998</v>
      </c>
      <c r="E48" s="8">
        <f t="shared" ref="E48" si="14">C48+D48</f>
        <v>25716754.359440003</v>
      </c>
      <c r="F48" s="8">
        <f>B48-E48</f>
        <v>3229363.7255599983</v>
      </c>
      <c r="G48" s="8">
        <f>B48-C48</f>
        <v>3689516.7445</v>
      </c>
      <c r="H48" s="7">
        <f t="shared" si="13"/>
        <v>88.843534334804403</v>
      </c>
    </row>
    <row r="49" spans="1:8" s="61" customFormat="1" ht="11.25" customHeight="1" x14ac:dyDescent="0.2">
      <c r="A49" s="69"/>
      <c r="B49" s="9"/>
      <c r="C49" s="9"/>
      <c r="D49" s="9"/>
      <c r="E49" s="9"/>
      <c r="F49" s="9"/>
      <c r="G49" s="9"/>
      <c r="H49" s="7" t="str">
        <f t="shared" si="13"/>
        <v/>
      </c>
    </row>
    <row r="50" spans="1:8" s="61" customFormat="1" ht="11.25" customHeight="1" x14ac:dyDescent="0.2">
      <c r="A50" s="63" t="s">
        <v>101</v>
      </c>
      <c r="B50" s="8">
        <v>445907.64399999997</v>
      </c>
      <c r="C50" s="8">
        <v>424605.48935000005</v>
      </c>
      <c r="D50" s="8">
        <v>16842.563180000001</v>
      </c>
      <c r="E50" s="8">
        <f t="shared" ref="E50" si="15">C50+D50</f>
        <v>441448.05253000004</v>
      </c>
      <c r="F50" s="8">
        <f>B50-E50</f>
        <v>4459.5914699999266</v>
      </c>
      <c r="G50" s="8">
        <f>B50-C50</f>
        <v>21302.154649999924</v>
      </c>
      <c r="H50" s="7">
        <f t="shared" si="13"/>
        <v>98.999884498503931</v>
      </c>
    </row>
    <row r="51" spans="1:8" s="61" customFormat="1" ht="11.25" customHeight="1" x14ac:dyDescent="0.2">
      <c r="A51" s="66"/>
      <c r="B51" s="9"/>
      <c r="C51" s="9"/>
      <c r="D51" s="9"/>
      <c r="E51" s="9"/>
      <c r="F51" s="9"/>
      <c r="G51" s="9"/>
      <c r="H51" s="7" t="str">
        <f t="shared" si="13"/>
        <v/>
      </c>
    </row>
    <row r="52" spans="1:8" s="61" customFormat="1" ht="11.25" customHeight="1" x14ac:dyDescent="0.2">
      <c r="A52" s="63" t="s">
        <v>102</v>
      </c>
      <c r="B52" s="11">
        <f t="shared" ref="B52:C52" si="16">SUM(B53:B58)</f>
        <v>7416282.3449999997</v>
      </c>
      <c r="C52" s="11">
        <f t="shared" si="16"/>
        <v>5667994.9298400003</v>
      </c>
      <c r="D52" s="11">
        <f t="shared" ref="D52:G52" si="17">SUM(D53:D58)</f>
        <v>150060.26603000003</v>
      </c>
      <c r="E52" s="14">
        <f t="shared" si="17"/>
        <v>5818055.1958699999</v>
      </c>
      <c r="F52" s="14">
        <f t="shared" si="17"/>
        <v>1598227.1491299991</v>
      </c>
      <c r="G52" s="14">
        <f t="shared" si="17"/>
        <v>1748287.4151599992</v>
      </c>
      <c r="H52" s="7">
        <f t="shared" si="13"/>
        <v>78.44975319463785</v>
      </c>
    </row>
    <row r="53" spans="1:8" s="61" customFormat="1" ht="11.25" customHeight="1" x14ac:dyDescent="0.2">
      <c r="A53" s="66" t="s">
        <v>79</v>
      </c>
      <c r="B53" s="8">
        <v>5841066.1940000001</v>
      </c>
      <c r="C53" s="8">
        <v>4278783.1354300007</v>
      </c>
      <c r="D53" s="8">
        <v>109821.48111000001</v>
      </c>
      <c r="E53" s="8">
        <f t="shared" ref="E53:E58" si="18">C53+D53</f>
        <v>4388604.6165400008</v>
      </c>
      <c r="F53" s="8">
        <f t="shared" ref="F53:F58" si="19">B53-E53</f>
        <v>1452461.5774599994</v>
      </c>
      <c r="G53" s="8">
        <f t="shared" ref="G53:G58" si="20">B53-C53</f>
        <v>1562283.0585699994</v>
      </c>
      <c r="H53" s="7">
        <f t="shared" si="13"/>
        <v>75.133622369286243</v>
      </c>
    </row>
    <row r="54" spans="1:8" s="61" customFormat="1" ht="11.25" customHeight="1" x14ac:dyDescent="0.2">
      <c r="A54" s="66" t="s">
        <v>103</v>
      </c>
      <c r="B54" s="8">
        <v>698180.41999999993</v>
      </c>
      <c r="C54" s="8">
        <v>585271.29694000003</v>
      </c>
      <c r="D54" s="8">
        <v>27523.089449999999</v>
      </c>
      <c r="E54" s="8">
        <f t="shared" si="18"/>
        <v>612794.38639</v>
      </c>
      <c r="F54" s="8">
        <f t="shared" si="19"/>
        <v>85386.033609999926</v>
      </c>
      <c r="G54" s="8">
        <f t="shared" si="20"/>
        <v>112909.1230599999</v>
      </c>
      <c r="H54" s="7">
        <f t="shared" si="13"/>
        <v>87.770205069629441</v>
      </c>
    </row>
    <row r="55" spans="1:8" s="61" customFormat="1" ht="11.25" customHeight="1" x14ac:dyDescent="0.2">
      <c r="A55" s="66" t="s">
        <v>104</v>
      </c>
      <c r="B55" s="8">
        <v>378223</v>
      </c>
      <c r="C55" s="8">
        <v>341705.43467000005</v>
      </c>
      <c r="D55" s="8">
        <v>3982.4947399999992</v>
      </c>
      <c r="E55" s="8">
        <f t="shared" si="18"/>
        <v>345687.92941000004</v>
      </c>
      <c r="F55" s="8">
        <f t="shared" si="19"/>
        <v>32535.070589999959</v>
      </c>
      <c r="G55" s="8">
        <f t="shared" si="20"/>
        <v>36517.565329999954</v>
      </c>
      <c r="H55" s="7">
        <f t="shared" si="13"/>
        <v>91.39791324430297</v>
      </c>
    </row>
    <row r="56" spans="1:8" s="61" customFormat="1" ht="11.25" customHeight="1" x14ac:dyDescent="0.2">
      <c r="A56" s="66" t="s">
        <v>105</v>
      </c>
      <c r="B56" s="8">
        <v>428372.28799999994</v>
      </c>
      <c r="C56" s="8">
        <v>397318.71694000001</v>
      </c>
      <c r="D56" s="8">
        <v>7743.0517399999999</v>
      </c>
      <c r="E56" s="8">
        <f t="shared" si="18"/>
        <v>405061.76868000004</v>
      </c>
      <c r="F56" s="8">
        <f t="shared" si="19"/>
        <v>23310.519319999905</v>
      </c>
      <c r="G56" s="8">
        <f t="shared" si="20"/>
        <v>31053.571059999929</v>
      </c>
      <c r="H56" s="7">
        <f t="shared" si="13"/>
        <v>94.558350301128741</v>
      </c>
    </row>
    <row r="57" spans="1:8" s="61" customFormat="1" ht="11.25" customHeight="1" x14ac:dyDescent="0.2">
      <c r="A57" s="66" t="s">
        <v>106</v>
      </c>
      <c r="B57" s="8">
        <v>37100.601000000002</v>
      </c>
      <c r="C57" s="8">
        <v>34687.976640000001</v>
      </c>
      <c r="D57" s="8">
        <v>276.11034999999998</v>
      </c>
      <c r="E57" s="8">
        <f t="shared" si="18"/>
        <v>34964.086990000003</v>
      </c>
      <c r="F57" s="8">
        <f t="shared" si="19"/>
        <v>2136.514009999999</v>
      </c>
      <c r="G57" s="8">
        <f t="shared" si="20"/>
        <v>2412.6243600000016</v>
      </c>
      <c r="H57" s="7">
        <f t="shared" si="13"/>
        <v>94.241295417289876</v>
      </c>
    </row>
    <row r="58" spans="1:8" s="61" customFormat="1" ht="11.25" customHeight="1" x14ac:dyDescent="0.2">
      <c r="A58" s="66" t="s">
        <v>107</v>
      </c>
      <c r="B58" s="8">
        <v>33339.841999999997</v>
      </c>
      <c r="C58" s="8">
        <v>30228.36922</v>
      </c>
      <c r="D58" s="8">
        <v>714.03863999999999</v>
      </c>
      <c r="E58" s="8">
        <f t="shared" si="18"/>
        <v>30942.407859999999</v>
      </c>
      <c r="F58" s="8">
        <f t="shared" si="19"/>
        <v>2397.4341399999976</v>
      </c>
      <c r="G58" s="8">
        <f t="shared" si="20"/>
        <v>3111.4727799999964</v>
      </c>
      <c r="H58" s="7">
        <f t="shared" si="13"/>
        <v>92.809101674806982</v>
      </c>
    </row>
    <row r="59" spans="1:8" s="61" customFormat="1" ht="11.25" customHeight="1" x14ac:dyDescent="0.2">
      <c r="A59" s="66"/>
      <c r="B59" s="9"/>
      <c r="C59" s="9"/>
      <c r="D59" s="9"/>
      <c r="E59" s="9"/>
      <c r="F59" s="9"/>
      <c r="G59" s="9"/>
      <c r="H59" s="7" t="str">
        <f t="shared" si="13"/>
        <v/>
      </c>
    </row>
    <row r="60" spans="1:8" s="61" customFormat="1" ht="11.25" customHeight="1" x14ac:dyDescent="0.2">
      <c r="A60" s="63" t="s">
        <v>108</v>
      </c>
      <c r="B60" s="11">
        <f t="shared" ref="B60:C60" si="21">SUM(B61:B70)</f>
        <v>6199850.3699400304</v>
      </c>
      <c r="C60" s="11">
        <f t="shared" si="21"/>
        <v>5179839.7885000007</v>
      </c>
      <c r="D60" s="11">
        <f t="shared" ref="D60:G60" si="22">SUM(D61:D70)</f>
        <v>116917.17431999971</v>
      </c>
      <c r="E60" s="11">
        <f t="shared" si="22"/>
        <v>5296756.96282</v>
      </c>
      <c r="F60" s="11">
        <f t="shared" si="22"/>
        <v>903093.40712003072</v>
      </c>
      <c r="G60" s="11">
        <f t="shared" si="22"/>
        <v>1020010.5814400304</v>
      </c>
      <c r="H60" s="7">
        <f t="shared" si="13"/>
        <v>85.433625761378408</v>
      </c>
    </row>
    <row r="61" spans="1:8" s="61" customFormat="1" ht="11.25" customHeight="1" x14ac:dyDescent="0.2">
      <c r="A61" s="66" t="s">
        <v>109</v>
      </c>
      <c r="B61" s="8">
        <v>388690.09100003098</v>
      </c>
      <c r="C61" s="8">
        <v>249216.5630500004</v>
      </c>
      <c r="D61" s="8">
        <v>505.25482999971894</v>
      </c>
      <c r="E61" s="8">
        <f t="shared" ref="E61:E70" si="23">C61+D61</f>
        <v>249721.81788000013</v>
      </c>
      <c r="F61" s="8">
        <f t="shared" ref="F61:F70" si="24">B61-E61</f>
        <v>138968.27312003085</v>
      </c>
      <c r="G61" s="8">
        <f t="shared" ref="G61:G70" si="25">B61-C61</f>
        <v>139473.52795003058</v>
      </c>
      <c r="H61" s="7">
        <f t="shared" si="13"/>
        <v>64.247024470706208</v>
      </c>
    </row>
    <row r="62" spans="1:8" s="61" customFormat="1" ht="11.25" customHeight="1" x14ac:dyDescent="0.2">
      <c r="A62" s="66" t="s">
        <v>110</v>
      </c>
      <c r="B62" s="8">
        <v>1489080.648</v>
      </c>
      <c r="C62" s="8">
        <v>1006120.1261099998</v>
      </c>
      <c r="D62" s="8">
        <v>21753.477320000002</v>
      </c>
      <c r="E62" s="8">
        <f t="shared" si="23"/>
        <v>1027873.6034299998</v>
      </c>
      <c r="F62" s="8">
        <f t="shared" si="24"/>
        <v>461207.04457000026</v>
      </c>
      <c r="G62" s="8">
        <f t="shared" si="25"/>
        <v>482960.52189000021</v>
      </c>
      <c r="H62" s="7">
        <f t="shared" si="13"/>
        <v>69.027396522179487</v>
      </c>
    </row>
    <row r="63" spans="1:8" s="61" customFormat="1" ht="11.25" customHeight="1" x14ac:dyDescent="0.2">
      <c r="A63" s="66" t="s">
        <v>111</v>
      </c>
      <c r="B63" s="8">
        <v>3739463.9369399995</v>
      </c>
      <c r="C63" s="8">
        <v>3421248.0282899998</v>
      </c>
      <c r="D63" s="8">
        <v>89332.927189999988</v>
      </c>
      <c r="E63" s="8">
        <f t="shared" si="23"/>
        <v>3510580.95548</v>
      </c>
      <c r="F63" s="8">
        <f t="shared" si="24"/>
        <v>228882.98145999946</v>
      </c>
      <c r="G63" s="8">
        <f t="shared" si="25"/>
        <v>318215.90864999965</v>
      </c>
      <c r="H63" s="7">
        <f t="shared" si="13"/>
        <v>93.879256884950891</v>
      </c>
    </row>
    <row r="64" spans="1:8" s="61" customFormat="1" ht="11.25" customHeight="1" x14ac:dyDescent="0.2">
      <c r="A64" s="66" t="s">
        <v>112</v>
      </c>
      <c r="B64" s="8">
        <v>87976.163</v>
      </c>
      <c r="C64" s="8">
        <v>78495.642030000003</v>
      </c>
      <c r="D64" s="8">
        <v>1284.0702000000001</v>
      </c>
      <c r="E64" s="8">
        <f t="shared" si="23"/>
        <v>79779.712230000005</v>
      </c>
      <c r="F64" s="8">
        <f t="shared" si="24"/>
        <v>8196.4507699999958</v>
      </c>
      <c r="G64" s="8">
        <f t="shared" si="25"/>
        <v>9480.5209699999978</v>
      </c>
      <c r="H64" s="7">
        <f t="shared" si="13"/>
        <v>90.683327744129969</v>
      </c>
    </row>
    <row r="65" spans="1:8" s="61" customFormat="1" ht="11.25" customHeight="1" x14ac:dyDescent="0.2">
      <c r="A65" s="66" t="s">
        <v>113</v>
      </c>
      <c r="B65" s="8">
        <v>361122.08700000006</v>
      </c>
      <c r="C65" s="8">
        <v>305082.98569000006</v>
      </c>
      <c r="D65" s="8">
        <v>1848.6613300000001</v>
      </c>
      <c r="E65" s="8">
        <f t="shared" si="23"/>
        <v>306931.64702000003</v>
      </c>
      <c r="F65" s="8">
        <f t="shared" si="24"/>
        <v>54190.439980000025</v>
      </c>
      <c r="G65" s="8">
        <f t="shared" si="25"/>
        <v>56039.101309999998</v>
      </c>
      <c r="H65" s="7">
        <f t="shared" si="13"/>
        <v>84.993872728698534</v>
      </c>
    </row>
    <row r="66" spans="1:8" s="61" customFormat="1" ht="11.25" customHeight="1" x14ac:dyDescent="0.2">
      <c r="A66" s="66" t="s">
        <v>114</v>
      </c>
      <c r="B66" s="8">
        <v>4541</v>
      </c>
      <c r="C66" s="8">
        <v>4462.2170199999991</v>
      </c>
      <c r="D66" s="8">
        <v>42.403199999999998</v>
      </c>
      <c r="E66" s="8">
        <f t="shared" si="23"/>
        <v>4504.6202199999989</v>
      </c>
      <c r="F66" s="8">
        <f t="shared" si="24"/>
        <v>36.379780000001119</v>
      </c>
      <c r="G66" s="8">
        <f t="shared" si="25"/>
        <v>78.782980000000862</v>
      </c>
      <c r="H66" s="7">
        <f t="shared" si="13"/>
        <v>99.198859722528056</v>
      </c>
    </row>
    <row r="67" spans="1:8" s="61" customFormat="1" ht="11.25" customHeight="1" x14ac:dyDescent="0.2">
      <c r="A67" s="66" t="s">
        <v>115</v>
      </c>
      <c r="B67" s="8">
        <v>62560</v>
      </c>
      <c r="C67" s="8">
        <v>61207.3364</v>
      </c>
      <c r="D67" s="8">
        <v>1277.73568</v>
      </c>
      <c r="E67" s="8">
        <f t="shared" si="23"/>
        <v>62485.072079999998</v>
      </c>
      <c r="F67" s="8">
        <f t="shared" si="24"/>
        <v>74.927920000001905</v>
      </c>
      <c r="G67" s="8">
        <f t="shared" si="25"/>
        <v>1352.6635999999999</v>
      </c>
      <c r="H67" s="7">
        <f t="shared" si="13"/>
        <v>99.880230306905375</v>
      </c>
    </row>
    <row r="68" spans="1:8" s="61" customFormat="1" ht="11.25" customHeight="1" x14ac:dyDescent="0.2">
      <c r="A68" s="66" t="s">
        <v>116</v>
      </c>
      <c r="B68" s="8">
        <v>33625.648000000008</v>
      </c>
      <c r="C68" s="8">
        <v>28792.262179999998</v>
      </c>
      <c r="D68" s="8">
        <v>324.95873999999998</v>
      </c>
      <c r="E68" s="8">
        <f t="shared" si="23"/>
        <v>29117.220919999996</v>
      </c>
      <c r="F68" s="8">
        <f t="shared" si="24"/>
        <v>4508.4270800000122</v>
      </c>
      <c r="G68" s="8">
        <f t="shared" si="25"/>
        <v>4833.3858200000104</v>
      </c>
      <c r="H68" s="7">
        <f t="shared" si="13"/>
        <v>86.592296808674107</v>
      </c>
    </row>
    <row r="69" spans="1:8" s="61" customFormat="1" ht="11.25" customHeight="1" x14ac:dyDescent="0.2">
      <c r="A69" s="68" t="s">
        <v>117</v>
      </c>
      <c r="B69" s="8">
        <v>32790.796000000002</v>
      </c>
      <c r="C69" s="8">
        <v>25214.62773</v>
      </c>
      <c r="D69" s="8">
        <v>547.68583000000001</v>
      </c>
      <c r="E69" s="8">
        <f t="shared" si="23"/>
        <v>25762.313559999999</v>
      </c>
      <c r="F69" s="8">
        <f t="shared" si="24"/>
        <v>7028.4824400000034</v>
      </c>
      <c r="G69" s="8">
        <f t="shared" si="25"/>
        <v>7576.1682700000019</v>
      </c>
      <c r="H69" s="7">
        <f t="shared" si="13"/>
        <v>78.56568520020069</v>
      </c>
    </row>
    <row r="70" spans="1:8" s="61" customFormat="1" ht="11.25" customHeight="1" x14ac:dyDescent="0.2">
      <c r="A70" s="66" t="s">
        <v>118</v>
      </c>
      <c r="B70" s="8">
        <v>0</v>
      </c>
      <c r="C70" s="8">
        <v>0</v>
      </c>
      <c r="D70" s="8">
        <v>0</v>
      </c>
      <c r="E70" s="8">
        <f t="shared" si="23"/>
        <v>0</v>
      </c>
      <c r="F70" s="8">
        <f t="shared" si="24"/>
        <v>0</v>
      </c>
      <c r="G70" s="8">
        <f t="shared" si="25"/>
        <v>0</v>
      </c>
      <c r="H70" s="7" t="str">
        <f t="shared" si="13"/>
        <v/>
      </c>
    </row>
    <row r="71" spans="1:8" s="61" customFormat="1" ht="11.25" customHeight="1" x14ac:dyDescent="0.2">
      <c r="A71" s="66"/>
      <c r="B71" s="9"/>
      <c r="C71" s="9"/>
      <c r="D71" s="9"/>
      <c r="E71" s="9"/>
      <c r="F71" s="9"/>
      <c r="G71" s="9"/>
      <c r="H71" s="7" t="str">
        <f t="shared" si="13"/>
        <v/>
      </c>
    </row>
    <row r="72" spans="1:8" s="61" customFormat="1" ht="11.25" customHeight="1" x14ac:dyDescent="0.2">
      <c r="A72" s="63" t="s">
        <v>119</v>
      </c>
      <c r="B72" s="11">
        <f t="shared" ref="B72:G72" si="26">SUM(B73:B77)</f>
        <v>4512619.8249999993</v>
      </c>
      <c r="C72" s="11">
        <f t="shared" ref="C72" si="27">SUM(C73:C77)</f>
        <v>3855344.0651199999</v>
      </c>
      <c r="D72" s="11">
        <f t="shared" ref="D72" si="28">SUM(D73:D77)</f>
        <v>13396.596239999997</v>
      </c>
      <c r="E72" s="14">
        <f t="shared" si="26"/>
        <v>3868740.6613599998</v>
      </c>
      <c r="F72" s="14">
        <f t="shared" si="26"/>
        <v>643879.16363999958</v>
      </c>
      <c r="G72" s="14">
        <f t="shared" si="26"/>
        <v>657275.75987999933</v>
      </c>
      <c r="H72" s="7">
        <f t="shared" si="13"/>
        <v>85.731588553662405</v>
      </c>
    </row>
    <row r="73" spans="1:8" s="61" customFormat="1" ht="11.25" customHeight="1" x14ac:dyDescent="0.2">
      <c r="A73" s="66" t="s">
        <v>79</v>
      </c>
      <c r="B73" s="8">
        <v>4473384.050999999</v>
      </c>
      <c r="C73" s="8">
        <v>3819425.0285899998</v>
      </c>
      <c r="D73" s="8">
        <v>13111.458509999999</v>
      </c>
      <c r="E73" s="8">
        <f t="shared" ref="E73:E77" si="29">C73+D73</f>
        <v>3832536.4870999996</v>
      </c>
      <c r="F73" s="8">
        <f>B73-E73</f>
        <v>640847.56389999948</v>
      </c>
      <c r="G73" s="8">
        <f>B73-C73</f>
        <v>653959.02240999928</v>
      </c>
      <c r="H73" s="7">
        <f t="shared" si="13"/>
        <v>85.67421091965619</v>
      </c>
    </row>
    <row r="74" spans="1:8" s="61" customFormat="1" ht="11.25" customHeight="1" x14ac:dyDescent="0.2">
      <c r="A74" s="66" t="s">
        <v>120</v>
      </c>
      <c r="B74" s="8">
        <v>20497.774000000001</v>
      </c>
      <c r="C74" s="8">
        <v>19542.8004</v>
      </c>
      <c r="D74" s="8">
        <v>101.58563000000001</v>
      </c>
      <c r="E74" s="8">
        <f t="shared" si="29"/>
        <v>19644.386030000001</v>
      </c>
      <c r="F74" s="8">
        <f>B74-E74</f>
        <v>853.38796999999977</v>
      </c>
      <c r="G74" s="8">
        <f>B74-C74</f>
        <v>954.97360000000117</v>
      </c>
      <c r="H74" s="7">
        <f t="shared" ref="H74:H92" si="30">IFERROR(E74/B74*100,"")</f>
        <v>95.836679778009071</v>
      </c>
    </row>
    <row r="75" spans="1:8" s="61" customFormat="1" ht="11.25" customHeight="1" x14ac:dyDescent="0.2">
      <c r="A75" s="66" t="s">
        <v>121</v>
      </c>
      <c r="B75" s="8">
        <v>1093</v>
      </c>
      <c r="C75" s="8">
        <v>637.81385999999998</v>
      </c>
      <c r="D75" s="8">
        <v>49.365499999999997</v>
      </c>
      <c r="E75" s="8">
        <f t="shared" si="29"/>
        <v>687.17935999999997</v>
      </c>
      <c r="F75" s="8">
        <f>B75-E75</f>
        <v>405.82064000000003</v>
      </c>
      <c r="G75" s="8">
        <f>B75-C75</f>
        <v>455.18614000000002</v>
      </c>
      <c r="H75" s="7">
        <f t="shared" si="30"/>
        <v>62.870938700823423</v>
      </c>
    </row>
    <row r="76" spans="1:8" s="61" customFormat="1" ht="11.25" customHeight="1" x14ac:dyDescent="0.2">
      <c r="A76" s="66" t="s">
        <v>122</v>
      </c>
      <c r="B76" s="8">
        <v>7127</v>
      </c>
      <c r="C76" s="8">
        <v>6388.46306</v>
      </c>
      <c r="D76" s="8">
        <v>84.773210000000006</v>
      </c>
      <c r="E76" s="8">
        <f t="shared" si="29"/>
        <v>6473.2362700000003</v>
      </c>
      <c r="F76" s="8">
        <f>B76-E76</f>
        <v>653.76372999999967</v>
      </c>
      <c r="G76" s="8">
        <f>B76-C76</f>
        <v>738.53693999999996</v>
      </c>
      <c r="H76" s="7">
        <f t="shared" si="30"/>
        <v>90.826943594780417</v>
      </c>
    </row>
    <row r="77" spans="1:8" s="61" customFormat="1" ht="11.25" customHeight="1" x14ac:dyDescent="0.2">
      <c r="A77" s="66" t="s">
        <v>123</v>
      </c>
      <c r="B77" s="8">
        <v>10518</v>
      </c>
      <c r="C77" s="8">
        <v>9349.9592100000009</v>
      </c>
      <c r="D77" s="8">
        <v>49.41339</v>
      </c>
      <c r="E77" s="8">
        <f t="shared" si="29"/>
        <v>9399.3726000000006</v>
      </c>
      <c r="F77" s="8">
        <f>B77-E77</f>
        <v>1118.6273999999994</v>
      </c>
      <c r="G77" s="8">
        <f>B77-C77</f>
        <v>1168.0407899999991</v>
      </c>
      <c r="H77" s="7">
        <f t="shared" si="30"/>
        <v>89.364637763833429</v>
      </c>
    </row>
    <row r="78" spans="1:8" s="61" customFormat="1" ht="11.25" customHeight="1" x14ac:dyDescent="0.2">
      <c r="A78" s="66"/>
      <c r="B78" s="9"/>
      <c r="C78" s="9"/>
      <c r="D78" s="9"/>
      <c r="E78" s="9"/>
      <c r="F78" s="9"/>
      <c r="G78" s="9"/>
      <c r="H78" s="7" t="str">
        <f t="shared" si="30"/>
        <v/>
      </c>
    </row>
    <row r="79" spans="1:8" s="61" customFormat="1" ht="11.25" customHeight="1" x14ac:dyDescent="0.2">
      <c r="A79" s="63" t="s">
        <v>124</v>
      </c>
      <c r="B79" s="11">
        <f>SUM(B80:B82)</f>
        <v>55367814.113600008</v>
      </c>
      <c r="C79" s="11">
        <f t="shared" ref="C79:G79" si="31">SUM(C80:C82)</f>
        <v>49948102.353589989</v>
      </c>
      <c r="D79" s="11">
        <f>SUM(D80:D82)</f>
        <v>1716886.6979700001</v>
      </c>
      <c r="E79" s="14">
        <f t="shared" si="31"/>
        <v>51664989.051559985</v>
      </c>
      <c r="F79" s="14">
        <f t="shared" si="31"/>
        <v>3702825.062040017</v>
      </c>
      <c r="G79" s="14">
        <f t="shared" si="31"/>
        <v>5419711.7600100143</v>
      </c>
      <c r="H79" s="7">
        <f t="shared" si="30"/>
        <v>93.312314886690643</v>
      </c>
    </row>
    <row r="80" spans="1:8" s="61" customFormat="1" ht="11.25" customHeight="1" x14ac:dyDescent="0.2">
      <c r="A80" s="66" t="s">
        <v>125</v>
      </c>
      <c r="B80" s="8">
        <v>55227078.115600005</v>
      </c>
      <c r="C80" s="8">
        <v>49834430.79243999</v>
      </c>
      <c r="D80" s="8">
        <v>1715878.14002</v>
      </c>
      <c r="E80" s="8">
        <f t="shared" ref="E80:E82" si="32">C80+D80</f>
        <v>51550308.932459988</v>
      </c>
      <c r="F80" s="8">
        <f>B80-E80</f>
        <v>3676769.1831400171</v>
      </c>
      <c r="G80" s="8">
        <f>B80-C80</f>
        <v>5392647.323160015</v>
      </c>
      <c r="H80" s="7">
        <f t="shared" si="30"/>
        <v>93.342452093076716</v>
      </c>
    </row>
    <row r="81" spans="1:8" s="61" customFormat="1" ht="11.25" customHeight="1" x14ac:dyDescent="0.2">
      <c r="A81" s="66" t="s">
        <v>126</v>
      </c>
      <c r="B81" s="8">
        <v>125644.99799999999</v>
      </c>
      <c r="C81" s="8">
        <v>104463.7319</v>
      </c>
      <c r="D81" s="8">
        <v>808.55795000000001</v>
      </c>
      <c r="E81" s="8">
        <f t="shared" si="32"/>
        <v>105272.28985</v>
      </c>
      <c r="F81" s="8">
        <f>B81-E81</f>
        <v>20372.708149999991</v>
      </c>
      <c r="G81" s="8">
        <f>B81-C81</f>
        <v>21181.266099999993</v>
      </c>
      <c r="H81" s="7">
        <f t="shared" si="30"/>
        <v>83.78550004035975</v>
      </c>
    </row>
    <row r="82" spans="1:8" s="61" customFormat="1" ht="11.25" customHeight="1" x14ac:dyDescent="0.2">
      <c r="A82" s="66" t="s">
        <v>127</v>
      </c>
      <c r="B82" s="8">
        <v>15091</v>
      </c>
      <c r="C82" s="8">
        <v>9207.8292500000007</v>
      </c>
      <c r="D82" s="8">
        <v>200</v>
      </c>
      <c r="E82" s="8">
        <f t="shared" si="32"/>
        <v>9407.8292500000007</v>
      </c>
      <c r="F82" s="8">
        <f>B82-E82</f>
        <v>5683.1707499999993</v>
      </c>
      <c r="G82" s="8">
        <f>B82-C82</f>
        <v>5883.1707499999993</v>
      </c>
      <c r="H82" s="7">
        <f t="shared" si="30"/>
        <v>62.340661652640648</v>
      </c>
    </row>
    <row r="83" spans="1:8" s="61" customFormat="1" ht="11.25" customHeight="1" x14ac:dyDescent="0.2">
      <c r="A83" s="66"/>
      <c r="B83" s="9"/>
      <c r="C83" s="9"/>
      <c r="D83" s="9"/>
      <c r="E83" s="9"/>
      <c r="F83" s="9"/>
      <c r="G83" s="9"/>
      <c r="H83" s="7" t="str">
        <f t="shared" si="30"/>
        <v/>
      </c>
    </row>
    <row r="84" spans="1:8" s="61" customFormat="1" ht="11.25" customHeight="1" x14ac:dyDescent="0.2">
      <c r="A84" s="63" t="s">
        <v>128</v>
      </c>
      <c r="B84" s="11">
        <f t="shared" ref="B84:G84" si="33">+B85+B86</f>
        <v>427369.14800000004</v>
      </c>
      <c r="C84" s="11">
        <f t="shared" si="33"/>
        <v>337333.35133999994</v>
      </c>
      <c r="D84" s="11">
        <f t="shared" si="33"/>
        <v>9358.8981600000006</v>
      </c>
      <c r="E84" s="14">
        <f t="shared" si="33"/>
        <v>346692.24949999992</v>
      </c>
      <c r="F84" s="14">
        <f t="shared" si="33"/>
        <v>80676.898500000068</v>
      </c>
      <c r="G84" s="14">
        <f t="shared" si="33"/>
        <v>90035.796660000065</v>
      </c>
      <c r="H84" s="7">
        <f t="shared" si="30"/>
        <v>81.122432707753603</v>
      </c>
    </row>
    <row r="85" spans="1:8" s="61" customFormat="1" ht="11.25" customHeight="1" x14ac:dyDescent="0.2">
      <c r="A85" s="66" t="s">
        <v>90</v>
      </c>
      <c r="B85" s="8">
        <v>292782.45600000001</v>
      </c>
      <c r="C85" s="8">
        <v>222531.59172999996</v>
      </c>
      <c r="D85" s="8">
        <v>7861.5651100000005</v>
      </c>
      <c r="E85" s="8">
        <f t="shared" ref="E85:E86" si="34">C85+D85</f>
        <v>230393.15683999995</v>
      </c>
      <c r="F85" s="8">
        <f>B85-E85</f>
        <v>62389.299160000053</v>
      </c>
      <c r="G85" s="8">
        <f>B85-C85</f>
        <v>70250.864270000049</v>
      </c>
      <c r="H85" s="7">
        <f t="shared" si="30"/>
        <v>78.690902449428165</v>
      </c>
    </row>
    <row r="86" spans="1:8" s="61" customFormat="1" ht="11.25" customHeight="1" x14ac:dyDescent="0.2">
      <c r="A86" s="66" t="s">
        <v>129</v>
      </c>
      <c r="B86" s="8">
        <v>134586.69200000001</v>
      </c>
      <c r="C86" s="8">
        <v>114801.75960999999</v>
      </c>
      <c r="D86" s="8">
        <v>1497.33305</v>
      </c>
      <c r="E86" s="8">
        <f t="shared" si="34"/>
        <v>116299.09265999999</v>
      </c>
      <c r="F86" s="8">
        <f>B86-E86</f>
        <v>18287.599340000015</v>
      </c>
      <c r="G86" s="8">
        <f>B86-C86</f>
        <v>19784.932390000016</v>
      </c>
      <c r="H86" s="7">
        <f t="shared" si="30"/>
        <v>86.412029994763515</v>
      </c>
    </row>
    <row r="87" spans="1:8" s="61" customFormat="1" ht="11.25" customHeight="1" x14ac:dyDescent="0.2">
      <c r="A87" s="66"/>
      <c r="B87" s="9"/>
      <c r="C87" s="9"/>
      <c r="D87" s="9"/>
      <c r="E87" s="9"/>
      <c r="F87" s="9"/>
      <c r="G87" s="9"/>
      <c r="H87" s="7" t="str">
        <f t="shared" si="30"/>
        <v/>
      </c>
    </row>
    <row r="88" spans="1:8" s="61" customFormat="1" ht="11.25" customHeight="1" x14ac:dyDescent="0.2">
      <c r="A88" s="63" t="s">
        <v>130</v>
      </c>
      <c r="B88" s="11">
        <f t="shared" ref="B88:C88" si="35">SUM(B89:B92)</f>
        <v>2458887.0970000001</v>
      </c>
      <c r="C88" s="11">
        <f t="shared" si="35"/>
        <v>1729617.1218699999</v>
      </c>
      <c r="D88" s="11">
        <f t="shared" ref="D88:G88" si="36">SUM(D89:D92)</f>
        <v>19839.153630000004</v>
      </c>
      <c r="E88" s="14">
        <f t="shared" si="36"/>
        <v>1749456.2755000002</v>
      </c>
      <c r="F88" s="14">
        <f t="shared" si="36"/>
        <v>709430.82149999996</v>
      </c>
      <c r="G88" s="14">
        <f t="shared" si="36"/>
        <v>729269.97513000004</v>
      </c>
      <c r="H88" s="7">
        <f t="shared" si="30"/>
        <v>71.148296220450675</v>
      </c>
    </row>
    <row r="89" spans="1:8" s="61" customFormat="1" ht="11.25" customHeight="1" x14ac:dyDescent="0.2">
      <c r="A89" s="66" t="s">
        <v>93</v>
      </c>
      <c r="B89" s="8">
        <v>2099458.3390000002</v>
      </c>
      <c r="C89" s="8">
        <v>1448583.0307800001</v>
      </c>
      <c r="D89" s="8">
        <v>13756.078810000003</v>
      </c>
      <c r="E89" s="8">
        <f t="shared" ref="E89:E92" si="37">C89+D89</f>
        <v>1462339.1095900002</v>
      </c>
      <c r="F89" s="8">
        <f>B89-E89</f>
        <v>637119.22940999991</v>
      </c>
      <c r="G89" s="8">
        <f>B89-C89</f>
        <v>650875.30822000001</v>
      </c>
      <c r="H89" s="7">
        <f t="shared" si="30"/>
        <v>69.653161600078789</v>
      </c>
    </row>
    <row r="90" spans="1:8" s="61" customFormat="1" ht="11.25" customHeight="1" x14ac:dyDescent="0.2">
      <c r="A90" s="66" t="s">
        <v>131</v>
      </c>
      <c r="B90" s="8">
        <v>100821</v>
      </c>
      <c r="C90" s="8">
        <v>78911.475099999996</v>
      </c>
      <c r="D90" s="8">
        <v>275.07256000000001</v>
      </c>
      <c r="E90" s="8">
        <f t="shared" si="37"/>
        <v>79186.547659999997</v>
      </c>
      <c r="F90" s="8">
        <f>B90-E90</f>
        <v>21634.452340000003</v>
      </c>
      <c r="G90" s="8">
        <f>B90-C90</f>
        <v>21909.524900000004</v>
      </c>
      <c r="H90" s="7">
        <f t="shared" si="30"/>
        <v>78.541720137669728</v>
      </c>
    </row>
    <row r="91" spans="1:8" s="61" customFormat="1" ht="11.25" customHeight="1" x14ac:dyDescent="0.2">
      <c r="A91" s="66" t="s">
        <v>132</v>
      </c>
      <c r="B91" s="8">
        <v>82838.793000000005</v>
      </c>
      <c r="C91" s="8">
        <v>74377.447489999991</v>
      </c>
      <c r="D91" s="8">
        <v>696.41638</v>
      </c>
      <c r="E91" s="8">
        <f t="shared" si="37"/>
        <v>75073.863869999986</v>
      </c>
      <c r="F91" s="8">
        <f>B91-E91</f>
        <v>7764.9291300000186</v>
      </c>
      <c r="G91" s="8">
        <f>B91-C91</f>
        <v>8461.3455100000137</v>
      </c>
      <c r="H91" s="7">
        <f t="shared" si="30"/>
        <v>90.626457908434261</v>
      </c>
    </row>
    <row r="92" spans="1:8" s="61" customFormat="1" ht="11.25" customHeight="1" x14ac:dyDescent="0.2">
      <c r="A92" s="66" t="s">
        <v>133</v>
      </c>
      <c r="B92" s="8">
        <v>175768.96500000003</v>
      </c>
      <c r="C92" s="8">
        <v>127745.16850000001</v>
      </c>
      <c r="D92" s="8">
        <v>5111.5858799999996</v>
      </c>
      <c r="E92" s="8">
        <f t="shared" si="37"/>
        <v>132856.75438000003</v>
      </c>
      <c r="F92" s="8">
        <f>B92-E92</f>
        <v>42912.210619999998</v>
      </c>
      <c r="G92" s="8">
        <f>B92-C92</f>
        <v>48023.796500000011</v>
      </c>
      <c r="H92" s="7">
        <f t="shared" si="30"/>
        <v>75.586013935964175</v>
      </c>
    </row>
    <row r="93" spans="1:8" s="61" customFormat="1" ht="11.25" customHeight="1" x14ac:dyDescent="0.25">
      <c r="A93" s="13"/>
      <c r="B93" s="8"/>
      <c r="C93" s="12"/>
      <c r="D93" s="8"/>
      <c r="E93" s="12"/>
      <c r="F93" s="12"/>
      <c r="G93" s="12"/>
      <c r="H93" s="7"/>
    </row>
    <row r="94" spans="1:8" s="61" customFormat="1" ht="11.25" customHeight="1" x14ac:dyDescent="0.2">
      <c r="A94" s="63" t="s">
        <v>134</v>
      </c>
      <c r="B94" s="11">
        <f t="shared" ref="B94:C94" si="38">SUM(B95:B104)</f>
        <v>89502049.830559984</v>
      </c>
      <c r="C94" s="11">
        <f t="shared" si="38"/>
        <v>84355425.53584002</v>
      </c>
      <c r="D94" s="11">
        <f t="shared" ref="D94:G94" si="39">SUM(D95:D104)</f>
        <v>1007868.18521</v>
      </c>
      <c r="E94" s="14">
        <f t="shared" si="39"/>
        <v>85363293.721050009</v>
      </c>
      <c r="F94" s="14">
        <f t="shared" si="39"/>
        <v>4138756.109509978</v>
      </c>
      <c r="G94" s="14">
        <f t="shared" si="39"/>
        <v>5146624.2947199754</v>
      </c>
      <c r="H94" s="7">
        <f t="shared" ref="H94:H130" si="40">IFERROR(E94/B94*100,"")</f>
        <v>95.375797406489326</v>
      </c>
    </row>
    <row r="95" spans="1:8" s="61" customFormat="1" ht="11.25" customHeight="1" x14ac:dyDescent="0.2">
      <c r="A95" s="66" t="s">
        <v>109</v>
      </c>
      <c r="B95" s="8">
        <v>2020593.7260300005</v>
      </c>
      <c r="C95" s="8">
        <v>1942915.35393</v>
      </c>
      <c r="D95" s="8">
        <v>23098.644260000005</v>
      </c>
      <c r="E95" s="8">
        <f t="shared" ref="E95:E104" si="41">C95+D95</f>
        <v>1966013.99819</v>
      </c>
      <c r="F95" s="8">
        <f t="shared" ref="F95:F104" si="42">B95-E95</f>
        <v>54579.727840000531</v>
      </c>
      <c r="G95" s="8">
        <f t="shared" ref="G95:G104" si="43">B95-C95</f>
        <v>77678.372100000503</v>
      </c>
      <c r="H95" s="7">
        <f t="shared" si="40"/>
        <v>97.298827214155665</v>
      </c>
    </row>
    <row r="96" spans="1:8" s="61" customFormat="1" ht="11.25" customHeight="1" x14ac:dyDescent="0.2">
      <c r="A96" s="66" t="s">
        <v>135</v>
      </c>
      <c r="B96" s="8">
        <v>8854842.0335600004</v>
      </c>
      <c r="C96" s="8">
        <v>7783530.0490700006</v>
      </c>
      <c r="D96" s="8">
        <v>854996.81226000004</v>
      </c>
      <c r="E96" s="8">
        <f t="shared" si="41"/>
        <v>8638526.8613300007</v>
      </c>
      <c r="F96" s="8">
        <f t="shared" si="42"/>
        <v>216315.17222999968</v>
      </c>
      <c r="G96" s="8">
        <f t="shared" si="43"/>
        <v>1071311.9844899997</v>
      </c>
      <c r="H96" s="7">
        <f t="shared" si="40"/>
        <v>97.557097332621396</v>
      </c>
    </row>
    <row r="97" spans="1:8" s="61" customFormat="1" ht="11.25" customHeight="1" x14ac:dyDescent="0.2">
      <c r="A97" s="66" t="s">
        <v>136</v>
      </c>
      <c r="B97" s="8">
        <v>6755741.8100000005</v>
      </c>
      <c r="C97" s="8">
        <v>6674707.9706199998</v>
      </c>
      <c r="D97" s="8">
        <v>40592.877739999996</v>
      </c>
      <c r="E97" s="8">
        <f t="shared" si="41"/>
        <v>6715300.8483600002</v>
      </c>
      <c r="F97" s="8">
        <f t="shared" si="42"/>
        <v>40440.961640000343</v>
      </c>
      <c r="G97" s="8">
        <f t="shared" si="43"/>
        <v>81033.839380000718</v>
      </c>
      <c r="H97" s="7">
        <f t="shared" si="40"/>
        <v>99.401383848326788</v>
      </c>
    </row>
    <row r="98" spans="1:8" s="61" customFormat="1" ht="11.25" customHeight="1" x14ac:dyDescent="0.2">
      <c r="A98" s="66" t="s">
        <v>137</v>
      </c>
      <c r="B98" s="8">
        <v>75363.58600000001</v>
      </c>
      <c r="C98" s="8">
        <v>62750.1054</v>
      </c>
      <c r="D98" s="8">
        <v>3389.6745699999997</v>
      </c>
      <c r="E98" s="8">
        <f t="shared" si="41"/>
        <v>66139.779970000003</v>
      </c>
      <c r="F98" s="8">
        <f t="shared" si="42"/>
        <v>9223.806030000007</v>
      </c>
      <c r="G98" s="8">
        <f t="shared" si="43"/>
        <v>12613.48060000001</v>
      </c>
      <c r="H98" s="7">
        <f t="shared" si="40"/>
        <v>87.760924712367057</v>
      </c>
    </row>
    <row r="99" spans="1:8" s="61" customFormat="1" ht="11.25" customHeight="1" x14ac:dyDescent="0.2">
      <c r="A99" s="66" t="s">
        <v>138</v>
      </c>
      <c r="B99" s="8">
        <v>1749810.3019999994</v>
      </c>
      <c r="C99" s="8">
        <v>1667263.59812</v>
      </c>
      <c r="D99" s="8">
        <v>9027.4474299999983</v>
      </c>
      <c r="E99" s="8">
        <f t="shared" si="41"/>
        <v>1676291.0455499999</v>
      </c>
      <c r="F99" s="8">
        <f t="shared" si="42"/>
        <v>73519.256449999521</v>
      </c>
      <c r="G99" s="8">
        <f t="shared" si="43"/>
        <v>82546.703879999463</v>
      </c>
      <c r="H99" s="7">
        <f t="shared" si="40"/>
        <v>95.798444187580316</v>
      </c>
    </row>
    <row r="100" spans="1:8" s="61" customFormat="1" ht="11.25" customHeight="1" x14ac:dyDescent="0.2">
      <c r="A100" s="66" t="s">
        <v>139</v>
      </c>
      <c r="B100" s="8">
        <v>69433783.203969985</v>
      </c>
      <c r="C100" s="8">
        <v>65676002.958290011</v>
      </c>
      <c r="D100" s="8">
        <v>71889.401929999978</v>
      </c>
      <c r="E100" s="8">
        <f t="shared" si="41"/>
        <v>65747892.360220008</v>
      </c>
      <c r="F100" s="8">
        <f t="shared" si="42"/>
        <v>3685890.8437499776</v>
      </c>
      <c r="G100" s="8">
        <f t="shared" si="43"/>
        <v>3757780.2456799746</v>
      </c>
      <c r="H100" s="7">
        <f t="shared" si="40"/>
        <v>94.69150221453117</v>
      </c>
    </row>
    <row r="101" spans="1:8" s="61" customFormat="1" ht="11.25" customHeight="1" x14ac:dyDescent="0.2">
      <c r="A101" s="66" t="s">
        <v>140</v>
      </c>
      <c r="B101" s="8">
        <v>256580.927</v>
      </c>
      <c r="C101" s="8">
        <v>242197.48619</v>
      </c>
      <c r="D101" s="8">
        <v>3173.8353900000002</v>
      </c>
      <c r="E101" s="8">
        <f t="shared" si="41"/>
        <v>245371.32157999999</v>
      </c>
      <c r="F101" s="8">
        <f t="shared" si="42"/>
        <v>11209.605420000007</v>
      </c>
      <c r="G101" s="8">
        <f t="shared" si="43"/>
        <v>14383.44081</v>
      </c>
      <c r="H101" s="7">
        <f t="shared" si="40"/>
        <v>95.631161851714722</v>
      </c>
    </row>
    <row r="102" spans="1:8" s="61" customFormat="1" ht="11.25" customHeight="1" x14ac:dyDescent="0.2">
      <c r="A102" s="66" t="s">
        <v>141</v>
      </c>
      <c r="B102" s="8">
        <v>252685.954</v>
      </c>
      <c r="C102" s="8">
        <v>218635.19605</v>
      </c>
      <c r="D102" s="8">
        <v>1060.38067</v>
      </c>
      <c r="E102" s="8">
        <f t="shared" si="41"/>
        <v>219695.57672000001</v>
      </c>
      <c r="F102" s="8">
        <f t="shared" si="42"/>
        <v>32990.377279999986</v>
      </c>
      <c r="G102" s="8">
        <f t="shared" si="43"/>
        <v>34050.757949999999</v>
      </c>
      <c r="H102" s="7">
        <f t="shared" si="40"/>
        <v>86.944119070425259</v>
      </c>
    </row>
    <row r="103" spans="1:8" s="61" customFormat="1" ht="11.25" customHeight="1" x14ac:dyDescent="0.2">
      <c r="A103" s="66" t="s">
        <v>142</v>
      </c>
      <c r="B103" s="8">
        <v>44701.963000000003</v>
      </c>
      <c r="C103" s="8">
        <v>44594.97133</v>
      </c>
      <c r="D103" s="8">
        <v>106.89283</v>
      </c>
      <c r="E103" s="8">
        <f t="shared" si="41"/>
        <v>44701.864159999997</v>
      </c>
      <c r="F103" s="8">
        <f t="shared" si="42"/>
        <v>9.8840000006021E-2</v>
      </c>
      <c r="G103" s="8">
        <f t="shared" si="43"/>
        <v>106.99167000000307</v>
      </c>
      <c r="H103" s="7">
        <f t="shared" si="40"/>
        <v>99.999778891141744</v>
      </c>
    </row>
    <row r="104" spans="1:8" s="61" customFormat="1" ht="11.25" customHeight="1" x14ac:dyDescent="0.2">
      <c r="A104" s="66" t="s">
        <v>143</v>
      </c>
      <c r="B104" s="8">
        <v>57946.325000000012</v>
      </c>
      <c r="C104" s="8">
        <v>42827.846840000006</v>
      </c>
      <c r="D104" s="8">
        <v>532.21812999999997</v>
      </c>
      <c r="E104" s="8">
        <f t="shared" si="41"/>
        <v>43360.064970000007</v>
      </c>
      <c r="F104" s="8">
        <f t="shared" si="42"/>
        <v>14586.260030000005</v>
      </c>
      <c r="G104" s="8">
        <f t="shared" si="43"/>
        <v>15118.478160000006</v>
      </c>
      <c r="H104" s="7">
        <f t="shared" si="40"/>
        <v>74.827980842615986</v>
      </c>
    </row>
    <row r="105" spans="1:8" s="61" customFormat="1" ht="11.25" customHeight="1" x14ac:dyDescent="0.2">
      <c r="A105" s="66"/>
      <c r="B105" s="8"/>
      <c r="C105" s="12"/>
      <c r="D105" s="8"/>
      <c r="E105" s="12"/>
      <c r="F105" s="12"/>
      <c r="G105" s="12"/>
      <c r="H105" s="7" t="str">
        <f t="shared" si="40"/>
        <v/>
      </c>
    </row>
    <row r="106" spans="1:8" s="61" customFormat="1" ht="11.25" customHeight="1" x14ac:dyDescent="0.2">
      <c r="A106" s="63" t="s">
        <v>144</v>
      </c>
      <c r="B106" s="14">
        <f>SUM(B107:B117)</f>
        <v>8578631.9050000012</v>
      </c>
      <c r="C106" s="14">
        <f t="shared" ref="C106:G106" si="44">SUM(C107:C117)</f>
        <v>7922816.2251500003</v>
      </c>
      <c r="D106" s="14">
        <f>SUM(D107:D117)</f>
        <v>91196.233189999999</v>
      </c>
      <c r="E106" s="14">
        <f t="shared" si="44"/>
        <v>8014012.4583400013</v>
      </c>
      <c r="F106" s="14">
        <f t="shared" si="44"/>
        <v>564619.44666000153</v>
      </c>
      <c r="G106" s="14">
        <f t="shared" si="44"/>
        <v>655815.6798500017</v>
      </c>
      <c r="H106" s="7">
        <f t="shared" si="40"/>
        <v>93.418304306413773</v>
      </c>
    </row>
    <row r="107" spans="1:8" s="61" customFormat="1" ht="11.25" customHeight="1" x14ac:dyDescent="0.2">
      <c r="A107" s="66" t="s">
        <v>79</v>
      </c>
      <c r="B107" s="8">
        <v>3030779.3280000002</v>
      </c>
      <c r="C107" s="8">
        <v>2743404.6200100002</v>
      </c>
      <c r="D107" s="8">
        <v>8708.3934100000006</v>
      </c>
      <c r="E107" s="8">
        <f t="shared" ref="E107:E117" si="45">C107+D107</f>
        <v>2752113.0134200002</v>
      </c>
      <c r="F107" s="8">
        <f t="shared" ref="F107:F117" si="46">B107-E107</f>
        <v>278666.31458000001</v>
      </c>
      <c r="G107" s="8">
        <f t="shared" ref="G107:G117" si="47">B107-C107</f>
        <v>287374.70799000002</v>
      </c>
      <c r="H107" s="7">
        <f t="shared" si="40"/>
        <v>90.805456800977623</v>
      </c>
    </row>
    <row r="108" spans="1:8" s="61" customFormat="1" ht="11.25" customHeight="1" x14ac:dyDescent="0.2">
      <c r="A108" s="66" t="s">
        <v>145</v>
      </c>
      <c r="B108" s="8">
        <v>1491454.4129999999</v>
      </c>
      <c r="C108" s="8">
        <v>1384228.95055</v>
      </c>
      <c r="D108" s="8">
        <v>17980.337709999996</v>
      </c>
      <c r="E108" s="8">
        <f t="shared" si="45"/>
        <v>1402209.2882600001</v>
      </c>
      <c r="F108" s="8">
        <f t="shared" si="46"/>
        <v>89245.124739999883</v>
      </c>
      <c r="G108" s="8">
        <f t="shared" si="47"/>
        <v>107225.46244999999</v>
      </c>
      <c r="H108" s="7">
        <f t="shared" si="40"/>
        <v>94.016235161992853</v>
      </c>
    </row>
    <row r="109" spans="1:8" s="61" customFormat="1" ht="11.25" customHeight="1" x14ac:dyDescent="0.2">
      <c r="A109" s="66" t="s">
        <v>146</v>
      </c>
      <c r="B109" s="8">
        <v>487313.09700000001</v>
      </c>
      <c r="C109" s="8">
        <v>471486.48512999999</v>
      </c>
      <c r="D109" s="8">
        <v>3368.11375</v>
      </c>
      <c r="E109" s="8">
        <f t="shared" si="45"/>
        <v>474854.59888000001</v>
      </c>
      <c r="F109" s="8">
        <f t="shared" si="46"/>
        <v>12458.498120000004</v>
      </c>
      <c r="G109" s="8">
        <f t="shared" si="47"/>
        <v>15826.611870000022</v>
      </c>
      <c r="H109" s="7">
        <f t="shared" si="40"/>
        <v>97.443430476895216</v>
      </c>
    </row>
    <row r="110" spans="1:8" s="61" customFormat="1" ht="11.25" customHeight="1" x14ac:dyDescent="0.2">
      <c r="A110" s="66" t="s">
        <v>147</v>
      </c>
      <c r="B110" s="8">
        <v>518945.39999999991</v>
      </c>
      <c r="C110" s="8">
        <v>468346.89844999998</v>
      </c>
      <c r="D110" s="8">
        <v>19277.647540000002</v>
      </c>
      <c r="E110" s="8">
        <f t="shared" si="45"/>
        <v>487624.54598999996</v>
      </c>
      <c r="F110" s="8">
        <f t="shared" si="46"/>
        <v>31320.854009999952</v>
      </c>
      <c r="G110" s="8">
        <f t="shared" si="47"/>
        <v>50598.501549999928</v>
      </c>
      <c r="H110" s="7">
        <f t="shared" si="40"/>
        <v>93.964518423325472</v>
      </c>
    </row>
    <row r="111" spans="1:8" s="61" customFormat="1" ht="11.25" customHeight="1" x14ac:dyDescent="0.2">
      <c r="A111" s="66" t="s">
        <v>148</v>
      </c>
      <c r="B111" s="8">
        <v>734884.16800000006</v>
      </c>
      <c r="C111" s="8">
        <v>698428.31313999998</v>
      </c>
      <c r="D111" s="8">
        <v>21517.498420000004</v>
      </c>
      <c r="E111" s="8">
        <f t="shared" si="45"/>
        <v>719945.81155999994</v>
      </c>
      <c r="F111" s="8">
        <f t="shared" si="46"/>
        <v>14938.35644000012</v>
      </c>
      <c r="G111" s="8">
        <f t="shared" si="47"/>
        <v>36455.854860000079</v>
      </c>
      <c r="H111" s="7">
        <f t="shared" si="40"/>
        <v>97.967250202075363</v>
      </c>
    </row>
    <row r="112" spans="1:8" s="61" customFormat="1" ht="11.25" customHeight="1" x14ac:dyDescent="0.2">
      <c r="A112" s="66" t="s">
        <v>149</v>
      </c>
      <c r="B112" s="8">
        <v>66518.269</v>
      </c>
      <c r="C112" s="8">
        <v>60167.631580000001</v>
      </c>
      <c r="D112" s="8">
        <v>390.79768999999999</v>
      </c>
      <c r="E112" s="8">
        <f t="shared" si="45"/>
        <v>60558.429270000001</v>
      </c>
      <c r="F112" s="8">
        <f t="shared" si="46"/>
        <v>5959.8397299999997</v>
      </c>
      <c r="G112" s="8">
        <f t="shared" si="47"/>
        <v>6350.6374199999991</v>
      </c>
      <c r="H112" s="7">
        <f t="shared" si="40"/>
        <v>91.040296418417029</v>
      </c>
    </row>
    <row r="113" spans="1:8" s="61" customFormat="1" ht="11.25" customHeight="1" x14ac:dyDescent="0.2">
      <c r="A113" s="66" t="s">
        <v>150</v>
      </c>
      <c r="B113" s="8">
        <v>391014.62600000005</v>
      </c>
      <c r="C113" s="8">
        <v>323996.8651</v>
      </c>
      <c r="D113" s="8">
        <v>8727.78514</v>
      </c>
      <c r="E113" s="8">
        <f t="shared" si="45"/>
        <v>332724.65023999999</v>
      </c>
      <c r="F113" s="8">
        <f t="shared" si="46"/>
        <v>58289.975760000059</v>
      </c>
      <c r="G113" s="8">
        <f t="shared" si="47"/>
        <v>67017.760900000052</v>
      </c>
      <c r="H113" s="7">
        <f t="shared" si="40"/>
        <v>85.092635445304282</v>
      </c>
    </row>
    <row r="114" spans="1:8" s="61" customFormat="1" ht="11.25" customHeight="1" x14ac:dyDescent="0.2">
      <c r="A114" s="66" t="s">
        <v>151</v>
      </c>
      <c r="B114" s="8">
        <v>282958.78200000146</v>
      </c>
      <c r="C114" s="8">
        <v>256397.54821999979</v>
      </c>
      <c r="D114" s="8">
        <v>5502.1101700000017</v>
      </c>
      <c r="E114" s="8">
        <f t="shared" si="45"/>
        <v>261899.65838999979</v>
      </c>
      <c r="F114" s="8">
        <f t="shared" si="46"/>
        <v>21059.123610001669</v>
      </c>
      <c r="G114" s="8">
        <f t="shared" si="47"/>
        <v>26561.233780001668</v>
      </c>
      <c r="H114" s="7">
        <f t="shared" si="40"/>
        <v>92.557529594539474</v>
      </c>
    </row>
    <row r="115" spans="1:8" s="61" customFormat="1" ht="11.25" customHeight="1" x14ac:dyDescent="0.2">
      <c r="A115" s="66" t="s">
        <v>152</v>
      </c>
      <c r="B115" s="8">
        <v>44694.670999999995</v>
      </c>
      <c r="C115" s="8">
        <v>43063.171820000003</v>
      </c>
      <c r="D115" s="8">
        <v>1280.5603700000001</v>
      </c>
      <c r="E115" s="8">
        <f t="shared" si="45"/>
        <v>44343.732190000002</v>
      </c>
      <c r="F115" s="8">
        <f t="shared" si="46"/>
        <v>350.93880999999237</v>
      </c>
      <c r="G115" s="8">
        <f t="shared" si="47"/>
        <v>1631.4991799999916</v>
      </c>
      <c r="H115" s="7">
        <f t="shared" si="40"/>
        <v>99.214808382860696</v>
      </c>
    </row>
    <row r="116" spans="1:8" s="61" customFormat="1" ht="11.25" customHeight="1" x14ac:dyDescent="0.2">
      <c r="A116" s="66" t="s">
        <v>153</v>
      </c>
      <c r="B116" s="8">
        <v>1509479.8189999999</v>
      </c>
      <c r="C116" s="8">
        <v>1455352.7207299999</v>
      </c>
      <c r="D116" s="8">
        <v>4288.2937699999993</v>
      </c>
      <c r="E116" s="8">
        <f t="shared" si="45"/>
        <v>1459641.0145</v>
      </c>
      <c r="F116" s="8">
        <f t="shared" si="46"/>
        <v>49838.804499999853</v>
      </c>
      <c r="G116" s="8">
        <f t="shared" si="47"/>
        <v>54127.098269999959</v>
      </c>
      <c r="H116" s="7">
        <f t="shared" si="40"/>
        <v>96.698279508432435</v>
      </c>
    </row>
    <row r="117" spans="1:8" s="61" customFormat="1" ht="11.25" customHeight="1" x14ac:dyDescent="0.2">
      <c r="A117" s="66" t="s">
        <v>154</v>
      </c>
      <c r="B117" s="8">
        <v>20589.332000000002</v>
      </c>
      <c r="C117" s="8">
        <v>17943.020420000001</v>
      </c>
      <c r="D117" s="8">
        <v>154.69522000000001</v>
      </c>
      <c r="E117" s="8">
        <f t="shared" si="45"/>
        <v>18097.715640000002</v>
      </c>
      <c r="F117" s="8">
        <f t="shared" si="46"/>
        <v>2491.61636</v>
      </c>
      <c r="G117" s="8">
        <f t="shared" si="47"/>
        <v>2646.3115800000014</v>
      </c>
      <c r="H117" s="7">
        <f t="shared" si="40"/>
        <v>87.898508023475458</v>
      </c>
    </row>
    <row r="118" spans="1:8" s="61" customFormat="1" ht="11.25" customHeight="1" x14ac:dyDescent="0.2">
      <c r="A118" s="66"/>
      <c r="B118" s="8"/>
      <c r="C118" s="12"/>
      <c r="D118" s="8"/>
      <c r="E118" s="12"/>
      <c r="F118" s="12"/>
      <c r="G118" s="12"/>
      <c r="H118" s="7" t="str">
        <f t="shared" si="40"/>
        <v/>
      </c>
    </row>
    <row r="119" spans="1:8" s="61" customFormat="1" ht="11.25" customHeight="1" x14ac:dyDescent="0.2">
      <c r="A119" s="63" t="s">
        <v>155</v>
      </c>
      <c r="B119" s="14">
        <f>SUM(B120:B126)</f>
        <v>15076531.011799999</v>
      </c>
      <c r="C119" s="14">
        <f t="shared" ref="C119:G119" si="48">SUM(C120:C126)</f>
        <v>9450720.0590499993</v>
      </c>
      <c r="D119" s="14">
        <f t="shared" si="48"/>
        <v>820344.92716000008</v>
      </c>
      <c r="E119" s="14">
        <f t="shared" si="48"/>
        <v>10271064.98621</v>
      </c>
      <c r="F119" s="14">
        <f t="shared" si="48"/>
        <v>4805466.0255899988</v>
      </c>
      <c r="G119" s="14">
        <f t="shared" si="48"/>
        <v>5625810.9527499983</v>
      </c>
      <c r="H119" s="7">
        <f t="shared" si="40"/>
        <v>68.126182197821976</v>
      </c>
    </row>
    <row r="120" spans="1:8" s="61" customFormat="1" ht="11.25" customHeight="1" x14ac:dyDescent="0.2">
      <c r="A120" s="66" t="s">
        <v>79</v>
      </c>
      <c r="B120" s="8">
        <v>9051447.8119999971</v>
      </c>
      <c r="C120" s="8">
        <v>4786857.1077999994</v>
      </c>
      <c r="D120" s="8">
        <v>772631.50986999995</v>
      </c>
      <c r="E120" s="8">
        <f t="shared" ref="E120:E126" si="49">C120+D120</f>
        <v>5559488.6176699996</v>
      </c>
      <c r="F120" s="8">
        <f t="shared" ref="F120:F126" si="50">B120-E120</f>
        <v>3491959.1943299975</v>
      </c>
      <c r="G120" s="8">
        <f t="shared" ref="G120:G126" si="51">B120-C120</f>
        <v>4264590.7041999977</v>
      </c>
      <c r="H120" s="7">
        <f t="shared" si="40"/>
        <v>61.420987372865177</v>
      </c>
    </row>
    <row r="121" spans="1:8" s="61" customFormat="1" ht="11.25" customHeight="1" x14ac:dyDescent="0.2">
      <c r="A121" s="66" t="s">
        <v>156</v>
      </c>
      <c r="B121" s="8">
        <v>17319</v>
      </c>
      <c r="C121" s="8">
        <v>15152.63861</v>
      </c>
      <c r="D121" s="8">
        <v>701.80619999999999</v>
      </c>
      <c r="E121" s="8">
        <f t="shared" si="49"/>
        <v>15854.444810000001</v>
      </c>
      <c r="F121" s="8">
        <f t="shared" si="50"/>
        <v>1464.5551899999991</v>
      </c>
      <c r="G121" s="8">
        <f t="shared" si="51"/>
        <v>2166.36139</v>
      </c>
      <c r="H121" s="7">
        <f t="shared" si="40"/>
        <v>91.543650383971368</v>
      </c>
    </row>
    <row r="122" spans="1:8" s="61" customFormat="1" ht="11.25" customHeight="1" x14ac:dyDescent="0.2">
      <c r="A122" s="66" t="s">
        <v>157</v>
      </c>
      <c r="B122" s="8">
        <v>81512</v>
      </c>
      <c r="C122" s="8">
        <v>72650.169450000001</v>
      </c>
      <c r="D122" s="8">
        <v>2024.9742900000003</v>
      </c>
      <c r="E122" s="8">
        <f t="shared" si="49"/>
        <v>74675.14374</v>
      </c>
      <c r="F122" s="8">
        <f t="shared" si="50"/>
        <v>6836.8562600000005</v>
      </c>
      <c r="G122" s="8">
        <f t="shared" si="51"/>
        <v>8861.8305499999988</v>
      </c>
      <c r="H122" s="7">
        <f t="shared" si="40"/>
        <v>91.612454288939048</v>
      </c>
    </row>
    <row r="123" spans="1:8" s="61" customFormat="1" ht="11.25" customHeight="1" x14ac:dyDescent="0.2">
      <c r="A123" s="66" t="s">
        <v>158</v>
      </c>
      <c r="B123" s="8">
        <v>546375.04399999999</v>
      </c>
      <c r="C123" s="8">
        <v>514167.88729000004</v>
      </c>
      <c r="D123" s="8">
        <v>5265.9081799999985</v>
      </c>
      <c r="E123" s="8">
        <f t="shared" si="49"/>
        <v>519433.79547000001</v>
      </c>
      <c r="F123" s="8">
        <f t="shared" si="50"/>
        <v>26941.248529999983</v>
      </c>
      <c r="G123" s="8">
        <f t="shared" si="51"/>
        <v>32207.156709999952</v>
      </c>
      <c r="H123" s="7">
        <f t="shared" si="40"/>
        <v>95.069092407156148</v>
      </c>
    </row>
    <row r="124" spans="1:8" s="61" customFormat="1" ht="11.25" customHeight="1" x14ac:dyDescent="0.2">
      <c r="A124" s="66" t="s">
        <v>159</v>
      </c>
      <c r="B124" s="8">
        <v>87354.551999999981</v>
      </c>
      <c r="C124" s="8">
        <v>82573.900379999992</v>
      </c>
      <c r="D124" s="8">
        <v>2661.532380000001</v>
      </c>
      <c r="E124" s="8">
        <f t="shared" si="49"/>
        <v>85235.432759999996</v>
      </c>
      <c r="F124" s="8">
        <f t="shared" si="50"/>
        <v>2119.1192399999854</v>
      </c>
      <c r="G124" s="8">
        <f t="shared" si="51"/>
        <v>4780.6516199999896</v>
      </c>
      <c r="H124" s="7">
        <f t="shared" si="40"/>
        <v>97.574116984768025</v>
      </c>
    </row>
    <row r="125" spans="1:8" s="61" customFormat="1" ht="11.25" customHeight="1" x14ac:dyDescent="0.2">
      <c r="A125" s="66" t="s">
        <v>160</v>
      </c>
      <c r="B125" s="8">
        <v>692452.18800000008</v>
      </c>
      <c r="C125" s="8">
        <v>599818.51151999983</v>
      </c>
      <c r="D125" s="8">
        <v>9080.0254300000033</v>
      </c>
      <c r="E125" s="8">
        <f t="shared" si="49"/>
        <v>608898.53694999986</v>
      </c>
      <c r="F125" s="8">
        <f t="shared" si="50"/>
        <v>83553.651050000219</v>
      </c>
      <c r="G125" s="8">
        <f t="shared" si="51"/>
        <v>92633.676480000257</v>
      </c>
      <c r="H125" s="7">
        <f t="shared" si="40"/>
        <v>87.933657731470674</v>
      </c>
    </row>
    <row r="126" spans="1:8" s="61" customFormat="1" ht="11.25" customHeight="1" x14ac:dyDescent="0.2">
      <c r="A126" s="70" t="s">
        <v>308</v>
      </c>
      <c r="B126" s="8">
        <v>4600070.4158000015</v>
      </c>
      <c r="C126" s="8">
        <v>3379499.8440000005</v>
      </c>
      <c r="D126" s="8">
        <v>27979.17081</v>
      </c>
      <c r="E126" s="8">
        <f t="shared" si="49"/>
        <v>3407479.0148100005</v>
      </c>
      <c r="F126" s="8">
        <f t="shared" si="50"/>
        <v>1192591.4009900009</v>
      </c>
      <c r="G126" s="8">
        <f t="shared" si="51"/>
        <v>1220570.571800001</v>
      </c>
      <c r="H126" s="7">
        <f t="shared" si="40"/>
        <v>74.074496840444638</v>
      </c>
    </row>
    <row r="127" spans="1:8" s="61" customFormat="1" ht="11.25" customHeight="1" x14ac:dyDescent="0.2">
      <c r="A127" s="66"/>
      <c r="B127" s="8"/>
      <c r="C127" s="8"/>
      <c r="D127" s="8"/>
      <c r="E127" s="8"/>
      <c r="F127" s="8"/>
      <c r="G127" s="8"/>
      <c r="H127" s="7"/>
    </row>
    <row r="128" spans="1:8" s="61" customFormat="1" ht="11.25" customHeight="1" x14ac:dyDescent="0.2">
      <c r="A128" s="63" t="s">
        <v>309</v>
      </c>
      <c r="B128" s="14">
        <f>SUM(B129:B130)</f>
        <v>4653287.1919999998</v>
      </c>
      <c r="C128" s="14">
        <f t="shared" ref="C128:G128" si="52">SUM(C129:C130)</f>
        <v>1824383.67448</v>
      </c>
      <c r="D128" s="14">
        <f>SUM(D129:D130)</f>
        <v>75203.334689999989</v>
      </c>
      <c r="E128" s="14">
        <f t="shared" si="52"/>
        <v>1899587.00917</v>
      </c>
      <c r="F128" s="14">
        <f t="shared" si="52"/>
        <v>2753700.1828300003</v>
      </c>
      <c r="G128" s="14">
        <f t="shared" si="52"/>
        <v>2828903.5175200002</v>
      </c>
      <c r="H128" s="7">
        <f t="shared" si="40"/>
        <v>40.822475183474552</v>
      </c>
    </row>
    <row r="129" spans="1:8" s="61" customFormat="1" ht="11.25" customHeight="1" x14ac:dyDescent="0.2">
      <c r="A129" s="70" t="s">
        <v>163</v>
      </c>
      <c r="B129" s="8">
        <v>1004166.1920000002</v>
      </c>
      <c r="C129" s="8">
        <v>683009.53230999992</v>
      </c>
      <c r="D129" s="8">
        <v>66563.244599999991</v>
      </c>
      <c r="E129" s="8">
        <f t="shared" ref="E129:E130" si="53">C129+D129</f>
        <v>749572.7769099999</v>
      </c>
      <c r="F129" s="8">
        <f>B129-E129</f>
        <v>254593.41509000026</v>
      </c>
      <c r="G129" s="8">
        <f>B129-C129</f>
        <v>321156.65969000023</v>
      </c>
      <c r="H129" s="7">
        <f t="shared" si="40"/>
        <v>74.646286927572618</v>
      </c>
    </row>
    <row r="130" spans="1:8" s="61" customFormat="1" ht="11.25" customHeight="1" x14ac:dyDescent="0.2">
      <c r="A130" s="70" t="s">
        <v>310</v>
      </c>
      <c r="B130" s="8">
        <v>3649121</v>
      </c>
      <c r="C130" s="8">
        <v>1141374.1421700001</v>
      </c>
      <c r="D130" s="8">
        <v>8640.0900899999997</v>
      </c>
      <c r="E130" s="8">
        <f t="shared" si="53"/>
        <v>1150014.2322600002</v>
      </c>
      <c r="F130" s="8">
        <f>B130-E130</f>
        <v>2499106.76774</v>
      </c>
      <c r="G130" s="8">
        <f>B130-C130</f>
        <v>2507746.8578300001</v>
      </c>
      <c r="H130" s="7">
        <f t="shared" si="40"/>
        <v>31.514828701487296</v>
      </c>
    </row>
    <row r="131" spans="1:8" s="61" customFormat="1" ht="11.25" customHeight="1" x14ac:dyDescent="0.2">
      <c r="A131" s="66"/>
      <c r="B131" s="8"/>
      <c r="C131" s="8"/>
      <c r="D131" s="8"/>
      <c r="E131" s="8"/>
      <c r="F131" s="8"/>
      <c r="G131" s="8"/>
      <c r="H131" s="7"/>
    </row>
    <row r="132" spans="1:8" s="61" customFormat="1" ht="11.25" customHeight="1" x14ac:dyDescent="0.2">
      <c r="A132" s="71" t="s">
        <v>161</v>
      </c>
      <c r="B132" s="14">
        <f t="shared" ref="B132:G132" si="54">+B133+B141</f>
        <v>86548030.690739989</v>
      </c>
      <c r="C132" s="14">
        <f t="shared" ref="C132" si="55">+C133+C141</f>
        <v>79366692.614749998</v>
      </c>
      <c r="D132" s="14">
        <f t="shared" si="54"/>
        <v>1816515.8592699999</v>
      </c>
      <c r="E132" s="14">
        <f t="shared" si="54"/>
        <v>81183208.474020004</v>
      </c>
      <c r="F132" s="14">
        <f t="shared" si="54"/>
        <v>5364822.2167199887</v>
      </c>
      <c r="G132" s="14">
        <f t="shared" si="54"/>
        <v>7181338.0759899877</v>
      </c>
      <c r="H132" s="7">
        <f t="shared" ref="H132:H163" si="56">IFERROR(E132/B132*100,"")</f>
        <v>93.801335311845534</v>
      </c>
    </row>
    <row r="133" spans="1:8" s="61" customFormat="1" ht="22.5" customHeight="1" x14ac:dyDescent="0.2">
      <c r="A133" s="72" t="s">
        <v>162</v>
      </c>
      <c r="B133" s="73">
        <f t="shared" ref="B133" si="57">SUM(B134:B138)</f>
        <v>5452114.0999999996</v>
      </c>
      <c r="C133" s="73">
        <f t="shared" ref="C133" si="58">SUM(C134:C138)</f>
        <v>5238489.5362299997</v>
      </c>
      <c r="D133" s="73">
        <f t="shared" ref="D133:G133" si="59">SUM(D134:D138)</f>
        <v>35290.046070000004</v>
      </c>
      <c r="E133" s="73">
        <f t="shared" si="59"/>
        <v>5273779.5822999999</v>
      </c>
      <c r="F133" s="73">
        <f t="shared" si="59"/>
        <v>178334.51769999979</v>
      </c>
      <c r="G133" s="73">
        <f t="shared" si="59"/>
        <v>213624.5637699996</v>
      </c>
      <c r="H133" s="7">
        <f t="shared" si="56"/>
        <v>96.729075833170853</v>
      </c>
    </row>
    <row r="134" spans="1:8" s="61" customFormat="1" ht="11.25" customHeight="1" x14ac:dyDescent="0.2">
      <c r="A134" s="70" t="s">
        <v>163</v>
      </c>
      <c r="B134" s="8">
        <v>271498</v>
      </c>
      <c r="C134" s="8">
        <v>184214.25919000001</v>
      </c>
      <c r="D134" s="8">
        <v>1953.1392499999999</v>
      </c>
      <c r="E134" s="8">
        <f t="shared" ref="E134:E137" si="60">C134+D134</f>
        <v>186167.39844000002</v>
      </c>
      <c r="F134" s="8">
        <f t="shared" ref="F134:F140" si="61">B134-E134</f>
        <v>85330.601559999981</v>
      </c>
      <c r="G134" s="8">
        <f t="shared" ref="G134:G140" si="62">B134-C134</f>
        <v>87283.740809999988</v>
      </c>
      <c r="H134" s="7">
        <f t="shared" si="56"/>
        <v>68.57044929981069</v>
      </c>
    </row>
    <row r="135" spans="1:8" s="61" customFormat="1" ht="11.25" customHeight="1" x14ac:dyDescent="0.2">
      <c r="A135" s="70" t="s">
        <v>164</v>
      </c>
      <c r="B135" s="8">
        <v>501462.31799999997</v>
      </c>
      <c r="C135" s="8">
        <v>497075.87219000002</v>
      </c>
      <c r="D135" s="8">
        <v>3338.2982499999998</v>
      </c>
      <c r="E135" s="8">
        <f t="shared" si="60"/>
        <v>500414.17044000002</v>
      </c>
      <c r="F135" s="8">
        <f t="shared" si="61"/>
        <v>1048.147559999954</v>
      </c>
      <c r="G135" s="8">
        <f t="shared" si="62"/>
        <v>4386.4458099999465</v>
      </c>
      <c r="H135" s="7">
        <f t="shared" si="56"/>
        <v>99.790981790181092</v>
      </c>
    </row>
    <row r="136" spans="1:8" s="61" customFormat="1" ht="11.25" customHeight="1" x14ac:dyDescent="0.2">
      <c r="A136" s="70" t="s">
        <v>165</v>
      </c>
      <c r="B136" s="8">
        <v>44926.772000000004</v>
      </c>
      <c r="C136" s="8">
        <v>42717.564149999998</v>
      </c>
      <c r="D136" s="8">
        <v>34.641580000000005</v>
      </c>
      <c r="E136" s="8">
        <f t="shared" si="60"/>
        <v>42752.205730000001</v>
      </c>
      <c r="F136" s="8">
        <f t="shared" si="61"/>
        <v>2174.566270000003</v>
      </c>
      <c r="G136" s="8">
        <f t="shared" si="62"/>
        <v>2209.2078500000061</v>
      </c>
      <c r="H136" s="7">
        <f t="shared" si="56"/>
        <v>95.159754032628925</v>
      </c>
    </row>
    <row r="137" spans="1:8" s="61" customFormat="1" ht="11.4" x14ac:dyDescent="0.2">
      <c r="A137" s="70" t="s">
        <v>166</v>
      </c>
      <c r="B137" s="8">
        <v>457627.85399999993</v>
      </c>
      <c r="C137" s="8">
        <v>422837.73663999996</v>
      </c>
      <c r="D137" s="8">
        <v>2643.2971299999999</v>
      </c>
      <c r="E137" s="8">
        <f t="shared" si="60"/>
        <v>425481.03376999998</v>
      </c>
      <c r="F137" s="8">
        <f t="shared" si="61"/>
        <v>32146.820229999954</v>
      </c>
      <c r="G137" s="8">
        <f t="shared" si="62"/>
        <v>34790.117359999975</v>
      </c>
      <c r="H137" s="7">
        <f t="shared" si="56"/>
        <v>92.975335756114191</v>
      </c>
    </row>
    <row r="138" spans="1:8" s="61" customFormat="1" ht="11.25" customHeight="1" x14ac:dyDescent="0.2">
      <c r="A138" s="72" t="s">
        <v>167</v>
      </c>
      <c r="B138" s="74">
        <f>SUM(B139:B140)</f>
        <v>4176599.1559999995</v>
      </c>
      <c r="C138" s="74">
        <f t="shared" ref="C138" si="63">SUM(C139:C140)</f>
        <v>4091644.1040599998</v>
      </c>
      <c r="D138" s="74">
        <f>SUM(D139:D140)</f>
        <v>27320.669860000002</v>
      </c>
      <c r="E138" s="14">
        <f t="shared" ref="E138" si="64">SUM(C138:D138)</f>
        <v>4118964.7739199996</v>
      </c>
      <c r="F138" s="14">
        <f t="shared" si="61"/>
        <v>57634.382079999894</v>
      </c>
      <c r="G138" s="14">
        <f t="shared" si="62"/>
        <v>84955.051939999685</v>
      </c>
      <c r="H138" s="7">
        <f t="shared" si="56"/>
        <v>98.620064317227957</v>
      </c>
    </row>
    <row r="139" spans="1:8" s="61" customFormat="1" ht="11.25" customHeight="1" x14ac:dyDescent="0.2">
      <c r="A139" s="75" t="s">
        <v>167</v>
      </c>
      <c r="B139" s="8">
        <v>3522003.4559999998</v>
      </c>
      <c r="C139" s="8">
        <v>3472843.6831999999</v>
      </c>
      <c r="D139" s="8">
        <v>20351.88421</v>
      </c>
      <c r="E139" s="8">
        <f t="shared" ref="E139:E140" si="65">C139+D139</f>
        <v>3493195.5674099997</v>
      </c>
      <c r="F139" s="8">
        <f t="shared" si="61"/>
        <v>28807.888590000104</v>
      </c>
      <c r="G139" s="8">
        <f t="shared" si="62"/>
        <v>49159.772799999919</v>
      </c>
      <c r="H139" s="7">
        <f t="shared" si="56"/>
        <v>99.182059616070973</v>
      </c>
    </row>
    <row r="140" spans="1:8" s="61" customFormat="1" ht="11.25" customHeight="1" x14ac:dyDescent="0.2">
      <c r="A140" s="75" t="s">
        <v>168</v>
      </c>
      <c r="B140" s="8">
        <v>654595.69999999995</v>
      </c>
      <c r="C140" s="8">
        <v>618800.42086000007</v>
      </c>
      <c r="D140" s="8">
        <v>6968.7856500000007</v>
      </c>
      <c r="E140" s="8">
        <f t="shared" si="65"/>
        <v>625769.20651000005</v>
      </c>
      <c r="F140" s="8">
        <f t="shared" si="61"/>
        <v>28826.493489999906</v>
      </c>
      <c r="G140" s="8">
        <f t="shared" si="62"/>
        <v>35795.279139999882</v>
      </c>
      <c r="H140" s="7">
        <f t="shared" si="56"/>
        <v>95.596290429344421</v>
      </c>
    </row>
    <row r="141" spans="1:8" s="61" customFormat="1" ht="11.25" customHeight="1" x14ac:dyDescent="0.2">
      <c r="A141" s="72" t="s">
        <v>169</v>
      </c>
      <c r="B141" s="76">
        <f t="shared" ref="B141:G141" si="66">SUM(B142:B145)</f>
        <v>81095916.590739995</v>
      </c>
      <c r="C141" s="76">
        <f t="shared" ref="C141" si="67">SUM(C142:C145)</f>
        <v>74128203.07852</v>
      </c>
      <c r="D141" s="76">
        <f t="shared" ref="D141" si="68">SUM(D142:D145)</f>
        <v>1781225.8132</v>
      </c>
      <c r="E141" s="74">
        <f t="shared" si="66"/>
        <v>75909428.891720012</v>
      </c>
      <c r="F141" s="74">
        <f t="shared" si="66"/>
        <v>5186487.699019989</v>
      </c>
      <c r="G141" s="74">
        <f t="shared" si="66"/>
        <v>6967713.5122199878</v>
      </c>
      <c r="H141" s="7">
        <f t="shared" si="56"/>
        <v>93.604502030362141</v>
      </c>
    </row>
    <row r="142" spans="1:8" s="61" customFormat="1" ht="11.25" customHeight="1" x14ac:dyDescent="0.2">
      <c r="A142" s="75" t="s">
        <v>170</v>
      </c>
      <c r="B142" s="8">
        <v>31876799.497319996</v>
      </c>
      <c r="C142" s="8">
        <v>29243245.795580003</v>
      </c>
      <c r="D142" s="8">
        <v>397548.73781999998</v>
      </c>
      <c r="E142" s="8">
        <f t="shared" ref="E142:E144" si="69">C142+D142</f>
        <v>29640794.533400003</v>
      </c>
      <c r="F142" s="8">
        <f>B142-E142</f>
        <v>2236004.9639199935</v>
      </c>
      <c r="G142" s="8">
        <f>B142-C142</f>
        <v>2633553.7017399929</v>
      </c>
      <c r="H142" s="7">
        <f t="shared" si="56"/>
        <v>92.985478469668877</v>
      </c>
    </row>
    <row r="143" spans="1:8" s="61" customFormat="1" ht="11.25" customHeight="1" x14ac:dyDescent="0.2">
      <c r="A143" s="75" t="s">
        <v>171</v>
      </c>
      <c r="B143" s="8">
        <v>9997159.3009499982</v>
      </c>
      <c r="C143" s="8">
        <v>7916043.2127099987</v>
      </c>
      <c r="D143" s="8">
        <v>949206.75714</v>
      </c>
      <c r="E143" s="8">
        <f t="shared" si="69"/>
        <v>8865249.9698499981</v>
      </c>
      <c r="F143" s="8">
        <f>B143-E143</f>
        <v>1131909.3311000001</v>
      </c>
      <c r="G143" s="8">
        <f>B143-C143</f>
        <v>2081116.0882399995</v>
      </c>
      <c r="H143" s="7">
        <f t="shared" si="56"/>
        <v>88.677690361576637</v>
      </c>
    </row>
    <row r="144" spans="1:8" s="61" customFormat="1" ht="11.25" customHeight="1" x14ac:dyDescent="0.2">
      <c r="A144" s="75" t="s">
        <v>172</v>
      </c>
      <c r="B144" s="8">
        <v>10298561.505959999</v>
      </c>
      <c r="C144" s="8">
        <v>9247965.3932500016</v>
      </c>
      <c r="D144" s="8">
        <v>237660.94412</v>
      </c>
      <c r="E144" s="8">
        <f t="shared" si="69"/>
        <v>9485626.3373700008</v>
      </c>
      <c r="F144" s="8">
        <f>B144-E144</f>
        <v>812935.16858999804</v>
      </c>
      <c r="G144" s="8">
        <f>B144-C144</f>
        <v>1050596.1127099972</v>
      </c>
      <c r="H144" s="7">
        <f t="shared" si="56"/>
        <v>92.106323119791682</v>
      </c>
    </row>
    <row r="145" spans="1:8" s="61" customFormat="1" ht="22.5" customHeight="1" x14ac:dyDescent="0.2">
      <c r="A145" s="77" t="s">
        <v>173</v>
      </c>
      <c r="B145" s="11">
        <f t="shared" ref="B145:G145" si="70">SUM(B146)</f>
        <v>28923396.286510002</v>
      </c>
      <c r="C145" s="11">
        <f t="shared" si="70"/>
        <v>27720948.676980004</v>
      </c>
      <c r="D145" s="11">
        <f t="shared" si="70"/>
        <v>196809.37411999999</v>
      </c>
      <c r="E145" s="14">
        <f t="shared" si="70"/>
        <v>27917758.051100004</v>
      </c>
      <c r="F145" s="14">
        <f t="shared" si="70"/>
        <v>1005638.2354099974</v>
      </c>
      <c r="G145" s="14">
        <f t="shared" si="70"/>
        <v>1202447.6095299982</v>
      </c>
      <c r="H145" s="7">
        <f t="shared" si="56"/>
        <v>96.523097683797829</v>
      </c>
    </row>
    <row r="146" spans="1:8" s="61" customFormat="1" ht="11.25" customHeight="1" x14ac:dyDescent="0.2">
      <c r="A146" s="75" t="s">
        <v>174</v>
      </c>
      <c r="B146" s="8">
        <v>28923396.286510002</v>
      </c>
      <c r="C146" s="8">
        <v>27720948.676980004</v>
      </c>
      <c r="D146" s="8">
        <v>196809.37411999999</v>
      </c>
      <c r="E146" s="8">
        <f t="shared" ref="E146" si="71">C146+D146</f>
        <v>27917758.051100004</v>
      </c>
      <c r="F146" s="8">
        <f>B146-E146</f>
        <v>1005638.2354099974</v>
      </c>
      <c r="G146" s="8">
        <f>B146-C146</f>
        <v>1202447.6095299982</v>
      </c>
      <c r="H146" s="7">
        <f t="shared" si="56"/>
        <v>96.523097683797829</v>
      </c>
    </row>
    <row r="147" spans="1:8" s="61" customFormat="1" ht="11.25" customHeight="1" x14ac:dyDescent="0.2">
      <c r="A147" s="69"/>
      <c r="B147" s="10"/>
      <c r="C147" s="9"/>
      <c r="D147" s="10"/>
      <c r="E147" s="9"/>
      <c r="F147" s="9"/>
      <c r="G147" s="9"/>
      <c r="H147" s="7" t="str">
        <f t="shared" si="56"/>
        <v/>
      </c>
    </row>
    <row r="148" spans="1:8" s="61" customFormat="1" ht="11.25" customHeight="1" x14ac:dyDescent="0.2">
      <c r="A148" s="63" t="s">
        <v>175</v>
      </c>
      <c r="B148" s="8">
        <v>242513570.27700001</v>
      </c>
      <c r="C148" s="8">
        <v>176622273.89814997</v>
      </c>
      <c r="D148" s="8">
        <v>24225798.665960003</v>
      </c>
      <c r="E148" s="8">
        <f t="shared" ref="E148" si="72">C148+D148</f>
        <v>200848072.56410998</v>
      </c>
      <c r="F148" s="8">
        <f>B148-E148</f>
        <v>41665497.712890029</v>
      </c>
      <c r="G148" s="8">
        <f>B148-C148</f>
        <v>65891296.378850043</v>
      </c>
      <c r="H148" s="7">
        <f t="shared" si="56"/>
        <v>82.819312888223322</v>
      </c>
    </row>
    <row r="149" spans="1:8" s="61" customFormat="1" ht="11.25" customHeight="1" x14ac:dyDescent="0.2">
      <c r="A149" s="69"/>
      <c r="B149" s="8"/>
      <c r="C149" s="12"/>
      <c r="D149" s="8"/>
      <c r="E149" s="12"/>
      <c r="F149" s="12"/>
      <c r="G149" s="12"/>
      <c r="H149" s="7" t="str">
        <f t="shared" si="56"/>
        <v/>
      </c>
    </row>
    <row r="150" spans="1:8" s="61" customFormat="1" ht="11.25" customHeight="1" x14ac:dyDescent="0.2">
      <c r="A150" s="63" t="s">
        <v>176</v>
      </c>
      <c r="B150" s="14">
        <f t="shared" ref="B150:C150" si="73">SUM(B151:B169)</f>
        <v>9617819.2769999988</v>
      </c>
      <c r="C150" s="14">
        <f t="shared" si="73"/>
        <v>8654557.3986200001</v>
      </c>
      <c r="D150" s="14">
        <f t="shared" ref="D150:G150" si="74">SUM(D151:D169)</f>
        <v>135988.28278999994</v>
      </c>
      <c r="E150" s="14">
        <f t="shared" si="74"/>
        <v>8790545.6814099979</v>
      </c>
      <c r="F150" s="14">
        <f t="shared" si="74"/>
        <v>827273.59559000272</v>
      </c>
      <c r="G150" s="14">
        <f t="shared" si="74"/>
        <v>963261.87838000257</v>
      </c>
      <c r="H150" s="7">
        <f t="shared" si="56"/>
        <v>91.398532538781026</v>
      </c>
    </row>
    <row r="151" spans="1:8" s="61" customFormat="1" ht="11.25" customHeight="1" x14ac:dyDescent="0.2">
      <c r="A151" s="78" t="s">
        <v>177</v>
      </c>
      <c r="B151" s="8">
        <v>2173421.2420000006</v>
      </c>
      <c r="C151" s="8">
        <v>1624779.6731299988</v>
      </c>
      <c r="D151" s="8">
        <v>77235.942769999965</v>
      </c>
      <c r="E151" s="8">
        <f t="shared" ref="E151:E169" si="75">C151+D151</f>
        <v>1702015.6158999987</v>
      </c>
      <c r="F151" s="8">
        <f t="shared" ref="F151:F169" si="76">B151-E151</f>
        <v>471405.62610000186</v>
      </c>
      <c r="G151" s="8">
        <f t="shared" ref="G151:G169" si="77">B151-C151</f>
        <v>548641.56887000171</v>
      </c>
      <c r="H151" s="7">
        <f t="shared" si="56"/>
        <v>78.310434397603913</v>
      </c>
    </row>
    <row r="152" spans="1:8" s="61" customFormat="1" ht="11.25" customHeight="1" x14ac:dyDescent="0.2">
      <c r="A152" s="78" t="s">
        <v>178</v>
      </c>
      <c r="B152" s="8">
        <v>154886</v>
      </c>
      <c r="C152" s="8">
        <v>130753.98039</v>
      </c>
      <c r="D152" s="8">
        <v>106.61149</v>
      </c>
      <c r="E152" s="8">
        <f t="shared" si="75"/>
        <v>130860.59187999999</v>
      </c>
      <c r="F152" s="8">
        <f t="shared" si="76"/>
        <v>24025.408120000007</v>
      </c>
      <c r="G152" s="8">
        <f t="shared" si="77"/>
        <v>24132.019610000003</v>
      </c>
      <c r="H152" s="7">
        <f t="shared" si="56"/>
        <v>84.488328112289039</v>
      </c>
    </row>
    <row r="153" spans="1:8" s="61" customFormat="1" ht="11.25" customHeight="1" x14ac:dyDescent="0.2">
      <c r="A153" s="66" t="s">
        <v>179</v>
      </c>
      <c r="B153" s="8">
        <v>311148.77999999997</v>
      </c>
      <c r="C153" s="8">
        <v>274787.10420999996</v>
      </c>
      <c r="D153" s="8">
        <v>4688.4174000000003</v>
      </c>
      <c r="E153" s="8">
        <f t="shared" si="75"/>
        <v>279475.52160999994</v>
      </c>
      <c r="F153" s="8">
        <f t="shared" si="76"/>
        <v>31673.258390000032</v>
      </c>
      <c r="G153" s="8">
        <f t="shared" si="77"/>
        <v>36361.675790000008</v>
      </c>
      <c r="H153" s="7">
        <f t="shared" si="56"/>
        <v>89.820542317408396</v>
      </c>
    </row>
    <row r="154" spans="1:8" s="61" customFormat="1" ht="11.25" customHeight="1" x14ac:dyDescent="0.2">
      <c r="A154" s="66" t="s">
        <v>180</v>
      </c>
      <c r="B154" s="8">
        <v>69146.391999999993</v>
      </c>
      <c r="C154" s="8">
        <v>67554.915139999997</v>
      </c>
      <c r="D154" s="8">
        <v>9.3980400000000017</v>
      </c>
      <c r="E154" s="8">
        <f t="shared" si="75"/>
        <v>67564.313179999997</v>
      </c>
      <c r="F154" s="8">
        <f t="shared" si="76"/>
        <v>1582.0788199999952</v>
      </c>
      <c r="G154" s="8">
        <f t="shared" si="77"/>
        <v>1591.4768599999952</v>
      </c>
      <c r="H154" s="7">
        <f t="shared" si="56"/>
        <v>97.711986447535836</v>
      </c>
    </row>
    <row r="155" spans="1:8" s="61" customFormat="1" ht="11.25" customHeight="1" x14ac:dyDescent="0.2">
      <c r="A155" s="66" t="s">
        <v>181</v>
      </c>
      <c r="B155" s="8">
        <v>127090.00000000001</v>
      </c>
      <c r="C155" s="8">
        <v>112460.18652</v>
      </c>
      <c r="D155" s="8">
        <v>1524.6105500000001</v>
      </c>
      <c r="E155" s="8">
        <f t="shared" si="75"/>
        <v>113984.79707</v>
      </c>
      <c r="F155" s="8">
        <f t="shared" si="76"/>
        <v>13105.202930000014</v>
      </c>
      <c r="G155" s="8">
        <f t="shared" si="77"/>
        <v>14629.813480000012</v>
      </c>
      <c r="H155" s="7">
        <f t="shared" si="56"/>
        <v>89.688250114092355</v>
      </c>
    </row>
    <row r="156" spans="1:8" s="61" customFormat="1" ht="11.25" customHeight="1" x14ac:dyDescent="0.2">
      <c r="A156" s="66" t="s">
        <v>182</v>
      </c>
      <c r="B156" s="8">
        <v>77980.992999999988</v>
      </c>
      <c r="C156" s="8">
        <v>77724.90552</v>
      </c>
      <c r="D156" s="8">
        <v>253.36774</v>
      </c>
      <c r="E156" s="8">
        <f t="shared" si="75"/>
        <v>77978.273260000002</v>
      </c>
      <c r="F156" s="8">
        <f t="shared" si="76"/>
        <v>2.7197399999859044</v>
      </c>
      <c r="G156" s="8">
        <f t="shared" si="77"/>
        <v>256.08747999998741</v>
      </c>
      <c r="H156" s="7">
        <f t="shared" si="56"/>
        <v>99.996512303966185</v>
      </c>
    </row>
    <row r="157" spans="1:8" s="61" customFormat="1" ht="11.25" customHeight="1" x14ac:dyDescent="0.2">
      <c r="A157" s="66" t="s">
        <v>183</v>
      </c>
      <c r="B157" s="8">
        <v>28213.351000000002</v>
      </c>
      <c r="C157" s="8">
        <v>22161.888219999997</v>
      </c>
      <c r="D157" s="8">
        <v>526.97001</v>
      </c>
      <c r="E157" s="8">
        <f t="shared" si="75"/>
        <v>22688.858229999998</v>
      </c>
      <c r="F157" s="8">
        <f t="shared" si="76"/>
        <v>5524.4927700000044</v>
      </c>
      <c r="G157" s="8">
        <f t="shared" si="77"/>
        <v>6051.4627800000053</v>
      </c>
      <c r="H157" s="7">
        <f t="shared" si="56"/>
        <v>80.418870590735565</v>
      </c>
    </row>
    <row r="158" spans="1:8" s="61" customFormat="1" ht="11.25" customHeight="1" x14ac:dyDescent="0.2">
      <c r="A158" s="78" t="s">
        <v>184</v>
      </c>
      <c r="B158" s="8">
        <v>58809.175999999999</v>
      </c>
      <c r="C158" s="8">
        <v>45026.602079999997</v>
      </c>
      <c r="D158" s="8">
        <v>0</v>
      </c>
      <c r="E158" s="8">
        <f t="shared" si="75"/>
        <v>45026.602079999997</v>
      </c>
      <c r="F158" s="8">
        <f t="shared" si="76"/>
        <v>13782.573920000003</v>
      </c>
      <c r="G158" s="8">
        <f t="shared" si="77"/>
        <v>13782.573920000003</v>
      </c>
      <c r="H158" s="7">
        <f t="shared" si="56"/>
        <v>76.563905741512173</v>
      </c>
    </row>
    <row r="159" spans="1:8" s="61" customFormat="1" ht="11.25" customHeight="1" x14ac:dyDescent="0.2">
      <c r="A159" s="66" t="s">
        <v>185</v>
      </c>
      <c r="B159" s="8">
        <v>360960.63099999999</v>
      </c>
      <c r="C159" s="8">
        <v>355943.84850999998</v>
      </c>
      <c r="D159" s="8">
        <v>4968.8238700000002</v>
      </c>
      <c r="E159" s="8">
        <f t="shared" si="75"/>
        <v>360912.67238</v>
      </c>
      <c r="F159" s="8">
        <f t="shared" si="76"/>
        <v>47.958619999990333</v>
      </c>
      <c r="G159" s="8">
        <f t="shared" si="77"/>
        <v>5016.7824900000123</v>
      </c>
      <c r="H159" s="7">
        <f t="shared" si="56"/>
        <v>99.986713614759836</v>
      </c>
    </row>
    <row r="160" spans="1:8" s="61" customFormat="1" ht="11.25" customHeight="1" x14ac:dyDescent="0.2">
      <c r="A160" s="66" t="s">
        <v>186</v>
      </c>
      <c r="B160" s="8">
        <v>597945</v>
      </c>
      <c r="C160" s="8">
        <v>590968.31585000001</v>
      </c>
      <c r="D160" s="8">
        <v>6563.7651900000001</v>
      </c>
      <c r="E160" s="8">
        <f t="shared" si="75"/>
        <v>597532.08103999996</v>
      </c>
      <c r="F160" s="8">
        <f t="shared" si="76"/>
        <v>412.91896000003908</v>
      </c>
      <c r="G160" s="8">
        <f t="shared" si="77"/>
        <v>6976.6841499999864</v>
      </c>
      <c r="H160" s="7">
        <f t="shared" si="56"/>
        <v>99.930943655352905</v>
      </c>
    </row>
    <row r="161" spans="1:8" s="61" customFormat="1" ht="11.25" customHeight="1" x14ac:dyDescent="0.2">
      <c r="A161" s="66" t="s">
        <v>187</v>
      </c>
      <c r="B161" s="8">
        <v>307093.54100000003</v>
      </c>
      <c r="C161" s="8">
        <v>229162.99436000001</v>
      </c>
      <c r="D161" s="8">
        <v>3368.2815299999997</v>
      </c>
      <c r="E161" s="8">
        <f t="shared" si="75"/>
        <v>232531.27589000002</v>
      </c>
      <c r="F161" s="8">
        <f t="shared" si="76"/>
        <v>74562.265110000008</v>
      </c>
      <c r="G161" s="8">
        <f t="shared" si="77"/>
        <v>77930.546640000015</v>
      </c>
      <c r="H161" s="7">
        <f t="shared" si="56"/>
        <v>75.720015189117902</v>
      </c>
    </row>
    <row r="162" spans="1:8" s="61" customFormat="1" ht="11.25" customHeight="1" x14ac:dyDescent="0.2">
      <c r="A162" s="66" t="s">
        <v>188</v>
      </c>
      <c r="B162" s="8">
        <v>305149.98300000001</v>
      </c>
      <c r="C162" s="8">
        <v>236253.17763999998</v>
      </c>
      <c r="D162" s="8">
        <v>4784.8888099999995</v>
      </c>
      <c r="E162" s="8">
        <f t="shared" si="75"/>
        <v>241038.06644999998</v>
      </c>
      <c r="F162" s="8">
        <f t="shared" si="76"/>
        <v>64111.916550000024</v>
      </c>
      <c r="G162" s="8">
        <f t="shared" si="77"/>
        <v>68896.805360000028</v>
      </c>
      <c r="H162" s="7">
        <f t="shared" si="56"/>
        <v>78.990031092349753</v>
      </c>
    </row>
    <row r="163" spans="1:8" s="61" customFormat="1" ht="11.25" customHeight="1" x14ac:dyDescent="0.2">
      <c r="A163" s="66" t="s">
        <v>189</v>
      </c>
      <c r="B163" s="8">
        <v>140830.65</v>
      </c>
      <c r="C163" s="8">
        <v>140119.75128</v>
      </c>
      <c r="D163" s="8">
        <v>522.42983000000004</v>
      </c>
      <c r="E163" s="8">
        <f t="shared" si="75"/>
        <v>140642.18111</v>
      </c>
      <c r="F163" s="8">
        <f t="shared" si="76"/>
        <v>188.46888999998919</v>
      </c>
      <c r="G163" s="8">
        <f t="shared" si="77"/>
        <v>710.89871999999741</v>
      </c>
      <c r="H163" s="7">
        <f t="shared" si="56"/>
        <v>99.866173386262162</v>
      </c>
    </row>
    <row r="164" spans="1:8" s="61" customFormat="1" ht="11.25" customHeight="1" x14ac:dyDescent="0.2">
      <c r="A164" s="66" t="s">
        <v>190</v>
      </c>
      <c r="B164" s="8">
        <v>144654.35799999998</v>
      </c>
      <c r="C164" s="8">
        <v>139580.23920999997</v>
      </c>
      <c r="D164" s="8">
        <v>3194.6616800000002</v>
      </c>
      <c r="E164" s="8">
        <f t="shared" si="75"/>
        <v>142774.90088999996</v>
      </c>
      <c r="F164" s="8">
        <f t="shared" si="76"/>
        <v>1879.4571100000176</v>
      </c>
      <c r="G164" s="8">
        <f t="shared" si="77"/>
        <v>5074.1187900000077</v>
      </c>
      <c r="H164" s="7">
        <f t="shared" ref="H164:H195" si="78">IFERROR(E164/B164*100,"")</f>
        <v>98.700725552976408</v>
      </c>
    </row>
    <row r="165" spans="1:8" s="61" customFormat="1" ht="11.25" customHeight="1" x14ac:dyDescent="0.2">
      <c r="A165" s="66" t="s">
        <v>191</v>
      </c>
      <c r="B165" s="8">
        <v>929325.35699999996</v>
      </c>
      <c r="C165" s="8">
        <v>786216.5899299999</v>
      </c>
      <c r="D165" s="8">
        <v>26130.546119999999</v>
      </c>
      <c r="E165" s="8">
        <f t="shared" si="75"/>
        <v>812347.13604999986</v>
      </c>
      <c r="F165" s="8">
        <f t="shared" si="76"/>
        <v>116978.2209500001</v>
      </c>
      <c r="G165" s="8">
        <f t="shared" si="77"/>
        <v>143108.76707000006</v>
      </c>
      <c r="H165" s="7">
        <f t="shared" si="78"/>
        <v>87.412565462797318</v>
      </c>
    </row>
    <row r="166" spans="1:8" s="61" customFormat="1" ht="11.25" customHeight="1" x14ac:dyDescent="0.2">
      <c r="A166" s="66" t="s">
        <v>192</v>
      </c>
      <c r="B166" s="8">
        <v>37788</v>
      </c>
      <c r="C166" s="8">
        <v>35965.782780000001</v>
      </c>
      <c r="D166" s="8">
        <v>777.06316000000004</v>
      </c>
      <c r="E166" s="8">
        <f t="shared" si="75"/>
        <v>36742.845939999999</v>
      </c>
      <c r="F166" s="8">
        <f t="shared" si="76"/>
        <v>1045.1540600000008</v>
      </c>
      <c r="G166" s="8">
        <f t="shared" si="77"/>
        <v>1822.2172199999986</v>
      </c>
      <c r="H166" s="7">
        <f t="shared" si="78"/>
        <v>97.234164126177632</v>
      </c>
    </row>
    <row r="167" spans="1:8" s="61" customFormat="1" ht="11.25" customHeight="1" x14ac:dyDescent="0.2">
      <c r="A167" s="66" t="s">
        <v>193</v>
      </c>
      <c r="B167" s="8">
        <v>3707532.0000000005</v>
      </c>
      <c r="C167" s="8">
        <v>3704207.4812399996</v>
      </c>
      <c r="D167" s="8">
        <v>104.16484</v>
      </c>
      <c r="E167" s="8">
        <f t="shared" si="75"/>
        <v>3704311.6460799999</v>
      </c>
      <c r="F167" s="8">
        <f t="shared" si="76"/>
        <v>3220.3539200006053</v>
      </c>
      <c r="G167" s="8">
        <f t="shared" si="77"/>
        <v>3324.5187600008212</v>
      </c>
      <c r="H167" s="7">
        <f t="shared" si="78"/>
        <v>99.913140225896896</v>
      </c>
    </row>
    <row r="168" spans="1:8" s="61" customFormat="1" ht="11.25" customHeight="1" x14ac:dyDescent="0.2">
      <c r="A168" s="66" t="s">
        <v>194</v>
      </c>
      <c r="B168" s="8">
        <v>30732.131000000001</v>
      </c>
      <c r="C168" s="8">
        <v>29220.82661</v>
      </c>
      <c r="D168" s="8">
        <v>1019.15058</v>
      </c>
      <c r="E168" s="8">
        <f t="shared" si="75"/>
        <v>30239.977190000001</v>
      </c>
      <c r="F168" s="8">
        <f t="shared" si="76"/>
        <v>492.15380999999979</v>
      </c>
      <c r="G168" s="8">
        <f t="shared" si="77"/>
        <v>1511.3043900000011</v>
      </c>
      <c r="H168" s="7">
        <f t="shared" si="78"/>
        <v>98.398569204328851</v>
      </c>
    </row>
    <row r="169" spans="1:8" s="61" customFormat="1" ht="11.25" customHeight="1" x14ac:dyDescent="0.2">
      <c r="A169" s="66" t="s">
        <v>195</v>
      </c>
      <c r="B169" s="8">
        <v>55111.692000000003</v>
      </c>
      <c r="C169" s="8">
        <v>51669.135999999999</v>
      </c>
      <c r="D169" s="8">
        <v>209.18917999999999</v>
      </c>
      <c r="E169" s="8">
        <f t="shared" si="75"/>
        <v>51878.32518</v>
      </c>
      <c r="F169" s="8">
        <f t="shared" si="76"/>
        <v>3233.3668200000029</v>
      </c>
      <c r="G169" s="8">
        <f t="shared" si="77"/>
        <v>3442.5560000000041</v>
      </c>
      <c r="H169" s="7">
        <f t="shared" si="78"/>
        <v>94.133065593413463</v>
      </c>
    </row>
    <row r="170" spans="1:8" s="61" customFormat="1" ht="11.25" customHeight="1" x14ac:dyDescent="0.2">
      <c r="A170" s="69"/>
      <c r="B170" s="8"/>
      <c r="C170" s="12"/>
      <c r="D170" s="8"/>
      <c r="E170" s="12"/>
      <c r="F170" s="12"/>
      <c r="G170" s="12"/>
      <c r="H170" s="7" t="str">
        <f t="shared" si="78"/>
        <v/>
      </c>
    </row>
    <row r="171" spans="1:8" s="61" customFormat="1" ht="11.25" customHeight="1" x14ac:dyDescent="0.2">
      <c r="A171" s="63" t="s">
        <v>196</v>
      </c>
      <c r="B171" s="14">
        <f t="shared" ref="B171:C171" si="79">SUM(B172:B179)</f>
        <v>53610453.527000003</v>
      </c>
      <c r="C171" s="14">
        <f t="shared" si="79"/>
        <v>35144415.587959997</v>
      </c>
      <c r="D171" s="14">
        <f t="shared" ref="D171:G171" si="80">SUM(D172:D179)</f>
        <v>1398860.9746699997</v>
      </c>
      <c r="E171" s="14">
        <f t="shared" si="80"/>
        <v>36543276.56262999</v>
      </c>
      <c r="F171" s="14">
        <f t="shared" si="80"/>
        <v>17067176.964370001</v>
      </c>
      <c r="G171" s="14">
        <f t="shared" si="80"/>
        <v>18466037.939040001</v>
      </c>
      <c r="H171" s="7">
        <f t="shared" si="78"/>
        <v>68.164460769252003</v>
      </c>
    </row>
    <row r="172" spans="1:8" s="61" customFormat="1" ht="11.25" customHeight="1" x14ac:dyDescent="0.2">
      <c r="A172" s="66" t="s">
        <v>79</v>
      </c>
      <c r="B172" s="8">
        <v>52828721</v>
      </c>
      <c r="C172" s="8">
        <v>34524830.040309995</v>
      </c>
      <c r="D172" s="8">
        <v>1389698.8887499997</v>
      </c>
      <c r="E172" s="8">
        <f t="shared" ref="E172:E179" si="81">C172+D172</f>
        <v>35914528.929059997</v>
      </c>
      <c r="F172" s="8">
        <f t="shared" ref="F172:F179" si="82">B172-E172</f>
        <v>16914192.070940003</v>
      </c>
      <c r="G172" s="8">
        <f t="shared" ref="G172:G179" si="83">B172-C172</f>
        <v>18303890.959690005</v>
      </c>
      <c r="H172" s="7">
        <f t="shared" si="78"/>
        <v>67.982961255223259</v>
      </c>
    </row>
    <row r="173" spans="1:8" s="61" customFormat="1" ht="11.25" customHeight="1" x14ac:dyDescent="0.2">
      <c r="A173" s="66" t="s">
        <v>197</v>
      </c>
      <c r="B173" s="8">
        <v>44993.636000000006</v>
      </c>
      <c r="C173" s="8">
        <v>40635.781750000002</v>
      </c>
      <c r="D173" s="8">
        <v>31.49879</v>
      </c>
      <c r="E173" s="8">
        <f t="shared" si="81"/>
        <v>40667.28054</v>
      </c>
      <c r="F173" s="8">
        <f t="shared" si="82"/>
        <v>4326.3554600000061</v>
      </c>
      <c r="G173" s="8">
        <f t="shared" si="83"/>
        <v>4357.854250000004</v>
      </c>
      <c r="H173" s="7">
        <f t="shared" si="78"/>
        <v>90.38451691256958</v>
      </c>
    </row>
    <row r="174" spans="1:8" s="61" customFormat="1" ht="11.25" customHeight="1" x14ac:dyDescent="0.2">
      <c r="A174" s="66" t="s">
        <v>311</v>
      </c>
      <c r="B174" s="8">
        <v>104418.97900000001</v>
      </c>
      <c r="C174" s="8">
        <v>76670.577989999991</v>
      </c>
      <c r="D174" s="8">
        <v>949.17975999999999</v>
      </c>
      <c r="E174" s="8">
        <f t="shared" si="81"/>
        <v>77619.75774999999</v>
      </c>
      <c r="F174" s="8">
        <f t="shared" si="82"/>
        <v>26799.221250000017</v>
      </c>
      <c r="G174" s="8">
        <f t="shared" si="83"/>
        <v>27748.401010000016</v>
      </c>
      <c r="H174" s="7">
        <f t="shared" si="78"/>
        <v>74.334913531380138</v>
      </c>
    </row>
    <row r="175" spans="1:8" s="61" customFormat="1" ht="11.25" customHeight="1" x14ac:dyDescent="0.2">
      <c r="A175" s="66" t="s">
        <v>198</v>
      </c>
      <c r="B175" s="8">
        <v>17182</v>
      </c>
      <c r="C175" s="8">
        <v>15288.73719</v>
      </c>
      <c r="D175" s="8">
        <v>922.30313000000001</v>
      </c>
      <c r="E175" s="8">
        <f t="shared" si="81"/>
        <v>16211.04032</v>
      </c>
      <c r="F175" s="8">
        <f t="shared" si="82"/>
        <v>970.95967999999993</v>
      </c>
      <c r="G175" s="8">
        <f t="shared" si="83"/>
        <v>1893.2628100000002</v>
      </c>
      <c r="H175" s="7">
        <f t="shared" si="78"/>
        <v>94.348971714585034</v>
      </c>
    </row>
    <row r="176" spans="1:8" s="61" customFormat="1" ht="11.25" customHeight="1" x14ac:dyDescent="0.2">
      <c r="A176" s="66" t="s">
        <v>199</v>
      </c>
      <c r="B176" s="8">
        <v>39519</v>
      </c>
      <c r="C176" s="8">
        <v>31348.155739999998</v>
      </c>
      <c r="D176" s="8">
        <v>1.9128800000000001</v>
      </c>
      <c r="E176" s="8">
        <f t="shared" si="81"/>
        <v>31350.068619999998</v>
      </c>
      <c r="F176" s="8">
        <f t="shared" si="82"/>
        <v>8168.9313800000018</v>
      </c>
      <c r="G176" s="8">
        <f t="shared" si="83"/>
        <v>8170.8442600000017</v>
      </c>
      <c r="H176" s="7">
        <f t="shared" si="78"/>
        <v>79.329104025911576</v>
      </c>
    </row>
    <row r="177" spans="1:8" s="61" customFormat="1" ht="11.25" customHeight="1" x14ac:dyDescent="0.2">
      <c r="A177" s="66" t="s">
        <v>200</v>
      </c>
      <c r="B177" s="8">
        <v>80270</v>
      </c>
      <c r="C177" s="8">
        <v>46485.8508</v>
      </c>
      <c r="D177" s="8">
        <v>787.73943000000008</v>
      </c>
      <c r="E177" s="8">
        <f t="shared" si="81"/>
        <v>47273.590230000002</v>
      </c>
      <c r="F177" s="8">
        <f t="shared" si="82"/>
        <v>32996.409769999998</v>
      </c>
      <c r="G177" s="8">
        <f t="shared" si="83"/>
        <v>33784.1492</v>
      </c>
      <c r="H177" s="7">
        <f t="shared" si="78"/>
        <v>58.893223159337239</v>
      </c>
    </row>
    <row r="178" spans="1:8" s="61" customFormat="1" ht="11.25" customHeight="1" x14ac:dyDescent="0.2">
      <c r="A178" s="66" t="s">
        <v>201</v>
      </c>
      <c r="B178" s="8">
        <v>438197.57499999995</v>
      </c>
      <c r="C178" s="8">
        <v>354839.85848000011</v>
      </c>
      <c r="D178" s="8">
        <v>3899.8369699999998</v>
      </c>
      <c r="E178" s="8">
        <f t="shared" si="81"/>
        <v>358739.69545000012</v>
      </c>
      <c r="F178" s="8">
        <f t="shared" si="82"/>
        <v>79457.879549999838</v>
      </c>
      <c r="G178" s="8">
        <f t="shared" si="83"/>
        <v>83357.716519999842</v>
      </c>
      <c r="H178" s="7">
        <f t="shared" si="78"/>
        <v>81.867111074268308</v>
      </c>
    </row>
    <row r="179" spans="1:8" s="61" customFormat="1" ht="11.25" customHeight="1" x14ac:dyDescent="0.2">
      <c r="A179" s="66" t="s">
        <v>202</v>
      </c>
      <c r="B179" s="8">
        <v>57151.337</v>
      </c>
      <c r="C179" s="8">
        <v>54316.585700000003</v>
      </c>
      <c r="D179" s="8">
        <v>2569.6149599999999</v>
      </c>
      <c r="E179" s="8">
        <f t="shared" si="81"/>
        <v>56886.200660000002</v>
      </c>
      <c r="F179" s="8">
        <f t="shared" si="82"/>
        <v>265.13633999999729</v>
      </c>
      <c r="G179" s="8">
        <f t="shared" si="83"/>
        <v>2834.7512999999963</v>
      </c>
      <c r="H179" s="7">
        <f t="shared" si="78"/>
        <v>99.536080249531182</v>
      </c>
    </row>
    <row r="180" spans="1:8" s="61" customFormat="1" ht="11.25" customHeight="1" x14ac:dyDescent="0.2">
      <c r="A180" s="69"/>
      <c r="B180" s="10"/>
      <c r="C180" s="9"/>
      <c r="D180" s="10"/>
      <c r="E180" s="9"/>
      <c r="F180" s="9"/>
      <c r="G180" s="9"/>
      <c r="H180" s="7" t="str">
        <f t="shared" si="78"/>
        <v/>
      </c>
    </row>
    <row r="181" spans="1:8" s="61" customFormat="1" ht="11.25" customHeight="1" x14ac:dyDescent="0.2">
      <c r="A181" s="63" t="s">
        <v>203</v>
      </c>
      <c r="B181" s="14">
        <f t="shared" ref="B181:C181" si="84">SUM(B182:B184)</f>
        <v>885439.11899999995</v>
      </c>
      <c r="C181" s="14">
        <f t="shared" si="84"/>
        <v>717908.87422</v>
      </c>
      <c r="D181" s="14">
        <f t="shared" ref="D181:G181" si="85">SUM(D182:D184)</f>
        <v>24860.95132</v>
      </c>
      <c r="E181" s="14">
        <f t="shared" si="85"/>
        <v>742769.82553999999</v>
      </c>
      <c r="F181" s="14">
        <f t="shared" si="85"/>
        <v>142669.29345999996</v>
      </c>
      <c r="G181" s="14">
        <f t="shared" si="85"/>
        <v>167530.24477999992</v>
      </c>
      <c r="H181" s="7">
        <f t="shared" si="78"/>
        <v>83.887170738387042</v>
      </c>
    </row>
    <row r="182" spans="1:8" s="61" customFormat="1" ht="11.25" customHeight="1" x14ac:dyDescent="0.2">
      <c r="A182" s="66" t="s">
        <v>177</v>
      </c>
      <c r="B182" s="8">
        <v>785146.74399999995</v>
      </c>
      <c r="C182" s="8">
        <v>642713.43752000004</v>
      </c>
      <c r="D182" s="8">
        <v>22928.364750000001</v>
      </c>
      <c r="E182" s="8">
        <f t="shared" ref="E182:E185" si="86">C182+D182</f>
        <v>665641.80226999999</v>
      </c>
      <c r="F182" s="8">
        <f>B182-E182</f>
        <v>119504.94172999996</v>
      </c>
      <c r="G182" s="8">
        <f>B182-C182</f>
        <v>142433.30647999991</v>
      </c>
      <c r="H182" s="7">
        <f t="shared" si="78"/>
        <v>84.779285828637413</v>
      </c>
    </row>
    <row r="183" spans="1:8" s="61" customFormat="1" ht="11.4" customHeight="1" x14ac:dyDescent="0.2">
      <c r="A183" s="66" t="s">
        <v>204</v>
      </c>
      <c r="B183" s="8">
        <v>33533.937999999995</v>
      </c>
      <c r="C183" s="8">
        <v>20170.807089999998</v>
      </c>
      <c r="D183" s="8">
        <v>493.97755999999998</v>
      </c>
      <c r="E183" s="8">
        <f t="shared" si="86"/>
        <v>20664.784649999998</v>
      </c>
      <c r="F183" s="8">
        <f>B183-E183</f>
        <v>12869.153349999997</v>
      </c>
      <c r="G183" s="8">
        <f>B183-C183</f>
        <v>13363.130909999996</v>
      </c>
      <c r="H183" s="7">
        <f t="shared" si="78"/>
        <v>61.623495129024221</v>
      </c>
    </row>
    <row r="184" spans="1:8" s="61" customFormat="1" ht="11.25" customHeight="1" x14ac:dyDescent="0.2">
      <c r="A184" s="66" t="s">
        <v>205</v>
      </c>
      <c r="B184" s="8">
        <v>66758.436999999991</v>
      </c>
      <c r="C184" s="8">
        <v>55024.629609999996</v>
      </c>
      <c r="D184" s="8">
        <v>1438.6090099999999</v>
      </c>
      <c r="E184" s="8">
        <f t="shared" si="86"/>
        <v>56463.238619999996</v>
      </c>
      <c r="F184" s="8">
        <f>B184-E184</f>
        <v>10295.198379999994</v>
      </c>
      <c r="G184" s="8">
        <f>B184-C184</f>
        <v>11733.807389999994</v>
      </c>
      <c r="H184" s="7">
        <f t="shared" si="78"/>
        <v>84.578431067821441</v>
      </c>
    </row>
    <row r="185" spans="1:8" s="61" customFormat="1" ht="11.25" customHeight="1" x14ac:dyDescent="0.2">
      <c r="A185" s="70" t="s">
        <v>312</v>
      </c>
      <c r="B185" s="8">
        <v>0</v>
      </c>
      <c r="C185" s="8">
        <v>0</v>
      </c>
      <c r="D185" s="8">
        <v>0</v>
      </c>
      <c r="E185" s="8">
        <f t="shared" si="86"/>
        <v>0</v>
      </c>
      <c r="F185" s="8">
        <f>B185-E185</f>
        <v>0</v>
      </c>
      <c r="G185" s="8">
        <f>B185-C185</f>
        <v>0</v>
      </c>
      <c r="H185" s="7" t="str">
        <f t="shared" si="78"/>
        <v/>
      </c>
    </row>
    <row r="186" spans="1:8" s="61" customFormat="1" ht="11.25" customHeight="1" x14ac:dyDescent="0.2">
      <c r="A186" s="69" t="s">
        <v>206</v>
      </c>
      <c r="B186" s="9"/>
      <c r="C186" s="9"/>
      <c r="D186" s="9"/>
      <c r="E186" s="9"/>
      <c r="F186" s="9"/>
      <c r="G186" s="9"/>
      <c r="H186" s="7" t="str">
        <f t="shared" si="78"/>
        <v/>
      </c>
    </row>
    <row r="187" spans="1:8" s="61" customFormat="1" ht="11.25" customHeight="1" x14ac:dyDescent="0.2">
      <c r="A187" s="63" t="s">
        <v>207</v>
      </c>
      <c r="B187" s="11">
        <f>SUM(B188:B193)</f>
        <v>2089546.1043699994</v>
      </c>
      <c r="C187" s="11">
        <f t="shared" ref="C187" si="87">SUM(C188:C193)</f>
        <v>1905485.1298500001</v>
      </c>
      <c r="D187" s="11">
        <f>SUM(D188:D193)</f>
        <v>58170.804730000003</v>
      </c>
      <c r="E187" s="14">
        <f>SUM(E188:E193)</f>
        <v>1963655.9345800001</v>
      </c>
      <c r="F187" s="14">
        <f>SUM(F188:F193)</f>
        <v>125890.16978999924</v>
      </c>
      <c r="G187" s="14">
        <f>SUM(G188:G193)</f>
        <v>184060.97451999932</v>
      </c>
      <c r="H187" s="7">
        <f t="shared" si="78"/>
        <v>93.975238472761276</v>
      </c>
    </row>
    <row r="188" spans="1:8" s="61" customFormat="1" ht="11.25" customHeight="1" x14ac:dyDescent="0.2">
      <c r="A188" s="66" t="s">
        <v>177</v>
      </c>
      <c r="B188" s="8">
        <v>1633628.6503699995</v>
      </c>
      <c r="C188" s="8">
        <v>1502268.4744500001</v>
      </c>
      <c r="D188" s="8">
        <v>52431.632290000009</v>
      </c>
      <c r="E188" s="8">
        <f t="shared" ref="E188:E193" si="88">C188+D188</f>
        <v>1554700.1067400002</v>
      </c>
      <c r="F188" s="8">
        <f t="shared" ref="F188:F193" si="89">B188-E188</f>
        <v>78928.543629999273</v>
      </c>
      <c r="G188" s="8">
        <f t="shared" ref="G188:G193" si="90">B188-C188</f>
        <v>131360.17591999937</v>
      </c>
      <c r="H188" s="7">
        <f t="shared" si="78"/>
        <v>95.16851374930755</v>
      </c>
    </row>
    <row r="189" spans="1:8" s="61" customFormat="1" ht="11.25" customHeight="1" x14ac:dyDescent="0.2">
      <c r="A189" s="66" t="s">
        <v>208</v>
      </c>
      <c r="B189" s="8">
        <v>102572.24399999998</v>
      </c>
      <c r="C189" s="8">
        <v>98669.218030000004</v>
      </c>
      <c r="D189" s="8">
        <v>2164.0896899999998</v>
      </c>
      <c r="E189" s="8">
        <f t="shared" si="88"/>
        <v>100833.30772</v>
      </c>
      <c r="F189" s="8">
        <f t="shared" si="89"/>
        <v>1738.9362799999799</v>
      </c>
      <c r="G189" s="8">
        <f t="shared" si="90"/>
        <v>3903.0259699999733</v>
      </c>
      <c r="H189" s="7">
        <f t="shared" si="78"/>
        <v>98.304671700465107</v>
      </c>
    </row>
    <row r="190" spans="1:8" s="61" customFormat="1" ht="11.25" customHeight="1" x14ac:dyDescent="0.2">
      <c r="A190" s="66" t="s">
        <v>209</v>
      </c>
      <c r="B190" s="8">
        <v>21840.724000000002</v>
      </c>
      <c r="C190" s="8">
        <v>17219.549329999998</v>
      </c>
      <c r="D190" s="8">
        <v>186.94108</v>
      </c>
      <c r="E190" s="8">
        <f t="shared" si="88"/>
        <v>17406.490409999999</v>
      </c>
      <c r="F190" s="8">
        <f t="shared" si="89"/>
        <v>4434.2335900000035</v>
      </c>
      <c r="G190" s="8">
        <f t="shared" si="90"/>
        <v>4621.174670000004</v>
      </c>
      <c r="H190" s="7">
        <f t="shared" si="78"/>
        <v>79.697405681240213</v>
      </c>
    </row>
    <row r="191" spans="1:8" s="61" customFormat="1" ht="11.25" customHeight="1" x14ac:dyDescent="0.2">
      <c r="A191" s="66" t="s">
        <v>210</v>
      </c>
      <c r="B191" s="8">
        <v>39598.868999999999</v>
      </c>
      <c r="C191" s="8">
        <v>39569.501429999997</v>
      </c>
      <c r="D191" s="8">
        <v>0</v>
      </c>
      <c r="E191" s="8">
        <f t="shared" si="88"/>
        <v>39569.501429999997</v>
      </c>
      <c r="F191" s="8">
        <f t="shared" si="89"/>
        <v>29.367570000002161</v>
      </c>
      <c r="G191" s="8">
        <f t="shared" si="90"/>
        <v>29.367570000002161</v>
      </c>
      <c r="H191" s="7">
        <f t="shared" si="78"/>
        <v>99.925837351566784</v>
      </c>
    </row>
    <row r="192" spans="1:8" s="61" customFormat="1" ht="11.25" customHeight="1" x14ac:dyDescent="0.2">
      <c r="A192" s="66" t="s">
        <v>211</v>
      </c>
      <c r="B192" s="8">
        <v>41746.228999999999</v>
      </c>
      <c r="C192" s="8">
        <v>34674.9041</v>
      </c>
      <c r="D192" s="8">
        <v>34.794290000000004</v>
      </c>
      <c r="E192" s="8">
        <f t="shared" si="88"/>
        <v>34709.698389999998</v>
      </c>
      <c r="F192" s="8">
        <f t="shared" si="89"/>
        <v>7036.5306100000016</v>
      </c>
      <c r="G192" s="8">
        <f t="shared" si="90"/>
        <v>7071.3248999999996</v>
      </c>
      <c r="H192" s="7">
        <f t="shared" si="78"/>
        <v>83.144512022870373</v>
      </c>
    </row>
    <row r="193" spans="1:8" s="61" customFormat="1" ht="11.4" x14ac:dyDescent="0.2">
      <c r="A193" s="66" t="s">
        <v>212</v>
      </c>
      <c r="B193" s="8">
        <v>250159.38799999998</v>
      </c>
      <c r="C193" s="8">
        <v>213083.48251</v>
      </c>
      <c r="D193" s="8">
        <v>3353.3473799999997</v>
      </c>
      <c r="E193" s="8">
        <f t="shared" si="88"/>
        <v>216436.82988999999</v>
      </c>
      <c r="F193" s="8">
        <f t="shared" si="89"/>
        <v>33722.558109999984</v>
      </c>
      <c r="G193" s="8">
        <f t="shared" si="90"/>
        <v>37075.905489999976</v>
      </c>
      <c r="H193" s="7">
        <f t="shared" si="78"/>
        <v>86.519571230322967</v>
      </c>
    </row>
    <row r="194" spans="1:8" s="61" customFormat="1" ht="11.4" x14ac:dyDescent="0.2">
      <c r="A194" s="69"/>
      <c r="B194" s="9"/>
      <c r="C194" s="9"/>
      <c r="D194" s="9"/>
      <c r="E194" s="9"/>
      <c r="F194" s="9"/>
      <c r="G194" s="9"/>
      <c r="H194" s="7" t="str">
        <f t="shared" si="78"/>
        <v/>
      </c>
    </row>
    <row r="195" spans="1:8" s="61" customFormat="1" ht="11.25" customHeight="1" x14ac:dyDescent="0.2">
      <c r="A195" s="63" t="s">
        <v>213</v>
      </c>
      <c r="B195" s="15">
        <f t="shared" ref="B195:C195" si="91">SUM(B196:B202)</f>
        <v>28443312.191000003</v>
      </c>
      <c r="C195" s="15">
        <f t="shared" si="91"/>
        <v>17300942.993310004</v>
      </c>
      <c r="D195" s="15">
        <f t="shared" ref="D195:G195" si="92">SUM(D196:D202)</f>
        <v>602127.14995000011</v>
      </c>
      <c r="E195" s="79">
        <f t="shared" si="92"/>
        <v>17903070.143260002</v>
      </c>
      <c r="F195" s="79">
        <f t="shared" si="92"/>
        <v>10540242.047739999</v>
      </c>
      <c r="G195" s="79">
        <f t="shared" si="92"/>
        <v>11142369.197689999</v>
      </c>
      <c r="H195" s="7">
        <f t="shared" si="78"/>
        <v>62.94298646739486</v>
      </c>
    </row>
    <row r="196" spans="1:8" s="61" customFormat="1" ht="11.25" customHeight="1" x14ac:dyDescent="0.2">
      <c r="A196" s="66" t="s">
        <v>177</v>
      </c>
      <c r="B196" s="8">
        <v>21315415.288000003</v>
      </c>
      <c r="C196" s="8">
        <v>10742743.370490003</v>
      </c>
      <c r="D196" s="8">
        <v>585447.35503000009</v>
      </c>
      <c r="E196" s="8">
        <f t="shared" ref="E196:E202" si="93">C196+D196</f>
        <v>11328190.725520004</v>
      </c>
      <c r="F196" s="8">
        <f t="shared" ref="F196:F202" si="94">B196-E196</f>
        <v>9987224.5624799989</v>
      </c>
      <c r="G196" s="8">
        <f t="shared" ref="G196:G202" si="95">B196-C196</f>
        <v>10572671.917509999</v>
      </c>
      <c r="H196" s="7">
        <f t="shared" ref="H196:H227" si="96">IFERROR(E196/B196*100,"")</f>
        <v>53.145531402794042</v>
      </c>
    </row>
    <row r="197" spans="1:8" s="61" customFormat="1" ht="11.25" customHeight="1" x14ac:dyDescent="0.2">
      <c r="A197" s="66" t="s">
        <v>214</v>
      </c>
      <c r="B197" s="8">
        <v>70252.157000000007</v>
      </c>
      <c r="C197" s="8">
        <v>60103.577119999994</v>
      </c>
      <c r="D197" s="8">
        <v>1809.5311000000002</v>
      </c>
      <c r="E197" s="8">
        <f t="shared" si="93"/>
        <v>61913.108219999995</v>
      </c>
      <c r="F197" s="8">
        <f t="shared" si="94"/>
        <v>8339.0487800000119</v>
      </c>
      <c r="G197" s="8">
        <f t="shared" si="95"/>
        <v>10148.579880000012</v>
      </c>
      <c r="H197" s="7">
        <f t="shared" si="96"/>
        <v>88.129832397886361</v>
      </c>
    </row>
    <row r="198" spans="1:8" s="61" customFormat="1" ht="11.25" customHeight="1" x14ac:dyDescent="0.2">
      <c r="A198" s="66" t="s">
        <v>215</v>
      </c>
      <c r="B198" s="8">
        <v>293361.93199999991</v>
      </c>
      <c r="C198" s="8">
        <v>245328.57845999999</v>
      </c>
      <c r="D198" s="8">
        <v>2652.4749200000001</v>
      </c>
      <c r="E198" s="8">
        <f t="shared" si="93"/>
        <v>247981.05338</v>
      </c>
      <c r="F198" s="8">
        <f t="shared" si="94"/>
        <v>45380.878619999916</v>
      </c>
      <c r="G198" s="8">
        <f t="shared" si="95"/>
        <v>48033.353539999924</v>
      </c>
      <c r="H198" s="7">
        <f t="shared" si="96"/>
        <v>84.530754106159918</v>
      </c>
    </row>
    <row r="199" spans="1:8" s="61" customFormat="1" ht="11.25" customHeight="1" x14ac:dyDescent="0.2">
      <c r="A199" s="66" t="s">
        <v>216</v>
      </c>
      <c r="B199" s="8">
        <v>11009</v>
      </c>
      <c r="C199" s="8">
        <v>8236.71774</v>
      </c>
      <c r="D199" s="8">
        <v>40.575019999999995</v>
      </c>
      <c r="E199" s="8">
        <f t="shared" si="93"/>
        <v>8277.2927600000003</v>
      </c>
      <c r="F199" s="8">
        <f t="shared" si="94"/>
        <v>2731.7072399999997</v>
      </c>
      <c r="G199" s="8">
        <f t="shared" si="95"/>
        <v>2772.28226</v>
      </c>
      <c r="H199" s="7">
        <f t="shared" si="96"/>
        <v>75.186599691161788</v>
      </c>
    </row>
    <row r="200" spans="1:8" s="61" customFormat="1" ht="11.25" customHeight="1" x14ac:dyDescent="0.2">
      <c r="A200" s="66" t="s">
        <v>217</v>
      </c>
      <c r="B200" s="8">
        <v>299536.08999999997</v>
      </c>
      <c r="C200" s="8">
        <v>271495.86466000002</v>
      </c>
      <c r="D200" s="8">
        <v>5922.9772800000001</v>
      </c>
      <c r="E200" s="8">
        <f t="shared" si="93"/>
        <v>277418.84194000001</v>
      </c>
      <c r="F200" s="8">
        <f t="shared" si="94"/>
        <v>22117.248059999954</v>
      </c>
      <c r="G200" s="8">
        <f t="shared" si="95"/>
        <v>28040.225339999946</v>
      </c>
      <c r="H200" s="7">
        <f t="shared" si="96"/>
        <v>92.6161658650215</v>
      </c>
    </row>
    <row r="201" spans="1:8" s="61" customFormat="1" ht="11.25" customHeight="1" x14ac:dyDescent="0.2">
      <c r="A201" s="66" t="s">
        <v>218</v>
      </c>
      <c r="B201" s="8">
        <v>6443357.7240000004</v>
      </c>
      <c r="C201" s="8">
        <v>5963505.6057399986</v>
      </c>
      <c r="D201" s="8">
        <v>6142.1509000000005</v>
      </c>
      <c r="E201" s="8">
        <f t="shared" si="93"/>
        <v>5969647.7566399984</v>
      </c>
      <c r="F201" s="8">
        <f t="shared" si="94"/>
        <v>473709.96736000199</v>
      </c>
      <c r="G201" s="8">
        <f t="shared" si="95"/>
        <v>479852.11826000176</v>
      </c>
      <c r="H201" s="7">
        <f t="shared" si="96"/>
        <v>92.64808834692596</v>
      </c>
    </row>
    <row r="202" spans="1:8" s="61" customFormat="1" ht="11.25" customHeight="1" x14ac:dyDescent="0.2">
      <c r="A202" s="66" t="s">
        <v>219</v>
      </c>
      <c r="B202" s="8">
        <v>10380</v>
      </c>
      <c r="C202" s="8">
        <v>9529.2790999999997</v>
      </c>
      <c r="D202" s="8">
        <v>112.0857</v>
      </c>
      <c r="E202" s="8">
        <f t="shared" si="93"/>
        <v>9641.3647999999994</v>
      </c>
      <c r="F202" s="8">
        <f t="shared" si="94"/>
        <v>738.63520000000062</v>
      </c>
      <c r="G202" s="8">
        <f t="shared" si="95"/>
        <v>850.72090000000026</v>
      </c>
      <c r="H202" s="7">
        <f t="shared" si="96"/>
        <v>92.884053949903659</v>
      </c>
    </row>
    <row r="203" spans="1:8" s="61" customFormat="1" ht="11.25" customHeight="1" x14ac:dyDescent="0.2">
      <c r="A203" s="69"/>
      <c r="B203" s="9"/>
      <c r="C203" s="9"/>
      <c r="D203" s="9"/>
      <c r="E203" s="9"/>
      <c r="F203" s="9"/>
      <c r="G203" s="9"/>
      <c r="H203" s="7" t="str">
        <f t="shared" si="96"/>
        <v/>
      </c>
    </row>
    <row r="204" spans="1:8" s="61" customFormat="1" ht="11.25" customHeight="1" x14ac:dyDescent="0.2">
      <c r="A204" s="63" t="s">
        <v>220</v>
      </c>
      <c r="B204" s="16">
        <f>SUM(B205:B211)</f>
        <v>3466458.5289999992</v>
      </c>
      <c r="C204" s="16">
        <f t="shared" ref="C204" si="97">SUM(C205:C211)</f>
        <v>3144268.9343999992</v>
      </c>
      <c r="D204" s="16">
        <f>SUM(D205:D211)</f>
        <v>109928.25203999999</v>
      </c>
      <c r="E204" s="16">
        <f t="shared" ref="E204:G204" si="98">SUM(E205:E211)</f>
        <v>3254197.1864399998</v>
      </c>
      <c r="F204" s="16">
        <f t="shared" si="98"/>
        <v>212261.34255999955</v>
      </c>
      <c r="G204" s="16">
        <f t="shared" si="98"/>
        <v>322189.59459999972</v>
      </c>
      <c r="H204" s="7">
        <f t="shared" si="96"/>
        <v>93.876709016298761</v>
      </c>
    </row>
    <row r="205" spans="1:8" s="61" customFormat="1" ht="11.25" customHeight="1" x14ac:dyDescent="0.2">
      <c r="A205" s="66" t="s">
        <v>177</v>
      </c>
      <c r="B205" s="8">
        <v>601740.89799999958</v>
      </c>
      <c r="C205" s="8">
        <v>449455.22625999944</v>
      </c>
      <c r="D205" s="8">
        <v>12459.842619999972</v>
      </c>
      <c r="E205" s="8">
        <f t="shared" ref="E205:E211" si="99">C205+D205</f>
        <v>461915.06887999939</v>
      </c>
      <c r="F205" s="8">
        <f t="shared" ref="F205:F211" si="100">B205-E205</f>
        <v>139825.82912000018</v>
      </c>
      <c r="G205" s="8">
        <f t="shared" ref="G205:G211" si="101">B205-C205</f>
        <v>152285.67174000014</v>
      </c>
      <c r="H205" s="7">
        <f t="shared" si="96"/>
        <v>76.763116885566873</v>
      </c>
    </row>
    <row r="206" spans="1:8" s="61" customFormat="1" ht="11.25" customHeight="1" x14ac:dyDescent="0.2">
      <c r="A206" s="66" t="s">
        <v>221</v>
      </c>
      <c r="B206" s="8">
        <v>9124.9999999999982</v>
      </c>
      <c r="C206" s="8">
        <v>7512.6105199999993</v>
      </c>
      <c r="D206" s="8">
        <v>646.84124999999995</v>
      </c>
      <c r="E206" s="8">
        <f t="shared" si="99"/>
        <v>8159.4517699999997</v>
      </c>
      <c r="F206" s="8">
        <f t="shared" si="100"/>
        <v>965.54822999999851</v>
      </c>
      <c r="G206" s="8">
        <f t="shared" si="101"/>
        <v>1612.3894799999989</v>
      </c>
      <c r="H206" s="7">
        <f t="shared" si="96"/>
        <v>89.418649534246583</v>
      </c>
    </row>
    <row r="207" spans="1:8" s="61" customFormat="1" ht="11.25" customHeight="1" x14ac:dyDescent="0.2">
      <c r="A207" s="66" t="s">
        <v>222</v>
      </c>
      <c r="B207" s="8">
        <v>64039.130000000005</v>
      </c>
      <c r="C207" s="8">
        <v>62369.154049999997</v>
      </c>
      <c r="D207" s="8">
        <v>260.62963999999999</v>
      </c>
      <c r="E207" s="8">
        <f t="shared" si="99"/>
        <v>62629.783689999997</v>
      </c>
      <c r="F207" s="8">
        <f t="shared" si="100"/>
        <v>1409.3463100000081</v>
      </c>
      <c r="G207" s="8">
        <f t="shared" si="101"/>
        <v>1669.9759500000073</v>
      </c>
      <c r="H207" s="7">
        <f t="shared" si="96"/>
        <v>97.799241947852806</v>
      </c>
    </row>
    <row r="208" spans="1:8" s="61" customFormat="1" ht="11.25" customHeight="1" x14ac:dyDescent="0.2">
      <c r="A208" s="66" t="s">
        <v>223</v>
      </c>
      <c r="B208" s="8">
        <v>23490.331999999999</v>
      </c>
      <c r="C208" s="8">
        <v>19206.574570000001</v>
      </c>
      <c r="D208" s="8">
        <v>148.15201000000002</v>
      </c>
      <c r="E208" s="8">
        <f t="shared" si="99"/>
        <v>19354.726580000002</v>
      </c>
      <c r="F208" s="8">
        <f t="shared" si="100"/>
        <v>4135.6054199999962</v>
      </c>
      <c r="G208" s="8">
        <f t="shared" si="101"/>
        <v>4283.7574299999978</v>
      </c>
      <c r="H208" s="7">
        <f t="shared" si="96"/>
        <v>82.394436059907548</v>
      </c>
    </row>
    <row r="209" spans="1:8" s="61" customFormat="1" ht="11.25" customHeight="1" x14ac:dyDescent="0.2">
      <c r="A209" s="66" t="s">
        <v>224</v>
      </c>
      <c r="B209" s="8">
        <v>25976</v>
      </c>
      <c r="C209" s="8">
        <v>24212.055829999998</v>
      </c>
      <c r="D209" s="8">
        <v>1318.9373400000002</v>
      </c>
      <c r="E209" s="8">
        <f t="shared" si="99"/>
        <v>25530.993169999998</v>
      </c>
      <c r="F209" s="8">
        <f t="shared" si="100"/>
        <v>445.00683000000208</v>
      </c>
      <c r="G209" s="8">
        <f t="shared" si="101"/>
        <v>1763.9441700000025</v>
      </c>
      <c r="H209" s="7">
        <f t="shared" si="96"/>
        <v>98.286853903603316</v>
      </c>
    </row>
    <row r="210" spans="1:8" s="61" customFormat="1" ht="11.25" customHeight="1" x14ac:dyDescent="0.2">
      <c r="A210" s="66" t="s">
        <v>225</v>
      </c>
      <c r="B210" s="8">
        <v>2578886.9699999997</v>
      </c>
      <c r="C210" s="8">
        <v>2442689.2654300001</v>
      </c>
      <c r="D210" s="8">
        <v>92106.795040000026</v>
      </c>
      <c r="E210" s="8">
        <f t="shared" si="99"/>
        <v>2534796.0604700004</v>
      </c>
      <c r="F210" s="8">
        <f t="shared" si="100"/>
        <v>44090.909529999364</v>
      </c>
      <c r="G210" s="8">
        <f t="shared" si="101"/>
        <v>136197.70456999959</v>
      </c>
      <c r="H210" s="7">
        <f t="shared" si="96"/>
        <v>98.290312447078705</v>
      </c>
    </row>
    <row r="211" spans="1:8" s="61" customFormat="1" ht="11.25" customHeight="1" x14ac:dyDescent="0.2">
      <c r="A211" s="66" t="s">
        <v>226</v>
      </c>
      <c r="B211" s="8">
        <v>163200.19899999999</v>
      </c>
      <c r="C211" s="8">
        <v>138824.04774000001</v>
      </c>
      <c r="D211" s="8">
        <v>2987.0541399999997</v>
      </c>
      <c r="E211" s="8">
        <f t="shared" si="99"/>
        <v>141811.10188</v>
      </c>
      <c r="F211" s="8">
        <f t="shared" si="100"/>
        <v>21389.097119999991</v>
      </c>
      <c r="G211" s="8">
        <f t="shared" si="101"/>
        <v>24376.151259999984</v>
      </c>
      <c r="H211" s="7">
        <f t="shared" si="96"/>
        <v>86.893951569262498</v>
      </c>
    </row>
    <row r="212" spans="1:8" s="61" customFormat="1" ht="11.25" customHeight="1" x14ac:dyDescent="0.2">
      <c r="A212" s="69"/>
      <c r="B212" s="9"/>
      <c r="C212" s="9"/>
      <c r="D212" s="9"/>
      <c r="E212" s="9"/>
      <c r="F212" s="9"/>
      <c r="G212" s="9"/>
      <c r="H212" s="7" t="str">
        <f t="shared" si="96"/>
        <v/>
      </c>
    </row>
    <row r="213" spans="1:8" s="61" customFormat="1" ht="11.25" customHeight="1" x14ac:dyDescent="0.2">
      <c r="A213" s="63" t="s">
        <v>313</v>
      </c>
      <c r="B213" s="15">
        <f>SUM(B214:B217)</f>
        <v>324251</v>
      </c>
      <c r="C213" s="15">
        <f t="shared" ref="C213:G213" si="102">SUM(C214:C217)</f>
        <v>304952.04496999999</v>
      </c>
      <c r="D213" s="15">
        <f>SUM(D214:D217)</f>
        <v>5275.9374699999998</v>
      </c>
      <c r="E213" s="15">
        <f t="shared" si="102"/>
        <v>310227.98243999999</v>
      </c>
      <c r="F213" s="15">
        <f t="shared" si="102"/>
        <v>14023.017559999957</v>
      </c>
      <c r="G213" s="15">
        <f t="shared" si="102"/>
        <v>19298.955029999954</v>
      </c>
      <c r="H213" s="7">
        <f t="shared" si="96"/>
        <v>95.675258500359277</v>
      </c>
    </row>
    <row r="214" spans="1:8" s="61" customFormat="1" ht="11.25" customHeight="1" x14ac:dyDescent="0.2">
      <c r="A214" s="66" t="s">
        <v>314</v>
      </c>
      <c r="B214" s="8">
        <v>145918.99999999997</v>
      </c>
      <c r="C214" s="8">
        <v>128419.89174000004</v>
      </c>
      <c r="D214" s="8">
        <v>4397.1085199999998</v>
      </c>
      <c r="E214" s="8">
        <f t="shared" ref="E214:E217" si="103">C214+D214</f>
        <v>132817.00026000003</v>
      </c>
      <c r="F214" s="8">
        <f>B214-E214</f>
        <v>13101.999739999941</v>
      </c>
      <c r="G214" s="8">
        <f>B214-C214</f>
        <v>17499.108259999935</v>
      </c>
      <c r="H214" s="7">
        <f t="shared" si="96"/>
        <v>91.021046100919051</v>
      </c>
    </row>
    <row r="215" spans="1:8" s="61" customFormat="1" ht="11.25" customHeight="1" x14ac:dyDescent="0.2">
      <c r="A215" s="66" t="s">
        <v>227</v>
      </c>
      <c r="B215" s="8">
        <v>138088</v>
      </c>
      <c r="C215" s="8">
        <v>138057.51765999998</v>
      </c>
      <c r="D215" s="8">
        <v>29.794930000000001</v>
      </c>
      <c r="E215" s="8">
        <f t="shared" si="103"/>
        <v>138087.31258999999</v>
      </c>
      <c r="F215" s="8">
        <f>B215-E215</f>
        <v>0.68741000001318753</v>
      </c>
      <c r="G215" s="8">
        <f>B215-C215</f>
        <v>30.482340000016848</v>
      </c>
      <c r="H215" s="7">
        <f t="shared" si="96"/>
        <v>99.999502194252926</v>
      </c>
    </row>
    <row r="216" spans="1:8" s="61" customFormat="1" ht="11.25" customHeight="1" x14ac:dyDescent="0.2">
      <c r="A216" s="66" t="s">
        <v>315</v>
      </c>
      <c r="B216" s="8">
        <v>0</v>
      </c>
      <c r="C216" s="8">
        <v>0</v>
      </c>
      <c r="D216" s="8">
        <v>0</v>
      </c>
      <c r="E216" s="8">
        <f t="shared" si="103"/>
        <v>0</v>
      </c>
      <c r="F216" s="8">
        <f>B216-E216</f>
        <v>0</v>
      </c>
      <c r="G216" s="8">
        <f>B216-C216</f>
        <v>0</v>
      </c>
      <c r="H216" s="7" t="str">
        <f t="shared" si="96"/>
        <v/>
      </c>
    </row>
    <row r="217" spans="1:8" s="61" customFormat="1" ht="11.25" customHeight="1" x14ac:dyDescent="0.2">
      <c r="A217" s="66" t="s">
        <v>228</v>
      </c>
      <c r="B217" s="8">
        <v>40244</v>
      </c>
      <c r="C217" s="8">
        <v>38474.635569999999</v>
      </c>
      <c r="D217" s="8">
        <v>849.03402000000006</v>
      </c>
      <c r="E217" s="8">
        <f t="shared" si="103"/>
        <v>39323.669589999998</v>
      </c>
      <c r="F217" s="8">
        <f>B217-E217</f>
        <v>920.3304100000023</v>
      </c>
      <c r="G217" s="8">
        <f>B217-C217</f>
        <v>1769.3644300000014</v>
      </c>
      <c r="H217" s="7">
        <f t="shared" si="96"/>
        <v>97.713123919093519</v>
      </c>
    </row>
    <row r="218" spans="1:8" s="61" customFormat="1" ht="11.25" customHeight="1" x14ac:dyDescent="0.2">
      <c r="A218" s="69"/>
      <c r="B218" s="8"/>
      <c r="C218" s="12"/>
      <c r="D218" s="8"/>
      <c r="E218" s="12"/>
      <c r="F218" s="12"/>
      <c r="G218" s="12"/>
      <c r="H218" s="7" t="str">
        <f t="shared" si="96"/>
        <v/>
      </c>
    </row>
    <row r="219" spans="1:8" s="61" customFormat="1" ht="11.25" customHeight="1" x14ac:dyDescent="0.2">
      <c r="A219" s="63" t="s">
        <v>230</v>
      </c>
      <c r="B219" s="16">
        <f>SUM(B220:B232)+SUM(B237:B251)</f>
        <v>10493844.15546</v>
      </c>
      <c r="C219" s="16">
        <f t="shared" ref="C219:G219" si="104">SUM(C220:C232)+SUM(C237:C251)</f>
        <v>7870681.0070600007</v>
      </c>
      <c r="D219" s="16">
        <f t="shared" si="104"/>
        <v>194422.36699999997</v>
      </c>
      <c r="E219" s="16">
        <f t="shared" si="104"/>
        <v>8065103.3740600012</v>
      </c>
      <c r="F219" s="16">
        <f t="shared" si="104"/>
        <v>2428740.7814000016</v>
      </c>
      <c r="G219" s="16">
        <f t="shared" si="104"/>
        <v>2623163.1484000022</v>
      </c>
      <c r="H219" s="7">
        <f t="shared" si="96"/>
        <v>76.855566507185898</v>
      </c>
    </row>
    <row r="220" spans="1:8" s="61" customFormat="1" ht="11.25" customHeight="1" x14ac:dyDescent="0.2">
      <c r="A220" s="66" t="s">
        <v>231</v>
      </c>
      <c r="B220" s="8">
        <v>81680</v>
      </c>
      <c r="C220" s="8">
        <v>55270.29795</v>
      </c>
      <c r="D220" s="8">
        <v>95.179679999999991</v>
      </c>
      <c r="E220" s="8">
        <f t="shared" ref="E220:E231" si="105">C220+D220</f>
        <v>55365.477630000001</v>
      </c>
      <c r="F220" s="8">
        <f t="shared" ref="F220:F231" si="106">B220-E220</f>
        <v>26314.522369999999</v>
      </c>
      <c r="G220" s="8">
        <f t="shared" ref="G220:G231" si="107">B220-C220</f>
        <v>26409.70205</v>
      </c>
      <c r="H220" s="7">
        <f t="shared" si="96"/>
        <v>67.783395727228211</v>
      </c>
    </row>
    <row r="221" spans="1:8" s="61" customFormat="1" ht="11.25" customHeight="1" x14ac:dyDescent="0.2">
      <c r="A221" s="66" t="s">
        <v>232</v>
      </c>
      <c r="B221" s="8">
        <v>40105.471999999994</v>
      </c>
      <c r="C221" s="8">
        <v>37309.713739999999</v>
      </c>
      <c r="D221" s="8">
        <v>279.00274999999999</v>
      </c>
      <c r="E221" s="8">
        <f t="shared" si="105"/>
        <v>37588.716489999999</v>
      </c>
      <c r="F221" s="8">
        <f t="shared" si="106"/>
        <v>2516.7555099999954</v>
      </c>
      <c r="G221" s="8">
        <f t="shared" si="107"/>
        <v>2795.7582599999951</v>
      </c>
      <c r="H221" s="7">
        <f t="shared" si="96"/>
        <v>93.724658046662569</v>
      </c>
    </row>
    <row r="222" spans="1:8" s="61" customFormat="1" ht="11.25" customHeight="1" x14ac:dyDescent="0.2">
      <c r="A222" s="66" t="s">
        <v>233</v>
      </c>
      <c r="B222" s="8">
        <v>50777</v>
      </c>
      <c r="C222" s="8">
        <v>30423.203329999997</v>
      </c>
      <c r="D222" s="8">
        <v>3503.6950200000001</v>
      </c>
      <c r="E222" s="8">
        <f t="shared" si="105"/>
        <v>33926.898349999996</v>
      </c>
      <c r="F222" s="8">
        <f t="shared" si="106"/>
        <v>16850.101650000004</v>
      </c>
      <c r="G222" s="8">
        <f t="shared" si="107"/>
        <v>20353.796670000003</v>
      </c>
      <c r="H222" s="7">
        <f t="shared" si="96"/>
        <v>66.815484077436622</v>
      </c>
    </row>
    <row r="223" spans="1:8" s="61" customFormat="1" ht="11.25" customHeight="1" x14ac:dyDescent="0.2">
      <c r="A223" s="66" t="s">
        <v>234</v>
      </c>
      <c r="B223" s="8">
        <v>3952042.1234600013</v>
      </c>
      <c r="C223" s="8">
        <v>3031270.7645</v>
      </c>
      <c r="D223" s="8">
        <v>69625.03750999998</v>
      </c>
      <c r="E223" s="8">
        <f t="shared" si="105"/>
        <v>3100895.8020100002</v>
      </c>
      <c r="F223" s="8">
        <f t="shared" si="106"/>
        <v>851146.32145000109</v>
      </c>
      <c r="G223" s="8">
        <f t="shared" si="107"/>
        <v>920771.35896000126</v>
      </c>
      <c r="H223" s="7">
        <f t="shared" si="96"/>
        <v>78.463126281032032</v>
      </c>
    </row>
    <row r="224" spans="1:8" s="61" customFormat="1" ht="11.25" customHeight="1" x14ac:dyDescent="0.2">
      <c r="A224" s="66" t="s">
        <v>235</v>
      </c>
      <c r="B224" s="8">
        <v>21003.542000000001</v>
      </c>
      <c r="C224" s="8">
        <v>19333.876479999999</v>
      </c>
      <c r="D224" s="8">
        <v>80.442679999999996</v>
      </c>
      <c r="E224" s="8">
        <f t="shared" si="105"/>
        <v>19414.319159999999</v>
      </c>
      <c r="F224" s="8">
        <f t="shared" si="106"/>
        <v>1589.2228400000022</v>
      </c>
      <c r="G224" s="8">
        <f t="shared" si="107"/>
        <v>1669.6655200000023</v>
      </c>
      <c r="H224" s="7">
        <f t="shared" si="96"/>
        <v>92.433548398646266</v>
      </c>
    </row>
    <row r="225" spans="1:8" s="61" customFormat="1" ht="11.25" customHeight="1" x14ac:dyDescent="0.2">
      <c r="A225" s="66" t="s">
        <v>236</v>
      </c>
      <c r="B225" s="8">
        <v>78192.092999999993</v>
      </c>
      <c r="C225" s="8">
        <v>78191.055299999993</v>
      </c>
      <c r="D225" s="8">
        <v>0</v>
      </c>
      <c r="E225" s="8">
        <f t="shared" si="105"/>
        <v>78191.055299999993</v>
      </c>
      <c r="F225" s="8">
        <f t="shared" si="106"/>
        <v>1.0377000000007683</v>
      </c>
      <c r="G225" s="8">
        <f t="shared" si="107"/>
        <v>1.0377000000007683</v>
      </c>
      <c r="H225" s="7">
        <f t="shared" si="96"/>
        <v>99.998672883714718</v>
      </c>
    </row>
    <row r="226" spans="1:8" s="61" customFormat="1" ht="11.25" customHeight="1" x14ac:dyDescent="0.2">
      <c r="A226" s="66" t="s">
        <v>237</v>
      </c>
      <c r="B226" s="8">
        <v>239637.09099999999</v>
      </c>
      <c r="C226" s="8">
        <v>161195.31417</v>
      </c>
      <c r="D226" s="8">
        <v>770.99900000000002</v>
      </c>
      <c r="E226" s="8">
        <f t="shared" si="105"/>
        <v>161966.31317000001</v>
      </c>
      <c r="F226" s="8">
        <f t="shared" si="106"/>
        <v>77670.777829999977</v>
      </c>
      <c r="G226" s="8">
        <f t="shared" si="107"/>
        <v>78441.776829999988</v>
      </c>
      <c r="H226" s="7">
        <f t="shared" si="96"/>
        <v>67.588165293660666</v>
      </c>
    </row>
    <row r="227" spans="1:8" s="61" customFormat="1" ht="11.25" customHeight="1" x14ac:dyDescent="0.2">
      <c r="A227" s="66" t="s">
        <v>238</v>
      </c>
      <c r="B227" s="8">
        <v>102437.39</v>
      </c>
      <c r="C227" s="8">
        <v>55988.696790000002</v>
      </c>
      <c r="D227" s="8">
        <v>6102.66219</v>
      </c>
      <c r="E227" s="8">
        <f t="shared" si="105"/>
        <v>62091.358980000005</v>
      </c>
      <c r="F227" s="8">
        <f t="shared" si="106"/>
        <v>40346.031019999995</v>
      </c>
      <c r="G227" s="8">
        <f t="shared" si="107"/>
        <v>46448.693209999998</v>
      </c>
      <c r="H227" s="7">
        <f t="shared" si="96"/>
        <v>60.613960371305829</v>
      </c>
    </row>
    <row r="228" spans="1:8" s="61" customFormat="1" ht="11.25" customHeight="1" x14ac:dyDescent="0.2">
      <c r="A228" s="66" t="s">
        <v>239</v>
      </c>
      <c r="B228" s="8">
        <v>44532.552000000003</v>
      </c>
      <c r="C228" s="8">
        <v>32626.68621</v>
      </c>
      <c r="D228" s="8">
        <v>2409.8472999999999</v>
      </c>
      <c r="E228" s="8">
        <f t="shared" si="105"/>
        <v>35036.533510000001</v>
      </c>
      <c r="F228" s="8">
        <f t="shared" si="106"/>
        <v>9496.0184900000022</v>
      </c>
      <c r="G228" s="8">
        <f t="shared" si="107"/>
        <v>11905.865790000003</v>
      </c>
      <c r="H228" s="7">
        <f t="shared" ref="H228:H259" si="108">IFERROR(E228/B228*100,"")</f>
        <v>78.676231063515061</v>
      </c>
    </row>
    <row r="229" spans="1:8" s="61" customFormat="1" ht="11.25" customHeight="1" x14ac:dyDescent="0.2">
      <c r="A229" s="66" t="s">
        <v>240</v>
      </c>
      <c r="B229" s="8">
        <v>71379</v>
      </c>
      <c r="C229" s="8">
        <v>55341.775580000001</v>
      </c>
      <c r="D229" s="8">
        <v>1749.3012900000001</v>
      </c>
      <c r="E229" s="8">
        <f t="shared" si="105"/>
        <v>57091.076870000004</v>
      </c>
      <c r="F229" s="8">
        <f t="shared" si="106"/>
        <v>14287.923129999996</v>
      </c>
      <c r="G229" s="8">
        <f t="shared" si="107"/>
        <v>16037.224419999999</v>
      </c>
      <c r="H229" s="7">
        <f t="shared" si="108"/>
        <v>79.983015830986716</v>
      </c>
    </row>
    <row r="230" spans="1:8" s="61" customFormat="1" ht="11.25" customHeight="1" x14ac:dyDescent="0.2">
      <c r="A230" s="66" t="s">
        <v>241</v>
      </c>
      <c r="B230" s="8">
        <v>67721.646999999997</v>
      </c>
      <c r="C230" s="8">
        <v>64853.972630000004</v>
      </c>
      <c r="D230" s="8">
        <v>2207.7452699999999</v>
      </c>
      <c r="E230" s="8">
        <f t="shared" si="105"/>
        <v>67061.717900000003</v>
      </c>
      <c r="F230" s="8">
        <f t="shared" si="106"/>
        <v>659.92909999999392</v>
      </c>
      <c r="G230" s="8">
        <f t="shared" si="107"/>
        <v>2867.6743699999934</v>
      </c>
      <c r="H230" s="7">
        <f t="shared" si="108"/>
        <v>99.025527096232622</v>
      </c>
    </row>
    <row r="231" spans="1:8" s="61" customFormat="1" ht="11.25" customHeight="1" x14ac:dyDescent="0.2">
      <c r="A231" s="66" t="s">
        <v>242</v>
      </c>
      <c r="B231" s="8">
        <v>55321.101000000002</v>
      </c>
      <c r="C231" s="8">
        <v>34600.82303</v>
      </c>
      <c r="D231" s="8">
        <v>3130.4937800000002</v>
      </c>
      <c r="E231" s="8">
        <f t="shared" si="105"/>
        <v>37731.316809999997</v>
      </c>
      <c r="F231" s="8">
        <f t="shared" si="106"/>
        <v>17589.784190000006</v>
      </c>
      <c r="G231" s="8">
        <f t="shared" si="107"/>
        <v>20720.277970000003</v>
      </c>
      <c r="H231" s="7">
        <f t="shared" si="108"/>
        <v>68.204204413791388</v>
      </c>
    </row>
    <row r="232" spans="1:8" s="61" customFormat="1" ht="11.25" customHeight="1" x14ac:dyDescent="0.2">
      <c r="A232" s="66" t="s">
        <v>243</v>
      </c>
      <c r="B232" s="14">
        <f t="shared" ref="B232:C232" si="109">SUM(B233:B236)</f>
        <v>438604.22500000003</v>
      </c>
      <c r="C232" s="14">
        <f t="shared" si="109"/>
        <v>386225.93822000001</v>
      </c>
      <c r="D232" s="14">
        <f t="shared" ref="D232:G232" si="110">SUM(D233:D236)</f>
        <v>7089.8579500000005</v>
      </c>
      <c r="E232" s="14">
        <f t="shared" si="110"/>
        <v>393315.79616999999</v>
      </c>
      <c r="F232" s="14">
        <f t="shared" si="110"/>
        <v>45288.428829999997</v>
      </c>
      <c r="G232" s="14">
        <f t="shared" si="110"/>
        <v>52378.286779999995</v>
      </c>
      <c r="H232" s="7">
        <f t="shared" si="108"/>
        <v>89.674420297706874</v>
      </c>
    </row>
    <row r="233" spans="1:8" s="61" customFormat="1" ht="11.25" customHeight="1" x14ac:dyDescent="0.2">
      <c r="A233" s="66" t="s">
        <v>244</v>
      </c>
      <c r="B233" s="8">
        <v>216738.245</v>
      </c>
      <c r="C233" s="8">
        <v>180359.36582000001</v>
      </c>
      <c r="D233" s="8">
        <v>2504.5566600000002</v>
      </c>
      <c r="E233" s="8">
        <f t="shared" ref="E233:E249" si="111">C233+D233</f>
        <v>182863.92248000001</v>
      </c>
      <c r="F233" s="8">
        <f t="shared" ref="F233:F251" si="112">B233-E233</f>
        <v>33874.322519999987</v>
      </c>
      <c r="G233" s="8">
        <f t="shared" ref="G233:G251" si="113">B233-C233</f>
        <v>36378.879179999989</v>
      </c>
      <c r="H233" s="7">
        <f t="shared" si="108"/>
        <v>84.370860565010119</v>
      </c>
    </row>
    <row r="234" spans="1:8" s="61" customFormat="1" ht="11.25" customHeight="1" x14ac:dyDescent="0.2">
      <c r="A234" s="66" t="s">
        <v>316</v>
      </c>
      <c r="B234" s="8">
        <v>109057.51400000001</v>
      </c>
      <c r="C234" s="8">
        <v>102438.05468</v>
      </c>
      <c r="D234" s="8">
        <v>2657.6107099999999</v>
      </c>
      <c r="E234" s="8">
        <f t="shared" si="111"/>
        <v>105095.66538999999</v>
      </c>
      <c r="F234" s="8">
        <f t="shared" si="112"/>
        <v>3961.8486100000155</v>
      </c>
      <c r="G234" s="8">
        <f t="shared" si="113"/>
        <v>6619.459320000009</v>
      </c>
      <c r="H234" s="7">
        <f t="shared" si="108"/>
        <v>96.367193360010006</v>
      </c>
    </row>
    <row r="235" spans="1:8" s="61" customFormat="1" ht="11.25" customHeight="1" x14ac:dyDescent="0.2">
      <c r="A235" s="66" t="s">
        <v>245</v>
      </c>
      <c r="B235" s="8">
        <v>58382</v>
      </c>
      <c r="C235" s="8">
        <v>58347.156470000002</v>
      </c>
      <c r="D235" s="8">
        <v>16.53304</v>
      </c>
      <c r="E235" s="8">
        <f t="shared" si="111"/>
        <v>58363.689510000004</v>
      </c>
      <c r="F235" s="8">
        <f t="shared" si="112"/>
        <v>18.310489999996207</v>
      </c>
      <c r="G235" s="8">
        <f t="shared" si="113"/>
        <v>34.843529999998282</v>
      </c>
      <c r="H235" s="7">
        <f t="shared" si="108"/>
        <v>99.968636754479121</v>
      </c>
    </row>
    <row r="236" spans="1:8" s="61" customFormat="1" ht="11.25" customHeight="1" x14ac:dyDescent="0.2">
      <c r="A236" s="66" t="s">
        <v>317</v>
      </c>
      <c r="B236" s="8">
        <v>54426.466</v>
      </c>
      <c r="C236" s="8">
        <v>45081.361250000002</v>
      </c>
      <c r="D236" s="8">
        <v>1911.1575399999999</v>
      </c>
      <c r="E236" s="8">
        <f t="shared" si="111"/>
        <v>46992.518790000002</v>
      </c>
      <c r="F236" s="8">
        <f t="shared" si="112"/>
        <v>7433.9472099999984</v>
      </c>
      <c r="G236" s="8">
        <f t="shared" si="113"/>
        <v>9345.1047499999986</v>
      </c>
      <c r="H236" s="7">
        <f t="shared" si="108"/>
        <v>86.341300921503887</v>
      </c>
    </row>
    <row r="237" spans="1:8" s="61" customFormat="1" ht="11.25" customHeight="1" x14ac:dyDescent="0.2">
      <c r="A237" s="66" t="s">
        <v>246</v>
      </c>
      <c r="B237" s="8">
        <v>35632</v>
      </c>
      <c r="C237" s="8">
        <v>26239.470920000003</v>
      </c>
      <c r="D237" s="8">
        <v>130.25852</v>
      </c>
      <c r="E237" s="8">
        <f t="shared" si="111"/>
        <v>26369.729440000003</v>
      </c>
      <c r="F237" s="8">
        <f t="shared" si="112"/>
        <v>9262.2705599999972</v>
      </c>
      <c r="G237" s="8">
        <f t="shared" si="113"/>
        <v>9392.5290799999966</v>
      </c>
      <c r="H237" s="7">
        <f t="shared" si="108"/>
        <v>74.005751683879666</v>
      </c>
    </row>
    <row r="238" spans="1:8" s="61" customFormat="1" ht="11.25" customHeight="1" x14ac:dyDescent="0.2">
      <c r="A238" s="66" t="s">
        <v>247</v>
      </c>
      <c r="B238" s="8">
        <v>664954.696</v>
      </c>
      <c r="C238" s="8">
        <v>631163.63052000001</v>
      </c>
      <c r="D238" s="8">
        <v>21553.334269999999</v>
      </c>
      <c r="E238" s="8">
        <f t="shared" si="111"/>
        <v>652716.96479</v>
      </c>
      <c r="F238" s="8">
        <f t="shared" si="112"/>
        <v>12237.731209999998</v>
      </c>
      <c r="G238" s="8">
        <f t="shared" si="113"/>
        <v>33791.06547999999</v>
      </c>
      <c r="H238" s="7">
        <f t="shared" si="108"/>
        <v>98.159614288971056</v>
      </c>
    </row>
    <row r="239" spans="1:8" s="61" customFormat="1" ht="11.25" customHeight="1" x14ac:dyDescent="0.2">
      <c r="A239" s="66" t="s">
        <v>248</v>
      </c>
      <c r="B239" s="8">
        <v>130990</v>
      </c>
      <c r="C239" s="8">
        <v>109779.17281</v>
      </c>
      <c r="D239" s="8">
        <v>4407.1496500000003</v>
      </c>
      <c r="E239" s="8">
        <f t="shared" si="111"/>
        <v>114186.32246000001</v>
      </c>
      <c r="F239" s="8">
        <f t="shared" si="112"/>
        <v>16803.67753999999</v>
      </c>
      <c r="G239" s="8">
        <f t="shared" si="113"/>
        <v>21210.827189999996</v>
      </c>
      <c r="H239" s="7">
        <f t="shared" si="108"/>
        <v>87.171785983662886</v>
      </c>
    </row>
    <row r="240" spans="1:8" s="61" customFormat="1" ht="11.25" customHeight="1" x14ac:dyDescent="0.2">
      <c r="A240" s="66" t="s">
        <v>318</v>
      </c>
      <c r="B240" s="8">
        <v>1130694.0000000002</v>
      </c>
      <c r="C240" s="8">
        <v>212365.72188</v>
      </c>
      <c r="D240" s="8">
        <v>14160.98791</v>
      </c>
      <c r="E240" s="8">
        <f t="shared" si="111"/>
        <v>226526.70978999999</v>
      </c>
      <c r="F240" s="8">
        <f t="shared" si="112"/>
        <v>904167.29021000024</v>
      </c>
      <c r="G240" s="8">
        <f t="shared" si="113"/>
        <v>918328.27812000026</v>
      </c>
      <c r="H240" s="7">
        <f t="shared" si="108"/>
        <v>20.034307229895969</v>
      </c>
    </row>
    <row r="241" spans="1:8" s="61" customFormat="1" ht="11.25" customHeight="1" x14ac:dyDescent="0.2">
      <c r="A241" s="66" t="s">
        <v>319</v>
      </c>
      <c r="B241" s="8">
        <v>18446</v>
      </c>
      <c r="C241" s="8">
        <v>15521.22723</v>
      </c>
      <c r="D241" s="8">
        <v>137.92265</v>
      </c>
      <c r="E241" s="8">
        <f t="shared" si="111"/>
        <v>15659.149880000001</v>
      </c>
      <c r="F241" s="8">
        <f t="shared" si="112"/>
        <v>2786.8501199999992</v>
      </c>
      <c r="G241" s="8">
        <f t="shared" si="113"/>
        <v>2924.7727699999996</v>
      </c>
      <c r="H241" s="7">
        <f t="shared" si="108"/>
        <v>84.891845820232035</v>
      </c>
    </row>
    <row r="242" spans="1:8" s="61" customFormat="1" ht="11.25" customHeight="1" x14ac:dyDescent="0.2">
      <c r="A242" s="80" t="s">
        <v>84</v>
      </c>
      <c r="B242" s="8">
        <v>175009.05099999998</v>
      </c>
      <c r="C242" s="8">
        <v>144362.89288</v>
      </c>
      <c r="D242" s="8">
        <v>2453.0007099999998</v>
      </c>
      <c r="E242" s="8">
        <f t="shared" si="111"/>
        <v>146815.89358999999</v>
      </c>
      <c r="F242" s="8">
        <f t="shared" si="112"/>
        <v>28193.157409999985</v>
      </c>
      <c r="G242" s="8">
        <f t="shared" si="113"/>
        <v>30646.158119999978</v>
      </c>
      <c r="H242" s="7">
        <f t="shared" si="108"/>
        <v>83.890457522679796</v>
      </c>
    </row>
    <row r="243" spans="1:8" s="61" customFormat="1" ht="11.25" customHeight="1" x14ac:dyDescent="0.2">
      <c r="A243" s="80" t="s">
        <v>249</v>
      </c>
      <c r="B243" s="8">
        <v>996961.34899999993</v>
      </c>
      <c r="C243" s="8">
        <v>947348.72684999998</v>
      </c>
      <c r="D243" s="8">
        <v>8508.1736700000001</v>
      </c>
      <c r="E243" s="8">
        <f t="shared" si="111"/>
        <v>955856.90052000002</v>
      </c>
      <c r="F243" s="8">
        <f t="shared" si="112"/>
        <v>41104.448479999905</v>
      </c>
      <c r="G243" s="8">
        <f t="shared" si="113"/>
        <v>49612.622149999952</v>
      </c>
      <c r="H243" s="7">
        <f t="shared" si="108"/>
        <v>95.877026875592549</v>
      </c>
    </row>
    <row r="244" spans="1:8" s="61" customFormat="1" ht="11.25" customHeight="1" x14ac:dyDescent="0.2">
      <c r="A244" s="80" t="s">
        <v>250</v>
      </c>
      <c r="B244" s="8">
        <v>62791</v>
      </c>
      <c r="C244" s="8">
        <v>50591.721359999996</v>
      </c>
      <c r="D244" s="8">
        <v>7335.1794099999997</v>
      </c>
      <c r="E244" s="8">
        <f t="shared" si="111"/>
        <v>57926.900769999993</v>
      </c>
      <c r="F244" s="8">
        <f t="shared" si="112"/>
        <v>4864.0992300000071</v>
      </c>
      <c r="G244" s="8">
        <f t="shared" si="113"/>
        <v>12199.278640000004</v>
      </c>
      <c r="H244" s="7">
        <f t="shared" si="108"/>
        <v>92.253508894586787</v>
      </c>
    </row>
    <row r="245" spans="1:8" s="61" customFormat="1" ht="11.25" customHeight="1" x14ac:dyDescent="0.2">
      <c r="A245" s="80" t="s">
        <v>251</v>
      </c>
      <c r="B245" s="8">
        <v>72617.823000000004</v>
      </c>
      <c r="C245" s="8">
        <v>58071.552510000001</v>
      </c>
      <c r="D245" s="8">
        <v>279.64267000000001</v>
      </c>
      <c r="E245" s="8">
        <f t="shared" si="111"/>
        <v>58351.195180000002</v>
      </c>
      <c r="F245" s="8">
        <f t="shared" si="112"/>
        <v>14266.627820000002</v>
      </c>
      <c r="G245" s="8">
        <f t="shared" si="113"/>
        <v>14546.270490000003</v>
      </c>
      <c r="H245" s="7">
        <f t="shared" si="108"/>
        <v>80.35382054898561</v>
      </c>
    </row>
    <row r="246" spans="1:8" s="61" customFormat="1" ht="11.25" customHeight="1" x14ac:dyDescent="0.2">
      <c r="A246" s="80" t="s">
        <v>252</v>
      </c>
      <c r="B246" s="8">
        <v>1299614.3070000003</v>
      </c>
      <c r="C246" s="8">
        <v>1045099.7858899999</v>
      </c>
      <c r="D246" s="8">
        <v>29495.97378</v>
      </c>
      <c r="E246" s="8">
        <f t="shared" si="111"/>
        <v>1074595.7596700001</v>
      </c>
      <c r="F246" s="8">
        <f t="shared" si="112"/>
        <v>225018.5473300002</v>
      </c>
      <c r="G246" s="8">
        <f t="shared" si="113"/>
        <v>254514.52111000032</v>
      </c>
      <c r="H246" s="7">
        <f t="shared" si="108"/>
        <v>82.685744061295551</v>
      </c>
    </row>
    <row r="247" spans="1:8" s="61" customFormat="1" ht="11.25" customHeight="1" x14ac:dyDescent="0.2">
      <c r="A247" s="80" t="s">
        <v>253</v>
      </c>
      <c r="B247" s="8">
        <v>38508.332999999999</v>
      </c>
      <c r="C247" s="8">
        <v>37849.461659999994</v>
      </c>
      <c r="D247" s="8">
        <v>632.00860999999998</v>
      </c>
      <c r="E247" s="8">
        <f t="shared" si="111"/>
        <v>38481.470269999991</v>
      </c>
      <c r="F247" s="8">
        <f t="shared" si="112"/>
        <v>26.862730000008014</v>
      </c>
      <c r="G247" s="8">
        <f t="shared" si="113"/>
        <v>658.87134000000515</v>
      </c>
      <c r="H247" s="7">
        <f t="shared" si="108"/>
        <v>99.93024177390383</v>
      </c>
    </row>
    <row r="248" spans="1:8" s="61" customFormat="1" ht="11.25" customHeight="1" x14ac:dyDescent="0.2">
      <c r="A248" s="80" t="s">
        <v>254</v>
      </c>
      <c r="B248" s="8">
        <v>382802.47600000002</v>
      </c>
      <c r="C248" s="8">
        <v>341480.48025999998</v>
      </c>
      <c r="D248" s="8">
        <v>5779.0159599999997</v>
      </c>
      <c r="E248" s="8">
        <f t="shared" si="111"/>
        <v>347259.49621999997</v>
      </c>
      <c r="F248" s="8">
        <f t="shared" si="112"/>
        <v>35542.979780000052</v>
      </c>
      <c r="G248" s="8">
        <f t="shared" si="113"/>
        <v>41321.995740000042</v>
      </c>
      <c r="H248" s="7">
        <f t="shared" si="108"/>
        <v>90.715060113665501</v>
      </c>
    </row>
    <row r="249" spans="1:8" s="61" customFormat="1" ht="11.25" customHeight="1" x14ac:dyDescent="0.2">
      <c r="A249" s="66" t="s">
        <v>255</v>
      </c>
      <c r="B249" s="8">
        <v>80554.706999999995</v>
      </c>
      <c r="C249" s="8">
        <v>70232.464739999996</v>
      </c>
      <c r="D249" s="8">
        <v>753.12882999999999</v>
      </c>
      <c r="E249" s="8">
        <f t="shared" si="111"/>
        <v>70985.593569999997</v>
      </c>
      <c r="F249" s="8">
        <f t="shared" si="112"/>
        <v>9569.1134299999976</v>
      </c>
      <c r="G249" s="8">
        <f t="shared" si="113"/>
        <v>10322.242259999999</v>
      </c>
      <c r="H249" s="7">
        <f t="shared" si="108"/>
        <v>88.120975438468179</v>
      </c>
    </row>
    <row r="250" spans="1:8" s="61" customFormat="1" ht="11.25" customHeight="1" x14ac:dyDescent="0.2">
      <c r="A250" s="66" t="s">
        <v>229</v>
      </c>
      <c r="B250" s="8">
        <v>136431.67800000001</v>
      </c>
      <c r="C250" s="8">
        <v>130035.91952000001</v>
      </c>
      <c r="D250" s="8">
        <v>1752.3259399999999</v>
      </c>
      <c r="E250" s="8">
        <f>C250+D250</f>
        <v>131788.24546000001</v>
      </c>
      <c r="F250" s="8">
        <f t="shared" si="112"/>
        <v>4643.4325400000089</v>
      </c>
      <c r="G250" s="8">
        <f t="shared" si="113"/>
        <v>6395.7584800000041</v>
      </c>
      <c r="H250" s="7">
        <f t="shared" si="108"/>
        <v>96.596514381359427</v>
      </c>
    </row>
    <row r="251" spans="1:8" s="61" customFormat="1" ht="11.25" customHeight="1" x14ac:dyDescent="0.2">
      <c r="A251" s="66" t="s">
        <v>320</v>
      </c>
      <c r="B251" s="8">
        <v>24403.499</v>
      </c>
      <c r="C251" s="8">
        <v>7906.6601000000001</v>
      </c>
      <c r="D251" s="8">
        <v>0</v>
      </c>
      <c r="E251" s="8">
        <f>C251+D251</f>
        <v>7906.6601000000001</v>
      </c>
      <c r="F251" s="8">
        <f t="shared" si="112"/>
        <v>16496.838899999999</v>
      </c>
      <c r="G251" s="8">
        <f t="shared" si="113"/>
        <v>16496.838899999999</v>
      </c>
      <c r="H251" s="7">
        <f t="shared" si="108"/>
        <v>32.399698502251667</v>
      </c>
    </row>
    <row r="252" spans="1:8" s="61" customFormat="1" ht="11.25" customHeight="1" x14ac:dyDescent="0.2">
      <c r="A252" s="69"/>
      <c r="B252" s="8"/>
      <c r="C252" s="12"/>
      <c r="D252" s="8"/>
      <c r="E252" s="12"/>
      <c r="F252" s="12"/>
      <c r="G252" s="12"/>
      <c r="H252" s="7" t="str">
        <f t="shared" si="108"/>
        <v/>
      </c>
    </row>
    <row r="253" spans="1:8" s="61" customFormat="1" ht="11.25" customHeight="1" x14ac:dyDescent="0.2">
      <c r="A253" s="63" t="s">
        <v>256</v>
      </c>
      <c r="B253" s="8">
        <v>935.26400000000012</v>
      </c>
      <c r="C253" s="8">
        <v>793.9063000000001</v>
      </c>
      <c r="D253" s="8">
        <v>58.201500000000003</v>
      </c>
      <c r="E253" s="8">
        <f>C253+D253</f>
        <v>852.10780000000011</v>
      </c>
      <c r="F253" s="8">
        <f>B253-E253</f>
        <v>83.156200000000013</v>
      </c>
      <c r="G253" s="8">
        <f>B253-C253</f>
        <v>141.35770000000002</v>
      </c>
      <c r="H253" s="7">
        <f t="shared" si="108"/>
        <v>91.108799226742406</v>
      </c>
    </row>
    <row r="254" spans="1:8" s="61" customFormat="1" ht="11.25" customHeight="1" x14ac:dyDescent="0.2">
      <c r="A254" s="69"/>
      <c r="B254" s="10"/>
      <c r="C254" s="9"/>
      <c r="D254" s="10"/>
      <c r="E254" s="9"/>
      <c r="F254" s="9"/>
      <c r="G254" s="9"/>
      <c r="H254" s="7" t="str">
        <f t="shared" si="108"/>
        <v/>
      </c>
    </row>
    <row r="255" spans="1:8" s="61" customFormat="1" ht="11.25" customHeight="1" x14ac:dyDescent="0.2">
      <c r="A255" s="63" t="s">
        <v>257</v>
      </c>
      <c r="B255" s="14">
        <f t="shared" ref="B255:C255" si="114">SUM(B256:B260)</f>
        <v>15761955.013</v>
      </c>
      <c r="C255" s="14">
        <f t="shared" si="114"/>
        <v>12390356.060959999</v>
      </c>
      <c r="D255" s="14">
        <f t="shared" ref="D255:G255" si="115">SUM(D256:D260)</f>
        <v>158426.91075999997</v>
      </c>
      <c r="E255" s="14">
        <f t="shared" si="115"/>
        <v>12548782.971719997</v>
      </c>
      <c r="F255" s="14">
        <f t="shared" si="115"/>
        <v>3213172.0412800014</v>
      </c>
      <c r="G255" s="14">
        <f t="shared" si="115"/>
        <v>3371598.9520400017</v>
      </c>
      <c r="H255" s="7">
        <f t="shared" si="108"/>
        <v>79.614381346540625</v>
      </c>
    </row>
    <row r="256" spans="1:8" s="61" customFormat="1" ht="11.25" customHeight="1" x14ac:dyDescent="0.2">
      <c r="A256" s="80" t="s">
        <v>258</v>
      </c>
      <c r="B256" s="8">
        <v>13438724.013</v>
      </c>
      <c r="C256" s="8">
        <v>10972853.807039998</v>
      </c>
      <c r="D256" s="8">
        <v>151247.19286999997</v>
      </c>
      <c r="E256" s="8">
        <f t="shared" ref="E256:E260" si="116">C256+D256</f>
        <v>11124100.999909999</v>
      </c>
      <c r="F256" s="8">
        <f>B256-E256</f>
        <v>2314623.0130900014</v>
      </c>
      <c r="G256" s="8">
        <f>B256-C256</f>
        <v>2465870.2059600018</v>
      </c>
      <c r="H256" s="7">
        <f t="shared" si="108"/>
        <v>82.77646738744734</v>
      </c>
    </row>
    <row r="257" spans="1:9" s="61" customFormat="1" ht="11.25" customHeight="1" x14ac:dyDescent="0.2">
      <c r="A257" s="80" t="s">
        <v>259</v>
      </c>
      <c r="B257" s="8">
        <v>45084</v>
      </c>
      <c r="C257" s="8">
        <v>38742.428039999999</v>
      </c>
      <c r="D257" s="8">
        <v>36.215859999999999</v>
      </c>
      <c r="E257" s="8">
        <f t="shared" si="116"/>
        <v>38778.643899999995</v>
      </c>
      <c r="F257" s="8">
        <f>B257-E257</f>
        <v>6305.3561000000045</v>
      </c>
      <c r="G257" s="8">
        <f>B257-C257</f>
        <v>6341.5719600000011</v>
      </c>
      <c r="H257" s="7">
        <f t="shared" si="108"/>
        <v>86.0142043740573</v>
      </c>
    </row>
    <row r="258" spans="1:9" s="61" customFormat="1" ht="11.25" customHeight="1" x14ac:dyDescent="0.2">
      <c r="A258" s="80" t="s">
        <v>260</v>
      </c>
      <c r="B258" s="8">
        <v>799440</v>
      </c>
      <c r="C258" s="8">
        <v>374323.647</v>
      </c>
      <c r="D258" s="8">
        <v>839.34586999999999</v>
      </c>
      <c r="E258" s="8">
        <f t="shared" si="116"/>
        <v>375162.99287000002</v>
      </c>
      <c r="F258" s="8">
        <f>B258-E258</f>
        <v>424277.00712999998</v>
      </c>
      <c r="G258" s="8">
        <f>B258-C258</f>
        <v>425116.353</v>
      </c>
      <c r="H258" s="7">
        <f t="shared" si="108"/>
        <v>46.92822386545582</v>
      </c>
    </row>
    <row r="259" spans="1:9" s="61" customFormat="1" ht="11.25" customHeight="1" x14ac:dyDescent="0.2">
      <c r="A259" s="80" t="s">
        <v>261</v>
      </c>
      <c r="B259" s="8">
        <v>1183625</v>
      </c>
      <c r="C259" s="8">
        <v>861110.16557000007</v>
      </c>
      <c r="D259" s="8">
        <v>1843.4047599999999</v>
      </c>
      <c r="E259" s="8">
        <f t="shared" si="116"/>
        <v>862953.57033000002</v>
      </c>
      <c r="F259" s="8">
        <f>B259-E259</f>
        <v>320671.42966999998</v>
      </c>
      <c r="G259" s="8">
        <f>B259-C259</f>
        <v>322514.83442999993</v>
      </c>
      <c r="H259" s="7">
        <f t="shared" si="108"/>
        <v>72.907683626993347</v>
      </c>
    </row>
    <row r="260" spans="1:9" s="61" customFormat="1" ht="11.25" customHeight="1" x14ac:dyDescent="0.2">
      <c r="A260" s="80" t="s">
        <v>262</v>
      </c>
      <c r="B260" s="8">
        <v>295082</v>
      </c>
      <c r="C260" s="8">
        <v>143326.01331000001</v>
      </c>
      <c r="D260" s="8">
        <v>4460.7514000000001</v>
      </c>
      <c r="E260" s="8">
        <f t="shared" si="116"/>
        <v>147786.76471000002</v>
      </c>
      <c r="F260" s="8">
        <f>B260-E260</f>
        <v>147295.23528999998</v>
      </c>
      <c r="G260" s="8">
        <f>B260-C260</f>
        <v>151755.98668999999</v>
      </c>
      <c r="H260" s="7">
        <f t="shared" ref="H260:H274" si="117">IFERROR(E260/B260*100,"")</f>
        <v>50.083286920245904</v>
      </c>
    </row>
    <row r="261" spans="1:9" s="61" customFormat="1" ht="11.25" customHeight="1" x14ac:dyDescent="0.2">
      <c r="A261" s="69"/>
      <c r="B261" s="8"/>
      <c r="C261" s="12"/>
      <c r="D261" s="8"/>
      <c r="E261" s="12"/>
      <c r="F261" s="12"/>
      <c r="G261" s="12"/>
      <c r="H261" s="7" t="str">
        <f t="shared" si="117"/>
        <v/>
      </c>
    </row>
    <row r="262" spans="1:9" s="61" customFormat="1" ht="11.25" customHeight="1" x14ac:dyDescent="0.2">
      <c r="A262" s="63" t="s">
        <v>263</v>
      </c>
      <c r="B262" s="11">
        <f t="shared" ref="B262:G262" si="118">+B263+B264</f>
        <v>597829.58200000005</v>
      </c>
      <c r="C262" s="11">
        <f t="shared" si="118"/>
        <v>502384.83257999999</v>
      </c>
      <c r="D262" s="11">
        <f t="shared" si="118"/>
        <v>9017.5344800000003</v>
      </c>
      <c r="E262" s="14">
        <f t="shared" si="118"/>
        <v>511402.36705999996</v>
      </c>
      <c r="F262" s="14">
        <f t="shared" si="118"/>
        <v>86427.214940000093</v>
      </c>
      <c r="G262" s="14">
        <f t="shared" si="118"/>
        <v>95444.749420000066</v>
      </c>
      <c r="H262" s="7">
        <f t="shared" si="117"/>
        <v>85.543168564716481</v>
      </c>
    </row>
    <row r="263" spans="1:9" s="61" customFormat="1" ht="11.25" customHeight="1" x14ac:dyDescent="0.2">
      <c r="A263" s="80" t="s">
        <v>264</v>
      </c>
      <c r="B263" s="8">
        <v>574573.58200000005</v>
      </c>
      <c r="C263" s="8">
        <v>480856.31686999998</v>
      </c>
      <c r="D263" s="8">
        <v>8628.1260600000005</v>
      </c>
      <c r="E263" s="8">
        <f t="shared" ref="E263:E264" si="119">C263+D263</f>
        <v>489484.44292999996</v>
      </c>
      <c r="F263" s="8">
        <f>B263-E263</f>
        <v>85089.139070000092</v>
      </c>
      <c r="G263" s="8">
        <f>B263-C263</f>
        <v>93717.265130000073</v>
      </c>
      <c r="H263" s="7">
        <f t="shared" si="117"/>
        <v>85.190906485150563</v>
      </c>
    </row>
    <row r="264" spans="1:9" s="61" customFormat="1" ht="11.25" customHeight="1" x14ac:dyDescent="0.2">
      <c r="A264" s="80" t="s">
        <v>265</v>
      </c>
      <c r="B264" s="8">
        <v>23256</v>
      </c>
      <c r="C264" s="8">
        <v>21528.51571</v>
      </c>
      <c r="D264" s="8">
        <v>389.40841999999998</v>
      </c>
      <c r="E264" s="8">
        <f t="shared" si="119"/>
        <v>21917.924129999999</v>
      </c>
      <c r="F264" s="8">
        <f>B264-E264</f>
        <v>1338.0758700000006</v>
      </c>
      <c r="G264" s="8">
        <f>B264-C264</f>
        <v>1727.4842900000003</v>
      </c>
      <c r="H264" s="7">
        <f t="shared" si="117"/>
        <v>94.246319788441696</v>
      </c>
    </row>
    <row r="265" spans="1:9" s="61" customFormat="1" ht="11.4" x14ac:dyDescent="0.2">
      <c r="A265" s="69"/>
      <c r="B265" s="9"/>
      <c r="C265" s="9"/>
      <c r="D265" s="9"/>
      <c r="E265" s="9"/>
      <c r="F265" s="9"/>
      <c r="G265" s="9"/>
      <c r="H265" s="7" t="str">
        <f t="shared" si="117"/>
        <v/>
      </c>
    </row>
    <row r="266" spans="1:9" s="61" customFormat="1" ht="11.25" customHeight="1" x14ac:dyDescent="0.2">
      <c r="A266" s="81" t="s">
        <v>266</v>
      </c>
      <c r="B266" s="8">
        <v>3927897.9980000001</v>
      </c>
      <c r="C266" s="8">
        <v>3903705.7012100001</v>
      </c>
      <c r="D266" s="8">
        <v>7237.4480000000003</v>
      </c>
      <c r="E266" s="8">
        <f t="shared" ref="E266" si="120">C266+D266</f>
        <v>3910943.1492099999</v>
      </c>
      <c r="F266" s="8">
        <f>B266-E266</f>
        <v>16954.848790000193</v>
      </c>
      <c r="G266" s="8">
        <f>B266-C266</f>
        <v>24192.296790000051</v>
      </c>
      <c r="H266" s="7">
        <f t="shared" si="117"/>
        <v>99.568348037585679</v>
      </c>
    </row>
    <row r="267" spans="1:9" s="61" customFormat="1" ht="11.25" customHeight="1" x14ac:dyDescent="0.2">
      <c r="A267" s="69"/>
      <c r="B267" s="9"/>
      <c r="C267" s="9"/>
      <c r="D267" s="9"/>
      <c r="E267" s="9"/>
      <c r="F267" s="9"/>
      <c r="G267" s="9"/>
      <c r="H267" s="7" t="str">
        <f t="shared" si="117"/>
        <v/>
      </c>
    </row>
    <row r="268" spans="1:9" s="61" customFormat="1" ht="11.25" customHeight="1" x14ac:dyDescent="0.2">
      <c r="A268" s="63" t="s">
        <v>267</v>
      </c>
      <c r="B268" s="8">
        <v>2012470.209</v>
      </c>
      <c r="C268" s="8">
        <v>1960040.41552</v>
      </c>
      <c r="D268" s="8">
        <v>10190.588039999999</v>
      </c>
      <c r="E268" s="8">
        <f t="shared" ref="E268" si="121">C268+D268</f>
        <v>1970231.0035600001</v>
      </c>
      <c r="F268" s="8">
        <f>B268-E268</f>
        <v>42239.205439999932</v>
      </c>
      <c r="G268" s="8">
        <f>B268-C268</f>
        <v>52429.793479999993</v>
      </c>
      <c r="H268" s="7">
        <f t="shared" si="117"/>
        <v>97.901126424078171</v>
      </c>
    </row>
    <row r="269" spans="1:9" s="61" customFormat="1" ht="11.25" customHeight="1" x14ac:dyDescent="0.2">
      <c r="A269" s="69"/>
      <c r="B269" s="9"/>
      <c r="C269" s="9"/>
      <c r="D269" s="9"/>
      <c r="E269" s="9"/>
      <c r="F269" s="9"/>
      <c r="G269" s="9"/>
      <c r="H269" s="7" t="str">
        <f t="shared" si="117"/>
        <v/>
      </c>
    </row>
    <row r="270" spans="1:9" s="61" customFormat="1" ht="11.25" customHeight="1" x14ac:dyDescent="0.2">
      <c r="A270" s="63" t="s">
        <v>268</v>
      </c>
      <c r="B270" s="8">
        <v>1362437</v>
      </c>
      <c r="C270" s="8">
        <v>1075691.5176300001</v>
      </c>
      <c r="D270" s="8">
        <v>15361.030220000001</v>
      </c>
      <c r="E270" s="8">
        <f t="shared" ref="E270" si="122">C270+D270</f>
        <v>1091052.5478500002</v>
      </c>
      <c r="F270" s="8">
        <f>B270-E270</f>
        <v>271384.45214999979</v>
      </c>
      <c r="G270" s="8">
        <f>B270-C270</f>
        <v>286745.48236999987</v>
      </c>
      <c r="H270" s="7">
        <f t="shared" si="117"/>
        <v>80.080954044113611</v>
      </c>
    </row>
    <row r="271" spans="1:9" s="61" customFormat="1" ht="11.25" customHeight="1" x14ac:dyDescent="0.2">
      <c r="A271" s="82"/>
      <c r="B271" s="8"/>
      <c r="C271" s="8"/>
      <c r="D271" s="8"/>
      <c r="E271" s="8"/>
      <c r="F271" s="8"/>
      <c r="G271" s="8"/>
      <c r="H271" s="7" t="str">
        <f t="shared" si="117"/>
        <v/>
      </c>
      <c r="I271" s="65"/>
    </row>
    <row r="272" spans="1:9" s="61" customFormat="1" ht="11.25" customHeight="1" x14ac:dyDescent="0.2">
      <c r="A272" s="71" t="s">
        <v>269</v>
      </c>
      <c r="B272" s="14">
        <f t="shared" ref="B272:G272" si="123">+B273+B274</f>
        <v>310658.27100000001</v>
      </c>
      <c r="C272" s="14">
        <f t="shared" si="123"/>
        <v>258484.93086000002</v>
      </c>
      <c r="D272" s="14">
        <f t="shared" si="123"/>
        <v>6211.0726700000005</v>
      </c>
      <c r="E272" s="14">
        <f t="shared" si="123"/>
        <v>264696.00353000005</v>
      </c>
      <c r="F272" s="14">
        <f t="shared" si="123"/>
        <v>45962.267469999992</v>
      </c>
      <c r="G272" s="14">
        <f t="shared" si="123"/>
        <v>52173.34014</v>
      </c>
      <c r="H272" s="7">
        <f t="shared" si="117"/>
        <v>85.204878877987454</v>
      </c>
    </row>
    <row r="273" spans="1:8" s="61" customFormat="1" ht="11.25" customHeight="1" x14ac:dyDescent="0.2">
      <c r="A273" s="78" t="s">
        <v>270</v>
      </c>
      <c r="B273" s="8">
        <v>300308.03500000003</v>
      </c>
      <c r="C273" s="8">
        <v>248377.83741000004</v>
      </c>
      <c r="D273" s="8">
        <v>5976.7292500000003</v>
      </c>
      <c r="E273" s="8">
        <f t="shared" ref="E273:E274" si="124">C273+D273</f>
        <v>254354.56666000004</v>
      </c>
      <c r="F273" s="8">
        <f>B273-E273</f>
        <v>45953.468339999992</v>
      </c>
      <c r="G273" s="8">
        <f>B273-C273</f>
        <v>51930.197589999996</v>
      </c>
      <c r="H273" s="7">
        <f t="shared" si="117"/>
        <v>84.697889172362636</v>
      </c>
    </row>
    <row r="274" spans="1:8" s="61" customFormat="1" ht="11.25" customHeight="1" x14ac:dyDescent="0.2">
      <c r="A274" s="78" t="s">
        <v>271</v>
      </c>
      <c r="B274" s="8">
        <v>10350.235999999999</v>
      </c>
      <c r="C274" s="8">
        <v>10107.093449999998</v>
      </c>
      <c r="D274" s="8">
        <v>234.34342000000001</v>
      </c>
      <c r="E274" s="8">
        <f t="shared" si="124"/>
        <v>10341.436869999998</v>
      </c>
      <c r="F274" s="8">
        <f>B274-E274</f>
        <v>8.7991300000012416</v>
      </c>
      <c r="G274" s="8">
        <f>B274-C274</f>
        <v>243.14255000000048</v>
      </c>
      <c r="H274" s="7">
        <f t="shared" si="117"/>
        <v>99.914986189686871</v>
      </c>
    </row>
    <row r="275" spans="1:8" s="61" customFormat="1" ht="12" customHeight="1" x14ac:dyDescent="0.2">
      <c r="A275" s="83"/>
      <c r="B275" s="8"/>
      <c r="C275" s="8"/>
      <c r="D275" s="8"/>
      <c r="E275" s="8"/>
      <c r="F275" s="8"/>
      <c r="G275" s="8"/>
      <c r="H275" s="7"/>
    </row>
    <row r="276" spans="1:8" s="61" customFormat="1" ht="11.25" customHeight="1" x14ac:dyDescent="0.2">
      <c r="A276" s="84" t="s">
        <v>272</v>
      </c>
      <c r="B276" s="17">
        <f>B10+B17+B19+B21+B23+B35+B39+B48+B50+B52+B60+B72+B79+B84+B88+B94+B106+B119+B132+B148+B150+B171+B181+B187+B195+B204+B213+B219+B253+B255+B262+B266+B268+B270+B272+B128</f>
        <v>907140537.76608002</v>
      </c>
      <c r="C276" s="17">
        <f t="shared" ref="C276:G276" si="125">C10+C17+C19+C21+C23+C35+C39+C48+C50+C52+C60+C72+C79+C84+C88+C94+C106+C119+C132+C148+C150+C171+C181+C187+C195+C204+C213+C219+C253+C255+C262+C266+C268+C270+C272+C128</f>
        <v>742223127.50267994</v>
      </c>
      <c r="D276" s="17">
        <f t="shared" si="125"/>
        <v>37673340.781649984</v>
      </c>
      <c r="E276" s="17">
        <f t="shared" si="125"/>
        <v>779896468.28432965</v>
      </c>
      <c r="F276" s="17">
        <f t="shared" si="125"/>
        <v>127244069.48175</v>
      </c>
      <c r="G276" s="17">
        <f t="shared" si="125"/>
        <v>164917410.26340005</v>
      </c>
      <c r="H276" s="7">
        <f t="shared" ref="H276:H285" si="126">IFERROR(E276/B276*100,"")</f>
        <v>85.973058838810019</v>
      </c>
    </row>
    <row r="277" spans="1:8" s="61" customFormat="1" ht="11.25" customHeight="1" x14ac:dyDescent="0.2">
      <c r="A277" s="85"/>
      <c r="B277" s="12"/>
      <c r="C277" s="12"/>
      <c r="D277" s="12"/>
      <c r="E277" s="12"/>
      <c r="F277" s="12"/>
      <c r="G277" s="12"/>
      <c r="H277" s="7" t="str">
        <f t="shared" si="126"/>
        <v/>
      </c>
    </row>
    <row r="278" spans="1:8" s="61" customFormat="1" ht="11.25" customHeight="1" x14ac:dyDescent="0.2">
      <c r="A278" s="62" t="s">
        <v>273</v>
      </c>
      <c r="B278" s="12"/>
      <c r="C278" s="12"/>
      <c r="D278" s="12"/>
      <c r="E278" s="12"/>
      <c r="F278" s="12"/>
      <c r="G278" s="12"/>
      <c r="H278" s="7" t="str">
        <f t="shared" si="126"/>
        <v/>
      </c>
    </row>
    <row r="279" spans="1:8" s="61" customFormat="1" ht="11.25" customHeight="1" x14ac:dyDescent="0.2">
      <c r="A279" s="66" t="s">
        <v>274</v>
      </c>
      <c r="B279" s="8">
        <v>89582249.29900001</v>
      </c>
      <c r="C279" s="8">
        <v>46501770.574680001</v>
      </c>
      <c r="D279" s="8">
        <v>42949893.711499996</v>
      </c>
      <c r="E279" s="8">
        <f t="shared" ref="E279" si="127">C279+D279</f>
        <v>89451664.28617999</v>
      </c>
      <c r="F279" s="8">
        <f>B279-E279</f>
        <v>130585.01282002032</v>
      </c>
      <c r="G279" s="8">
        <f>B279-C279</f>
        <v>43080478.724320009</v>
      </c>
      <c r="H279" s="7">
        <f t="shared" si="126"/>
        <v>99.854228919409962</v>
      </c>
    </row>
    <row r="280" spans="1:8" s="61" customFormat="1" ht="11.4" x14ac:dyDescent="0.2">
      <c r="A280" s="86"/>
      <c r="B280" s="12"/>
      <c r="C280" s="12"/>
      <c r="D280" s="12"/>
      <c r="E280" s="12"/>
      <c r="F280" s="12"/>
      <c r="G280" s="12"/>
      <c r="H280" s="7" t="str">
        <f t="shared" si="126"/>
        <v/>
      </c>
    </row>
    <row r="281" spans="1:8" s="61" customFormat="1" ht="11.25" customHeight="1" x14ac:dyDescent="0.2">
      <c r="A281" s="66" t="s">
        <v>275</v>
      </c>
      <c r="B281" s="12">
        <f t="shared" ref="B281:G281" si="128">SUM(B282:B283)</f>
        <v>306899446.08099997</v>
      </c>
      <c r="C281" s="12">
        <f t="shared" si="128"/>
        <v>306182406.31286997</v>
      </c>
      <c r="D281" s="12">
        <f t="shared" ref="D281" si="129">SUM(D282:D283)</f>
        <v>23504.810239999999</v>
      </c>
      <c r="E281" s="12">
        <f t="shared" si="128"/>
        <v>306205911.12311</v>
      </c>
      <c r="F281" s="12">
        <f t="shared" si="128"/>
        <v>693534.95789001556</v>
      </c>
      <c r="G281" s="12">
        <f t="shared" si="128"/>
        <v>717039.76813000278</v>
      </c>
      <c r="H281" s="7">
        <f t="shared" si="126"/>
        <v>99.774018830354322</v>
      </c>
    </row>
    <row r="282" spans="1:8" s="61" customFormat="1" ht="11.25" customHeight="1" x14ac:dyDescent="0.2">
      <c r="A282" s="66" t="s">
        <v>276</v>
      </c>
      <c r="B282" s="8">
        <v>305688150.15799999</v>
      </c>
      <c r="C282" s="8">
        <v>305013722.71645999</v>
      </c>
      <c r="D282" s="8">
        <v>22331.642019999999</v>
      </c>
      <c r="E282" s="8">
        <f t="shared" ref="E282:E283" si="130">C282+D282</f>
        <v>305036054.35847998</v>
      </c>
      <c r="F282" s="8">
        <f>B282-E282</f>
        <v>652095.79952001572</v>
      </c>
      <c r="G282" s="8">
        <f>B282-C282</f>
        <v>674427.44154000282</v>
      </c>
      <c r="H282" s="7">
        <f t="shared" si="126"/>
        <v>99.786679398863527</v>
      </c>
    </row>
    <row r="283" spans="1:8" s="61" customFormat="1" ht="11.25" customHeight="1" x14ac:dyDescent="0.2">
      <c r="A283" s="87" t="s">
        <v>277</v>
      </c>
      <c r="B283" s="8">
        <v>1211295.923</v>
      </c>
      <c r="C283" s="8">
        <v>1168683.59641</v>
      </c>
      <c r="D283" s="8">
        <v>1173.16822</v>
      </c>
      <c r="E283" s="8">
        <f t="shared" si="130"/>
        <v>1169856.7646300001</v>
      </c>
      <c r="F283" s="8">
        <f>B283-E283</f>
        <v>41439.158369999845</v>
      </c>
      <c r="G283" s="8">
        <f>B283-C283</f>
        <v>42612.326589999953</v>
      </c>
      <c r="H283" s="7">
        <f t="shared" si="126"/>
        <v>96.578940159612841</v>
      </c>
    </row>
    <row r="284" spans="1:8" s="61" customFormat="1" ht="11.25" customHeight="1" x14ac:dyDescent="0.2">
      <c r="A284" s="87"/>
      <c r="B284" s="12"/>
      <c r="C284" s="12"/>
      <c r="D284" s="12"/>
      <c r="E284" s="12"/>
      <c r="F284" s="12"/>
      <c r="G284" s="12"/>
      <c r="H284" s="7" t="str">
        <f t="shared" si="126"/>
        <v/>
      </c>
    </row>
    <row r="285" spans="1:8" s="61" customFormat="1" ht="11.25" customHeight="1" x14ac:dyDescent="0.2">
      <c r="A285" s="62" t="s">
        <v>278</v>
      </c>
      <c r="B285" s="18">
        <f t="shared" ref="B285:G285" si="131">B279+B281</f>
        <v>396481695.38</v>
      </c>
      <c r="C285" s="18">
        <f t="shared" si="131"/>
        <v>352684176.88755</v>
      </c>
      <c r="D285" s="18">
        <f t="shared" si="131"/>
        <v>42973398.521739997</v>
      </c>
      <c r="E285" s="18">
        <f t="shared" si="131"/>
        <v>395657575.40928996</v>
      </c>
      <c r="F285" s="18">
        <f t="shared" si="131"/>
        <v>824119.97071003588</v>
      </c>
      <c r="G285" s="18">
        <f t="shared" si="131"/>
        <v>43797518.492450014</v>
      </c>
      <c r="H285" s="7">
        <f t="shared" si="126"/>
        <v>99.792141735592566</v>
      </c>
    </row>
    <row r="286" spans="1:8" s="61" customFormat="1" ht="11.25" customHeight="1" x14ac:dyDescent="0.2">
      <c r="A286" s="66"/>
      <c r="B286" s="12"/>
      <c r="C286" s="12"/>
      <c r="D286" s="12"/>
      <c r="E286" s="12"/>
      <c r="F286" s="12"/>
      <c r="G286" s="12"/>
      <c r="H286" s="7"/>
    </row>
    <row r="287" spans="1:8" s="92" customFormat="1" ht="16.5" customHeight="1" thickBot="1" x14ac:dyDescent="0.25">
      <c r="A287" s="88" t="s">
        <v>279</v>
      </c>
      <c r="B287" s="89">
        <f t="shared" ref="B287:G287" si="132">+B285+B276</f>
        <v>1303622233.14608</v>
      </c>
      <c r="C287" s="89">
        <f t="shared" si="132"/>
        <v>1094907304.3902299</v>
      </c>
      <c r="D287" s="89">
        <f t="shared" si="132"/>
        <v>80646739.303389981</v>
      </c>
      <c r="E287" s="90">
        <f t="shared" si="132"/>
        <v>1175554043.6936197</v>
      </c>
      <c r="F287" s="89">
        <f t="shared" si="132"/>
        <v>128068189.45246004</v>
      </c>
      <c r="G287" s="91">
        <f t="shared" si="132"/>
        <v>208714928.75585008</v>
      </c>
      <c r="H287" s="7">
        <f>IFERROR(E287/B287*100,"")</f>
        <v>90.175973821542726</v>
      </c>
    </row>
    <row r="288" spans="1:8" s="61" customFormat="1" ht="12" customHeight="1" thickTop="1" x14ac:dyDescent="0.2">
      <c r="A288" s="66"/>
      <c r="B288" s="12"/>
      <c r="C288" s="9"/>
      <c r="D288" s="12"/>
      <c r="E288" s="9"/>
      <c r="F288" s="9"/>
      <c r="G288" s="9"/>
      <c r="H288" s="7"/>
    </row>
    <row r="289" spans="1:9" ht="21.6" customHeight="1" x14ac:dyDescent="0.2">
      <c r="A289" s="100" t="s">
        <v>324</v>
      </c>
      <c r="B289" s="100"/>
      <c r="C289" s="100"/>
      <c r="D289" s="100"/>
      <c r="E289" s="100"/>
      <c r="F289" s="100"/>
      <c r="G289" s="100"/>
      <c r="H289" s="100"/>
    </row>
    <row r="290" spans="1:9" ht="12.6" customHeight="1" x14ac:dyDescent="0.2">
      <c r="A290" s="61" t="s">
        <v>280</v>
      </c>
    </row>
    <row r="291" spans="1:9" ht="22.8" customHeight="1" x14ac:dyDescent="0.2">
      <c r="A291" s="100" t="s">
        <v>323</v>
      </c>
      <c r="B291" s="100"/>
      <c r="C291" s="100"/>
      <c r="D291" s="100"/>
      <c r="E291" s="100"/>
      <c r="F291" s="100"/>
      <c r="G291" s="100"/>
      <c r="H291" s="100"/>
    </row>
    <row r="292" spans="1:9" ht="11.4" x14ac:dyDescent="0.2">
      <c r="A292" s="61" t="s">
        <v>281</v>
      </c>
    </row>
    <row r="293" spans="1:9" ht="11.4" x14ac:dyDescent="0.2">
      <c r="A293" s="61" t="s">
        <v>321</v>
      </c>
    </row>
    <row r="294" spans="1:9" ht="11.4" x14ac:dyDescent="0.2">
      <c r="A294" s="61" t="s">
        <v>282</v>
      </c>
    </row>
    <row r="295" spans="1:9" ht="11.4" x14ac:dyDescent="0.2">
      <c r="A295" s="61" t="s">
        <v>283</v>
      </c>
    </row>
    <row r="296" spans="1:9" x14ac:dyDescent="0.2">
      <c r="E296" s="61"/>
      <c r="F296" s="61"/>
      <c r="G296" s="93"/>
      <c r="I296" s="95"/>
    </row>
    <row r="297" spans="1:9" x14ac:dyDescent="0.2">
      <c r="E297" s="61"/>
      <c r="F297" s="61"/>
      <c r="G297" s="93"/>
      <c r="I297" s="95"/>
    </row>
    <row r="298" spans="1:9" x14ac:dyDescent="0.2">
      <c r="E298" s="61"/>
      <c r="F298" s="61"/>
      <c r="G298" s="93"/>
      <c r="I298" s="95"/>
    </row>
    <row r="299" spans="1:9" x14ac:dyDescent="0.2">
      <c r="E299" s="61"/>
      <c r="F299" s="61"/>
      <c r="G299" s="93"/>
      <c r="I299" s="95"/>
    </row>
    <row r="300" spans="1:9" x14ac:dyDescent="0.2">
      <c r="E300" s="61"/>
      <c r="F300" s="61"/>
      <c r="G300" s="93"/>
      <c r="I300" s="95"/>
    </row>
    <row r="301" spans="1:9" x14ac:dyDescent="0.2">
      <c r="E301" s="61"/>
      <c r="F301" s="61"/>
      <c r="G301" s="93"/>
      <c r="I301" s="95"/>
    </row>
    <row r="302" spans="1:9" x14ac:dyDescent="0.2">
      <c r="E302" s="61"/>
      <c r="F302" s="61"/>
      <c r="G302" s="93"/>
      <c r="I302" s="95"/>
    </row>
    <row r="303" spans="1:9" x14ac:dyDescent="0.2">
      <c r="E303" s="61"/>
      <c r="F303" s="61"/>
      <c r="G303" s="93"/>
      <c r="I303" s="95"/>
    </row>
    <row r="304" spans="1:9" x14ac:dyDescent="0.2">
      <c r="E304" s="61"/>
      <c r="F304" s="61"/>
      <c r="G304" s="93"/>
      <c r="I304" s="95"/>
    </row>
    <row r="305" spans="5:9" x14ac:dyDescent="0.2">
      <c r="E305" s="61"/>
      <c r="F305" s="61"/>
      <c r="G305" s="93"/>
      <c r="I305" s="95"/>
    </row>
    <row r="306" spans="5:9" x14ac:dyDescent="0.2">
      <c r="E306" s="61"/>
      <c r="F306" s="61"/>
      <c r="G306" s="93"/>
      <c r="I306" s="95"/>
    </row>
    <row r="307" spans="5:9" x14ac:dyDescent="0.2">
      <c r="E307" s="61"/>
      <c r="F307" s="61"/>
      <c r="G307" s="93"/>
      <c r="I307" s="95"/>
    </row>
    <row r="308" spans="5:9" x14ac:dyDescent="0.2">
      <c r="E308" s="61"/>
      <c r="F308" s="61"/>
      <c r="G308" s="93"/>
      <c r="I308" s="95"/>
    </row>
    <row r="309" spans="5:9" x14ac:dyDescent="0.2">
      <c r="E309" s="61"/>
      <c r="F309" s="61"/>
      <c r="G309" s="93"/>
      <c r="I309" s="95"/>
    </row>
    <row r="310" spans="5:9" x14ac:dyDescent="0.2">
      <c r="E310" s="61"/>
      <c r="F310" s="61"/>
      <c r="G310" s="93"/>
      <c r="I310" s="95"/>
    </row>
    <row r="311" spans="5:9" x14ac:dyDescent="0.2">
      <c r="E311" s="61"/>
      <c r="F311" s="61"/>
      <c r="G311" s="93"/>
      <c r="I311" s="95"/>
    </row>
    <row r="312" spans="5:9" x14ac:dyDescent="0.2">
      <c r="E312" s="61"/>
      <c r="F312" s="61"/>
      <c r="G312" s="93"/>
      <c r="I312" s="95"/>
    </row>
    <row r="313" spans="5:9" x14ac:dyDescent="0.2">
      <c r="E313" s="61"/>
      <c r="F313" s="61"/>
      <c r="G313" s="93"/>
      <c r="I313" s="95"/>
    </row>
    <row r="314" spans="5:9" x14ac:dyDescent="0.2">
      <c r="E314" s="61"/>
      <c r="F314" s="61"/>
      <c r="G314" s="93"/>
      <c r="I314" s="95"/>
    </row>
    <row r="315" spans="5:9" x14ac:dyDescent="0.2">
      <c r="E315" s="61"/>
      <c r="F315" s="61"/>
      <c r="G315" s="93"/>
      <c r="I315" s="95"/>
    </row>
    <row r="316" spans="5:9" x14ac:dyDescent="0.2">
      <c r="E316" s="61"/>
      <c r="F316" s="61"/>
      <c r="G316" s="93"/>
      <c r="I316" s="95"/>
    </row>
    <row r="317" spans="5:9" x14ac:dyDescent="0.2">
      <c r="E317" s="61"/>
      <c r="F317" s="61"/>
      <c r="G317" s="93"/>
      <c r="I317" s="95"/>
    </row>
    <row r="318" spans="5:9" x14ac:dyDescent="0.2">
      <c r="E318" s="61"/>
      <c r="F318" s="61"/>
      <c r="G318" s="93"/>
      <c r="I318" s="95"/>
    </row>
    <row r="319" spans="5:9" x14ac:dyDescent="0.2">
      <c r="E319" s="61"/>
      <c r="F319" s="61"/>
      <c r="G319" s="93"/>
      <c r="I319" s="95"/>
    </row>
    <row r="320" spans="5:9" x14ac:dyDescent="0.2">
      <c r="E320" s="61"/>
      <c r="F320" s="61"/>
      <c r="G320" s="93"/>
      <c r="I320" s="95"/>
    </row>
    <row r="321" spans="5:9" x14ac:dyDescent="0.2">
      <c r="E321" s="61"/>
      <c r="F321" s="61"/>
      <c r="G321" s="93"/>
      <c r="I321" s="95"/>
    </row>
    <row r="322" spans="5:9" x14ac:dyDescent="0.2">
      <c r="E322" s="61"/>
      <c r="F322" s="61"/>
      <c r="G322" s="93"/>
      <c r="I322" s="95"/>
    </row>
    <row r="323" spans="5:9" x14ac:dyDescent="0.2">
      <c r="E323" s="61"/>
      <c r="F323" s="61"/>
      <c r="G323" s="93"/>
      <c r="I323" s="95"/>
    </row>
    <row r="324" spans="5:9" x14ac:dyDescent="0.2">
      <c r="E324" s="61"/>
      <c r="F324" s="61"/>
      <c r="G324" s="93"/>
      <c r="I324" s="95"/>
    </row>
    <row r="325" spans="5:9" x14ac:dyDescent="0.2">
      <c r="E325" s="61"/>
      <c r="F325" s="61"/>
      <c r="G325" s="93"/>
      <c r="I325" s="95"/>
    </row>
    <row r="326" spans="5:9" x14ac:dyDescent="0.2">
      <c r="E326" s="61"/>
      <c r="F326" s="61"/>
      <c r="G326" s="93"/>
      <c r="I326" s="95"/>
    </row>
    <row r="327" spans="5:9" x14ac:dyDescent="0.2">
      <c r="E327" s="61"/>
      <c r="F327" s="61"/>
      <c r="G327" s="93"/>
      <c r="I327" s="95"/>
    </row>
    <row r="328" spans="5:9" x14ac:dyDescent="0.2">
      <c r="E328" s="61"/>
      <c r="F328" s="61"/>
      <c r="G328" s="93"/>
      <c r="I328" s="95"/>
    </row>
    <row r="329" spans="5:9" x14ac:dyDescent="0.2">
      <c r="E329" s="61"/>
      <c r="F329" s="61"/>
      <c r="G329" s="93"/>
      <c r="I329" s="95"/>
    </row>
    <row r="330" spans="5:9" x14ac:dyDescent="0.2">
      <c r="E330" s="61"/>
      <c r="F330" s="61"/>
      <c r="G330" s="93"/>
      <c r="I330" s="95"/>
    </row>
    <row r="331" spans="5:9" x14ac:dyDescent="0.2">
      <c r="E331" s="61"/>
      <c r="F331" s="61"/>
      <c r="G331" s="93"/>
      <c r="I331" s="95"/>
    </row>
  </sheetData>
  <mergeCells count="8">
    <mergeCell ref="A289:H289"/>
    <mergeCell ref="A291:H291"/>
    <mergeCell ref="A5:A7"/>
    <mergeCell ref="C5:E6"/>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9" orientation="portrait" r:id="rId1"/>
  <headerFooter alignWithMargins="0">
    <oddFooter>Page &amp;P of &amp;N</oddFooter>
  </headerFooter>
  <rowBreaks count="3" manualBreakCount="3">
    <brk id="83" max="7" man="1"/>
    <brk id="154" max="7" man="1"/>
    <brk id="2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
  <sheetViews>
    <sheetView view="pageBreakPreview" topLeftCell="A17" zoomScale="85" zoomScaleNormal="110" zoomScaleSheetLayoutView="85" workbookViewId="0">
      <selection activeCell="M13" sqref="M13"/>
    </sheetView>
  </sheetViews>
  <sheetFormatPr defaultRowHeight="13.2" x14ac:dyDescent="0.25"/>
  <cols>
    <col min="1" max="1" width="38.6640625" customWidth="1"/>
    <col min="2" max="5" width="10.6640625" customWidth="1"/>
    <col min="6" max="6" width="10.88671875" customWidth="1"/>
    <col min="7" max="7" width="9.44140625" bestFit="1" customWidth="1"/>
    <col min="8" max="8" width="10.33203125" bestFit="1" customWidth="1"/>
    <col min="9" max="9" width="11" customWidth="1"/>
    <col min="11" max="11" width="11" customWidth="1"/>
  </cols>
  <sheetData>
    <row r="1" spans="1:11" x14ac:dyDescent="0.25">
      <c r="A1" s="1" t="s">
        <v>299</v>
      </c>
    </row>
    <row r="2" spans="1:11" x14ac:dyDescent="0.25">
      <c r="A2" t="s">
        <v>284</v>
      </c>
    </row>
    <row r="3" spans="1:11" x14ac:dyDescent="0.25">
      <c r="A3" t="s">
        <v>285</v>
      </c>
      <c r="G3" t="s">
        <v>286</v>
      </c>
    </row>
    <row r="4" spans="1:11" x14ac:dyDescent="0.25">
      <c r="B4" s="19" t="s">
        <v>287</v>
      </c>
      <c r="C4" s="19" t="s">
        <v>288</v>
      </c>
      <c r="D4" s="19" t="s">
        <v>289</v>
      </c>
      <c r="E4" s="19" t="s">
        <v>7</v>
      </c>
      <c r="F4" s="19" t="s">
        <v>290</v>
      </c>
      <c r="G4" s="20"/>
      <c r="H4" s="20" t="s">
        <v>291</v>
      </c>
      <c r="I4" s="20" t="s">
        <v>292</v>
      </c>
      <c r="J4" s="20" t="s">
        <v>293</v>
      </c>
      <c r="K4" s="20" t="s">
        <v>294</v>
      </c>
    </row>
    <row r="5" spans="1:11" x14ac:dyDescent="0.25">
      <c r="A5" t="s">
        <v>295</v>
      </c>
      <c r="B5" s="22">
        <v>284470.01422725001</v>
      </c>
      <c r="C5" s="22">
        <v>242986.91848113001</v>
      </c>
      <c r="D5" s="22">
        <v>325334.85792325001</v>
      </c>
      <c r="E5" s="21">
        <v>450830.44251445</v>
      </c>
      <c r="F5" s="22">
        <f>SUM(B5:E5)</f>
        <v>1303622.23314608</v>
      </c>
      <c r="G5" s="22"/>
      <c r="H5" s="22">
        <f>B5</f>
        <v>284470.01422725001</v>
      </c>
      <c r="I5" s="22">
        <f>+H5+C5</f>
        <v>527456.93270838005</v>
      </c>
      <c r="J5" s="22">
        <f t="shared" ref="J5:K6" si="0">+I5+D5</f>
        <v>852791.79063162999</v>
      </c>
      <c r="K5" s="22">
        <f t="shared" si="0"/>
        <v>1303622.23314608</v>
      </c>
    </row>
    <row r="6" spans="1:11" x14ac:dyDescent="0.25">
      <c r="A6" t="s">
        <v>296</v>
      </c>
      <c r="B6" s="22">
        <v>187478.49709789001</v>
      </c>
      <c r="C6" s="22">
        <v>263609.36376795999</v>
      </c>
      <c r="D6" s="22">
        <v>384412.86561525997</v>
      </c>
      <c r="E6" s="21">
        <v>340053.31721250998</v>
      </c>
      <c r="F6" s="22">
        <f>SUM(B6:E6)</f>
        <v>1175554.04369362</v>
      </c>
      <c r="G6" s="22"/>
      <c r="H6" s="22">
        <f>B6</f>
        <v>187478.49709789001</v>
      </c>
      <c r="I6" s="22">
        <f>+H6+C6</f>
        <v>451087.86086585</v>
      </c>
      <c r="J6" s="22">
        <f t="shared" si="0"/>
        <v>835500.72648110997</v>
      </c>
      <c r="K6" s="22">
        <f t="shared" si="0"/>
        <v>1175554.04369362</v>
      </c>
    </row>
    <row r="7" spans="1:11" hidden="1" x14ac:dyDescent="0.25">
      <c r="A7" t="s">
        <v>297</v>
      </c>
      <c r="B7" s="21">
        <f>+B6/B5*100</f>
        <v>65.904484733537529</v>
      </c>
      <c r="C7" s="21">
        <f>+C6/C5*100</f>
        <v>108.48705988607838</v>
      </c>
      <c r="D7" s="21">
        <f>+D6/D5*100</f>
        <v>118.15913857775028</v>
      </c>
      <c r="E7" s="21">
        <f>+E6/E5*100</f>
        <v>75.428206515049297</v>
      </c>
      <c r="F7" s="21">
        <f>+F6/F5*100</f>
        <v>90.17597382154274</v>
      </c>
      <c r="G7" s="23"/>
      <c r="H7" s="23"/>
      <c r="I7" s="23"/>
      <c r="J7" s="23"/>
      <c r="K7" s="23"/>
    </row>
    <row r="8" spans="1:11" x14ac:dyDescent="0.25">
      <c r="A8" t="s">
        <v>298</v>
      </c>
      <c r="B8" s="21">
        <f>H8</f>
        <v>65.904484733537529</v>
      </c>
      <c r="C8" s="21">
        <f>I8</f>
        <v>85.521268731763371</v>
      </c>
      <c r="D8" s="21">
        <f t="shared" ref="D8:E8" si="1">J8</f>
        <v>97.972416674213861</v>
      </c>
      <c r="E8" s="21">
        <f t="shared" si="1"/>
        <v>90.17597382154274</v>
      </c>
      <c r="F8" s="21"/>
      <c r="G8" s="23"/>
      <c r="H8" s="23">
        <f>+H6/H5*100</f>
        <v>65.904484733537529</v>
      </c>
      <c r="I8" s="23">
        <f>+I6/I5*100</f>
        <v>85.521268731763371</v>
      </c>
      <c r="J8" s="23">
        <f t="shared" ref="J8" si="2">+J6/J5*100</f>
        <v>97.972416674213861</v>
      </c>
      <c r="K8" s="23">
        <f>+K6/K5*100</f>
        <v>90.17597382154274</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Mary Dianne M. Cruz</cp:lastModifiedBy>
  <cp:lastPrinted>2023-05-17T03:13:42Z</cp:lastPrinted>
  <dcterms:created xsi:type="dcterms:W3CDTF">2022-05-17T01:30:48Z</dcterms:created>
  <dcterms:modified xsi:type="dcterms:W3CDTF">2023-05-17T05:39:52Z</dcterms:modified>
</cp:coreProperties>
</file>