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npatricio\Documents\CPD\Bank Reports\Summary_Conso Reports\Monthly Reports\ACTUAL DISBURSEMENT (BANK)\bank reports\2022\WEBSITE\For website\September 2022\"/>
    </mc:Choice>
  </mc:AlternateContent>
  <xr:revisionPtr revIDLastSave="0" documentId="13_ncr:1_{C46671DF-AAAB-4167-A71A-F0E14FB8E8B0}" xr6:coauthVersionLast="36" xr6:coauthVersionMax="36" xr10:uidLastSave="{00000000-0000-0000-0000-000000000000}"/>
  <bookViews>
    <workbookView xWindow="240" yWindow="72" windowWidth="20952" windowHeight="10740" activeTab="2" xr2:uid="{00000000-000D-0000-FFFF-FFFF00000000}"/>
  </bookViews>
  <sheets>
    <sheet name="By Department" sheetId="21" r:id="rId1"/>
    <sheet name="By Agency" sheetId="20" r:id="rId2"/>
    <sheet name="Graph " sheetId="17" r:id="rId3"/>
  </sheets>
  <externalReferences>
    <externalReference r:id="rId4"/>
    <externalReference r:id="rId5"/>
    <externalReference r:id="rId6"/>
    <externalReference r:id="rId7"/>
  </externalReferences>
  <definedNames>
    <definedName name="_xlnm.Print_Area" localSheetId="1">'By Agency'!$A$1:$J$293</definedName>
    <definedName name="_xlnm.Print_Area" localSheetId="0">'By Department'!$A$1:$Q$64</definedName>
    <definedName name="_xlnm.Print_Area" localSheetId="2">'Graph '!$A$12:$O$59</definedName>
    <definedName name="_xlnm.Print_Titles" localSheetId="1">'By Agency'!$1:$8</definedName>
    <definedName name="Z_081E09AD_AB62_433B_A53E_F457872E493D_.wvu.PrintArea" localSheetId="1" hidden="1">'By Agency'!$A$1:$H$287</definedName>
    <definedName name="Z_081E09AD_AB62_433B_A53E_F457872E493D_.wvu.PrintTitles" localSheetId="1" hidden="1">'By Agency'!$1:$8</definedName>
    <definedName name="Z_081E09AD_AB62_433B_A53E_F457872E493D_.wvu.Rows" localSheetId="1" hidden="1">'By Agency'!$131:$131,'By Agency'!$187:$188</definedName>
    <definedName name="Z_0A72D1F9_6F9D_1548_A9BD_D2852F16C0D3_.wvu.PrintArea" localSheetId="1" hidden="1">'By Agency'!$A$1:$H$287</definedName>
    <definedName name="Z_0A72D1F9_6F9D_1548_A9BD_D2852F16C0D3_.wvu.PrintTitles" localSheetId="1" hidden="1">'By Agency'!$1:$8</definedName>
    <definedName name="Z_0A72D1F9_6F9D_1548_A9BD_D2852F16C0D3_.wvu.Rows" localSheetId="1" hidden="1">'By Agency'!$131:$131,'By Agency'!$187:$188</definedName>
    <definedName name="Z_149BABA1_3CBB_4AB5_8307_CDFFE2416884_.wvu.Cols" localSheetId="1" hidden="1">'By Agency'!#REF!</definedName>
    <definedName name="Z_149BABA1_3CBB_4AB5_8307_CDFFE2416884_.wvu.PrintArea" localSheetId="1" hidden="1">'By Agency'!$A$1:$H$287</definedName>
    <definedName name="Z_149BABA1_3CBB_4AB5_8307_CDFFE2416884_.wvu.PrintTitles" localSheetId="1" hidden="1">'By Agency'!$1:$8</definedName>
    <definedName name="Z_149BABA1_3CBB_4AB5_8307_CDFFE2416884_.wvu.Rows" localSheetId="1" hidden="1">'By Agency'!$131:$131,'By Agency'!$187:$188,'By Agency'!$275:$277,'By Agency'!$278:$279,'By Agency'!$280:$283</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Agency'!$A$1:$J$291</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Agency'!$C:$D</definedName>
    <definedName name="Z_97AE4AC2_2269_476F_89AE_42BE1A190109_.wvu.PrintArea" localSheetId="1" hidden="1">'By Agency'!$A$1:$J$287</definedName>
    <definedName name="Z_97AE4AC2_2269_476F_89AE_42BE1A190109_.wvu.PrintTitles" localSheetId="1" hidden="1">'By Agency'!$1:$8</definedName>
    <definedName name="Z_97AE4AC2_2269_476F_89AE_42BE1A190109_.wvu.Rows" localSheetId="1" hidden="1">'By Agency'!$131:$131,'By Agency'!$187:$188,'By Agency'!$273:$277,'By Agency'!$278:$279,'By Agency'!$280:$283</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Agency'!$A$1:$J$291</definedName>
    <definedName name="Z_D5067B77_BADA_4D46_9CA2_CCC5AFBA88BD_.wvu.PrintTitles" localSheetId="1" hidden="1">'By Agency'!$1:$8</definedName>
    <definedName name="Z_D5067B77_BADA_4D46_9CA2_CCC5AFBA88BD_.wvu.Rows" localSheetId="1" hidden="1">'By Agency'!$187:$187</definedName>
    <definedName name="Z_E72949E6_F470_4685_A8B8_FC40C2B684D5_.wvu.PrintArea" localSheetId="1" hidden="1">'By Agency'!$A$1:$H$287</definedName>
    <definedName name="Z_E72949E6_F470_4685_A8B8_FC40C2B684D5_.wvu.PrintTitles" localSheetId="1" hidden="1">'By Agency'!$1:$8</definedName>
    <definedName name="Z_E72949E6_F470_4685_A8B8_FC40C2B684D5_.wvu.Rows" localSheetId="1" hidden="1">'By Agency'!$131:$131,'By Agency'!$187:$188</definedName>
  </definedNames>
  <calcPr calcId="191029"/>
</workbook>
</file>

<file path=xl/calcChain.xml><?xml version="1.0" encoding="utf-8"?>
<calcChain xmlns="http://schemas.openxmlformats.org/spreadsheetml/2006/main">
  <c r="H8" i="17" l="1"/>
  <c r="G8" i="17" l="1"/>
  <c r="K6" i="17" l="1"/>
  <c r="K5" i="17"/>
  <c r="B5" i="17"/>
  <c r="C5" i="17"/>
  <c r="D5" i="17"/>
  <c r="E5" i="17"/>
  <c r="F5" i="17"/>
  <c r="G5" i="17"/>
  <c r="H5" i="17"/>
  <c r="I5" i="17"/>
  <c r="J5" i="17"/>
  <c r="Y53" i="21" l="1"/>
  <c r="X53" i="21"/>
  <c r="U53" i="21"/>
  <c r="T53" i="21"/>
  <c r="I53" i="21"/>
  <c r="H53" i="21"/>
  <c r="G53" i="21"/>
  <c r="K53" i="21" s="1"/>
  <c r="E53" i="21"/>
  <c r="M53" i="21" s="1"/>
  <c r="D53" i="21"/>
  <c r="C53" i="21"/>
  <c r="Y52" i="21"/>
  <c r="X52" i="21"/>
  <c r="T52" i="21"/>
  <c r="S52" i="21"/>
  <c r="O52" i="21"/>
  <c r="J52" i="21"/>
  <c r="I52" i="21"/>
  <c r="H52" i="21"/>
  <c r="G52" i="21"/>
  <c r="P52" i="21" s="1"/>
  <c r="F52" i="21"/>
  <c r="V52" i="21" s="1"/>
  <c r="E52" i="21"/>
  <c r="M52" i="21" s="1"/>
  <c r="D52" i="21"/>
  <c r="L52" i="21" s="1"/>
  <c r="C52" i="21"/>
  <c r="C48" i="21" s="1"/>
  <c r="X50" i="21"/>
  <c r="W50" i="21"/>
  <c r="S50" i="21"/>
  <c r="I50" i="21"/>
  <c r="H50" i="21"/>
  <c r="G50" i="21"/>
  <c r="O50" i="21" s="1"/>
  <c r="E50" i="21"/>
  <c r="U50" i="21" s="1"/>
  <c r="D50" i="21"/>
  <c r="L50" i="21" s="1"/>
  <c r="L48" i="21" s="1"/>
  <c r="C50" i="21"/>
  <c r="K50" i="21" s="1"/>
  <c r="H48" i="21"/>
  <c r="D48" i="21"/>
  <c r="Y46" i="21"/>
  <c r="X46" i="21"/>
  <c r="U46" i="21"/>
  <c r="L46" i="21"/>
  <c r="I46" i="21"/>
  <c r="H46" i="21"/>
  <c r="G46" i="21"/>
  <c r="E46" i="21"/>
  <c r="M46" i="21" s="1"/>
  <c r="D46" i="21"/>
  <c r="T46" i="21" s="1"/>
  <c r="C46" i="21"/>
  <c r="X45" i="21"/>
  <c r="W45" i="21"/>
  <c r="U45" i="21"/>
  <c r="T45" i="21"/>
  <c r="S45" i="21"/>
  <c r="J45" i="21"/>
  <c r="I45" i="21"/>
  <c r="Y45" i="21" s="1"/>
  <c r="H45" i="21"/>
  <c r="G45" i="21"/>
  <c r="P45" i="21" s="1"/>
  <c r="F45" i="21"/>
  <c r="V45" i="21" s="1"/>
  <c r="E45" i="21"/>
  <c r="M45" i="21" s="1"/>
  <c r="D45" i="21"/>
  <c r="L45" i="21" s="1"/>
  <c r="C45" i="21"/>
  <c r="K45" i="21" s="1"/>
  <c r="N45" i="21" s="1"/>
  <c r="W44" i="21"/>
  <c r="T44" i="21"/>
  <c r="S44" i="21"/>
  <c r="I44" i="21"/>
  <c r="Y44" i="21" s="1"/>
  <c r="H44" i="21"/>
  <c r="P44" i="21" s="1"/>
  <c r="G44" i="21"/>
  <c r="O44" i="21" s="1"/>
  <c r="E44" i="21"/>
  <c r="D44" i="21"/>
  <c r="L44" i="21" s="1"/>
  <c r="C44" i="21"/>
  <c r="K44" i="21" s="1"/>
  <c r="U43" i="21"/>
  <c r="S43" i="21"/>
  <c r="L43" i="21"/>
  <c r="I43" i="21"/>
  <c r="Y43" i="21" s="1"/>
  <c r="H43" i="21"/>
  <c r="G43" i="21"/>
  <c r="O43" i="21" s="1"/>
  <c r="E43" i="21"/>
  <c r="D43" i="21"/>
  <c r="T43" i="21" s="1"/>
  <c r="C43" i="21"/>
  <c r="Y42" i="21"/>
  <c r="X42" i="21"/>
  <c r="U42" i="21"/>
  <c r="T42" i="21"/>
  <c r="I42" i="21"/>
  <c r="H42" i="21"/>
  <c r="G42" i="21"/>
  <c r="E42" i="21"/>
  <c r="M42" i="21" s="1"/>
  <c r="D42" i="21"/>
  <c r="C42" i="21"/>
  <c r="Y41" i="21"/>
  <c r="X41" i="21"/>
  <c r="T41" i="21"/>
  <c r="S41" i="21"/>
  <c r="O41" i="21"/>
  <c r="I41" i="21"/>
  <c r="H41" i="21"/>
  <c r="G41" i="21"/>
  <c r="P41" i="21" s="1"/>
  <c r="F41" i="21"/>
  <c r="V41" i="21" s="1"/>
  <c r="E41" i="21"/>
  <c r="M41" i="21" s="1"/>
  <c r="D41" i="21"/>
  <c r="L41" i="21" s="1"/>
  <c r="C41" i="21"/>
  <c r="K41" i="21" s="1"/>
  <c r="N41" i="21" s="1"/>
  <c r="X40" i="21"/>
  <c r="W40" i="21"/>
  <c r="S40" i="21"/>
  <c r="I40" i="21"/>
  <c r="H40" i="21"/>
  <c r="G40" i="21"/>
  <c r="O40" i="21" s="1"/>
  <c r="E40" i="21"/>
  <c r="U40" i="21" s="1"/>
  <c r="D40" i="21"/>
  <c r="L40" i="21" s="1"/>
  <c r="C40" i="21"/>
  <c r="K40" i="21" s="1"/>
  <c r="W39" i="21"/>
  <c r="I39" i="21"/>
  <c r="Y39" i="21" s="1"/>
  <c r="H39" i="21"/>
  <c r="X39" i="21" s="1"/>
  <c r="G39" i="21"/>
  <c r="E39" i="21"/>
  <c r="D39" i="21"/>
  <c r="P39" i="21" s="1"/>
  <c r="C39" i="21"/>
  <c r="K39" i="21" s="1"/>
  <c r="Y38" i="21"/>
  <c r="X38" i="21"/>
  <c r="P38" i="21"/>
  <c r="O38" i="21"/>
  <c r="I38" i="21"/>
  <c r="H38" i="21"/>
  <c r="G38" i="21"/>
  <c r="E38" i="21"/>
  <c r="D38" i="21"/>
  <c r="C38" i="21"/>
  <c r="X37" i="21"/>
  <c r="U37" i="21"/>
  <c r="S37" i="21"/>
  <c r="O37" i="21"/>
  <c r="I37" i="21"/>
  <c r="Y37" i="21" s="1"/>
  <c r="H37" i="21"/>
  <c r="G37" i="21"/>
  <c r="P37" i="21" s="1"/>
  <c r="F37" i="21"/>
  <c r="V37" i="21" s="1"/>
  <c r="E37" i="21"/>
  <c r="M37" i="21" s="1"/>
  <c r="D37" i="21"/>
  <c r="L37" i="21" s="1"/>
  <c r="N37" i="21" s="1"/>
  <c r="C37" i="21"/>
  <c r="K37" i="21" s="1"/>
  <c r="W36" i="21"/>
  <c r="T36" i="21"/>
  <c r="S36" i="21"/>
  <c r="J36" i="21"/>
  <c r="Z36" i="21" s="1"/>
  <c r="I36" i="21"/>
  <c r="Y36" i="21" s="1"/>
  <c r="H36" i="21"/>
  <c r="P36" i="21" s="1"/>
  <c r="G36" i="21"/>
  <c r="O36" i="21" s="1"/>
  <c r="F36" i="21"/>
  <c r="V36" i="21" s="1"/>
  <c r="E36" i="21"/>
  <c r="U36" i="21" s="1"/>
  <c r="D36" i="21"/>
  <c r="L36" i="21" s="1"/>
  <c r="C36" i="21"/>
  <c r="K36" i="21" s="1"/>
  <c r="V35" i="21"/>
  <c r="U35" i="21"/>
  <c r="S35" i="21"/>
  <c r="I35" i="21"/>
  <c r="M35" i="21" s="1"/>
  <c r="H35" i="21"/>
  <c r="G35" i="21"/>
  <c r="O35" i="21" s="1"/>
  <c r="E35" i="21"/>
  <c r="D35" i="21"/>
  <c r="T35" i="21" s="1"/>
  <c r="C35" i="21"/>
  <c r="F35" i="21" s="1"/>
  <c r="U34" i="21"/>
  <c r="T34" i="21"/>
  <c r="I34" i="21"/>
  <c r="Y34" i="21" s="1"/>
  <c r="H34" i="21"/>
  <c r="G34" i="21"/>
  <c r="E34" i="21"/>
  <c r="D34" i="21"/>
  <c r="C34" i="21"/>
  <c r="K34" i="21" s="1"/>
  <c r="Y33" i="21"/>
  <c r="T33" i="21"/>
  <c r="S33" i="21"/>
  <c r="I33" i="21"/>
  <c r="H33" i="21"/>
  <c r="X33" i="21" s="1"/>
  <c r="G33" i="21"/>
  <c r="E33" i="21"/>
  <c r="M33" i="21" s="1"/>
  <c r="D33" i="21"/>
  <c r="C33" i="21"/>
  <c r="F33" i="21" s="1"/>
  <c r="V33" i="21" s="1"/>
  <c r="X32" i="21"/>
  <c r="W32" i="21"/>
  <c r="S32" i="21"/>
  <c r="O32" i="21"/>
  <c r="I32" i="21"/>
  <c r="H32" i="21"/>
  <c r="G32" i="21"/>
  <c r="P32" i="21" s="1"/>
  <c r="E32" i="21"/>
  <c r="U32" i="21" s="1"/>
  <c r="D32" i="21"/>
  <c r="L32" i="21" s="1"/>
  <c r="C32" i="21"/>
  <c r="W31" i="21"/>
  <c r="P31" i="21"/>
  <c r="L31" i="21"/>
  <c r="I31" i="21"/>
  <c r="Y31" i="21" s="1"/>
  <c r="H31" i="21"/>
  <c r="X31" i="21" s="1"/>
  <c r="G31" i="21"/>
  <c r="E31" i="21"/>
  <c r="D31" i="21"/>
  <c r="T31" i="21" s="1"/>
  <c r="C31" i="21"/>
  <c r="K31" i="21" s="1"/>
  <c r="Y30" i="21"/>
  <c r="X30" i="21"/>
  <c r="T30" i="21"/>
  <c r="P30" i="21"/>
  <c r="L30" i="21"/>
  <c r="K30" i="21"/>
  <c r="I30" i="21"/>
  <c r="H30" i="21"/>
  <c r="G30" i="21"/>
  <c r="O30" i="21" s="1"/>
  <c r="E30" i="21"/>
  <c r="D30" i="21"/>
  <c r="C30" i="21"/>
  <c r="X29" i="21"/>
  <c r="W29" i="21"/>
  <c r="U29" i="21"/>
  <c r="J29" i="21"/>
  <c r="I29" i="21"/>
  <c r="Y29" i="21" s="1"/>
  <c r="H29" i="21"/>
  <c r="G29" i="21"/>
  <c r="E29" i="21"/>
  <c r="M29" i="21" s="1"/>
  <c r="D29" i="21"/>
  <c r="L29" i="21" s="1"/>
  <c r="C29" i="21"/>
  <c r="S29" i="21" s="1"/>
  <c r="Z28" i="21"/>
  <c r="W28" i="21"/>
  <c r="T28" i="21"/>
  <c r="S28" i="21"/>
  <c r="M28" i="21"/>
  <c r="J28" i="21"/>
  <c r="Q28" i="21" s="1"/>
  <c r="I28" i="21"/>
  <c r="Y28" i="21" s="1"/>
  <c r="H28" i="21"/>
  <c r="G28" i="21"/>
  <c r="O28" i="21" s="1"/>
  <c r="E28" i="21"/>
  <c r="U28" i="21" s="1"/>
  <c r="D28" i="21"/>
  <c r="L28" i="21" s="1"/>
  <c r="C28" i="21"/>
  <c r="F28" i="21" s="1"/>
  <c r="V28" i="21" s="1"/>
  <c r="U27" i="21"/>
  <c r="S27" i="21"/>
  <c r="P27" i="21"/>
  <c r="M27" i="21"/>
  <c r="I27" i="21"/>
  <c r="Y27" i="21" s="1"/>
  <c r="H27" i="21"/>
  <c r="G27" i="21"/>
  <c r="O27" i="21" s="1"/>
  <c r="E27" i="21"/>
  <c r="D27" i="21"/>
  <c r="C27" i="21"/>
  <c r="F27" i="21" s="1"/>
  <c r="V27" i="21" s="1"/>
  <c r="U26" i="21"/>
  <c r="P26" i="21"/>
  <c r="O26" i="21"/>
  <c r="I26" i="21"/>
  <c r="Y26" i="21" s="1"/>
  <c r="H26" i="21"/>
  <c r="X26" i="21" s="1"/>
  <c r="G26" i="21"/>
  <c r="E26" i="21"/>
  <c r="M26" i="21" s="1"/>
  <c r="D26" i="21"/>
  <c r="C26" i="21"/>
  <c r="Y25" i="21"/>
  <c r="W25" i="21"/>
  <c r="T25" i="21"/>
  <c r="O25" i="21"/>
  <c r="I25" i="21"/>
  <c r="H25" i="21"/>
  <c r="G25" i="21"/>
  <c r="J25" i="21" s="1"/>
  <c r="F25" i="21"/>
  <c r="V25" i="21" s="1"/>
  <c r="E25" i="21"/>
  <c r="M25" i="21" s="1"/>
  <c r="D25" i="21"/>
  <c r="C25" i="21"/>
  <c r="K25" i="21" s="1"/>
  <c r="X24" i="21"/>
  <c r="W24" i="21"/>
  <c r="S24" i="21"/>
  <c r="O24" i="21"/>
  <c r="I24" i="21"/>
  <c r="Y24" i="21" s="1"/>
  <c r="H24" i="21"/>
  <c r="G24" i="21"/>
  <c r="P24" i="21" s="1"/>
  <c r="F24" i="21"/>
  <c r="V24" i="21" s="1"/>
  <c r="E24" i="21"/>
  <c r="D24" i="21"/>
  <c r="L24" i="21" s="1"/>
  <c r="C24" i="21"/>
  <c r="Y23" i="21"/>
  <c r="W23" i="21"/>
  <c r="U23" i="21"/>
  <c r="M23" i="21"/>
  <c r="L23" i="21"/>
  <c r="I23" i="21"/>
  <c r="H23" i="21"/>
  <c r="X23" i="21" s="1"/>
  <c r="G23" i="21"/>
  <c r="J23" i="21" s="1"/>
  <c r="Z23" i="21" s="1"/>
  <c r="F23" i="21"/>
  <c r="V23" i="21" s="1"/>
  <c r="E23" i="21"/>
  <c r="D23" i="21"/>
  <c r="T23" i="21" s="1"/>
  <c r="C23" i="21"/>
  <c r="K23" i="21" s="1"/>
  <c r="N23" i="21" s="1"/>
  <c r="Y22" i="21"/>
  <c r="U22" i="21"/>
  <c r="T22" i="21"/>
  <c r="M22" i="21"/>
  <c r="L22" i="21"/>
  <c r="I22" i="21"/>
  <c r="H22" i="21"/>
  <c r="X22" i="21" s="1"/>
  <c r="G22" i="21"/>
  <c r="E22" i="21"/>
  <c r="D22" i="21"/>
  <c r="C22" i="21"/>
  <c r="K22" i="21" s="1"/>
  <c r="X21" i="21"/>
  <c r="U21" i="21"/>
  <c r="T21" i="21"/>
  <c r="S21" i="21"/>
  <c r="I21" i="21"/>
  <c r="Y21" i="21" s="1"/>
  <c r="H21" i="21"/>
  <c r="G21" i="21"/>
  <c r="E21" i="21"/>
  <c r="M21" i="21" s="1"/>
  <c r="D21" i="21"/>
  <c r="L21" i="21" s="1"/>
  <c r="C21" i="21"/>
  <c r="F21" i="21" s="1"/>
  <c r="V21" i="21" s="1"/>
  <c r="W20" i="21"/>
  <c r="V20" i="21"/>
  <c r="T20" i="21"/>
  <c r="S20" i="21"/>
  <c r="I20" i="21"/>
  <c r="H20" i="21"/>
  <c r="P20" i="21" s="1"/>
  <c r="G20" i="21"/>
  <c r="O20" i="21" s="1"/>
  <c r="E20" i="21"/>
  <c r="U20" i="21" s="1"/>
  <c r="D20" i="21"/>
  <c r="L20" i="21" s="1"/>
  <c r="C20" i="21"/>
  <c r="F20" i="21" s="1"/>
  <c r="S19" i="21"/>
  <c r="P19" i="21"/>
  <c r="I19" i="21"/>
  <c r="J19" i="21" s="1"/>
  <c r="H19" i="21"/>
  <c r="X19" i="21" s="1"/>
  <c r="G19" i="21"/>
  <c r="O19" i="21" s="1"/>
  <c r="E19" i="21"/>
  <c r="U19" i="21" s="1"/>
  <c r="D19" i="21"/>
  <c r="C19" i="21"/>
  <c r="Y18" i="21"/>
  <c r="X18" i="21"/>
  <c r="U18" i="21"/>
  <c r="K18" i="21"/>
  <c r="I18" i="21"/>
  <c r="H18" i="21"/>
  <c r="G18" i="21"/>
  <c r="O18" i="21" s="1"/>
  <c r="E18" i="21"/>
  <c r="D18" i="21"/>
  <c r="P18" i="21" s="1"/>
  <c r="C18" i="21"/>
  <c r="Y17" i="21"/>
  <c r="X17" i="21"/>
  <c r="W17" i="21"/>
  <c r="T17" i="21"/>
  <c r="O17" i="21"/>
  <c r="J17" i="21"/>
  <c r="I17" i="21"/>
  <c r="H17" i="21"/>
  <c r="G17" i="21"/>
  <c r="E17" i="21"/>
  <c r="M17" i="21" s="1"/>
  <c r="D17" i="21"/>
  <c r="C17" i="21"/>
  <c r="K17" i="21" s="1"/>
  <c r="Z16" i="21"/>
  <c r="X16" i="21"/>
  <c r="S16" i="21"/>
  <c r="M16" i="21"/>
  <c r="J16" i="21"/>
  <c r="I16" i="21"/>
  <c r="Y16" i="21" s="1"/>
  <c r="H16" i="21"/>
  <c r="G16" i="21"/>
  <c r="P16" i="21" s="1"/>
  <c r="F16" i="21"/>
  <c r="V16" i="21" s="1"/>
  <c r="E16" i="21"/>
  <c r="U16" i="21" s="1"/>
  <c r="D16" i="21"/>
  <c r="L16" i="21" s="1"/>
  <c r="C16" i="21"/>
  <c r="K16" i="21" s="1"/>
  <c r="N16" i="21" s="1"/>
  <c r="Y15" i="21"/>
  <c r="W15" i="21"/>
  <c r="U15" i="21"/>
  <c r="M15" i="21"/>
  <c r="I15" i="21"/>
  <c r="H15" i="21"/>
  <c r="X15" i="21" s="1"/>
  <c r="G15" i="21"/>
  <c r="J15" i="21" s="1"/>
  <c r="E15" i="21"/>
  <c r="D15" i="21"/>
  <c r="C15" i="21"/>
  <c r="K15" i="21" s="1"/>
  <c r="Y14" i="21"/>
  <c r="U14" i="21"/>
  <c r="O14" i="21"/>
  <c r="M14" i="21"/>
  <c r="I14" i="21"/>
  <c r="H14" i="21"/>
  <c r="G14" i="21"/>
  <c r="E14" i="21"/>
  <c r="D14" i="21"/>
  <c r="C14" i="21"/>
  <c r="X13" i="21"/>
  <c r="U13" i="21"/>
  <c r="O13" i="21"/>
  <c r="L13" i="21"/>
  <c r="I13" i="21"/>
  <c r="Y13" i="21" s="1"/>
  <c r="H13" i="21"/>
  <c r="G13" i="21"/>
  <c r="E13" i="21"/>
  <c r="M13" i="21" s="1"/>
  <c r="D13" i="21"/>
  <c r="C13" i="21"/>
  <c r="K13" i="21" s="1"/>
  <c r="W12" i="21"/>
  <c r="T12" i="21"/>
  <c r="S12" i="21"/>
  <c r="I12" i="21"/>
  <c r="H12" i="21"/>
  <c r="P12" i="21" s="1"/>
  <c r="G12" i="21"/>
  <c r="O12" i="21" s="1"/>
  <c r="E12" i="21"/>
  <c r="D12" i="21"/>
  <c r="L12" i="21" s="1"/>
  <c r="C12" i="21"/>
  <c r="N25" i="21" l="1"/>
  <c r="Z19" i="21"/>
  <c r="L14" i="21"/>
  <c r="L10" i="21" s="1"/>
  <c r="L8" i="21" s="1"/>
  <c r="T14" i="21"/>
  <c r="N44" i="21"/>
  <c r="Y20" i="21"/>
  <c r="J20" i="21"/>
  <c r="N13" i="21"/>
  <c r="M20" i="21"/>
  <c r="N22" i="21"/>
  <c r="F26" i="21"/>
  <c r="V26" i="21" s="1"/>
  <c r="S26" i="21"/>
  <c r="K26" i="21"/>
  <c r="N26" i="21" s="1"/>
  <c r="I10" i="21"/>
  <c r="Q36" i="21"/>
  <c r="Y12" i="21"/>
  <c r="J12" i="21"/>
  <c r="D10" i="21"/>
  <c r="D8" i="21" s="1"/>
  <c r="T8" i="21" s="1"/>
  <c r="F13" i="21"/>
  <c r="V13" i="21" s="1"/>
  <c r="T13" i="21"/>
  <c r="Z15" i="21"/>
  <c r="U24" i="21"/>
  <c r="M24" i="21"/>
  <c r="T27" i="21"/>
  <c r="L27" i="21"/>
  <c r="K28" i="21"/>
  <c r="N28" i="21" s="1"/>
  <c r="W33" i="21"/>
  <c r="P33" i="21"/>
  <c r="O33" i="21"/>
  <c r="J33" i="21"/>
  <c r="L38" i="21"/>
  <c r="T38" i="21"/>
  <c r="N53" i="21"/>
  <c r="U12" i="21"/>
  <c r="M12" i="21"/>
  <c r="E10" i="21"/>
  <c r="W42" i="21"/>
  <c r="J42" i="21"/>
  <c r="K42" i="21"/>
  <c r="P42" i="21"/>
  <c r="O42" i="21"/>
  <c r="F12" i="21"/>
  <c r="Z29" i="21"/>
  <c r="T15" i="21"/>
  <c r="L15" i="21"/>
  <c r="N15" i="21" s="1"/>
  <c r="F15" i="21"/>
  <c r="V15" i="21" s="1"/>
  <c r="P15" i="21"/>
  <c r="P21" i="21"/>
  <c r="O21" i="21"/>
  <c r="W21" i="21"/>
  <c r="J21" i="21"/>
  <c r="Z25" i="21"/>
  <c r="Q25" i="21"/>
  <c r="K29" i="21"/>
  <c r="N29" i="21" s="1"/>
  <c r="Y32" i="21"/>
  <c r="J32" i="21"/>
  <c r="J46" i="21"/>
  <c r="P46" i="21"/>
  <c r="W46" i="21"/>
  <c r="O46" i="21"/>
  <c r="P14" i="21"/>
  <c r="H10" i="21"/>
  <c r="H8" i="21" s="1"/>
  <c r="X8" i="21" s="1"/>
  <c r="X14" i="21"/>
  <c r="Y19" i="21"/>
  <c r="X25" i="21"/>
  <c r="P25" i="21"/>
  <c r="L26" i="21"/>
  <c r="T26" i="21"/>
  <c r="O29" i="21"/>
  <c r="K21" i="21"/>
  <c r="N21" i="21" s="1"/>
  <c r="J22" i="21"/>
  <c r="W22" i="21"/>
  <c r="P22" i="21"/>
  <c r="O22" i="21"/>
  <c r="F29" i="21"/>
  <c r="V29" i="21" s="1"/>
  <c r="M31" i="21"/>
  <c r="N31" i="21" s="1"/>
  <c r="U31" i="21"/>
  <c r="F31" i="21"/>
  <c r="V31" i="21" s="1"/>
  <c r="W34" i="21"/>
  <c r="J34" i="21"/>
  <c r="P34" i="21"/>
  <c r="O34" i="21"/>
  <c r="M38" i="21"/>
  <c r="U38" i="21"/>
  <c r="Z17" i="21"/>
  <c r="Q17" i="21"/>
  <c r="M30" i="21"/>
  <c r="N30" i="21" s="1"/>
  <c r="U30" i="21"/>
  <c r="T19" i="21"/>
  <c r="L19" i="21"/>
  <c r="Q16" i="21"/>
  <c r="Q23" i="21"/>
  <c r="L34" i="21"/>
  <c r="X34" i="21"/>
  <c r="X35" i="21"/>
  <c r="P35" i="21"/>
  <c r="L35" i="21"/>
  <c r="J35" i="21"/>
  <c r="T39" i="21"/>
  <c r="L39" i="21"/>
  <c r="N39" i="21" s="1"/>
  <c r="F39" i="21"/>
  <c r="V39" i="21" s="1"/>
  <c r="S14" i="21"/>
  <c r="F14" i="21"/>
  <c r="V14" i="21" s="1"/>
  <c r="K14" i="21"/>
  <c r="N14" i="21" s="1"/>
  <c r="L18" i="21"/>
  <c r="N18" i="21" s="1"/>
  <c r="T18" i="21"/>
  <c r="L25" i="21"/>
  <c r="X27" i="21"/>
  <c r="J27" i="21"/>
  <c r="M39" i="21"/>
  <c r="U39" i="21"/>
  <c r="K46" i="21"/>
  <c r="N46" i="21" s="1"/>
  <c r="S30" i="21"/>
  <c r="F30" i="21"/>
  <c r="V30" i="21" s="1"/>
  <c r="J38" i="21"/>
  <c r="W38" i="21"/>
  <c r="F44" i="21"/>
  <c r="V44" i="21" s="1"/>
  <c r="U44" i="21"/>
  <c r="G10" i="21"/>
  <c r="P13" i="21"/>
  <c r="S13" i="21"/>
  <c r="J14" i="21"/>
  <c r="W14" i="21"/>
  <c r="O16" i="21"/>
  <c r="L17" i="21"/>
  <c r="N17" i="21" s="1"/>
  <c r="F18" i="21"/>
  <c r="V18" i="21" s="1"/>
  <c r="S18" i="21"/>
  <c r="F19" i="21"/>
  <c r="V19" i="21" s="1"/>
  <c r="M19" i="21"/>
  <c r="K20" i="21"/>
  <c r="N20" i="21" s="1"/>
  <c r="S25" i="21"/>
  <c r="W26" i="21"/>
  <c r="J26" i="21"/>
  <c r="K32" i="21"/>
  <c r="M32" i="21"/>
  <c r="Y35" i="21"/>
  <c r="T37" i="21"/>
  <c r="J39" i="21"/>
  <c r="F40" i="21"/>
  <c r="V40" i="21" s="1"/>
  <c r="W41" i="21"/>
  <c r="F43" i="21"/>
  <c r="V43" i="21" s="1"/>
  <c r="E48" i="21"/>
  <c r="F50" i="21"/>
  <c r="W52" i="21"/>
  <c r="F17" i="21"/>
  <c r="V17" i="21" s="1"/>
  <c r="J30" i="21"/>
  <c r="W30" i="21"/>
  <c r="F34" i="21"/>
  <c r="V34" i="21" s="1"/>
  <c r="S34" i="21"/>
  <c r="K38" i="21"/>
  <c r="M43" i="21"/>
  <c r="S46" i="21"/>
  <c r="F46" i="21"/>
  <c r="V46" i="21" s="1"/>
  <c r="K33" i="21"/>
  <c r="M18" i="21"/>
  <c r="J24" i="21"/>
  <c r="P28" i="21"/>
  <c r="P29" i="21"/>
  <c r="L33" i="21"/>
  <c r="J37" i="21"/>
  <c r="W37" i="21"/>
  <c r="Z45" i="21"/>
  <c r="Q45" i="21"/>
  <c r="O53" i="21"/>
  <c r="C10" i="21"/>
  <c r="C8" i="21" s="1"/>
  <c r="S8" i="21" s="1"/>
  <c r="K12" i="21"/>
  <c r="J13" i="21"/>
  <c r="W13" i="21"/>
  <c r="S17" i="21"/>
  <c r="W18" i="21"/>
  <c r="J18" i="21"/>
  <c r="K24" i="21"/>
  <c r="N24" i="21" s="1"/>
  <c r="T29" i="21"/>
  <c r="J31" i="21"/>
  <c r="F32" i="21"/>
  <c r="V32" i="21" s="1"/>
  <c r="M36" i="21"/>
  <c r="N36" i="21" s="1"/>
  <c r="J40" i="21"/>
  <c r="Y40" i="21"/>
  <c r="J41" i="21"/>
  <c r="F42" i="21"/>
  <c r="V42" i="21" s="1"/>
  <c r="S42" i="21"/>
  <c r="J44" i="21"/>
  <c r="J50" i="21"/>
  <c r="I48" i="21"/>
  <c r="Y50" i="21"/>
  <c r="Z52" i="21"/>
  <c r="Q52" i="21"/>
  <c r="F53" i="21"/>
  <c r="V53" i="21" s="1"/>
  <c r="S53" i="21"/>
  <c r="P53" i="21"/>
  <c r="P17" i="21"/>
  <c r="S22" i="21"/>
  <c r="F22" i="21"/>
  <c r="V22" i="21" s="1"/>
  <c r="W16" i="21"/>
  <c r="P23" i="21"/>
  <c r="M34" i="21"/>
  <c r="N34" i="21" s="1"/>
  <c r="S38" i="21"/>
  <c r="F38" i="21"/>
  <c r="V38" i="21" s="1"/>
  <c r="M40" i="21"/>
  <c r="N40" i="21" s="1"/>
  <c r="L42" i="21"/>
  <c r="J43" i="21"/>
  <c r="X43" i="21"/>
  <c r="M44" i="21"/>
  <c r="M50" i="21"/>
  <c r="M48" i="21" s="1"/>
  <c r="L53" i="21"/>
  <c r="W53" i="21"/>
  <c r="J53" i="21"/>
  <c r="P43" i="21"/>
  <c r="O15" i="21"/>
  <c r="K19" i="21"/>
  <c r="N19" i="21" s="1"/>
  <c r="O23" i="21"/>
  <c r="K27" i="21"/>
  <c r="N27" i="21" s="1"/>
  <c r="O31" i="21"/>
  <c r="K35" i="21"/>
  <c r="N35" i="21" s="1"/>
  <c r="O39" i="21"/>
  <c r="P40" i="21"/>
  <c r="K43" i="21"/>
  <c r="G48" i="21"/>
  <c r="P50" i="21"/>
  <c r="O45" i="21"/>
  <c r="K52" i="21"/>
  <c r="N52" i="21" s="1"/>
  <c r="X12" i="21"/>
  <c r="S15" i="21"/>
  <c r="T16" i="21"/>
  <c r="U17" i="21"/>
  <c r="W19" i="21"/>
  <c r="X20" i="21"/>
  <c r="S23" i="21"/>
  <c r="T24" i="21"/>
  <c r="U25" i="21"/>
  <c r="W27" i="21"/>
  <c r="X28" i="21"/>
  <c r="S31" i="21"/>
  <c r="T32" i="21"/>
  <c r="U33" i="21"/>
  <c r="W35" i="21"/>
  <c r="X36" i="21"/>
  <c r="S39" i="21"/>
  <c r="T40" i="21"/>
  <c r="U41" i="21"/>
  <c r="W43" i="21"/>
  <c r="X44" i="21"/>
  <c r="T50" i="21"/>
  <c r="U52" i="21"/>
  <c r="N50" i="21" l="1"/>
  <c r="N48" i="21" s="1"/>
  <c r="K48" i="21"/>
  <c r="K10" i="21"/>
  <c r="K8" i="21" s="1"/>
  <c r="N12" i="21"/>
  <c r="N38" i="21"/>
  <c r="Q26" i="21"/>
  <c r="Z26" i="21"/>
  <c r="Q27" i="21"/>
  <c r="Z27" i="21"/>
  <c r="N42" i="21"/>
  <c r="Z12" i="21"/>
  <c r="Q12" i="21"/>
  <c r="J10" i="21"/>
  <c r="N43" i="21"/>
  <c r="Z41" i="21"/>
  <c r="Q41" i="21"/>
  <c r="Z38" i="21"/>
  <c r="Q38" i="21"/>
  <c r="Z42" i="21"/>
  <c r="Q42" i="21"/>
  <c r="Z33" i="21"/>
  <c r="Q33" i="21"/>
  <c r="Z24" i="21"/>
  <c r="Q24" i="21"/>
  <c r="Q18" i="21"/>
  <c r="Z18" i="21"/>
  <c r="N33" i="21"/>
  <c r="Z30" i="21"/>
  <c r="Q30" i="21"/>
  <c r="Z39" i="21"/>
  <c r="Q39" i="21"/>
  <c r="Z14" i="21"/>
  <c r="Q14" i="21"/>
  <c r="Q35" i="21"/>
  <c r="Z35" i="21"/>
  <c r="O48" i="21"/>
  <c r="P48" i="21"/>
  <c r="Z53" i="21"/>
  <c r="Q53" i="21"/>
  <c r="Z43" i="21"/>
  <c r="Q43" i="21"/>
  <c r="Z40" i="21"/>
  <c r="Q40" i="21"/>
  <c r="Z21" i="21"/>
  <c r="Q21" i="21"/>
  <c r="Q29" i="21"/>
  <c r="E8" i="21"/>
  <c r="U8" i="21" s="1"/>
  <c r="Z37" i="21"/>
  <c r="Q37" i="21"/>
  <c r="Q34" i="21"/>
  <c r="Z34" i="21"/>
  <c r="M10" i="21"/>
  <c r="M8" i="21" s="1"/>
  <c r="Q15" i="21"/>
  <c r="I8" i="21"/>
  <c r="Y8" i="21" s="1"/>
  <c r="Q19" i="21"/>
  <c r="J48" i="21"/>
  <c r="Q50" i="21"/>
  <c r="Z50" i="21"/>
  <c r="F48" i="21"/>
  <c r="V50" i="21"/>
  <c r="O10" i="21"/>
  <c r="G8" i="21"/>
  <c r="P10" i="21"/>
  <c r="Z46" i="21"/>
  <c r="Q46" i="21"/>
  <c r="F10" i="21"/>
  <c r="V12" i="21"/>
  <c r="Q20" i="21"/>
  <c r="Z20" i="21"/>
  <c r="Z13" i="21"/>
  <c r="Q13" i="21"/>
  <c r="Z44" i="21"/>
  <c r="Q44" i="21"/>
  <c r="Q31" i="21"/>
  <c r="Z31" i="21"/>
  <c r="N32" i="21"/>
  <c r="Z22" i="21"/>
  <c r="Q22" i="21"/>
  <c r="Q32" i="21"/>
  <c r="Z32" i="21"/>
  <c r="F8" i="21" l="1"/>
  <c r="V8" i="21" s="1"/>
  <c r="Q48" i="21"/>
  <c r="O8" i="21"/>
  <c r="P8" i="21"/>
  <c r="W8" i="21"/>
  <c r="J8" i="21"/>
  <c r="Q10" i="21"/>
  <c r="N10" i="21"/>
  <c r="N8" i="21" s="1"/>
  <c r="Q8" i="21" l="1"/>
  <c r="Z8" i="21"/>
  <c r="J284" i="20" l="1"/>
  <c r="J282" i="20"/>
  <c r="F281" i="20"/>
  <c r="D281" i="20"/>
  <c r="C281" i="20"/>
  <c r="E281" i="20" s="1"/>
  <c r="G281" i="20" s="1"/>
  <c r="J281" i="20" s="1"/>
  <c r="B281" i="20"/>
  <c r="F280" i="20"/>
  <c r="F279" i="20" s="1"/>
  <c r="D280" i="20"/>
  <c r="E280" i="20" s="1"/>
  <c r="I280" i="20" s="1"/>
  <c r="C280" i="20"/>
  <c r="B280" i="20"/>
  <c r="C279" i="20"/>
  <c r="J278" i="20"/>
  <c r="F277" i="20"/>
  <c r="D277" i="20"/>
  <c r="C277" i="20"/>
  <c r="B277" i="20"/>
  <c r="J276" i="20"/>
  <c r="J275" i="20"/>
  <c r="J273" i="20"/>
  <c r="F272" i="20"/>
  <c r="E272" i="20"/>
  <c r="G272" i="20" s="1"/>
  <c r="J272" i="20" s="1"/>
  <c r="D272" i="20"/>
  <c r="C272" i="20"/>
  <c r="B272" i="20"/>
  <c r="F271" i="20"/>
  <c r="F270" i="20" s="1"/>
  <c r="D271" i="20"/>
  <c r="D270" i="20" s="1"/>
  <c r="C271" i="20"/>
  <c r="B271" i="20"/>
  <c r="J269" i="20"/>
  <c r="F268" i="20"/>
  <c r="D268" i="20"/>
  <c r="C268" i="20"/>
  <c r="E268" i="20" s="1"/>
  <c r="G268" i="20" s="1"/>
  <c r="J268" i="20" s="1"/>
  <c r="B268" i="20"/>
  <c r="J267" i="20"/>
  <c r="F266" i="20"/>
  <c r="D266" i="20"/>
  <c r="C266" i="20"/>
  <c r="E266" i="20" s="1"/>
  <c r="G266" i="20" s="1"/>
  <c r="J266" i="20" s="1"/>
  <c r="B266" i="20"/>
  <c r="J265" i="20"/>
  <c r="F264" i="20"/>
  <c r="D264" i="20"/>
  <c r="C264" i="20"/>
  <c r="E264" i="20" s="1"/>
  <c r="G264" i="20" s="1"/>
  <c r="J264" i="20" s="1"/>
  <c r="B264" i="20"/>
  <c r="J263" i="20"/>
  <c r="F262" i="20"/>
  <c r="D262" i="20"/>
  <c r="C262" i="20"/>
  <c r="B262" i="20"/>
  <c r="F261" i="20"/>
  <c r="D261" i="20"/>
  <c r="C261" i="20"/>
  <c r="B261" i="20"/>
  <c r="B260" i="20" s="1"/>
  <c r="F260" i="20"/>
  <c r="J259" i="20"/>
  <c r="F258" i="20"/>
  <c r="D258" i="20"/>
  <c r="C258" i="20"/>
  <c r="E258" i="20" s="1"/>
  <c r="B258" i="20"/>
  <c r="F257" i="20"/>
  <c r="D257" i="20"/>
  <c r="E257" i="20" s="1"/>
  <c r="G257" i="20" s="1"/>
  <c r="C257" i="20"/>
  <c r="B257" i="20"/>
  <c r="F256" i="20"/>
  <c r="E256" i="20"/>
  <c r="G256" i="20" s="1"/>
  <c r="J256" i="20" s="1"/>
  <c r="D256" i="20"/>
  <c r="C256" i="20"/>
  <c r="B256" i="20"/>
  <c r="F255" i="20"/>
  <c r="F253" i="20" s="1"/>
  <c r="D255" i="20"/>
  <c r="C255" i="20"/>
  <c r="E255" i="20" s="1"/>
  <c r="B255" i="20"/>
  <c r="F254" i="20"/>
  <c r="D254" i="20"/>
  <c r="D253" i="20" s="1"/>
  <c r="C254" i="20"/>
  <c r="B254" i="20"/>
  <c r="J252" i="20"/>
  <c r="F251" i="20"/>
  <c r="D251" i="20"/>
  <c r="C251" i="20"/>
  <c r="E251" i="20" s="1"/>
  <c r="G251" i="20" s="1"/>
  <c r="J251" i="20" s="1"/>
  <c r="B251" i="20"/>
  <c r="J250" i="20"/>
  <c r="F249" i="20"/>
  <c r="D249" i="20"/>
  <c r="C249" i="20"/>
  <c r="E249" i="20" s="1"/>
  <c r="B249" i="20"/>
  <c r="F248" i="20"/>
  <c r="D248" i="20"/>
  <c r="E248" i="20" s="1"/>
  <c r="G248" i="20" s="1"/>
  <c r="J248" i="20" s="1"/>
  <c r="C248" i="20"/>
  <c r="B248" i="20"/>
  <c r="J247" i="20"/>
  <c r="F247" i="20"/>
  <c r="D247" i="20"/>
  <c r="C247" i="20"/>
  <c r="E247" i="20" s="1"/>
  <c r="G247" i="20" s="1"/>
  <c r="B247" i="20"/>
  <c r="F246" i="20"/>
  <c r="D246" i="20"/>
  <c r="C246" i="20"/>
  <c r="E246" i="20" s="1"/>
  <c r="B246" i="20"/>
  <c r="I246" i="20" s="1"/>
  <c r="F245" i="20"/>
  <c r="D245" i="20"/>
  <c r="E245" i="20" s="1"/>
  <c r="C245" i="20"/>
  <c r="B245" i="20"/>
  <c r="F244" i="20"/>
  <c r="D244" i="20"/>
  <c r="E244" i="20" s="1"/>
  <c r="G244" i="20" s="1"/>
  <c r="J244" i="20" s="1"/>
  <c r="C244" i="20"/>
  <c r="B244" i="20"/>
  <c r="F243" i="20"/>
  <c r="D243" i="20"/>
  <c r="C243" i="20"/>
  <c r="E243" i="20" s="1"/>
  <c r="G243" i="20" s="1"/>
  <c r="J243" i="20" s="1"/>
  <c r="B243" i="20"/>
  <c r="F242" i="20"/>
  <c r="D242" i="20"/>
  <c r="C242" i="20"/>
  <c r="E242" i="20" s="1"/>
  <c r="I242" i="20" s="1"/>
  <c r="B242" i="20"/>
  <c r="F241" i="20"/>
  <c r="D241" i="20"/>
  <c r="C241" i="20"/>
  <c r="E241" i="20" s="1"/>
  <c r="G241" i="20" s="1"/>
  <c r="B241" i="20"/>
  <c r="F240" i="20"/>
  <c r="D240" i="20"/>
  <c r="C240" i="20"/>
  <c r="B240" i="20"/>
  <c r="F239" i="20"/>
  <c r="D239" i="20"/>
  <c r="C239" i="20"/>
  <c r="E239" i="20" s="1"/>
  <c r="G239" i="20" s="1"/>
  <c r="J239" i="20" s="1"/>
  <c r="B239" i="20"/>
  <c r="F238" i="20"/>
  <c r="D238" i="20"/>
  <c r="C238" i="20"/>
  <c r="B238" i="20"/>
  <c r="F237" i="20"/>
  <c r="D237" i="20"/>
  <c r="C237" i="20"/>
  <c r="B237" i="20"/>
  <c r="F236" i="20"/>
  <c r="D236" i="20"/>
  <c r="C236" i="20"/>
  <c r="E236" i="20" s="1"/>
  <c r="B236" i="20"/>
  <c r="F235" i="20"/>
  <c r="D235" i="20"/>
  <c r="C235" i="20"/>
  <c r="B235" i="20"/>
  <c r="F234" i="20"/>
  <c r="D234" i="20"/>
  <c r="C234" i="20"/>
  <c r="E234" i="20" s="1"/>
  <c r="I234" i="20" s="1"/>
  <c r="B234" i="20"/>
  <c r="F233" i="20"/>
  <c r="D233" i="20"/>
  <c r="C233" i="20"/>
  <c r="E233" i="20" s="1"/>
  <c r="B233" i="20"/>
  <c r="B232" i="20" s="1"/>
  <c r="C232" i="20"/>
  <c r="F231" i="20"/>
  <c r="D231" i="20"/>
  <c r="C231" i="20"/>
  <c r="B231" i="20"/>
  <c r="F230" i="20"/>
  <c r="D230" i="20"/>
  <c r="C230" i="20"/>
  <c r="B230" i="20"/>
  <c r="F229" i="20"/>
  <c r="D229" i="20"/>
  <c r="E229" i="20" s="1"/>
  <c r="C229" i="20"/>
  <c r="B229" i="20"/>
  <c r="F228" i="20"/>
  <c r="D228" i="20"/>
  <c r="E228" i="20" s="1"/>
  <c r="C228" i="20"/>
  <c r="B228" i="20"/>
  <c r="F227" i="20"/>
  <c r="D227" i="20"/>
  <c r="C227" i="20"/>
  <c r="E227" i="20" s="1"/>
  <c r="B227" i="20"/>
  <c r="F226" i="20"/>
  <c r="D226" i="20"/>
  <c r="C226" i="20"/>
  <c r="B226" i="20"/>
  <c r="F225" i="20"/>
  <c r="D225" i="20"/>
  <c r="C225" i="20"/>
  <c r="E225" i="20" s="1"/>
  <c r="B225" i="20"/>
  <c r="F224" i="20"/>
  <c r="D224" i="20"/>
  <c r="C224" i="20"/>
  <c r="E224" i="20" s="1"/>
  <c r="B224" i="20"/>
  <c r="F223" i="20"/>
  <c r="D223" i="20"/>
  <c r="C223" i="20"/>
  <c r="E223" i="20" s="1"/>
  <c r="B223" i="20"/>
  <c r="F222" i="20"/>
  <c r="D222" i="20"/>
  <c r="C222" i="20"/>
  <c r="B222" i="20"/>
  <c r="F221" i="20"/>
  <c r="D221" i="20"/>
  <c r="C221" i="20"/>
  <c r="E221" i="20" s="1"/>
  <c r="G221" i="20" s="1"/>
  <c r="J221" i="20" s="1"/>
  <c r="B221" i="20"/>
  <c r="F220" i="20"/>
  <c r="D220" i="20"/>
  <c r="C220" i="20"/>
  <c r="E220" i="20" s="1"/>
  <c r="B220" i="20"/>
  <c r="J218" i="20"/>
  <c r="F217" i="20"/>
  <c r="D217" i="20"/>
  <c r="C217" i="20"/>
  <c r="E217" i="20" s="1"/>
  <c r="B217" i="20"/>
  <c r="F216" i="20"/>
  <c r="D216" i="20"/>
  <c r="C216" i="20"/>
  <c r="B216" i="20"/>
  <c r="J215" i="20"/>
  <c r="F215" i="20"/>
  <c r="D215" i="20"/>
  <c r="C215" i="20"/>
  <c r="E215" i="20" s="1"/>
  <c r="G215" i="20" s="1"/>
  <c r="B215" i="20"/>
  <c r="F214" i="20"/>
  <c r="D214" i="20"/>
  <c r="C214" i="20"/>
  <c r="E214" i="20" s="1"/>
  <c r="G214" i="20" s="1"/>
  <c r="B214" i="20"/>
  <c r="F213" i="20"/>
  <c r="D213" i="20"/>
  <c r="C213" i="20"/>
  <c r="B213" i="20"/>
  <c r="F212" i="20"/>
  <c r="D212" i="20"/>
  <c r="C212" i="20"/>
  <c r="E212" i="20" s="1"/>
  <c r="G212" i="20" s="1"/>
  <c r="J212" i="20" s="1"/>
  <c r="B212" i="20"/>
  <c r="F211" i="20"/>
  <c r="D211" i="20"/>
  <c r="C211" i="20"/>
  <c r="B211" i="20"/>
  <c r="J209" i="20"/>
  <c r="F208" i="20"/>
  <c r="D208" i="20"/>
  <c r="C208" i="20"/>
  <c r="B208" i="20"/>
  <c r="F207" i="20"/>
  <c r="D207" i="20"/>
  <c r="C207" i="20"/>
  <c r="E207" i="20" s="1"/>
  <c r="G207" i="20" s="1"/>
  <c r="J207" i="20" s="1"/>
  <c r="B207" i="20"/>
  <c r="F206" i="20"/>
  <c r="D206" i="20"/>
  <c r="C206" i="20"/>
  <c r="B206" i="20"/>
  <c r="F205" i="20"/>
  <c r="D205" i="20"/>
  <c r="C205" i="20"/>
  <c r="E205" i="20" s="1"/>
  <c r="B205" i="20"/>
  <c r="F204" i="20"/>
  <c r="D204" i="20"/>
  <c r="E204" i="20" s="1"/>
  <c r="C204" i="20"/>
  <c r="B204" i="20"/>
  <c r="F203" i="20"/>
  <c r="D203" i="20"/>
  <c r="C203" i="20"/>
  <c r="E203" i="20" s="1"/>
  <c r="G203" i="20" s="1"/>
  <c r="B203" i="20"/>
  <c r="F202" i="20"/>
  <c r="D202" i="20"/>
  <c r="C202" i="20"/>
  <c r="B202" i="20"/>
  <c r="J200" i="20"/>
  <c r="F199" i="20"/>
  <c r="D199" i="20"/>
  <c r="C199" i="20"/>
  <c r="B199" i="20"/>
  <c r="F198" i="20"/>
  <c r="D198" i="20"/>
  <c r="C198" i="20"/>
  <c r="B198" i="20"/>
  <c r="F197" i="20"/>
  <c r="D197" i="20"/>
  <c r="E197" i="20" s="1"/>
  <c r="C197" i="20"/>
  <c r="B197" i="20"/>
  <c r="F196" i="20"/>
  <c r="D196" i="20"/>
  <c r="C196" i="20"/>
  <c r="E196" i="20" s="1"/>
  <c r="B196" i="20"/>
  <c r="F195" i="20"/>
  <c r="D195" i="20"/>
  <c r="C195" i="20"/>
  <c r="B195" i="20"/>
  <c r="F194" i="20"/>
  <c r="D194" i="20"/>
  <c r="C194" i="20"/>
  <c r="E194" i="20" s="1"/>
  <c r="I194" i="20" s="1"/>
  <c r="B194" i="20"/>
  <c r="F193" i="20"/>
  <c r="D193" i="20"/>
  <c r="C193" i="20"/>
  <c r="E193" i="20" s="1"/>
  <c r="I193" i="20" s="1"/>
  <c r="B193" i="20"/>
  <c r="B192" i="20"/>
  <c r="J191" i="20"/>
  <c r="F190" i="20"/>
  <c r="D190" i="20"/>
  <c r="C190" i="20"/>
  <c r="B190" i="20"/>
  <c r="F189" i="20"/>
  <c r="D189" i="20"/>
  <c r="C189" i="20"/>
  <c r="E189" i="20" s="1"/>
  <c r="B189" i="20"/>
  <c r="F188" i="20"/>
  <c r="E188" i="20"/>
  <c r="G188" i="20" s="1"/>
  <c r="J188" i="20" s="1"/>
  <c r="D188" i="20"/>
  <c r="C188" i="20"/>
  <c r="B188" i="20"/>
  <c r="I188" i="20" s="1"/>
  <c r="F187" i="20"/>
  <c r="D187" i="20"/>
  <c r="C187" i="20"/>
  <c r="B187" i="20"/>
  <c r="F186" i="20"/>
  <c r="D186" i="20"/>
  <c r="C186" i="20"/>
  <c r="E186" i="20" s="1"/>
  <c r="I186" i="20" s="1"/>
  <c r="B186" i="20"/>
  <c r="I185" i="20"/>
  <c r="F185" i="20"/>
  <c r="E185" i="20"/>
  <c r="G185" i="20" s="1"/>
  <c r="D185" i="20"/>
  <c r="C185" i="20"/>
  <c r="B185" i="20"/>
  <c r="F184" i="20"/>
  <c r="D184" i="20"/>
  <c r="C184" i="20"/>
  <c r="E184" i="20" s="1"/>
  <c r="B184" i="20"/>
  <c r="J182" i="20"/>
  <c r="F181" i="20"/>
  <c r="D181" i="20"/>
  <c r="C181" i="20"/>
  <c r="B181" i="20"/>
  <c r="F180" i="20"/>
  <c r="E180" i="20"/>
  <c r="G180" i="20" s="1"/>
  <c r="J180" i="20" s="1"/>
  <c r="D180" i="20"/>
  <c r="C180" i="20"/>
  <c r="B180" i="20"/>
  <c r="F179" i="20"/>
  <c r="D179" i="20"/>
  <c r="E179" i="20" s="1"/>
  <c r="C179" i="20"/>
  <c r="B179" i="20"/>
  <c r="B178" i="20" s="1"/>
  <c r="J177" i="20"/>
  <c r="F176" i="20"/>
  <c r="D176" i="20"/>
  <c r="C176" i="20"/>
  <c r="E176" i="20" s="1"/>
  <c r="G176" i="20" s="1"/>
  <c r="B176" i="20"/>
  <c r="F175" i="20"/>
  <c r="D175" i="20"/>
  <c r="C175" i="20"/>
  <c r="E175" i="20" s="1"/>
  <c r="B175" i="20"/>
  <c r="F174" i="20"/>
  <c r="D174" i="20"/>
  <c r="C174" i="20"/>
  <c r="B174" i="20"/>
  <c r="F173" i="20"/>
  <c r="D173" i="20"/>
  <c r="E173" i="20" s="1"/>
  <c r="G173" i="20" s="1"/>
  <c r="J173" i="20" s="1"/>
  <c r="C173" i="20"/>
  <c r="B173" i="20"/>
  <c r="F172" i="20"/>
  <c r="D172" i="20"/>
  <c r="C172" i="20"/>
  <c r="E172" i="20" s="1"/>
  <c r="B172" i="20"/>
  <c r="F171" i="20"/>
  <c r="D171" i="20"/>
  <c r="C171" i="20"/>
  <c r="E171" i="20" s="1"/>
  <c r="B171" i="20"/>
  <c r="F170" i="20"/>
  <c r="D170" i="20"/>
  <c r="C170" i="20"/>
  <c r="B170" i="20"/>
  <c r="F169" i="20"/>
  <c r="D169" i="20"/>
  <c r="E169" i="20" s="1"/>
  <c r="G169" i="20" s="1"/>
  <c r="C169" i="20"/>
  <c r="B169" i="20"/>
  <c r="J167" i="20"/>
  <c r="F166" i="20"/>
  <c r="D166" i="20"/>
  <c r="C166" i="20"/>
  <c r="B166" i="20"/>
  <c r="F165" i="20"/>
  <c r="E165" i="20"/>
  <c r="G165" i="20" s="1"/>
  <c r="J165" i="20" s="1"/>
  <c r="D165" i="20"/>
  <c r="C165" i="20"/>
  <c r="B165" i="20"/>
  <c r="F164" i="20"/>
  <c r="D164" i="20"/>
  <c r="E164" i="20" s="1"/>
  <c r="C164" i="20"/>
  <c r="B164" i="20"/>
  <c r="F163" i="20"/>
  <c r="D163" i="20"/>
  <c r="C163" i="20"/>
  <c r="B163" i="20"/>
  <c r="F162" i="20"/>
  <c r="D162" i="20"/>
  <c r="E162" i="20" s="1"/>
  <c r="C162" i="20"/>
  <c r="B162" i="20"/>
  <c r="F161" i="20"/>
  <c r="D161" i="20"/>
  <c r="C161" i="20"/>
  <c r="E161" i="20" s="1"/>
  <c r="B161" i="20"/>
  <c r="F160" i="20"/>
  <c r="D160" i="20"/>
  <c r="C160" i="20"/>
  <c r="B160" i="20"/>
  <c r="F159" i="20"/>
  <c r="D159" i="20"/>
  <c r="C159" i="20"/>
  <c r="B159" i="20"/>
  <c r="F158" i="20"/>
  <c r="D158" i="20"/>
  <c r="C158" i="20"/>
  <c r="B158" i="20"/>
  <c r="F157" i="20"/>
  <c r="D157" i="20"/>
  <c r="C157" i="20"/>
  <c r="E157" i="20" s="1"/>
  <c r="B157" i="20"/>
  <c r="F156" i="20"/>
  <c r="E156" i="20"/>
  <c r="D156" i="20"/>
  <c r="C156" i="20"/>
  <c r="B156" i="20"/>
  <c r="I156" i="20" s="1"/>
  <c r="F155" i="20"/>
  <c r="D155" i="20"/>
  <c r="C155" i="20"/>
  <c r="E155" i="20" s="1"/>
  <c r="G155" i="20" s="1"/>
  <c r="B155" i="20"/>
  <c r="I155" i="20" s="1"/>
  <c r="F154" i="20"/>
  <c r="D154" i="20"/>
  <c r="E154" i="20" s="1"/>
  <c r="C154" i="20"/>
  <c r="B154" i="20"/>
  <c r="F153" i="20"/>
  <c r="E153" i="20"/>
  <c r="G153" i="20" s="1"/>
  <c r="D153" i="20"/>
  <c r="C153" i="20"/>
  <c r="B153" i="20"/>
  <c r="I153" i="20" s="1"/>
  <c r="F152" i="20"/>
  <c r="D152" i="20"/>
  <c r="C152" i="20"/>
  <c r="B152" i="20"/>
  <c r="F151" i="20"/>
  <c r="D151" i="20"/>
  <c r="C151" i="20"/>
  <c r="E151" i="20" s="1"/>
  <c r="B151" i="20"/>
  <c r="F150" i="20"/>
  <c r="D150" i="20"/>
  <c r="C150" i="20"/>
  <c r="B150" i="20"/>
  <c r="F149" i="20"/>
  <c r="D149" i="20"/>
  <c r="C149" i="20"/>
  <c r="E149" i="20" s="1"/>
  <c r="B149" i="20"/>
  <c r="F148" i="20"/>
  <c r="F147" i="20" s="1"/>
  <c r="D148" i="20"/>
  <c r="C148" i="20"/>
  <c r="E148" i="20" s="1"/>
  <c r="B148" i="20"/>
  <c r="J146" i="20"/>
  <c r="I145" i="20"/>
  <c r="F145" i="20"/>
  <c r="D145" i="20"/>
  <c r="C145" i="20"/>
  <c r="E145" i="20" s="1"/>
  <c r="B145" i="20"/>
  <c r="J144" i="20"/>
  <c r="F143" i="20"/>
  <c r="F142" i="20" s="1"/>
  <c r="F138" i="20" s="1"/>
  <c r="D143" i="20"/>
  <c r="C143" i="20"/>
  <c r="B143" i="20"/>
  <c r="D142" i="20"/>
  <c r="F141" i="20"/>
  <c r="D141" i="20"/>
  <c r="C141" i="20"/>
  <c r="E141" i="20" s="1"/>
  <c r="G141" i="20" s="1"/>
  <c r="J141" i="20" s="1"/>
  <c r="B141" i="20"/>
  <c r="I141" i="20" s="1"/>
  <c r="F140" i="20"/>
  <c r="D140" i="20"/>
  <c r="C140" i="20"/>
  <c r="E140" i="20" s="1"/>
  <c r="G140" i="20" s="1"/>
  <c r="B140" i="20"/>
  <c r="I140" i="20" s="1"/>
  <c r="F139" i="20"/>
  <c r="D139" i="20"/>
  <c r="D138" i="20" s="1"/>
  <c r="C139" i="20"/>
  <c r="E139" i="20" s="1"/>
  <c r="B139" i="20"/>
  <c r="F137" i="20"/>
  <c r="F135" i="20" s="1"/>
  <c r="F130" i="20" s="1"/>
  <c r="F129" i="20" s="1"/>
  <c r="D137" i="20"/>
  <c r="C137" i="20"/>
  <c r="B137" i="20"/>
  <c r="F136" i="20"/>
  <c r="D136" i="20"/>
  <c r="D135" i="20" s="1"/>
  <c r="C136" i="20"/>
  <c r="E136" i="20" s="1"/>
  <c r="B136" i="20"/>
  <c r="F134" i="20"/>
  <c r="D134" i="20"/>
  <c r="C134" i="20"/>
  <c r="B134" i="20"/>
  <c r="F133" i="20"/>
  <c r="D133" i="20"/>
  <c r="C133" i="20"/>
  <c r="E133" i="20" s="1"/>
  <c r="G133" i="20" s="1"/>
  <c r="B133" i="20"/>
  <c r="I133" i="20" s="1"/>
  <c r="F132" i="20"/>
  <c r="D132" i="20"/>
  <c r="D130" i="20" s="1"/>
  <c r="C132" i="20"/>
  <c r="B132" i="20"/>
  <c r="F131" i="20"/>
  <c r="D131" i="20"/>
  <c r="C131" i="20"/>
  <c r="E131" i="20" s="1"/>
  <c r="B131" i="20"/>
  <c r="J128" i="20"/>
  <c r="F127" i="20"/>
  <c r="D127" i="20"/>
  <c r="E127" i="20" s="1"/>
  <c r="G127" i="20" s="1"/>
  <c r="C127" i="20"/>
  <c r="B127" i="20"/>
  <c r="I127" i="20" s="1"/>
  <c r="F126" i="20"/>
  <c r="D126" i="20"/>
  <c r="C126" i="20"/>
  <c r="B126" i="20"/>
  <c r="F125" i="20"/>
  <c r="D125" i="20"/>
  <c r="C125" i="20"/>
  <c r="B125" i="20"/>
  <c r="F124" i="20"/>
  <c r="D124" i="20"/>
  <c r="C124" i="20"/>
  <c r="E124" i="20" s="1"/>
  <c r="G124" i="20" s="1"/>
  <c r="J124" i="20" s="1"/>
  <c r="B124" i="20"/>
  <c r="I124" i="20" s="1"/>
  <c r="F123" i="20"/>
  <c r="D123" i="20"/>
  <c r="C123" i="20"/>
  <c r="E123" i="20" s="1"/>
  <c r="G123" i="20" s="1"/>
  <c r="J123" i="20" s="1"/>
  <c r="B123" i="20"/>
  <c r="F122" i="20"/>
  <c r="D122" i="20"/>
  <c r="C122" i="20"/>
  <c r="B122" i="20"/>
  <c r="F121" i="20"/>
  <c r="D121" i="20"/>
  <c r="C121" i="20"/>
  <c r="B121" i="20"/>
  <c r="F120" i="20"/>
  <c r="D120" i="20"/>
  <c r="C120" i="20"/>
  <c r="E120" i="20" s="1"/>
  <c r="B120" i="20"/>
  <c r="F119" i="20"/>
  <c r="D119" i="20"/>
  <c r="C119" i="20"/>
  <c r="E119" i="20" s="1"/>
  <c r="G119" i="20" s="1"/>
  <c r="B119" i="20"/>
  <c r="I119" i="20" s="1"/>
  <c r="J117" i="20"/>
  <c r="F116" i="20"/>
  <c r="D116" i="20"/>
  <c r="C116" i="20"/>
  <c r="B116" i="20"/>
  <c r="F115" i="20"/>
  <c r="D115" i="20"/>
  <c r="C115" i="20"/>
  <c r="B115" i="20"/>
  <c r="F114" i="20"/>
  <c r="D114" i="20"/>
  <c r="C114" i="20"/>
  <c r="E114" i="20" s="1"/>
  <c r="G114" i="20" s="1"/>
  <c r="J114" i="20" s="1"/>
  <c r="B114" i="20"/>
  <c r="F113" i="20"/>
  <c r="D113" i="20"/>
  <c r="E113" i="20" s="1"/>
  <c r="C113" i="20"/>
  <c r="B113" i="20"/>
  <c r="F112" i="20"/>
  <c r="D112" i="20"/>
  <c r="E112" i="20" s="1"/>
  <c r="G112" i="20" s="1"/>
  <c r="C112" i="20"/>
  <c r="B112" i="20"/>
  <c r="F111" i="20"/>
  <c r="D111" i="20"/>
  <c r="C111" i="20"/>
  <c r="E111" i="20" s="1"/>
  <c r="I111" i="20" s="1"/>
  <c r="B111" i="20"/>
  <c r="F110" i="20"/>
  <c r="D110" i="20"/>
  <c r="C110" i="20"/>
  <c r="B110" i="20"/>
  <c r="F109" i="20"/>
  <c r="D109" i="20"/>
  <c r="C109" i="20"/>
  <c r="E109" i="20" s="1"/>
  <c r="G109" i="20" s="1"/>
  <c r="J109" i="20" s="1"/>
  <c r="B109" i="20"/>
  <c r="F108" i="20"/>
  <c r="D108" i="20"/>
  <c r="C108" i="20"/>
  <c r="B108" i="20"/>
  <c r="F107" i="20"/>
  <c r="D107" i="20"/>
  <c r="C107" i="20"/>
  <c r="B107" i="20"/>
  <c r="F106" i="20"/>
  <c r="D106" i="20"/>
  <c r="C106" i="20"/>
  <c r="B106" i="20"/>
  <c r="J104" i="20"/>
  <c r="F103" i="20"/>
  <c r="E103" i="20"/>
  <c r="I103" i="20" s="1"/>
  <c r="D103" i="20"/>
  <c r="C103" i="20"/>
  <c r="B103" i="20"/>
  <c r="F102" i="20"/>
  <c r="D102" i="20"/>
  <c r="E102" i="20" s="1"/>
  <c r="G102" i="20" s="1"/>
  <c r="J102" i="20" s="1"/>
  <c r="C102" i="20"/>
  <c r="B102" i="20"/>
  <c r="I102" i="20" s="1"/>
  <c r="F101" i="20"/>
  <c r="D101" i="20"/>
  <c r="C101" i="20"/>
  <c r="E101" i="20" s="1"/>
  <c r="G101" i="20" s="1"/>
  <c r="J101" i="20" s="1"/>
  <c r="B101" i="20"/>
  <c r="H101" i="20" s="1"/>
  <c r="F100" i="20"/>
  <c r="D100" i="20"/>
  <c r="C100" i="20"/>
  <c r="B100" i="20"/>
  <c r="F99" i="20"/>
  <c r="D99" i="20"/>
  <c r="C99" i="20"/>
  <c r="E99" i="20" s="1"/>
  <c r="G99" i="20" s="1"/>
  <c r="J99" i="20" s="1"/>
  <c r="B99" i="20"/>
  <c r="F98" i="20"/>
  <c r="D98" i="20"/>
  <c r="C98" i="20"/>
  <c r="B98" i="20"/>
  <c r="F97" i="20"/>
  <c r="D97" i="20"/>
  <c r="C97" i="20"/>
  <c r="E97" i="20" s="1"/>
  <c r="B97" i="20"/>
  <c r="F96" i="20"/>
  <c r="D96" i="20"/>
  <c r="C96" i="20"/>
  <c r="E96" i="20" s="1"/>
  <c r="G96" i="20" s="1"/>
  <c r="B96" i="20"/>
  <c r="F95" i="20"/>
  <c r="E95" i="20"/>
  <c r="I95" i="20" s="1"/>
  <c r="D95" i="20"/>
  <c r="C95" i="20"/>
  <c r="B95" i="20"/>
  <c r="F94" i="20"/>
  <c r="D94" i="20"/>
  <c r="C94" i="20"/>
  <c r="B94" i="20"/>
  <c r="J92" i="20"/>
  <c r="F91" i="20"/>
  <c r="D91" i="20"/>
  <c r="C91" i="20"/>
  <c r="E91" i="20" s="1"/>
  <c r="G91" i="20" s="1"/>
  <c r="J91" i="20" s="1"/>
  <c r="B91" i="20"/>
  <c r="F90" i="20"/>
  <c r="D90" i="20"/>
  <c r="C90" i="20"/>
  <c r="B90" i="20"/>
  <c r="F89" i="20"/>
  <c r="D89" i="20"/>
  <c r="C89" i="20"/>
  <c r="B89" i="20"/>
  <c r="F88" i="20"/>
  <c r="E88" i="20"/>
  <c r="D88" i="20"/>
  <c r="C88" i="20"/>
  <c r="B88" i="20"/>
  <c r="F87" i="20"/>
  <c r="J86" i="20"/>
  <c r="F85" i="20"/>
  <c r="D85" i="20"/>
  <c r="C85" i="20"/>
  <c r="E85" i="20" s="1"/>
  <c r="B85" i="20"/>
  <c r="I85" i="20" s="1"/>
  <c r="F84" i="20"/>
  <c r="D84" i="20"/>
  <c r="D83" i="20" s="1"/>
  <c r="C84" i="20"/>
  <c r="B84" i="20"/>
  <c r="C83" i="20"/>
  <c r="J82" i="20"/>
  <c r="F81" i="20"/>
  <c r="D81" i="20"/>
  <c r="C81" i="20"/>
  <c r="E81" i="20" s="1"/>
  <c r="I81" i="20" s="1"/>
  <c r="B81" i="20"/>
  <c r="F80" i="20"/>
  <c r="E80" i="20"/>
  <c r="D80" i="20"/>
  <c r="C80" i="20"/>
  <c r="B80" i="20"/>
  <c r="F79" i="20"/>
  <c r="D79" i="20"/>
  <c r="C79" i="20"/>
  <c r="B79" i="20"/>
  <c r="B78" i="20" s="1"/>
  <c r="J77" i="20"/>
  <c r="F76" i="20"/>
  <c r="D76" i="20"/>
  <c r="C76" i="20"/>
  <c r="B76" i="20"/>
  <c r="F75" i="20"/>
  <c r="D75" i="20"/>
  <c r="C75" i="20"/>
  <c r="E75" i="20" s="1"/>
  <c r="G75" i="20" s="1"/>
  <c r="J75" i="20" s="1"/>
  <c r="B75" i="20"/>
  <c r="F74" i="20"/>
  <c r="D74" i="20"/>
  <c r="C74" i="20"/>
  <c r="B74" i="20"/>
  <c r="F73" i="20"/>
  <c r="D73" i="20"/>
  <c r="C73" i="20"/>
  <c r="E73" i="20" s="1"/>
  <c r="I73" i="20" s="1"/>
  <c r="B73" i="20"/>
  <c r="F72" i="20"/>
  <c r="F71" i="20" s="1"/>
  <c r="D72" i="20"/>
  <c r="D71" i="20" s="1"/>
  <c r="C72" i="20"/>
  <c r="E72" i="20" s="1"/>
  <c r="B72" i="20"/>
  <c r="J70" i="20"/>
  <c r="F69" i="20"/>
  <c r="D69" i="20"/>
  <c r="C69" i="20"/>
  <c r="B69" i="20"/>
  <c r="F68" i="20"/>
  <c r="D68" i="20"/>
  <c r="C68" i="20"/>
  <c r="E68" i="20" s="1"/>
  <c r="B68" i="20"/>
  <c r="F67" i="20"/>
  <c r="D67" i="20"/>
  <c r="E67" i="20" s="1"/>
  <c r="G67" i="20" s="1"/>
  <c r="J67" i="20" s="1"/>
  <c r="C67" i="20"/>
  <c r="B67" i="20"/>
  <c r="F66" i="20"/>
  <c r="D66" i="20"/>
  <c r="C66" i="20"/>
  <c r="E66" i="20" s="1"/>
  <c r="B66" i="20"/>
  <c r="F65" i="20"/>
  <c r="E65" i="20"/>
  <c r="D65" i="20"/>
  <c r="C65" i="20"/>
  <c r="B65" i="20"/>
  <c r="I65" i="20" s="1"/>
  <c r="F64" i="20"/>
  <c r="D64" i="20"/>
  <c r="C64" i="20"/>
  <c r="E64" i="20" s="1"/>
  <c r="B64" i="20"/>
  <c r="F63" i="20"/>
  <c r="D63" i="20"/>
  <c r="C63" i="20"/>
  <c r="B63" i="20"/>
  <c r="F62" i="20"/>
  <c r="D62" i="20"/>
  <c r="C62" i="20"/>
  <c r="E62" i="20" s="1"/>
  <c r="G62" i="20" s="1"/>
  <c r="H62" i="20" s="1"/>
  <c r="B62" i="20"/>
  <c r="I62" i="20" s="1"/>
  <c r="F61" i="20"/>
  <c r="D61" i="20"/>
  <c r="C61" i="20"/>
  <c r="B61" i="20"/>
  <c r="C60" i="20"/>
  <c r="J59" i="20"/>
  <c r="F58" i="20"/>
  <c r="D58" i="20"/>
  <c r="C58" i="20"/>
  <c r="B58" i="20"/>
  <c r="F57" i="20"/>
  <c r="D57" i="20"/>
  <c r="C57" i="20"/>
  <c r="B57" i="20"/>
  <c r="F56" i="20"/>
  <c r="E56" i="20"/>
  <c r="D56" i="20"/>
  <c r="C56" i="20"/>
  <c r="B56" i="20"/>
  <c r="I56" i="20" s="1"/>
  <c r="F55" i="20"/>
  <c r="D55" i="20"/>
  <c r="E55" i="20" s="1"/>
  <c r="C55" i="20"/>
  <c r="B55" i="20"/>
  <c r="F54" i="20"/>
  <c r="D54" i="20"/>
  <c r="C54" i="20"/>
  <c r="E54" i="20" s="1"/>
  <c r="B54" i="20"/>
  <c r="F53" i="20"/>
  <c r="D53" i="20"/>
  <c r="C53" i="20"/>
  <c r="B53" i="20"/>
  <c r="J51" i="20"/>
  <c r="F50" i="20"/>
  <c r="D50" i="20"/>
  <c r="C50" i="20"/>
  <c r="B50" i="20"/>
  <c r="J49" i="20"/>
  <c r="F48" i="20"/>
  <c r="D48" i="20"/>
  <c r="E48" i="20" s="1"/>
  <c r="C48" i="20"/>
  <c r="B48" i="20"/>
  <c r="J47" i="20"/>
  <c r="F46" i="20"/>
  <c r="D46" i="20"/>
  <c r="C46" i="20"/>
  <c r="E46" i="20" s="1"/>
  <c r="B46" i="20"/>
  <c r="F45" i="20"/>
  <c r="D45" i="20"/>
  <c r="C45" i="20"/>
  <c r="B45" i="20"/>
  <c r="F44" i="20"/>
  <c r="D44" i="20"/>
  <c r="C44" i="20"/>
  <c r="E44" i="20" s="1"/>
  <c r="B44" i="20"/>
  <c r="F43" i="20"/>
  <c r="D43" i="20"/>
  <c r="E43" i="20" s="1"/>
  <c r="C43" i="20"/>
  <c r="B43" i="20"/>
  <c r="F42" i="20"/>
  <c r="D42" i="20"/>
  <c r="C42" i="20"/>
  <c r="E42" i="20" s="1"/>
  <c r="G42" i="20" s="1"/>
  <c r="J42" i="20" s="1"/>
  <c r="B42" i="20"/>
  <c r="F41" i="20"/>
  <c r="D41" i="20"/>
  <c r="C41" i="20"/>
  <c r="B41" i="20"/>
  <c r="F40" i="20"/>
  <c r="D40" i="20"/>
  <c r="C40" i="20"/>
  <c r="B40" i="20"/>
  <c r="J38" i="20"/>
  <c r="F37" i="20"/>
  <c r="D37" i="20"/>
  <c r="C37" i="20"/>
  <c r="E37" i="20" s="1"/>
  <c r="G37" i="20" s="1"/>
  <c r="B37" i="20"/>
  <c r="F36" i="20"/>
  <c r="F35" i="20" s="1"/>
  <c r="D36" i="20"/>
  <c r="D35" i="20" s="1"/>
  <c r="C36" i="20"/>
  <c r="B36" i="20"/>
  <c r="B35" i="20" s="1"/>
  <c r="J34" i="20"/>
  <c r="F33" i="20"/>
  <c r="D33" i="20"/>
  <c r="C33" i="20"/>
  <c r="B33" i="20"/>
  <c r="F32" i="20"/>
  <c r="D32" i="20"/>
  <c r="C32" i="20"/>
  <c r="B32" i="20"/>
  <c r="F31" i="20"/>
  <c r="D31" i="20"/>
  <c r="C31" i="20"/>
  <c r="E31" i="20" s="1"/>
  <c r="G31" i="20" s="1"/>
  <c r="B31" i="20"/>
  <c r="F30" i="20"/>
  <c r="D30" i="20"/>
  <c r="C30" i="20"/>
  <c r="B30" i="20"/>
  <c r="F29" i="20"/>
  <c r="D29" i="20"/>
  <c r="C29" i="20"/>
  <c r="E29" i="20" s="1"/>
  <c r="G29" i="20" s="1"/>
  <c r="B29" i="20"/>
  <c r="F28" i="20"/>
  <c r="D28" i="20"/>
  <c r="C28" i="20"/>
  <c r="B28" i="20"/>
  <c r="F27" i="20"/>
  <c r="D27" i="20"/>
  <c r="C27" i="20"/>
  <c r="B27" i="20"/>
  <c r="F26" i="20"/>
  <c r="D26" i="20"/>
  <c r="C26" i="20"/>
  <c r="E26" i="20" s="1"/>
  <c r="G26" i="20" s="1"/>
  <c r="J26" i="20" s="1"/>
  <c r="B26" i="20"/>
  <c r="F25" i="20"/>
  <c r="D25" i="20"/>
  <c r="C25" i="20"/>
  <c r="C23" i="20" s="1"/>
  <c r="B25" i="20"/>
  <c r="F24" i="20"/>
  <c r="D24" i="20"/>
  <c r="C24" i="20"/>
  <c r="B24" i="20"/>
  <c r="J22" i="20"/>
  <c r="F21" i="20"/>
  <c r="D21" i="20"/>
  <c r="C21" i="20"/>
  <c r="B21" i="20"/>
  <c r="J20" i="20"/>
  <c r="F19" i="20"/>
  <c r="D19" i="20"/>
  <c r="C19" i="20"/>
  <c r="B19" i="20"/>
  <c r="J18" i="20"/>
  <c r="F17" i="20"/>
  <c r="D17" i="20"/>
  <c r="C17" i="20"/>
  <c r="E17" i="20" s="1"/>
  <c r="B17" i="20"/>
  <c r="J16" i="20"/>
  <c r="F15" i="20"/>
  <c r="D15" i="20"/>
  <c r="C15" i="20"/>
  <c r="E15" i="20" s="1"/>
  <c r="G15" i="20" s="1"/>
  <c r="B15" i="20"/>
  <c r="F14" i="20"/>
  <c r="D14" i="20"/>
  <c r="C14" i="20"/>
  <c r="E14" i="20" s="1"/>
  <c r="B14" i="20"/>
  <c r="F13" i="20"/>
  <c r="D13" i="20"/>
  <c r="C13" i="20"/>
  <c r="B13" i="20"/>
  <c r="F12" i="20"/>
  <c r="D12" i="20"/>
  <c r="C12" i="20"/>
  <c r="E12" i="20" s="1"/>
  <c r="B12" i="20"/>
  <c r="F11" i="20"/>
  <c r="F10" i="20" s="1"/>
  <c r="D11" i="20"/>
  <c r="E11" i="20" s="1"/>
  <c r="C11" i="20"/>
  <c r="C10" i="20" s="1"/>
  <c r="B11" i="20"/>
  <c r="B10" i="20" s="1"/>
  <c r="I169" i="20" l="1"/>
  <c r="I64" i="20"/>
  <c r="I241" i="20"/>
  <c r="I281" i="20"/>
  <c r="I279" i="20"/>
  <c r="H249" i="20"/>
  <c r="G249" i="20"/>
  <c r="J249" i="20" s="1"/>
  <c r="I249" i="20"/>
  <c r="G161" i="20"/>
  <c r="I161" i="20"/>
  <c r="G225" i="20"/>
  <c r="J225" i="20" s="1"/>
  <c r="I225" i="20"/>
  <c r="D129" i="20"/>
  <c r="E13" i="20"/>
  <c r="G13" i="20" s="1"/>
  <c r="E21" i="20"/>
  <c r="G21" i="20" s="1"/>
  <c r="I31" i="20"/>
  <c r="G56" i="20"/>
  <c r="E58" i="20"/>
  <c r="F60" i="20"/>
  <c r="E63" i="20"/>
  <c r="G63" i="20" s="1"/>
  <c r="J63" i="20" s="1"/>
  <c r="C78" i="20"/>
  <c r="D78" i="20"/>
  <c r="E90" i="20"/>
  <c r="G90" i="20" s="1"/>
  <c r="J90" i="20" s="1"/>
  <c r="E100" i="20"/>
  <c r="G100" i="20" s="1"/>
  <c r="J100" i="20" s="1"/>
  <c r="I101" i="20"/>
  <c r="G111" i="20"/>
  <c r="E115" i="20"/>
  <c r="G115" i="20" s="1"/>
  <c r="J115" i="20" s="1"/>
  <c r="I120" i="20"/>
  <c r="E125" i="20"/>
  <c r="G125" i="20" s="1"/>
  <c r="J125" i="20" s="1"/>
  <c r="E134" i="20"/>
  <c r="G134" i="20" s="1"/>
  <c r="E152" i="20"/>
  <c r="G152" i="20" s="1"/>
  <c r="B168" i="20"/>
  <c r="E170" i="20"/>
  <c r="G170" i="20" s="1"/>
  <c r="J170" i="20" s="1"/>
  <c r="I172" i="20"/>
  <c r="E187" i="20"/>
  <c r="G187" i="20" s="1"/>
  <c r="H187" i="20" s="1"/>
  <c r="E199" i="20"/>
  <c r="G199" i="20" s="1"/>
  <c r="J199" i="20" s="1"/>
  <c r="I203" i="20"/>
  <c r="E208" i="20"/>
  <c r="G208" i="20" s="1"/>
  <c r="J208" i="20" s="1"/>
  <c r="E231" i="20"/>
  <c r="G231" i="20" s="1"/>
  <c r="E235" i="20"/>
  <c r="G235" i="20" s="1"/>
  <c r="J235" i="20" s="1"/>
  <c r="I251" i="20"/>
  <c r="H264" i="20"/>
  <c r="I266" i="20"/>
  <c r="E271" i="20"/>
  <c r="B279" i="20"/>
  <c r="E27" i="20"/>
  <c r="E33" i="20"/>
  <c r="G33" i="20" s="1"/>
  <c r="E36" i="20"/>
  <c r="E79" i="20"/>
  <c r="G79" i="20" s="1"/>
  <c r="H84" i="20"/>
  <c r="E94" i="20"/>
  <c r="G94" i="20" s="1"/>
  <c r="E110" i="20"/>
  <c r="G110" i="20" s="1"/>
  <c r="J133" i="20"/>
  <c r="C135" i="20"/>
  <c r="E143" i="20"/>
  <c r="G143" i="20" s="1"/>
  <c r="G142" i="20" s="1"/>
  <c r="E159" i="20"/>
  <c r="G159" i="20" s="1"/>
  <c r="J159" i="20" s="1"/>
  <c r="C178" i="20"/>
  <c r="G223" i="20"/>
  <c r="J223" i="20" s="1"/>
  <c r="I228" i="20"/>
  <c r="I233" i="20"/>
  <c r="E237" i="20"/>
  <c r="G242" i="20"/>
  <c r="J242" i="20" s="1"/>
  <c r="G246" i="20"/>
  <c r="H248" i="20"/>
  <c r="G255" i="20"/>
  <c r="J255" i="20" s="1"/>
  <c r="D52" i="20"/>
  <c r="G55" i="20"/>
  <c r="J55" i="20" s="1"/>
  <c r="E84" i="20"/>
  <c r="G84" i="20" s="1"/>
  <c r="G95" i="20"/>
  <c r="G103" i="20"/>
  <c r="E107" i="20"/>
  <c r="G107" i="20" s="1"/>
  <c r="J107" i="20" s="1"/>
  <c r="I114" i="20"/>
  <c r="I154" i="20"/>
  <c r="I162" i="20"/>
  <c r="F183" i="20"/>
  <c r="D183" i="20"/>
  <c r="E216" i="20"/>
  <c r="G216" i="20" s="1"/>
  <c r="I220" i="20"/>
  <c r="E226" i="20"/>
  <c r="G226" i="20" s="1"/>
  <c r="I243" i="20"/>
  <c r="H272" i="20"/>
  <c r="E19" i="20"/>
  <c r="E40" i="20"/>
  <c r="D60" i="20"/>
  <c r="E126" i="20"/>
  <c r="G126" i="20" s="1"/>
  <c r="J126" i="20" s="1"/>
  <c r="I136" i="20"/>
  <c r="E137" i="20"/>
  <c r="H140" i="20"/>
  <c r="G151" i="20"/>
  <c r="J151" i="20" s="1"/>
  <c r="J176" i="20"/>
  <c r="H281" i="20"/>
  <c r="E28" i="20"/>
  <c r="E30" i="20"/>
  <c r="G30" i="20" s="1"/>
  <c r="F39" i="20"/>
  <c r="E50" i="20"/>
  <c r="G50" i="20" s="1"/>
  <c r="J50" i="20" s="1"/>
  <c r="E57" i="20"/>
  <c r="G57" i="20" s="1"/>
  <c r="G65" i="20"/>
  <c r="I79" i="20"/>
  <c r="F83" i="20"/>
  <c r="E89" i="20"/>
  <c r="H94" i="20"/>
  <c r="E116" i="20"/>
  <c r="G116" i="20" s="1"/>
  <c r="J116" i="20" s="1"/>
  <c r="H133" i="20"/>
  <c r="G154" i="20"/>
  <c r="G171" i="20"/>
  <c r="F178" i="20"/>
  <c r="E202" i="20"/>
  <c r="D232" i="20"/>
  <c r="E240" i="20"/>
  <c r="I264" i="20"/>
  <c r="H266" i="20"/>
  <c r="C270" i="20"/>
  <c r="F283" i="20"/>
  <c r="E24" i="20"/>
  <c r="G54" i="20"/>
  <c r="J54" i="20" s="1"/>
  <c r="I63" i="20"/>
  <c r="I88" i="20"/>
  <c r="E132" i="20"/>
  <c r="G132" i="20" s="1"/>
  <c r="J132" i="20" s="1"/>
  <c r="G156" i="20"/>
  <c r="J156" i="20" s="1"/>
  <c r="E158" i="20"/>
  <c r="G158" i="20" s="1"/>
  <c r="E160" i="20"/>
  <c r="G160" i="20" s="1"/>
  <c r="J160" i="20" s="1"/>
  <c r="E163" i="20"/>
  <c r="G163" i="20" s="1"/>
  <c r="J163" i="20" s="1"/>
  <c r="I165" i="20"/>
  <c r="I180" i="20"/>
  <c r="G186" i="20"/>
  <c r="H224" i="20"/>
  <c r="H256" i="20"/>
  <c r="J257" i="20"/>
  <c r="I164" i="20"/>
  <c r="I179" i="20"/>
  <c r="I13" i="20"/>
  <c r="I15" i="20"/>
  <c r="I21" i="20"/>
  <c r="F23" i="20"/>
  <c r="E32" i="20"/>
  <c r="C39" i="20"/>
  <c r="E45" i="20"/>
  <c r="G45" i="20" s="1"/>
  <c r="J45" i="20" s="1"/>
  <c r="G64" i="20"/>
  <c r="G85" i="20"/>
  <c r="J85" i="20" s="1"/>
  <c r="H100" i="20"/>
  <c r="E108" i="20"/>
  <c r="I109" i="20"/>
  <c r="E121" i="20"/>
  <c r="C130" i="20"/>
  <c r="I134" i="20"/>
  <c r="G145" i="20"/>
  <c r="J145" i="20" s="1"/>
  <c r="G175" i="20"/>
  <c r="J175" i="20" s="1"/>
  <c r="E190" i="20"/>
  <c r="G190" i="20" s="1"/>
  <c r="E195" i="20"/>
  <c r="G195" i="20" s="1"/>
  <c r="G224" i="20"/>
  <c r="J224" i="20" s="1"/>
  <c r="I268" i="20"/>
  <c r="I17" i="20"/>
  <c r="G17" i="20"/>
  <c r="I113" i="20"/>
  <c r="G113" i="20"/>
  <c r="J113" i="20" s="1"/>
  <c r="J110" i="20"/>
  <c r="H110" i="20"/>
  <c r="I28" i="20"/>
  <c r="G28" i="20"/>
  <c r="I30" i="20"/>
  <c r="I37" i="20"/>
  <c r="J57" i="20"/>
  <c r="H57" i="20"/>
  <c r="J65" i="20"/>
  <c r="H65" i="20"/>
  <c r="J111" i="20"/>
  <c r="H111" i="20"/>
  <c r="J134" i="20"/>
  <c r="H134" i="20"/>
  <c r="I24" i="20"/>
  <c r="G24" i="20"/>
  <c r="I66" i="20"/>
  <c r="G66" i="20"/>
  <c r="J66" i="20" s="1"/>
  <c r="H13" i="20"/>
  <c r="J13" i="20"/>
  <c r="J21" i="20"/>
  <c r="H21" i="20"/>
  <c r="I29" i="20"/>
  <c r="G43" i="20"/>
  <c r="J43" i="20" s="1"/>
  <c r="I43" i="20"/>
  <c r="J56" i="20"/>
  <c r="H56" i="20"/>
  <c r="I58" i="20"/>
  <c r="G58" i="20"/>
  <c r="J58" i="20" s="1"/>
  <c r="G68" i="20"/>
  <c r="J68" i="20" s="1"/>
  <c r="I68" i="20"/>
  <c r="I48" i="20"/>
  <c r="G48" i="20"/>
  <c r="H55" i="20"/>
  <c r="I32" i="20"/>
  <c r="G32" i="20"/>
  <c r="J64" i="20"/>
  <c r="H64" i="20"/>
  <c r="E10" i="20"/>
  <c r="I11" i="20"/>
  <c r="G11" i="20"/>
  <c r="J29" i="20"/>
  <c r="H29" i="20"/>
  <c r="H15" i="20"/>
  <c r="J15" i="20"/>
  <c r="G27" i="20"/>
  <c r="J27" i="20" s="1"/>
  <c r="I27" i="20"/>
  <c r="H33" i="20"/>
  <c r="J33" i="20"/>
  <c r="E35" i="20"/>
  <c r="I36" i="20"/>
  <c r="I35" i="20" s="1"/>
  <c r="G36" i="20"/>
  <c r="H42" i="20"/>
  <c r="I89" i="20"/>
  <c r="G89" i="20"/>
  <c r="J89" i="20" s="1"/>
  <c r="H37" i="20"/>
  <c r="J37" i="20"/>
  <c r="J31" i="20"/>
  <c r="H31" i="20"/>
  <c r="I44" i="20"/>
  <c r="G44" i="20"/>
  <c r="G46" i="20"/>
  <c r="J46" i="20" s="1"/>
  <c r="I46" i="20"/>
  <c r="I12" i="20"/>
  <c r="G12" i="20"/>
  <c r="I14" i="20"/>
  <c r="G14" i="20"/>
  <c r="J14" i="20" s="1"/>
  <c r="G19" i="20"/>
  <c r="J19" i="20" s="1"/>
  <c r="I19" i="20"/>
  <c r="H26" i="20"/>
  <c r="I40" i="20"/>
  <c r="G40" i="20"/>
  <c r="H50" i="20"/>
  <c r="I121" i="20"/>
  <c r="G121" i="20"/>
  <c r="J121" i="20" s="1"/>
  <c r="H58" i="20"/>
  <c r="G240" i="20"/>
  <c r="J240" i="20" s="1"/>
  <c r="I240" i="20"/>
  <c r="H63" i="20"/>
  <c r="H102" i="20"/>
  <c r="G139" i="20"/>
  <c r="G179" i="20"/>
  <c r="J203" i="20"/>
  <c r="H203" i="20"/>
  <c r="D23" i="20"/>
  <c r="I26" i="20"/>
  <c r="D39" i="20"/>
  <c r="I42" i="20"/>
  <c r="I50" i="20"/>
  <c r="I54" i="20"/>
  <c r="I55" i="20"/>
  <c r="B60" i="20"/>
  <c r="E69" i="20"/>
  <c r="I72" i="20"/>
  <c r="H75" i="20"/>
  <c r="I75" i="20"/>
  <c r="I80" i="20"/>
  <c r="C87" i="20"/>
  <c r="J103" i="20"/>
  <c r="H103" i="20"/>
  <c r="F105" i="20"/>
  <c r="H109" i="20"/>
  <c r="J119" i="20"/>
  <c r="H119" i="20"/>
  <c r="H123" i="20"/>
  <c r="B118" i="20"/>
  <c r="I123" i="20"/>
  <c r="I125" i="20"/>
  <c r="H132" i="20"/>
  <c r="J154" i="20"/>
  <c r="H154" i="20"/>
  <c r="I197" i="20"/>
  <c r="G197" i="20"/>
  <c r="J197" i="20" s="1"/>
  <c r="G204" i="20"/>
  <c r="J204" i="20" s="1"/>
  <c r="C201" i="20"/>
  <c r="E206" i="20"/>
  <c r="G206" i="20" s="1"/>
  <c r="H208" i="20"/>
  <c r="I208" i="20"/>
  <c r="J96" i="20"/>
  <c r="H96" i="20"/>
  <c r="H163" i="20"/>
  <c r="H231" i="20"/>
  <c r="I231" i="20"/>
  <c r="H152" i="20"/>
  <c r="I152" i="20"/>
  <c r="D178" i="20"/>
  <c r="E181" i="20"/>
  <c r="G181" i="20" s="1"/>
  <c r="J181" i="20" s="1"/>
  <c r="J231" i="20"/>
  <c r="D10" i="20"/>
  <c r="E25" i="20"/>
  <c r="E23" i="20" s="1"/>
  <c r="C35" i="20"/>
  <c r="E41" i="20"/>
  <c r="G41" i="20" s="1"/>
  <c r="B52" i="20"/>
  <c r="E53" i="20"/>
  <c r="I53" i="20" s="1"/>
  <c r="G72" i="20"/>
  <c r="G73" i="20"/>
  <c r="G80" i="20"/>
  <c r="G81" i="20"/>
  <c r="J81" i="20" s="1"/>
  <c r="D87" i="20"/>
  <c r="D105" i="20"/>
  <c r="I131" i="20"/>
  <c r="J140" i="20"/>
  <c r="G148" i="20"/>
  <c r="C147" i="20"/>
  <c r="E150" i="20"/>
  <c r="G150" i="20" s="1"/>
  <c r="J152" i="20"/>
  <c r="J186" i="20"/>
  <c r="H186" i="20"/>
  <c r="I214" i="20"/>
  <c r="G227" i="20"/>
  <c r="I229" i="20"/>
  <c r="G229" i="20"/>
  <c r="J229" i="20" s="1"/>
  <c r="C52" i="20"/>
  <c r="J62" i="20"/>
  <c r="H66" i="20"/>
  <c r="E78" i="20"/>
  <c r="G88" i="20"/>
  <c r="E87" i="20"/>
  <c r="F93" i="20"/>
  <c r="J95" i="20"/>
  <c r="H95" i="20"/>
  <c r="H99" i="20"/>
  <c r="I99" i="20"/>
  <c r="H113" i="20"/>
  <c r="C118" i="20"/>
  <c r="D118" i="20"/>
  <c r="J127" i="20"/>
  <c r="H127" i="20"/>
  <c r="G131" i="20"/>
  <c r="H131" i="20" s="1"/>
  <c r="I132" i="20"/>
  <c r="I137" i="20"/>
  <c r="G137" i="20"/>
  <c r="J185" i="20"/>
  <c r="H185" i="20"/>
  <c r="H214" i="20"/>
  <c r="J214" i="20"/>
  <c r="H216" i="20"/>
  <c r="I216" i="20"/>
  <c r="C93" i="20"/>
  <c r="E98" i="20"/>
  <c r="G98" i="20" s="1"/>
  <c r="J98" i="20" s="1"/>
  <c r="I139" i="20"/>
  <c r="I57" i="20"/>
  <c r="F52" i="20"/>
  <c r="E74" i="20"/>
  <c r="G74" i="20" s="1"/>
  <c r="J74" i="20" s="1"/>
  <c r="F78" i="20"/>
  <c r="B83" i="20"/>
  <c r="I84" i="20"/>
  <c r="I83" i="20" s="1"/>
  <c r="I90" i="20"/>
  <c r="J94" i="20"/>
  <c r="I100" i="20"/>
  <c r="G120" i="20"/>
  <c r="E122" i="20"/>
  <c r="G122" i="20" s="1"/>
  <c r="J122" i="20" s="1"/>
  <c r="H124" i="20"/>
  <c r="B183" i="20"/>
  <c r="I184" i="20"/>
  <c r="J216" i="20"/>
  <c r="J226" i="20"/>
  <c r="H226" i="20"/>
  <c r="H91" i="20"/>
  <c r="I91" i="20"/>
  <c r="I189" i="20"/>
  <c r="G189" i="20"/>
  <c r="J189" i="20" s="1"/>
  <c r="B23" i="20"/>
  <c r="B39" i="20"/>
  <c r="J79" i="20"/>
  <c r="H79" i="20"/>
  <c r="J84" i="20"/>
  <c r="I96" i="20"/>
  <c r="I97" i="20"/>
  <c r="G97" i="20"/>
  <c r="J97" i="20" s="1"/>
  <c r="E106" i="20"/>
  <c r="C105" i="20"/>
  <c r="I116" i="20"/>
  <c r="I157" i="20"/>
  <c r="G157" i="20"/>
  <c r="J157" i="20" s="1"/>
  <c r="G184" i="20"/>
  <c r="J195" i="20"/>
  <c r="H195" i="20"/>
  <c r="H197" i="20"/>
  <c r="I237" i="20"/>
  <c r="G237" i="20"/>
  <c r="H107" i="20"/>
  <c r="I107" i="20"/>
  <c r="J153" i="20"/>
  <c r="H153" i="20"/>
  <c r="J171" i="20"/>
  <c r="H171" i="20"/>
  <c r="G217" i="20"/>
  <c r="I217" i="20"/>
  <c r="I67" i="20"/>
  <c r="H67" i="20"/>
  <c r="J112" i="20"/>
  <c r="H112" i="20"/>
  <c r="E61" i="20"/>
  <c r="I61" i="20" s="1"/>
  <c r="C71" i="20"/>
  <c r="E76" i="20"/>
  <c r="I78" i="20"/>
  <c r="E83" i="20"/>
  <c r="I112" i="20"/>
  <c r="F118" i="20"/>
  <c r="H125" i="20"/>
  <c r="G136" i="20"/>
  <c r="E135" i="20"/>
  <c r="G135" i="20" s="1"/>
  <c r="G168" i="20"/>
  <c r="J168" i="20" s="1"/>
  <c r="J169" i="20"/>
  <c r="H169" i="20"/>
  <c r="H170" i="20"/>
  <c r="J241" i="20"/>
  <c r="H241" i="20"/>
  <c r="H242" i="20"/>
  <c r="I258" i="20"/>
  <c r="G258" i="20"/>
  <c r="J155" i="20"/>
  <c r="H155" i="20"/>
  <c r="I160" i="20"/>
  <c r="E178" i="20"/>
  <c r="I181" i="20"/>
  <c r="I178" i="20" s="1"/>
  <c r="I195" i="20"/>
  <c r="G196" i="20"/>
  <c r="J196" i="20" s="1"/>
  <c r="E198" i="20"/>
  <c r="G198" i="20" s="1"/>
  <c r="C192" i="20"/>
  <c r="I206" i="20"/>
  <c r="D219" i="20"/>
  <c r="I224" i="20"/>
  <c r="I235" i="20"/>
  <c r="G236" i="20"/>
  <c r="J236" i="20" s="1"/>
  <c r="E238" i="20"/>
  <c r="G238" i="20" s="1"/>
  <c r="H240" i="20"/>
  <c r="I244" i="20"/>
  <c r="I245" i="20"/>
  <c r="G245" i="20"/>
  <c r="I248" i="20"/>
  <c r="I256" i="20"/>
  <c r="C260" i="20"/>
  <c r="E262" i="20"/>
  <c r="B93" i="20"/>
  <c r="H141" i="20"/>
  <c r="C142" i="20"/>
  <c r="C138" i="20" s="1"/>
  <c r="C129" i="20" s="1"/>
  <c r="J143" i="20"/>
  <c r="I158" i="20"/>
  <c r="I171" i="20"/>
  <c r="G172" i="20"/>
  <c r="J172" i="20" s="1"/>
  <c r="E174" i="20"/>
  <c r="G174" i="20" s="1"/>
  <c r="J174" i="20" s="1"/>
  <c r="C168" i="20"/>
  <c r="H176" i="20"/>
  <c r="F192" i="20"/>
  <c r="H199" i="20"/>
  <c r="I199" i="20"/>
  <c r="C210" i="20"/>
  <c r="F232" i="20"/>
  <c r="F219" i="20" s="1"/>
  <c r="H239" i="20"/>
  <c r="I239" i="20"/>
  <c r="H246" i="20"/>
  <c r="J246" i="20"/>
  <c r="E254" i="20"/>
  <c r="C253" i="20"/>
  <c r="I271" i="20"/>
  <c r="B270" i="20"/>
  <c r="H151" i="20"/>
  <c r="B147" i="20"/>
  <c r="I151" i="20"/>
  <c r="H158" i="20"/>
  <c r="J158" i="20"/>
  <c r="H190" i="20"/>
  <c r="J190" i="20"/>
  <c r="D192" i="20"/>
  <c r="E201" i="20"/>
  <c r="I202" i="20"/>
  <c r="F201" i="20"/>
  <c r="H207" i="20"/>
  <c r="B201" i="20"/>
  <c r="I207" i="20"/>
  <c r="G220" i="20"/>
  <c r="C219" i="20"/>
  <c r="E222" i="20"/>
  <c r="G222" i="20" s="1"/>
  <c r="D260" i="20"/>
  <c r="G271" i="20"/>
  <c r="H271" i="20" s="1"/>
  <c r="H270" i="20" s="1"/>
  <c r="E270" i="20"/>
  <c r="B283" i="20"/>
  <c r="B71" i="20"/>
  <c r="B87" i="20"/>
  <c r="D93" i="20"/>
  <c r="B135" i="20"/>
  <c r="B130" i="20" s="1"/>
  <c r="E142" i="20"/>
  <c r="E138" i="20" s="1"/>
  <c r="D147" i="20"/>
  <c r="G162" i="20"/>
  <c r="I173" i="20"/>
  <c r="I196" i="20"/>
  <c r="D201" i="20"/>
  <c r="F210" i="20"/>
  <c r="H215" i="20"/>
  <c r="B210" i="20"/>
  <c r="I215" i="20"/>
  <c r="I236" i="20"/>
  <c r="E261" i="20"/>
  <c r="I272" i="20"/>
  <c r="C283" i="20"/>
  <c r="H74" i="20"/>
  <c r="H90" i="20"/>
  <c r="H98" i="20"/>
  <c r="H114" i="20"/>
  <c r="I148" i="20"/>
  <c r="I149" i="20"/>
  <c r="G149" i="20"/>
  <c r="H157" i="20"/>
  <c r="I170" i="20"/>
  <c r="F168" i="20"/>
  <c r="H175" i="20"/>
  <c r="I175" i="20"/>
  <c r="E192" i="20"/>
  <c r="G194" i="20"/>
  <c r="I204" i="20"/>
  <c r="I205" i="20"/>
  <c r="G205" i="20"/>
  <c r="J205" i="20" s="1"/>
  <c r="D210" i="20"/>
  <c r="I221" i="20"/>
  <c r="E232" i="20"/>
  <c r="G234" i="20"/>
  <c r="H247" i="20"/>
  <c r="I247" i="20"/>
  <c r="H255" i="20"/>
  <c r="B253" i="20"/>
  <c r="I255" i="20"/>
  <c r="H257" i="20"/>
  <c r="B105" i="20"/>
  <c r="H143" i="20"/>
  <c r="H142" i="20" s="1"/>
  <c r="I143" i="20"/>
  <c r="I142" i="20" s="1"/>
  <c r="B142" i="20"/>
  <c r="J142" i="20" s="1"/>
  <c r="H159" i="20"/>
  <c r="I159" i="20"/>
  <c r="G164" i="20"/>
  <c r="J164" i="20" s="1"/>
  <c r="E166" i="20"/>
  <c r="G166" i="20" s="1"/>
  <c r="J166" i="20" s="1"/>
  <c r="D168" i="20"/>
  <c r="I176" i="20"/>
  <c r="C183" i="20"/>
  <c r="G202" i="20"/>
  <c r="I212" i="20"/>
  <c r="E213" i="20"/>
  <c r="H223" i="20"/>
  <c r="I223" i="20"/>
  <c r="I227" i="20"/>
  <c r="G228" i="20"/>
  <c r="J228" i="20" s="1"/>
  <c r="E230" i="20"/>
  <c r="G230" i="20" s="1"/>
  <c r="I238" i="20"/>
  <c r="I257" i="20"/>
  <c r="E277" i="20"/>
  <c r="G280" i="20"/>
  <c r="H280" i="20" s="1"/>
  <c r="H279" i="20" s="1"/>
  <c r="E279" i="20"/>
  <c r="G193" i="20"/>
  <c r="E211" i="20"/>
  <c r="G233" i="20"/>
  <c r="H235" i="20"/>
  <c r="H243" i="20"/>
  <c r="H251" i="20"/>
  <c r="D279" i="20"/>
  <c r="D283" i="20" s="1"/>
  <c r="H148" i="20"/>
  <c r="H156" i="20"/>
  <c r="H172" i="20"/>
  <c r="H180" i="20"/>
  <c r="H188" i="20"/>
  <c r="H212" i="20"/>
  <c r="H220" i="20"/>
  <c r="H228" i="20"/>
  <c r="H236" i="20"/>
  <c r="H244" i="20"/>
  <c r="H268" i="20"/>
  <c r="H165" i="20"/>
  <c r="H173" i="20"/>
  <c r="H181" i="20"/>
  <c r="B219" i="20"/>
  <c r="H221" i="20"/>
  <c r="H174" i="20"/>
  <c r="J30" i="20" l="1"/>
  <c r="H30" i="20"/>
  <c r="J187" i="20"/>
  <c r="H115" i="20"/>
  <c r="H229" i="20"/>
  <c r="I87" i="20"/>
  <c r="H45" i="20"/>
  <c r="I126" i="20"/>
  <c r="H85" i="20"/>
  <c r="H83" i="20" s="1"/>
  <c r="H204" i="20"/>
  <c r="B138" i="20"/>
  <c r="I45" i="20"/>
  <c r="H116" i="20"/>
  <c r="H145" i="20"/>
  <c r="I163" i="20"/>
  <c r="I201" i="20"/>
  <c r="E183" i="20"/>
  <c r="I138" i="20"/>
  <c r="I110" i="20"/>
  <c r="B129" i="20"/>
  <c r="B274" i="20" s="1"/>
  <c r="I52" i="20"/>
  <c r="H14" i="20"/>
  <c r="H126" i="20"/>
  <c r="I198" i="20"/>
  <c r="I174" i="20"/>
  <c r="J83" i="20"/>
  <c r="G108" i="20"/>
  <c r="I108" i="20"/>
  <c r="I190" i="20"/>
  <c r="H160" i="20"/>
  <c r="G83" i="20"/>
  <c r="J161" i="20"/>
  <c r="H161" i="20"/>
  <c r="H166" i="20"/>
  <c r="H164" i="20"/>
  <c r="I150" i="20"/>
  <c r="H54" i="20"/>
  <c r="I187" i="20"/>
  <c r="I183" i="20" s="1"/>
  <c r="I33" i="20"/>
  <c r="I94" i="20"/>
  <c r="H225" i="20"/>
  <c r="I232" i="20"/>
  <c r="I115" i="20"/>
  <c r="I226" i="20"/>
  <c r="C274" i="20"/>
  <c r="C285" i="20" s="1"/>
  <c r="F274" i="20"/>
  <c r="F285" i="20" s="1"/>
  <c r="J258" i="20"/>
  <c r="H258" i="20"/>
  <c r="G183" i="20"/>
  <c r="J183" i="20" s="1"/>
  <c r="J184" i="20"/>
  <c r="J135" i="20"/>
  <c r="G279" i="20"/>
  <c r="J279" i="20" s="1"/>
  <c r="J280" i="20"/>
  <c r="J194" i="20"/>
  <c r="H194" i="20"/>
  <c r="J162" i="20"/>
  <c r="H162" i="20"/>
  <c r="I222" i="20"/>
  <c r="I219" i="20" s="1"/>
  <c r="H238" i="20"/>
  <c r="J238" i="20"/>
  <c r="G61" i="20"/>
  <c r="E60" i="20"/>
  <c r="I230" i="20"/>
  <c r="H189" i="20"/>
  <c r="J149" i="20"/>
  <c r="H149" i="20"/>
  <c r="I254" i="20"/>
  <c r="I253" i="20" s="1"/>
  <c r="G254" i="20"/>
  <c r="E253" i="20"/>
  <c r="H205" i="20"/>
  <c r="H89" i="20"/>
  <c r="H184" i="20"/>
  <c r="H183" i="20" s="1"/>
  <c r="G93" i="20"/>
  <c r="J93" i="20" s="1"/>
  <c r="E130" i="20"/>
  <c r="E129" i="20" s="1"/>
  <c r="I74" i="20"/>
  <c r="J148" i="20"/>
  <c r="G147" i="20"/>
  <c r="J147" i="20" s="1"/>
  <c r="E93" i="20"/>
  <c r="J179" i="20"/>
  <c r="H179" i="20"/>
  <c r="H178" i="20" s="1"/>
  <c r="G178" i="20"/>
  <c r="J178" i="20" s="1"/>
  <c r="I23" i="20"/>
  <c r="J28" i="20"/>
  <c r="H28" i="20"/>
  <c r="I135" i="20"/>
  <c r="I130" i="20" s="1"/>
  <c r="I129" i="20" s="1"/>
  <c r="H135" i="20"/>
  <c r="H130" i="20" s="1"/>
  <c r="H230" i="20"/>
  <c r="J230" i="20"/>
  <c r="G138" i="20"/>
  <c r="J138" i="20" s="1"/>
  <c r="J139" i="20"/>
  <c r="J44" i="20"/>
  <c r="H44" i="20"/>
  <c r="E210" i="20"/>
  <c r="I211" i="20"/>
  <c r="G211" i="20"/>
  <c r="H122" i="20"/>
  <c r="E219" i="20"/>
  <c r="J136" i="20"/>
  <c r="H136" i="20"/>
  <c r="G76" i="20"/>
  <c r="I76" i="20"/>
  <c r="J237" i="20"/>
  <c r="H237" i="20"/>
  <c r="J120" i="20"/>
  <c r="H120" i="20"/>
  <c r="G118" i="20"/>
  <c r="J118" i="20" s="1"/>
  <c r="H139" i="20"/>
  <c r="H138" i="20" s="1"/>
  <c r="J80" i="20"/>
  <c r="G78" i="20"/>
  <c r="J78" i="20" s="1"/>
  <c r="H80" i="20"/>
  <c r="I25" i="20"/>
  <c r="G25" i="20"/>
  <c r="G10" i="20"/>
  <c r="J11" i="20"/>
  <c r="H43" i="20"/>
  <c r="H41" i="20"/>
  <c r="J41" i="20"/>
  <c r="J245" i="20"/>
  <c r="H245" i="20"/>
  <c r="G192" i="20"/>
  <c r="J192" i="20" s="1"/>
  <c r="J193" i="20"/>
  <c r="H193" i="20"/>
  <c r="I168" i="20"/>
  <c r="I261" i="20"/>
  <c r="G261" i="20"/>
  <c r="E260" i="20"/>
  <c r="J220" i="20"/>
  <c r="J217" i="20"/>
  <c r="H217" i="20"/>
  <c r="I122" i="20"/>
  <c r="I118" i="20" s="1"/>
  <c r="J73" i="20"/>
  <c r="H73" i="20"/>
  <c r="D274" i="20"/>
  <c r="D285" i="20" s="1"/>
  <c r="H206" i="20"/>
  <c r="J206" i="20"/>
  <c r="G69" i="20"/>
  <c r="I69" i="20"/>
  <c r="I60" i="20" s="1"/>
  <c r="E39" i="20"/>
  <c r="H46" i="20"/>
  <c r="I10" i="20"/>
  <c r="H27" i="20"/>
  <c r="G106" i="20"/>
  <c r="E105" i="20"/>
  <c r="G232" i="20"/>
  <c r="J232" i="20" s="1"/>
  <c r="J233" i="20"/>
  <c r="H233" i="20"/>
  <c r="E168" i="20"/>
  <c r="B285" i="20"/>
  <c r="I270" i="20"/>
  <c r="H198" i="20"/>
  <c r="J198" i="20"/>
  <c r="H121" i="20"/>
  <c r="J137" i="20"/>
  <c r="H137" i="20"/>
  <c r="H150" i="20"/>
  <c r="H147" i="20" s="1"/>
  <c r="J150" i="20"/>
  <c r="E71" i="20"/>
  <c r="H68" i="20"/>
  <c r="J40" i="20"/>
  <c r="H40" i="20"/>
  <c r="G39" i="20"/>
  <c r="J39" i="20" s="1"/>
  <c r="J12" i="20"/>
  <c r="H12" i="20"/>
  <c r="H19" i="20"/>
  <c r="H11" i="20"/>
  <c r="G130" i="20"/>
  <c r="J131" i="20"/>
  <c r="E118" i="20"/>
  <c r="I106" i="20"/>
  <c r="I105" i="20" s="1"/>
  <c r="J88" i="20"/>
  <c r="G87" i="20"/>
  <c r="J87" i="20" s="1"/>
  <c r="H88" i="20"/>
  <c r="H87" i="20" s="1"/>
  <c r="J72" i="20"/>
  <c r="H72" i="20"/>
  <c r="I98" i="20"/>
  <c r="I93" i="20" s="1"/>
  <c r="G35" i="20"/>
  <c r="J35" i="20" s="1"/>
  <c r="H36" i="20"/>
  <c r="H35" i="20" s="1"/>
  <c r="J36" i="20"/>
  <c r="I41" i="20"/>
  <c r="I39" i="20" s="1"/>
  <c r="H17" i="20"/>
  <c r="J17" i="20"/>
  <c r="J202" i="20"/>
  <c r="G201" i="20"/>
  <c r="J201" i="20" s="1"/>
  <c r="H202" i="20"/>
  <c r="H222" i="20"/>
  <c r="J222" i="20"/>
  <c r="J32" i="20"/>
  <c r="H32" i="20"/>
  <c r="J234" i="20"/>
  <c r="H234" i="20"/>
  <c r="I166" i="20"/>
  <c r="I147" i="20" s="1"/>
  <c r="I262" i="20"/>
  <c r="G262" i="20"/>
  <c r="H81" i="20"/>
  <c r="H78" i="20" s="1"/>
  <c r="H196" i="20"/>
  <c r="I277" i="20"/>
  <c r="I283" i="20" s="1"/>
  <c r="G277" i="20"/>
  <c r="E283" i="20"/>
  <c r="I213" i="20"/>
  <c r="G213" i="20"/>
  <c r="G270" i="20"/>
  <c r="J270" i="20" s="1"/>
  <c r="J271" i="20"/>
  <c r="I192" i="20"/>
  <c r="H168" i="20"/>
  <c r="J227" i="20"/>
  <c r="H227" i="20"/>
  <c r="E147" i="20"/>
  <c r="H97" i="20"/>
  <c r="H93" i="20" s="1"/>
  <c r="G53" i="20"/>
  <c r="E52" i="20"/>
  <c r="J48" i="20"/>
  <c r="H48" i="20"/>
  <c r="J24" i="20"/>
  <c r="H24" i="20"/>
  <c r="G23" i="20"/>
  <c r="J23" i="20" s="1"/>
  <c r="H6" i="17"/>
  <c r="J6" i="17"/>
  <c r="F6" i="17"/>
  <c r="G6" i="17"/>
  <c r="I6" i="17"/>
  <c r="B6" i="17"/>
  <c r="C6" i="17"/>
  <c r="E274" i="20" l="1"/>
  <c r="H118" i="20"/>
  <c r="H108" i="20"/>
  <c r="J108" i="20"/>
  <c r="H129" i="20"/>
  <c r="H10" i="20"/>
  <c r="I71" i="20"/>
  <c r="J69" i="20"/>
  <c r="H69" i="20"/>
  <c r="J10" i="20"/>
  <c r="H254" i="20"/>
  <c r="H253" i="20" s="1"/>
  <c r="G253" i="20"/>
  <c r="J253" i="20" s="1"/>
  <c r="J254" i="20"/>
  <c r="G60" i="20"/>
  <c r="J60" i="20" s="1"/>
  <c r="H61" i="20"/>
  <c r="H60" i="20" s="1"/>
  <c r="J61" i="20"/>
  <c r="H201" i="20"/>
  <c r="G105" i="20"/>
  <c r="J105" i="20" s="1"/>
  <c r="J106" i="20"/>
  <c r="H106" i="20"/>
  <c r="H105" i="20" s="1"/>
  <c r="H25" i="20"/>
  <c r="H23" i="20" s="1"/>
  <c r="J25" i="20"/>
  <c r="J76" i="20"/>
  <c r="H76" i="20"/>
  <c r="H71" i="20" s="1"/>
  <c r="H262" i="20"/>
  <c r="J262" i="20"/>
  <c r="G52" i="20"/>
  <c r="J52" i="20" s="1"/>
  <c r="J53" i="20"/>
  <c r="H53" i="20"/>
  <c r="H52" i="20" s="1"/>
  <c r="H192" i="20"/>
  <c r="E285" i="20"/>
  <c r="J277" i="20"/>
  <c r="H277" i="20"/>
  <c r="H283" i="20" s="1"/>
  <c r="G283" i="20"/>
  <c r="H39" i="20"/>
  <c r="J261" i="20"/>
  <c r="H261" i="20"/>
  <c r="G260" i="20"/>
  <c r="J260" i="20" s="1"/>
  <c r="J211" i="20"/>
  <c r="H211" i="20"/>
  <c r="G210" i="20"/>
  <c r="J210" i="20" s="1"/>
  <c r="J213" i="20"/>
  <c r="H213" i="20"/>
  <c r="G219" i="20"/>
  <c r="J219" i="20" s="1"/>
  <c r="G71" i="20"/>
  <c r="J71" i="20" s="1"/>
  <c r="G129" i="20"/>
  <c r="J129" i="20" s="1"/>
  <c r="J130" i="20"/>
  <c r="H232" i="20"/>
  <c r="H219" i="20" s="1"/>
  <c r="I260" i="20"/>
  <c r="I210" i="20"/>
  <c r="I274" i="20" s="1"/>
  <c r="I285" i="20" s="1"/>
  <c r="E6" i="17"/>
  <c r="H210" i="20" l="1"/>
  <c r="G274" i="20"/>
  <c r="J274" i="20" s="1"/>
  <c r="J283" i="20"/>
  <c r="H260" i="20"/>
  <c r="H274" i="20" s="1"/>
  <c r="H285" i="20" s="1"/>
  <c r="D6" i="17"/>
  <c r="G285" i="20" l="1"/>
  <c r="J285" i="20" s="1"/>
  <c r="I7" i="17" l="1"/>
  <c r="B8" i="17"/>
  <c r="J7" i="17"/>
  <c r="H7" i="17"/>
  <c r="G7" i="17"/>
  <c r="F7" i="17"/>
  <c r="E7" i="17"/>
  <c r="D7" i="17"/>
  <c r="C7" i="17"/>
  <c r="B7" i="17"/>
  <c r="M6" i="17"/>
  <c r="M5" i="17"/>
  <c r="N5" i="17" s="1"/>
  <c r="O5" i="17" s="1"/>
  <c r="P5" i="17" s="1"/>
  <c r="Q5" i="17" s="1"/>
  <c r="R5" i="17" s="1"/>
  <c r="S5" i="17" s="1"/>
  <c r="T5" i="17" s="1"/>
  <c r="U5" i="17" s="1"/>
  <c r="M8" i="17" l="1"/>
  <c r="N6" i="17"/>
  <c r="O6" i="17" s="1"/>
  <c r="P6" i="17" s="1"/>
  <c r="P8" i="17" s="1"/>
  <c r="K8" i="17"/>
  <c r="V5" i="17"/>
  <c r="K7" i="17"/>
  <c r="V7" i="17" s="1"/>
  <c r="N8" i="17" l="1"/>
  <c r="C8" i="17" s="1"/>
  <c r="O8" i="17"/>
  <c r="D8" i="17" s="1"/>
  <c r="Q6" i="17"/>
  <c r="Q8" i="17"/>
  <c r="R6" i="17"/>
  <c r="S6" i="17" l="1"/>
  <c r="T6" i="17" s="1"/>
  <c r="U6" i="17" s="1"/>
  <c r="R8" i="17"/>
  <c r="F8" i="17"/>
  <c r="E8" i="17"/>
  <c r="S8" i="17" l="1"/>
  <c r="T8" i="17" l="1"/>
  <c r="I8" i="17" s="1"/>
  <c r="U8" i="17"/>
  <c r="V6" i="17" l="1"/>
  <c r="V8" i="17" l="1"/>
  <c r="J8" i="17"/>
</calcChain>
</file>

<file path=xl/sharedStrings.xml><?xml version="1.0" encoding="utf-8"?>
<sst xmlns="http://schemas.openxmlformats.org/spreadsheetml/2006/main" count="366" uniqueCount="340">
  <si>
    <t>All Departments</t>
  </si>
  <si>
    <t>in millions</t>
  </si>
  <si>
    <t>CUMULATIVE</t>
  </si>
  <si>
    <t>JAN</t>
  </si>
  <si>
    <t>FEB</t>
  </si>
  <si>
    <t>MAR</t>
  </si>
  <si>
    <t>APR</t>
  </si>
  <si>
    <t>Monthly NCA Credited</t>
  </si>
  <si>
    <t>Monthly NCA Utilized</t>
  </si>
  <si>
    <t>MAY</t>
  </si>
  <si>
    <t>JUNE</t>
  </si>
  <si>
    <t>JULY</t>
  </si>
  <si>
    <t>AUGUST</t>
  </si>
  <si>
    <t>SEPTEMBER</t>
  </si>
  <si>
    <t>AS OF SEPTEMBER</t>
  </si>
  <si>
    <t>TOTAL</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</si>
  <si>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</si>
  <si>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</si>
  <si>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</si>
  <si>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</si>
  <si>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</si>
  <si>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</si>
  <si>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</si>
  <si>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</si>
  <si>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</si>
  <si>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</si>
  <si>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</si>
  <si>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</si>
  <si>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</si>
  <si>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</si>
  <si>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</si>
  <si>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</si>
  <si>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</si>
  <si>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</si>
  <si>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</si>
  <si>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</si>
  <si>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</si>
  <si>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</si>
  <si>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</si>
  <si>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</si>
  <si>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</si>
  <si>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</si>
  <si>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</si>
  <si>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</si>
  <si>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</si>
  <si>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</si>
  <si>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</si>
  <si>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</si>
  <si>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</si>
  <si>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</si>
  <si>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</si>
  <si>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</si>
  <si>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</si>
  <si>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</si>
  <si>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</si>
  <si>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</si>
  <si>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</si>
  <si>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</si>
  <si>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</si>
  <si>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</si>
  <si>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</si>
  <si>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</si>
  <si>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</si>
  <si>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</si>
  <si>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</si>
  <si>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</si>
  <si>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</si>
  <si>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</si>
  <si>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</si>
  <si>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</si>
  <si>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</si>
  <si>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</si>
  <si>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</si>
  <si>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</si>
  <si>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</si>
  <si>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</si>
  <si>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</si>
  <si>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</si>
  <si>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</si>
  <si>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</si>
  <si>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</si>
  <si>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</si>
  <si>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</si>
  <si>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</si>
  <si>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</si>
  <si>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</si>
  <si>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</si>
  <si>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</si>
  <si>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</si>
  <si>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</si>
  <si>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</si>
  <si>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</si>
  <si>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</si>
  <si>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</si>
  <si>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</si>
  <si>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</si>
  <si>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</si>
  <si>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</si>
  <si>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</si>
  <si>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</si>
  <si>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</si>
  <si>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</si>
  <si>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</si>
  <si>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</si>
  <si>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</si>
  <si>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</si>
  <si>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</si>
  <si>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</si>
  <si>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</si>
  <si>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</si>
  <si>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</si>
  <si>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</si>
  <si>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</si>
  <si>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</si>
  <si>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</si>
  <si>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</si>
  <si>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</si>
  <si>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</si>
  <si>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</si>
  <si>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</si>
  <si>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</si>
  <si>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</si>
  <si>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</si>
  <si>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</si>
  <si>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</si>
  <si>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</si>
  <si>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</si>
  <si>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</si>
  <si>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</si>
  <si>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</si>
  <si>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</si>
  <si>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</si>
  <si>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</si>
  <si>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</si>
  <si>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</si>
  <si>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</si>
  <si>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</si>
  <si>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</si>
  <si>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</si>
  <si>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</si>
  <si>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</si>
  <si>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</si>
  <si>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</si>
  <si>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</si>
  <si>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</si>
  <si>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</si>
  <si>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</si>
  <si>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</si>
  <si>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</si>
  <si>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</si>
  <si>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</si>
  <si>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</si>
  <si>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</si>
  <si>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</si>
  <si>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</si>
  <si>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</si>
  <si>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</si>
  <si>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</si>
  <si>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</si>
  <si>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</si>
  <si>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</si>
  <si>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</si>
  <si>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</si>
  <si>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</si>
  <si>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</si>
  <si>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</si>
  <si>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</si>
  <si>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</si>
  <si>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</si>
  <si>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</si>
  <si>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</si>
  <si>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</si>
  <si>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</si>
  <si>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</si>
  <si>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</si>
  <si>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</si>
  <si>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</si>
  <si>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</si>
  <si>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</si>
  <si>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</si>
  <si>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</si>
  <si>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</si>
  <si>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</si>
  <si>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</si>
  <si>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</si>
  <si>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</si>
  <si>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</si>
  <si>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</si>
  <si>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</si>
  <si>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</si>
  <si>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</si>
  <si>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</si>
  <si>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</si>
  <si>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</si>
  <si>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</si>
  <si>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</si>
  <si>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</si>
  <si>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</si>
  <si>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</si>
  <si>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</si>
  <si>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</si>
  <si>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</si>
  <si>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</si>
  <si>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</si>
  <si>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</si>
  <si>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</si>
  <si>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</si>
  <si>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</si>
  <si>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</si>
  <si>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</si>
  <si>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</si>
  <si>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TOTAL (Departments &amp; SPFs)</t>
  </si>
  <si>
    <t>DICT</t>
  </si>
  <si>
    <t xml:space="preserve">  CICC</t>
  </si>
  <si>
    <t xml:space="preserve">  NPC</t>
  </si>
  <si>
    <t xml:space="preserve">  NTC</t>
  </si>
  <si>
    <t xml:space="preserve">   OWWA</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</si>
  <si>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</si>
  <si>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</si>
  <si>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</si>
  <si>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</si>
  <si>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</si>
  <si>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</si>
  <si>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</si>
  <si>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</si>
  <si>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</si>
  <si>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</si>
  <si>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</si>
  <si>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TESDA</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</si>
  <si>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</si>
  <si>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</si>
  <si>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</si>
  <si>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</si>
  <si>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</si>
  <si>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</si>
  <si>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</si>
  <si>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</si>
  <si>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</si>
  <si>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</si>
  <si>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</si>
  <si>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</si>
  <si>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As of end       September</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</si>
  <si>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</si>
  <si>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</si>
  <si>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</si>
  <si>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</si>
  <si>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</si>
  <si>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</si>
  <si>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</si>
  <si>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</si>
  <si>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</si>
  <si>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</si>
  <si>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</si>
  <si>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</si>
  <si>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</si>
  <si>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</si>
  <si>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</si>
  <si>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</si>
  <si>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</si>
  <si>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</si>
  <si>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</si>
  <si>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</si>
  <si>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</si>
  <si>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</si>
  <si>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</si>
  <si>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</si>
  <si>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</si>
  <si>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</si>
  <si>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</si>
  <si>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</si>
  <si>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</si>
  <si>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</si>
  <si>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</si>
  <si>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</si>
  <si>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</si>
  <si>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</si>
  <si>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</si>
  <si>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</si>
  <si>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</si>
  <si>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</si>
  <si>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</si>
  <si>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</si>
  <si>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</si>
  <si>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</si>
  <si>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</si>
  <si>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</si>
  <si>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</si>
  <si>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</si>
  <si>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</si>
  <si>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</si>
  <si>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</si>
  <si>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</si>
  <si>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</si>
  <si>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</si>
  <si>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</si>
  <si>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</si>
  <si>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PHILSA</t>
  </si>
  <si>
    <t xml:space="preserve">   ARTA</t>
  </si>
  <si>
    <t>ALGU: inclusive of IRA, special shares for LGUs, MMDA, BARMM and other transfers to LGUs</t>
  </si>
  <si>
    <t>As of end Q2</t>
  </si>
  <si>
    <t>As of end Q3</t>
  </si>
  <si>
    <t>Department of Human Settlements and Urban Development</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</si>
  <si>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</si>
  <si>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</si>
  <si>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</si>
  <si>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</si>
  <si>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</si>
  <si>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</si>
  <si>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</si>
  <si>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</si>
  <si>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</si>
  <si>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</si>
  <si>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</si>
  <si>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</si>
  <si>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</si>
  <si>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</si>
  <si>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</si>
  <si>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</si>
  <si>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</si>
  <si>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</si>
  <si>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</si>
  <si>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</si>
  <si>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</si>
  <si>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</si>
  <si>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t>NCAs CREDITED VS NCA UTILIZATION, JANUARY-SEPTEMBER 2022</t>
  </si>
  <si>
    <t>STATUS OF NCA UTILIZATION (Net Trust and Working Fund), as of September 30, 2022</t>
  </si>
  <si>
    <t>ADVICE TO DEBIT ACCOUNT</t>
  </si>
  <si>
    <t xml:space="preserve">  NAS</t>
  </si>
  <si>
    <t xml:space="preserve">  PNAC</t>
  </si>
  <si>
    <t xml:space="preserve">   OADR</t>
  </si>
  <si>
    <t>OPS</t>
  </si>
  <si>
    <t xml:space="preserve">    OPS-Proper</t>
  </si>
  <si>
    <t xml:space="preserve">     NHCP</t>
  </si>
  <si>
    <t xml:space="preserve">     NAP</t>
  </si>
  <si>
    <t xml:space="preserve">   OPAPRU</t>
  </si>
  <si>
    <t xml:space="preserve">   OMB</t>
  </si>
  <si>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</si>
  <si>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AS OF SEPTEMBER 30, 2022</t>
  </si>
  <si>
    <t>Office of the Press Secretary</t>
  </si>
  <si>
    <t>Source: Report of MDS-Government Servicing Banks as of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</si>
</sst>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23">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0" fontId="23" fillId="24" borderId="0" xfId="0" applyFont="1" applyFill="1" applyBorder="1" applyAlignment="1">
      <alignment horizontal="left"/>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0" fontId="33" fillId="0" borderId="0" xfId="0" applyFont="1" applyAlignment="1">
      <alignment horizontal="left" indent="1"/>
    </xf>
    <xf numFmtId="37" fontId="31" fillId="0" borderId="11" xfId="43" applyNumberFormat="1" applyFont="1" applyBorder="1" applyAlignment="1">
      <alignment horizontal="right"/>
    </xf>
    <xf numFmtId="0" fontId="24" fillId="0" borderId="0" xfId="0" applyFont="1" applyAlignment="1">
      <alignment horizontal="left" indent="1"/>
    </xf>
    <xf numFmtId="0" fontId="33" fillId="0" borderId="0" xfId="0" applyFont="1" applyBorder="1"/>
    <xf numFmtId="0" fontId="15" fillId="0" borderId="0" xfId="45" applyFont="1" applyFill="1" applyAlignment="1">
      <alignment horizontal="left" indent="2"/>
    </xf>
    <xf numFmtId="37" fontId="31" fillId="0" borderId="11" xfId="43" applyNumberFormat="1" applyFont="1" applyBorder="1"/>
    <xf numFmtId="37" fontId="31" fillId="0" borderId="20" xfId="43" applyNumberFormat="1" applyFont="1" applyFill="1" applyBorder="1"/>
    <xf numFmtId="37" fontId="31" fillId="0" borderId="11" xfId="43" applyNumberFormat="1" applyFont="1" applyFill="1" applyBorder="1"/>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167" fontId="31" fillId="0" borderId="11" xfId="43" applyNumberFormat="1" applyFont="1" applyBorder="1" applyAlignment="1"/>
    <xf numFmtId="0" fontId="30" fillId="0" borderId="0" xfId="0" applyFont="1" applyAlignment="1">
      <alignment horizontal="left" vertical="top" indent="1"/>
    </xf>
    <xf numFmtId="0" fontId="33" fillId="0" borderId="0" xfId="0" applyFont="1" applyFill="1" applyAlignment="1">
      <alignment horizontal="left" indent="1"/>
    </xf>
    <xf numFmtId="0" fontId="30" fillId="0" borderId="0" xfId="0" applyFont="1" applyFill="1" applyAlignment="1">
      <alignment horizontal="left" indent="1"/>
    </xf>
    <xf numFmtId="0" fontId="24" fillId="0" borderId="0" xfId="0" applyFont="1" applyFill="1" applyAlignment="1">
      <alignment wrapText="1"/>
    </xf>
    <xf numFmtId="167" fontId="31" fillId="0" borderId="20" xfId="43" applyNumberFormat="1"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4" fillId="0" borderId="0" xfId="0" applyNumberFormat="1" applyFont="1"/>
    <xf numFmtId="164" fontId="34" fillId="0" borderId="0" xfId="0" applyNumberFormat="1" applyFont="1"/>
    <xf numFmtId="0" fontId="34" fillId="0" borderId="0" xfId="0" applyFont="1"/>
    <xf numFmtId="164" fontId="37"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11" xfId="0"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5" fillId="0" borderId="0" xfId="0" applyNumberFormat="1" applyFont="1"/>
    <xf numFmtId="167" fontId="36" fillId="0" borderId="0" xfId="0" applyNumberFormat="1" applyFont="1"/>
    <xf numFmtId="167" fontId="20" fillId="26" borderId="0" xfId="43" applyNumberFormat="1" applyFont="1" applyFill="1" applyBorder="1"/>
    <xf numFmtId="0" fontId="20" fillId="26" borderId="0" xfId="0" applyFont="1" applyFill="1"/>
    <xf numFmtId="164" fontId="20" fillId="26" borderId="0" xfId="0" applyNumberFormat="1" applyFont="1" applyFill="1" applyBorder="1" applyAlignment="1">
      <alignment horizontal="left"/>
    </xf>
    <xf numFmtId="0" fontId="20" fillId="26" borderId="0" xfId="0" applyFont="1" applyFill="1" applyBorder="1"/>
    <xf numFmtId="0" fontId="20" fillId="0" borderId="0" xfId="0" applyFont="1" applyFill="1" applyBorder="1"/>
    <xf numFmtId="164" fontId="20" fillId="26" borderId="0" xfId="0" applyNumberFormat="1" applyFont="1" applyFill="1"/>
    <xf numFmtId="164" fontId="20" fillId="26" borderId="0" xfId="0" applyNumberFormat="1" applyFont="1" applyFill="1" applyBorder="1"/>
    <xf numFmtId="167" fontId="20" fillId="0" borderId="0" xfId="43" applyNumberFormat="1" applyFont="1" applyBorder="1"/>
    <xf numFmtId="0" fontId="20" fillId="0" borderId="0" xfId="0" applyFont="1"/>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Fill="1" applyAlignment="1">
      <alignment horizontal="left" indent="1"/>
    </xf>
    <xf numFmtId="0" fontId="20" fillId="0" borderId="0" xfId="0" applyFont="1" applyFill="1" applyAlignment="1"/>
    <xf numFmtId="0" fontId="20" fillId="0" borderId="0" xfId="0" applyFont="1" applyAlignment="1"/>
    <xf numFmtId="0" fontId="20" fillId="0" borderId="0" xfId="0" applyFont="1" applyAlignment="1">
      <alignment horizontal="left"/>
    </xf>
    <xf numFmtId="0" fontId="20" fillId="0" borderId="0" xfId="0" applyFont="1" applyBorder="1"/>
    <xf numFmtId="165" fontId="36" fillId="0" borderId="0" xfId="0" applyNumberFormat="1" applyFont="1"/>
    <xf numFmtId="0" fontId="15" fillId="0" borderId="0" xfId="0" applyNumberFormat="1" applyFont="1" applyFill="1" applyBorder="1"/>
    <xf numFmtId="166" fontId="15" fillId="0" borderId="0" xfId="0" applyNumberFormat="1" applyFont="1"/>
    <xf numFmtId="0" fontId="39" fillId="0" borderId="0" xfId="0" applyFont="1" applyAlignment="1">
      <alignment horizontal="left" indent="1"/>
    </xf>
    <xf numFmtId="0" fontId="15" fillId="0" borderId="0" xfId="0" applyFont="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0" fontId="22" fillId="26" borderId="0" xfId="0" applyFont="1" applyFill="1" applyAlignment="1"/>
    <xf numFmtId="0" fontId="24" fillId="26" borderId="0" xfId="0" applyFont="1" applyFill="1" applyBorder="1" applyAlignment="1">
      <alignment horizontal="left"/>
    </xf>
    <xf numFmtId="0" fontId="24" fillId="26" borderId="0" xfId="0" applyFont="1" applyFill="1" applyBorder="1"/>
    <xf numFmtId="167" fontId="24" fillId="25" borderId="12" xfId="43" applyNumberFormat="1" applyFont="1" applyFill="1" applyBorder="1" applyAlignment="1">
      <alignment horizontal="center" vertical="center"/>
    </xf>
    <xf numFmtId="0" fontId="20" fillId="0" borderId="0" xfId="0" applyFont="1" applyFill="1" applyAlignment="1">
      <alignment horizontal="center" vertical="center"/>
    </xf>
    <xf numFmtId="0" fontId="20" fillId="0" borderId="0" xfId="0" applyFont="1" applyAlignment="1">
      <alignment horizontal="left" wrapText="1" indent="3"/>
    </xf>
    <xf numFmtId="0" fontId="24" fillId="0" borderId="0" xfId="0" applyFont="1" applyAlignment="1">
      <alignment horizontal="left" vertical="center"/>
    </xf>
    <xf numFmtId="167" fontId="22" fillId="0" borderId="21" xfId="0" applyNumberFormat="1" applyFont="1" applyBorder="1" applyAlignment="1">
      <alignment vertical="center"/>
    </xf>
    <xf numFmtId="167" fontId="38" fillId="0" borderId="21" xfId="0" applyNumberFormat="1" applyFont="1" applyBorder="1" applyAlignment="1">
      <alignment vertical="center"/>
    </xf>
    <xf numFmtId="167" fontId="22" fillId="0" borderId="21" xfId="0" applyNumberFormat="1" applyFont="1" applyFill="1" applyBorder="1" applyAlignment="1">
      <alignment vertical="center"/>
    </xf>
    <xf numFmtId="0" fontId="20" fillId="0" borderId="0" xfId="0" applyFont="1" applyAlignment="1">
      <alignment vertical="center"/>
    </xf>
    <xf numFmtId="0" fontId="15" fillId="0" borderId="10" xfId="0" applyFont="1" applyBorder="1" applyAlignment="1">
      <alignment horizontal="center" vertical="center" wrapText="1"/>
    </xf>
    <xf numFmtId="167" fontId="24" fillId="25" borderId="14" xfId="43" applyNumberFormat="1" applyFont="1" applyFill="1" applyBorder="1" applyAlignment="1">
      <alignment horizontal="center" vertical="center"/>
    </xf>
    <xf numFmtId="167" fontId="31" fillId="0" borderId="11" xfId="43" applyNumberFormat="1" applyFont="1" applyFill="1" applyBorder="1" applyAlignment="1">
      <alignment horizontal="right"/>
    </xf>
    <xf numFmtId="37" fontId="31" fillId="0" borderId="11" xfId="43" applyNumberFormat="1" applyFont="1" applyFill="1" applyBorder="1" applyAlignment="1">
      <alignment horizontal="right"/>
    </xf>
    <xf numFmtId="167" fontId="31" fillId="0" borderId="11" xfId="43" applyNumberFormat="1" applyFont="1" applyFill="1" applyBorder="1" applyAlignment="1"/>
    <xf numFmtId="167" fontId="24" fillId="25" borderId="23" xfId="43" applyNumberFormat="1" applyFont="1" applyFill="1" applyBorder="1" applyAlignment="1">
      <alignment vertical="center"/>
    </xf>
    <xf numFmtId="167" fontId="24" fillId="25" borderId="13" xfId="43" applyNumberFormat="1" applyFont="1" applyFill="1" applyBorder="1" applyAlignment="1">
      <alignment vertical="center"/>
    </xf>
    <xf numFmtId="167" fontId="24" fillId="25" borderId="22" xfId="43" applyNumberFormat="1" applyFont="1" applyFill="1" applyBorder="1" applyAlignment="1">
      <alignment vertical="center"/>
    </xf>
    <xf numFmtId="167" fontId="24" fillId="25" borderId="11" xfId="43" applyNumberFormat="1" applyFont="1" applyFill="1" applyBorder="1" applyAlignment="1">
      <alignment vertical="center"/>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20" fillId="0" borderId="0" xfId="0" applyFont="1" applyAlignment="1">
      <alignment horizontal="left" vertical="top"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SEPTEMBER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885706084831375"/>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3662309742142049"/>
          <c:y val="0.13341770354431259"/>
          <c:w val="0.695853841819123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'!$B$4:$J$4</c:f>
              <c:strCache>
                <c:ptCount val="9"/>
                <c:pt idx="0">
                  <c:v>JANUARY</c:v>
                </c:pt>
                <c:pt idx="1">
                  <c:v>FEBRUARY</c:v>
                </c:pt>
                <c:pt idx="2">
                  <c:v>MARCH</c:v>
                </c:pt>
                <c:pt idx="3">
                  <c:v>APRIL</c:v>
                </c:pt>
                <c:pt idx="4">
                  <c:v>MAY</c:v>
                </c:pt>
                <c:pt idx="5">
                  <c:v>JUNE</c:v>
                </c:pt>
                <c:pt idx="6">
                  <c:v>JULY</c:v>
                </c:pt>
                <c:pt idx="7">
                  <c:v>AUGUST</c:v>
                </c:pt>
                <c:pt idx="8">
                  <c:v>SEPTEMBER</c:v>
                </c:pt>
              </c:strCache>
            </c:strRef>
          </c:cat>
          <c:val>
            <c:numRef>
              <c:f>'Graph '!$B$5:$J$5</c:f>
              <c:numCache>
                <c:formatCode>_(* #,##0_);_(* \(#,##0\);_(* "-"??_);_(@_)</c:formatCode>
                <c:ptCount val="9"/>
                <c:pt idx="0">
                  <c:v>265283.09108395001</c:v>
                </c:pt>
                <c:pt idx="1">
                  <c:v>288729.88239632995</c:v>
                </c:pt>
                <c:pt idx="2">
                  <c:v>333545.40042916994</c:v>
                </c:pt>
                <c:pt idx="3">
                  <c:v>360575.46406101016</c:v>
                </c:pt>
                <c:pt idx="4">
                  <c:v>394834.44927548</c:v>
                </c:pt>
                <c:pt idx="5">
                  <c:v>390281.98526424001</c:v>
                </c:pt>
                <c:pt idx="6">
                  <c:v>406274.81324434001</c:v>
                </c:pt>
                <c:pt idx="7">
                  <c:v>347917.78020028997</c:v>
                </c:pt>
                <c:pt idx="8">
                  <c:v>325840.29977488011</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'!$B$4:$J$4</c:f>
              <c:strCache>
                <c:ptCount val="9"/>
                <c:pt idx="0">
                  <c:v>JANUARY</c:v>
                </c:pt>
                <c:pt idx="1">
                  <c:v>FEBRUARY</c:v>
                </c:pt>
                <c:pt idx="2">
                  <c:v>MARCH</c:v>
                </c:pt>
                <c:pt idx="3">
                  <c:v>APRIL</c:v>
                </c:pt>
                <c:pt idx="4">
                  <c:v>MAY</c:v>
                </c:pt>
                <c:pt idx="5">
                  <c:v>JUNE</c:v>
                </c:pt>
                <c:pt idx="6">
                  <c:v>JULY</c:v>
                </c:pt>
                <c:pt idx="7">
                  <c:v>AUGUST</c:v>
                </c:pt>
                <c:pt idx="8">
                  <c:v>SEPTEMBER</c:v>
                </c:pt>
              </c:strCache>
            </c:strRef>
          </c:cat>
          <c:val>
            <c:numRef>
              <c:f>'Graph '!$B$6:$J$6</c:f>
              <c:numCache>
                <c:formatCode>_(* #,##0_);_(* \(#,##0\);_(* "-"??_);_(@_)</c:formatCode>
                <c:ptCount val="9"/>
                <c:pt idx="0">
                  <c:v>194503.24133078003</c:v>
                </c:pt>
                <c:pt idx="1">
                  <c:v>274070.71397683996</c:v>
                </c:pt>
                <c:pt idx="2">
                  <c:v>411435.16409438004</c:v>
                </c:pt>
                <c:pt idx="3">
                  <c:v>271681.28229021013</c:v>
                </c:pt>
                <c:pt idx="4">
                  <c:v>381147.14327147993</c:v>
                </c:pt>
                <c:pt idx="5">
                  <c:v>476192.29445689003</c:v>
                </c:pt>
                <c:pt idx="6">
                  <c:v>290253.16976591002</c:v>
                </c:pt>
                <c:pt idx="7">
                  <c:v>336778.01814870001</c:v>
                </c:pt>
                <c:pt idx="8">
                  <c:v>425076.36027499987</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'!$B$4:$J$4</c:f>
              <c:strCache>
                <c:ptCount val="9"/>
                <c:pt idx="0">
                  <c:v>JANUARY</c:v>
                </c:pt>
                <c:pt idx="1">
                  <c:v>FEBRUARY</c:v>
                </c:pt>
                <c:pt idx="2">
                  <c:v>MARCH</c:v>
                </c:pt>
                <c:pt idx="3">
                  <c:v>APRIL</c:v>
                </c:pt>
                <c:pt idx="4">
                  <c:v>MAY</c:v>
                </c:pt>
                <c:pt idx="5">
                  <c:v>JUNE</c:v>
                </c:pt>
                <c:pt idx="6">
                  <c:v>JULY</c:v>
                </c:pt>
                <c:pt idx="7">
                  <c:v>AUGUST</c:v>
                </c:pt>
                <c:pt idx="8">
                  <c:v>SEPTEMBER</c:v>
                </c:pt>
              </c:strCache>
            </c:strRef>
          </c:cat>
          <c:val>
            <c:numRef>
              <c:f>'Graph '!$B$8:$J$8</c:f>
              <c:numCache>
                <c:formatCode>_(* #,##0_);_(* \(#,##0\);_(* "-"??_);_(@_)</c:formatCode>
                <c:ptCount val="9"/>
                <c:pt idx="0">
                  <c:v>73.319125065995479</c:v>
                </c:pt>
                <c:pt idx="1">
                  <c:v>84.578155699868063</c:v>
                </c:pt>
                <c:pt idx="2">
                  <c:v>99.149435718329428</c:v>
                </c:pt>
                <c:pt idx="3">
                  <c:v>92.272989214436123</c:v>
                </c:pt>
                <c:pt idx="4">
                  <c:v>92.272989214436123</c:v>
                </c:pt>
                <c:pt idx="5">
                  <c:v>98.808782498787124</c:v>
                </c:pt>
                <c:pt idx="6">
                  <c:v>94.251254992745672</c:v>
                </c:pt>
                <c:pt idx="7">
                  <c:v>94.569150081296257</c:v>
                </c:pt>
                <c:pt idx="8">
                  <c:v>98.325055083536597</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674600769741445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14</xdr:col>
      <xdr:colOff>457200</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patricio/Documents/CPD/Bank%20Reports/Summary_Conso%20Reports/Monthly%20Reports/ACTUAL%20DISBURSEMENT%20(BANK)/bank%20reports/2022/WEBSITE/2022%20REPORT%20ON%20NCA%20RELEASES%20AND%20UTILIZATION%20(posted%20in%20DBM%20websi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patricio/Documents/CPD/Bank%20Reports/Summary_Conso%20Reports/Monthly%20Reports/Bank%20Report%20Worksheet/CY%202022/CY%202022%20Consolidated%20Bank%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patricio/Documents/CPD/Bank%20Reports/Summary_Conso%20Reports/Monthly%20Reports/ACTUAL%20DISBURSEMENT%20(BANK)/bank%20reports/2022/all%20banks%20-%20monthly/2022%20disbursement(ALLBANKS%20calibrat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patricio/Documents/CPD/Bank%20Reports/Summary_Conso%20Reports/Monthly%20Reports/ACTUAL%20DISBURSEMENT%20(BANK)/bank%20reports/2022/all%20banks%20-%20monthly/2022%20utilization%20-%20MONTH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8">
          <cell r="M8">
            <v>20980346</v>
          </cell>
        </row>
        <row r="9">
          <cell r="M9">
            <v>5572085.9979999997</v>
          </cell>
        </row>
        <row r="10">
          <cell r="M10">
            <v>563741.34199999995</v>
          </cell>
        </row>
        <row r="11">
          <cell r="M11">
            <v>6273776.4295699997</v>
          </cell>
        </row>
        <row r="12">
          <cell r="M12">
            <v>47442577.404699996</v>
          </cell>
        </row>
        <row r="13">
          <cell r="M13">
            <v>1413355.4019999998</v>
          </cell>
        </row>
        <row r="14">
          <cell r="M14">
            <v>440132403.94300002</v>
          </cell>
        </row>
        <row r="15">
          <cell r="M15">
            <v>60683705.236000001</v>
          </cell>
        </row>
        <row r="16">
          <cell r="M16">
            <v>1545432.024</v>
          </cell>
        </row>
        <row r="17">
          <cell r="M17">
            <v>18305225.390999999</v>
          </cell>
        </row>
        <row r="18">
          <cell r="M18">
            <v>14589974.263400041</v>
          </cell>
        </row>
        <row r="19">
          <cell r="M19">
            <v>12729358.845000001</v>
          </cell>
        </row>
        <row r="20">
          <cell r="M20">
            <v>114385608.15099999</v>
          </cell>
        </row>
        <row r="21">
          <cell r="M21">
            <v>951634.37</v>
          </cell>
        </row>
        <row r="22">
          <cell r="M22">
            <v>5741615.0460000001</v>
          </cell>
        </row>
        <row r="23">
          <cell r="M23">
            <v>220855488.15439996</v>
          </cell>
        </row>
        <row r="24">
          <cell r="M24">
            <v>19428569.686999999</v>
          </cell>
        </row>
        <row r="25">
          <cell r="M25">
            <v>49882112.398000002</v>
          </cell>
        </row>
        <row r="26">
          <cell r="M26">
            <v>239835511.13726002</v>
          </cell>
        </row>
        <row r="27">
          <cell r="M27">
            <v>508420800.00502002</v>
          </cell>
        </row>
        <row r="28">
          <cell r="M28">
            <v>19895844.719000001</v>
          </cell>
        </row>
        <row r="29">
          <cell r="M29">
            <v>151782702.54204002</v>
          </cell>
        </row>
        <row r="30">
          <cell r="M30">
            <v>2401053.0099999998</v>
          </cell>
        </row>
        <row r="31">
          <cell r="M31">
            <v>15110817.822000001</v>
          </cell>
        </row>
        <row r="32">
          <cell r="M32">
            <v>50169922.160999998</v>
          </cell>
        </row>
        <row r="33">
          <cell r="M33">
            <v>9072280.1699999999</v>
          </cell>
        </row>
        <row r="34">
          <cell r="M34">
            <v>1280118.0440000002</v>
          </cell>
        </row>
        <row r="35">
          <cell r="M35">
            <v>41842581.554300003</v>
          </cell>
        </row>
        <row r="36">
          <cell r="M36">
            <v>2869</v>
          </cell>
        </row>
        <row r="37">
          <cell r="M37">
            <v>32854231.978</v>
          </cell>
        </row>
        <row r="38">
          <cell r="M38">
            <v>1406357.1869999999</v>
          </cell>
        </row>
        <row r="39">
          <cell r="M39">
            <v>9867323.4000000004</v>
          </cell>
        </row>
        <row r="40">
          <cell r="M40">
            <v>18468145</v>
          </cell>
        </row>
        <row r="41">
          <cell r="M41">
            <v>3319872.3930000002</v>
          </cell>
        </row>
        <row r="42">
          <cell r="M42">
            <v>814208.96</v>
          </cell>
        </row>
        <row r="43">
          <cell r="M43">
            <v>136299219.25600001</v>
          </cell>
        </row>
        <row r="44">
          <cell r="M44">
            <v>825819708.76900005</v>
          </cell>
        </row>
        <row r="45">
          <cell r="M45">
            <v>3142588.537</v>
          </cell>
        </row>
        <row r="46">
          <cell r="M46">
            <v>3113283165.7296906</v>
          </cell>
        </row>
        <row r="51">
          <cell r="F51">
            <v>5030858</v>
          </cell>
          <cell r="J51">
            <v>8325424</v>
          </cell>
          <cell r="N51">
            <v>7624064</v>
          </cell>
        </row>
        <row r="52">
          <cell r="F52">
            <v>1807279</v>
          </cell>
          <cell r="J52">
            <v>2008729.0040000002</v>
          </cell>
          <cell r="N52">
            <v>1756077.9939999995</v>
          </cell>
        </row>
        <row r="53">
          <cell r="F53">
            <v>176539.70600000001</v>
          </cell>
          <cell r="J53">
            <v>198815.636</v>
          </cell>
          <cell r="N53">
            <v>188385.99999999994</v>
          </cell>
        </row>
        <row r="54">
          <cell r="F54">
            <v>1690715</v>
          </cell>
          <cell r="J54">
            <v>2298386.0830000001</v>
          </cell>
          <cell r="N54">
            <v>2284675.3465699996</v>
          </cell>
        </row>
        <row r="55">
          <cell r="F55">
            <v>8909559.2652099989</v>
          </cell>
          <cell r="J55">
            <v>16187648.793489996</v>
          </cell>
          <cell r="N55">
            <v>22345369.346000001</v>
          </cell>
        </row>
        <row r="56">
          <cell r="F56">
            <v>406796</v>
          </cell>
          <cell r="J56">
            <v>444752.73600000003</v>
          </cell>
          <cell r="N56">
            <v>561806.66599999974</v>
          </cell>
        </row>
        <row r="57">
          <cell r="F57">
            <v>141046033.67899999</v>
          </cell>
          <cell r="J57">
            <v>167925821.99000004</v>
          </cell>
          <cell r="N57">
            <v>131160548.27399999</v>
          </cell>
        </row>
        <row r="58">
          <cell r="F58">
            <v>15237086.561000001</v>
          </cell>
          <cell r="J58">
            <v>24011692.929999996</v>
          </cell>
          <cell r="N58">
            <v>21434925.745000005</v>
          </cell>
        </row>
        <row r="59">
          <cell r="F59">
            <v>254514</v>
          </cell>
          <cell r="J59">
            <v>808217.71099999989</v>
          </cell>
          <cell r="N59">
            <v>482700.31300000008</v>
          </cell>
        </row>
        <row r="60">
          <cell r="F60">
            <v>4593846.5010000002</v>
          </cell>
          <cell r="J60">
            <v>7571230.5800000001</v>
          </cell>
          <cell r="N60">
            <v>6140148.3099999987</v>
          </cell>
        </row>
        <row r="61">
          <cell r="F61">
            <v>4145711.7547499696</v>
          </cell>
          <cell r="J61">
            <v>5515768.0500200847</v>
          </cell>
          <cell r="N61">
            <v>4928494.4586299863</v>
          </cell>
        </row>
        <row r="62">
          <cell r="F62">
            <v>4214753.3260000004</v>
          </cell>
          <cell r="J62">
            <v>3729535.0519999992</v>
          </cell>
          <cell r="N62">
            <v>4785070.4670000011</v>
          </cell>
        </row>
        <row r="63">
          <cell r="F63">
            <v>32329043.283</v>
          </cell>
          <cell r="J63">
            <v>43081225.82</v>
          </cell>
          <cell r="N63">
            <v>38975339.047999993</v>
          </cell>
        </row>
        <row r="64">
          <cell r="F64">
            <v>203457.20699999999</v>
          </cell>
          <cell r="J64">
            <v>390179.38900000002</v>
          </cell>
          <cell r="N64">
            <v>357997.77399999998</v>
          </cell>
        </row>
        <row r="65">
          <cell r="F65">
            <v>1556853.0220000001</v>
          </cell>
          <cell r="J65">
            <v>2755320.6669999999</v>
          </cell>
          <cell r="N65">
            <v>1429441.3569999998</v>
          </cell>
        </row>
        <row r="66">
          <cell r="F66">
            <v>68372973.894999996</v>
          </cell>
          <cell r="J66">
            <v>81831255.482690021</v>
          </cell>
          <cell r="N66">
            <v>70651258.776709944</v>
          </cell>
        </row>
        <row r="67">
          <cell r="F67">
            <v>5529829.676</v>
          </cell>
          <cell r="J67">
            <v>7581118.8099999996</v>
          </cell>
          <cell r="N67">
            <v>6317621.2009999994</v>
          </cell>
        </row>
        <row r="68">
          <cell r="F68">
            <v>12721480.051999999</v>
          </cell>
          <cell r="J68">
            <v>17919002.938000001</v>
          </cell>
          <cell r="N68">
            <v>19241629.408000004</v>
          </cell>
        </row>
        <row r="69">
          <cell r="F69">
            <v>61671145.512669995</v>
          </cell>
          <cell r="J69">
            <v>89800248.861850038</v>
          </cell>
          <cell r="N69">
            <v>88364116.762739986</v>
          </cell>
        </row>
        <row r="70">
          <cell r="F70">
            <v>124683702.82053</v>
          </cell>
          <cell r="J70">
            <v>210776168.14793998</v>
          </cell>
          <cell r="N70">
            <v>172960929.03655005</v>
          </cell>
        </row>
        <row r="71">
          <cell r="F71">
            <v>6586251.2060000002</v>
          </cell>
          <cell r="J71">
            <v>6857578.3339999989</v>
          </cell>
          <cell r="N71">
            <v>6452015.1790000014</v>
          </cell>
        </row>
        <row r="72">
          <cell r="F72">
            <v>33486027.215879999</v>
          </cell>
          <cell r="J72">
            <v>59370888.449159995</v>
          </cell>
          <cell r="N72">
            <v>58925786.877000019</v>
          </cell>
        </row>
        <row r="73">
          <cell r="F73">
            <v>727416</v>
          </cell>
          <cell r="J73">
            <v>704710.81499999994</v>
          </cell>
          <cell r="N73">
            <v>968926.19499999983</v>
          </cell>
        </row>
        <row r="74">
          <cell r="F74">
            <v>3857013.3393600001</v>
          </cell>
          <cell r="J74">
            <v>5697373.8936399985</v>
          </cell>
          <cell r="N74">
            <v>5556430.5890000015</v>
          </cell>
        </row>
        <row r="75">
          <cell r="F75">
            <v>20727053.421</v>
          </cell>
          <cell r="J75">
            <v>12412265.566</v>
          </cell>
          <cell r="N75">
            <v>17030603.173999999</v>
          </cell>
        </row>
        <row r="76">
          <cell r="F76">
            <v>2256542.9070000001</v>
          </cell>
          <cell r="J76">
            <v>3161275.2839999995</v>
          </cell>
          <cell r="N76">
            <v>3654461.9790000003</v>
          </cell>
        </row>
        <row r="77">
          <cell r="F77">
            <v>389035.48100000003</v>
          </cell>
          <cell r="J77">
            <v>511015.03200000001</v>
          </cell>
          <cell r="N77">
            <v>380067.53100000019</v>
          </cell>
        </row>
        <row r="78">
          <cell r="F78">
            <v>10985724.124049999</v>
          </cell>
          <cell r="J78">
            <v>12413662.476940002</v>
          </cell>
          <cell r="N78">
            <v>18443194.953310002</v>
          </cell>
        </row>
        <row r="79">
          <cell r="F79">
            <v>856</v>
          </cell>
          <cell r="J79">
            <v>1160</v>
          </cell>
          <cell r="N79">
            <v>853</v>
          </cell>
        </row>
        <row r="80">
          <cell r="F80">
            <v>9413739.0370000005</v>
          </cell>
          <cell r="J80">
            <v>12780822.941</v>
          </cell>
          <cell r="N80">
            <v>10659670</v>
          </cell>
        </row>
        <row r="81">
          <cell r="F81">
            <v>490889.18699999998</v>
          </cell>
          <cell r="J81">
            <v>500748.00000000006</v>
          </cell>
          <cell r="N81">
            <v>414719.99999999988</v>
          </cell>
        </row>
        <row r="82">
          <cell r="F82">
            <v>1945490.253</v>
          </cell>
          <cell r="J82">
            <v>3952301.8539999998</v>
          </cell>
          <cell r="N82">
            <v>3969531.2930000005</v>
          </cell>
        </row>
        <row r="83">
          <cell r="F83">
            <v>4272171</v>
          </cell>
          <cell r="J83">
            <v>11375483</v>
          </cell>
          <cell r="N83">
            <v>2820491</v>
          </cell>
        </row>
        <row r="84">
          <cell r="F84">
            <v>862722</v>
          </cell>
          <cell r="J84">
            <v>1334343.3930000002</v>
          </cell>
          <cell r="N84">
            <v>1122807</v>
          </cell>
        </row>
        <row r="85">
          <cell r="F85">
            <v>197538.845</v>
          </cell>
          <cell r="J85">
            <v>395280.69700000004</v>
          </cell>
          <cell r="N85">
            <v>221389.41799999995</v>
          </cell>
        </row>
        <row r="86">
          <cell r="F86">
            <v>27897343.039999999</v>
          </cell>
          <cell r="J86">
            <v>54402278.090999998</v>
          </cell>
          <cell r="N86">
            <v>53999598.125000015</v>
          </cell>
        </row>
        <row r="87">
          <cell r="F87">
            <v>267721385.47100002</v>
          </cell>
          <cell r="J87">
            <v>265807332.23899996</v>
          </cell>
          <cell r="N87">
            <v>292290991.05900007</v>
          </cell>
        </row>
        <row r="88">
          <cell r="F88">
            <v>1158997.121</v>
          </cell>
          <cell r="J88">
            <v>852835.85299999989</v>
          </cell>
          <cell r="N88">
            <v>1130755.5630000001</v>
          </cell>
        </row>
        <row r="89">
          <cell r="F89">
            <v>887558373.90944982</v>
          </cell>
          <cell r="J89">
            <v>1145691898.6007302</v>
          </cell>
          <cell r="N89">
            <v>1080032893.2195101</v>
          </cell>
        </row>
      </sheetData>
      <sheetData sheetId="13">
        <row r="8">
          <cell r="M8">
            <v>20278104.123659998</v>
          </cell>
        </row>
        <row r="9">
          <cell r="M9">
            <v>4058812.0318299998</v>
          </cell>
        </row>
        <row r="10">
          <cell r="M10">
            <v>552710.08348999999</v>
          </cell>
        </row>
        <row r="11">
          <cell r="M11">
            <v>6164403.6241800003</v>
          </cell>
        </row>
        <row r="12">
          <cell r="M12">
            <v>45295100.71134001</v>
          </cell>
        </row>
        <row r="13">
          <cell r="M13">
            <v>1226481.8032200001</v>
          </cell>
        </row>
        <row r="14">
          <cell r="M14">
            <v>433859122.38475996</v>
          </cell>
        </row>
        <row r="15">
          <cell r="M15">
            <v>59950254.646909997</v>
          </cell>
        </row>
        <row r="16">
          <cell r="M16">
            <v>1458847.7967299998</v>
          </cell>
        </row>
        <row r="17">
          <cell r="M17">
            <v>17982846.405749999</v>
          </cell>
        </row>
        <row r="18">
          <cell r="M18">
            <v>13447348.48575009</v>
          </cell>
        </row>
        <row r="19">
          <cell r="M19">
            <v>12720466.800489999</v>
          </cell>
        </row>
        <row r="20">
          <cell r="M20">
            <v>113970840.30001001</v>
          </cell>
        </row>
        <row r="21">
          <cell r="M21">
            <v>902092.18030999997</v>
          </cell>
        </row>
        <row r="22">
          <cell r="M22">
            <v>3856860.3275899999</v>
          </cell>
        </row>
        <row r="23">
          <cell r="M23">
            <v>220130373.40679002</v>
          </cell>
        </row>
        <row r="24">
          <cell r="M24">
            <v>18777488.096209999</v>
          </cell>
        </row>
        <row r="25">
          <cell r="M25">
            <v>37513504.479929999</v>
          </cell>
        </row>
        <row r="26">
          <cell r="M26">
            <v>238831066.22183999</v>
          </cell>
        </row>
        <row r="27">
          <cell r="M27">
            <v>502387056.63985002</v>
          </cell>
        </row>
        <row r="28">
          <cell r="M28">
            <v>19126551.918470003</v>
          </cell>
        </row>
        <row r="29">
          <cell r="M29">
            <v>141871215.48502001</v>
          </cell>
        </row>
        <row r="30">
          <cell r="M30">
            <v>2101454.2189500001</v>
          </cell>
        </row>
        <row r="31">
          <cell r="M31">
            <v>15005409.594210001</v>
          </cell>
        </row>
        <row r="32">
          <cell r="M32">
            <v>50127545.33642</v>
          </cell>
        </row>
        <row r="33">
          <cell r="M33">
            <v>8592662.0086700004</v>
          </cell>
        </row>
        <row r="34">
          <cell r="M34">
            <v>1251333.4543600001</v>
          </cell>
        </row>
        <row r="35">
          <cell r="M35">
            <v>40358393.992369995</v>
          </cell>
        </row>
        <row r="36">
          <cell r="M36">
            <v>2436.4498900000003</v>
          </cell>
        </row>
        <row r="37">
          <cell r="M37">
            <v>32847818.492030002</v>
          </cell>
        </row>
        <row r="38">
          <cell r="M38">
            <v>1402736.9188000001</v>
          </cell>
        </row>
        <row r="39">
          <cell r="M39">
            <v>9860414.5146200005</v>
          </cell>
        </row>
        <row r="40">
          <cell r="M40">
            <v>16343078.09206</v>
          </cell>
        </row>
        <row r="41">
          <cell r="M41">
            <v>3319872.3930000002</v>
          </cell>
        </row>
        <row r="42">
          <cell r="M42">
            <v>814135.24560000002</v>
          </cell>
        </row>
        <row r="43">
          <cell r="M43">
            <v>135849351.11283001</v>
          </cell>
        </row>
        <row r="44">
          <cell r="M44">
            <v>825756609.93486989</v>
          </cell>
        </row>
        <row r="45">
          <cell r="M45">
            <v>3142587.8973799995</v>
          </cell>
        </row>
        <row r="46">
          <cell r="M46">
            <v>3061137387.6101894</v>
          </cell>
        </row>
        <row r="51">
          <cell r="F51">
            <v>4995871.0977300005</v>
          </cell>
          <cell r="J51">
            <v>8050099.3544699987</v>
          </cell>
          <cell r="N51">
            <v>7232133.6714599989</v>
          </cell>
        </row>
        <row r="52">
          <cell r="F52">
            <v>1807143.8925800002</v>
          </cell>
          <cell r="J52">
            <v>1688709.4714899999</v>
          </cell>
          <cell r="N52">
            <v>562958.66775999963</v>
          </cell>
        </row>
        <row r="53">
          <cell r="F53">
            <v>176505.86255000002</v>
          </cell>
          <cell r="J53">
            <v>198805.81273000001</v>
          </cell>
          <cell r="N53">
            <v>177398.40820999997</v>
          </cell>
        </row>
        <row r="54">
          <cell r="F54">
            <v>1673937.0848700001</v>
          </cell>
          <cell r="J54">
            <v>2294795.4997699996</v>
          </cell>
          <cell r="N54">
            <v>2195671.0395400003</v>
          </cell>
        </row>
        <row r="55">
          <cell r="F55">
            <v>8792479.6000100002</v>
          </cell>
          <cell r="J55">
            <v>15650499.639580004</v>
          </cell>
          <cell r="N55">
            <v>20852121.471750006</v>
          </cell>
        </row>
        <row r="56">
          <cell r="F56">
            <v>312553.75185</v>
          </cell>
          <cell r="J56">
            <v>423202.21724999999</v>
          </cell>
          <cell r="N56">
            <v>490725.83412000013</v>
          </cell>
        </row>
        <row r="57">
          <cell r="F57">
            <v>140517375.05978996</v>
          </cell>
          <cell r="J57">
            <v>167179171.53670001</v>
          </cell>
          <cell r="N57">
            <v>126162575.78827</v>
          </cell>
        </row>
        <row r="58">
          <cell r="F58">
            <v>15123986.472009998</v>
          </cell>
          <cell r="J58">
            <v>23817190.088440005</v>
          </cell>
          <cell r="N58">
            <v>21009078.086459994</v>
          </cell>
        </row>
        <row r="59">
          <cell r="F59">
            <v>254489.34449000002</v>
          </cell>
          <cell r="J59">
            <v>800055.83493999997</v>
          </cell>
          <cell r="N59">
            <v>404302.61729999981</v>
          </cell>
        </row>
        <row r="60">
          <cell r="F60">
            <v>4582347.8909099996</v>
          </cell>
          <cell r="J60">
            <v>7447727.031109998</v>
          </cell>
          <cell r="N60">
            <v>5952771.4837300014</v>
          </cell>
        </row>
        <row r="61">
          <cell r="F61">
            <v>3839096.6047099871</v>
          </cell>
          <cell r="J61">
            <v>5248336.8165300991</v>
          </cell>
          <cell r="N61">
            <v>4359915.0645100046</v>
          </cell>
        </row>
        <row r="62">
          <cell r="F62">
            <v>4211066.6774500003</v>
          </cell>
          <cell r="J62">
            <v>3727440.9100399995</v>
          </cell>
          <cell r="N62">
            <v>4781959.2129999995</v>
          </cell>
        </row>
        <row r="63">
          <cell r="F63">
            <v>32183414.977359995</v>
          </cell>
          <cell r="J63">
            <v>42964092.732560009</v>
          </cell>
          <cell r="N63">
            <v>38823332.590090007</v>
          </cell>
        </row>
        <row r="64">
          <cell r="F64">
            <v>203333.19468000002</v>
          </cell>
          <cell r="J64">
            <v>370748.55553000007</v>
          </cell>
          <cell r="N64">
            <v>328010.43009999988</v>
          </cell>
        </row>
        <row r="65">
          <cell r="F65">
            <v>1074196.1977899999</v>
          </cell>
          <cell r="J65">
            <v>1652010.89625</v>
          </cell>
          <cell r="N65">
            <v>1130653.23355</v>
          </cell>
        </row>
        <row r="66">
          <cell r="F66">
            <v>68345071.038420007</v>
          </cell>
          <cell r="J66">
            <v>81669007.38165997</v>
          </cell>
          <cell r="N66">
            <v>70116294.986710042</v>
          </cell>
        </row>
        <row r="67">
          <cell r="F67">
            <v>5232678.7557599992</v>
          </cell>
          <cell r="J67">
            <v>7357702.5045299996</v>
          </cell>
          <cell r="N67">
            <v>6187106.8359200004</v>
          </cell>
        </row>
        <row r="68">
          <cell r="F68">
            <v>9666982.2459699996</v>
          </cell>
          <cell r="J68">
            <v>15319623.918420002</v>
          </cell>
          <cell r="N68">
            <v>12526898.315539997</v>
          </cell>
        </row>
        <row r="69">
          <cell r="F69">
            <v>61442676.459969997</v>
          </cell>
          <cell r="J69">
            <v>89358061.953840017</v>
          </cell>
          <cell r="N69">
            <v>88030327.808029979</v>
          </cell>
        </row>
        <row r="70">
          <cell r="F70">
            <v>124208591.43366</v>
          </cell>
          <cell r="J70">
            <v>205721765.27778003</v>
          </cell>
          <cell r="N70">
            <v>172456699.92840999</v>
          </cell>
        </row>
        <row r="71">
          <cell r="F71">
            <v>6551865.6567299999</v>
          </cell>
          <cell r="J71">
            <v>6544033.3937599994</v>
          </cell>
          <cell r="N71">
            <v>6030652.8679800034</v>
          </cell>
        </row>
        <row r="72">
          <cell r="F72">
            <v>33000705.318300001</v>
          </cell>
          <cell r="J72">
            <v>57650639.615570001</v>
          </cell>
          <cell r="N72">
            <v>51219870.551150009</v>
          </cell>
        </row>
        <row r="73">
          <cell r="F73">
            <v>580179.22537999996</v>
          </cell>
          <cell r="J73">
            <v>701170.57661000011</v>
          </cell>
          <cell r="N73">
            <v>820104.41696000006</v>
          </cell>
        </row>
        <row r="74">
          <cell r="F74">
            <v>3789466.0775800003</v>
          </cell>
          <cell r="J74">
            <v>5678013.1185900001</v>
          </cell>
          <cell r="N74">
            <v>5537930.3980400003</v>
          </cell>
        </row>
        <row r="75">
          <cell r="F75">
            <v>20721553.656599998</v>
          </cell>
          <cell r="J75">
            <v>12401160.094580002</v>
          </cell>
          <cell r="N75">
            <v>17004831.585239999</v>
          </cell>
        </row>
        <row r="76">
          <cell r="F76">
            <v>2244826.6385999997</v>
          </cell>
          <cell r="J76">
            <v>3115689.2220999994</v>
          </cell>
          <cell r="N76">
            <v>3232146.1479700012</v>
          </cell>
        </row>
        <row r="77">
          <cell r="F77">
            <v>385784.23960999999</v>
          </cell>
          <cell r="J77">
            <v>486132.60433000006</v>
          </cell>
          <cell r="N77">
            <v>379416.61042000004</v>
          </cell>
        </row>
        <row r="78">
          <cell r="F78">
            <v>10235097.468199998</v>
          </cell>
          <cell r="J78">
            <v>12093688.341390003</v>
          </cell>
          <cell r="N78">
            <v>18029608.182779994</v>
          </cell>
        </row>
        <row r="79">
          <cell r="F79">
            <v>855.64143999999999</v>
          </cell>
          <cell r="J79">
            <v>1054.1049800000001</v>
          </cell>
          <cell r="N79">
            <v>526.70347000000038</v>
          </cell>
        </row>
        <row r="80">
          <cell r="F80">
            <v>9412348.9713499993</v>
          </cell>
          <cell r="J80">
            <v>12777561.327229999</v>
          </cell>
          <cell r="N80">
            <v>10657908.193450004</v>
          </cell>
        </row>
        <row r="81">
          <cell r="F81">
            <v>490873.89364999998</v>
          </cell>
          <cell r="J81">
            <v>500353.03411000001</v>
          </cell>
          <cell r="N81">
            <v>411509.99104000011</v>
          </cell>
        </row>
        <row r="82">
          <cell r="F82">
            <v>1941653.4112099998</v>
          </cell>
          <cell r="J82">
            <v>3951579.2812400004</v>
          </cell>
          <cell r="N82">
            <v>3967181.8221700005</v>
          </cell>
        </row>
        <row r="83">
          <cell r="F83">
            <v>4272171</v>
          </cell>
          <cell r="J83">
            <v>9583379.9656099994</v>
          </cell>
          <cell r="N83">
            <v>2487527.1264500003</v>
          </cell>
        </row>
        <row r="84">
          <cell r="F84">
            <v>862722</v>
          </cell>
          <cell r="J84">
            <v>1334343.3930000002</v>
          </cell>
          <cell r="N84">
            <v>1122807</v>
          </cell>
        </row>
        <row r="85">
          <cell r="F85">
            <v>197534.19019999998</v>
          </cell>
          <cell r="J85">
            <v>395242.81228000007</v>
          </cell>
          <cell r="N85">
            <v>221358.24312</v>
          </cell>
        </row>
        <row r="86">
          <cell r="F86">
            <v>27798745.750569995</v>
          </cell>
          <cell r="J86">
            <v>54216692.044059992</v>
          </cell>
          <cell r="N86">
            <v>53833913.318200022</v>
          </cell>
        </row>
        <row r="87">
          <cell r="F87">
            <v>267719941.85421005</v>
          </cell>
          <cell r="J87">
            <v>265798103.96082988</v>
          </cell>
          <cell r="N87">
            <v>292238564.11982995</v>
          </cell>
        </row>
        <row r="88">
          <cell r="F88">
            <v>1158996.7658100002</v>
          </cell>
          <cell r="J88">
            <v>852835.6946899998</v>
          </cell>
          <cell r="N88">
            <v>1130755.4368799995</v>
          </cell>
        </row>
        <row r="89">
          <cell r="F89">
            <v>880009119.40199983</v>
          </cell>
          <cell r="J89">
            <v>1129020720.01858</v>
          </cell>
          <cell r="N89">
            <v>1052107548.1896099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mo end by agcy_LBP"/>
      <sheetName val="as of mo end by agcy_DBP"/>
      <sheetName val="as of mo end by agcy_PVB"/>
      <sheetName val="as of Jan_all banks"/>
      <sheetName val="as of Feb_all banks"/>
      <sheetName val="as of Mar_all banks"/>
      <sheetName val="as of Apr_all banks"/>
      <sheetName val="as of May_all banks"/>
      <sheetName val="as of June_all banks"/>
      <sheetName val="as of July_all banks"/>
      <sheetName val="as of Aug_all banks"/>
      <sheetName val="as of Sept_all banks"/>
      <sheetName val="as of Oct_all banks"/>
      <sheetName val="as of Nov_all banks"/>
      <sheetName val="as of Dec_all banks"/>
      <sheetName val="ncarel_conso"/>
      <sheetName val="neg_ck"/>
      <sheetName val="nego+ADA"/>
      <sheetName val="out_ck"/>
      <sheetName val="nca_util"/>
      <sheetName val="book_bal"/>
      <sheetName val="bank_bal"/>
      <sheetName val="legend"/>
      <sheetName val="CY 2022 Consolidated Bank Repor"/>
    </sheetNames>
    <sheetDataSet>
      <sheetData sheetId="0"/>
      <sheetData sheetId="1"/>
      <sheetData sheetId="2"/>
      <sheetData sheetId="3">
        <row r="58">
          <cell r="B58">
            <v>354116</v>
          </cell>
        </row>
      </sheetData>
      <sheetData sheetId="4">
        <row r="58">
          <cell r="B58">
            <v>699032</v>
          </cell>
        </row>
      </sheetData>
      <sheetData sheetId="5">
        <row r="58">
          <cell r="B58">
            <v>1099146</v>
          </cell>
        </row>
      </sheetData>
      <sheetData sheetId="6">
        <row r="58">
          <cell r="B58">
            <v>1784537</v>
          </cell>
        </row>
      </sheetData>
      <sheetData sheetId="7">
        <row r="58">
          <cell r="B58">
            <v>2359720.0000000009</v>
          </cell>
        </row>
      </sheetData>
      <sheetData sheetId="8">
        <row r="58">
          <cell r="B58">
            <v>2812866.0000000009</v>
          </cell>
        </row>
      </sheetData>
      <sheetData sheetId="9">
        <row r="58">
          <cell r="B58">
            <v>3265798.0000000028</v>
          </cell>
        </row>
      </sheetData>
      <sheetData sheetId="10">
        <row r="58">
          <cell r="B58">
            <v>3718583.0000000047</v>
          </cell>
        </row>
      </sheetData>
      <sheetData sheetId="11">
        <row r="58">
          <cell r="B58">
            <v>4173770.0000000047</v>
          </cell>
          <cell r="C58">
            <v>3460591.0656599994</v>
          </cell>
          <cell r="D58">
            <v>0</v>
          </cell>
          <cell r="F58">
            <v>216920.90218999991</v>
          </cell>
        </row>
        <row r="59">
          <cell r="B59">
            <v>224741</v>
          </cell>
          <cell r="C59">
            <v>136227.97044999999</v>
          </cell>
          <cell r="D59">
            <v>0</v>
          </cell>
          <cell r="F59">
            <v>1932.8175700000002</v>
          </cell>
        </row>
        <row r="60">
          <cell r="B60">
            <v>733341</v>
          </cell>
          <cell r="C60">
            <v>545738.84942999994</v>
          </cell>
          <cell r="D60">
            <v>0</v>
          </cell>
          <cell r="F60">
            <v>92715.959989999988</v>
          </cell>
        </row>
        <row r="61">
          <cell r="B61">
            <v>15677522</v>
          </cell>
          <cell r="C61">
            <v>15241534.294819999</v>
          </cell>
          <cell r="D61">
            <v>0</v>
          </cell>
          <cell r="F61">
            <v>435969.75474</v>
          </cell>
        </row>
        <row r="62">
          <cell r="B62">
            <v>170972</v>
          </cell>
          <cell r="C62">
            <v>145127.03288999997</v>
          </cell>
          <cell r="D62">
            <v>0</v>
          </cell>
          <cell r="F62">
            <v>1345.4759199999999</v>
          </cell>
        </row>
        <row r="65">
          <cell r="B65">
            <v>5572085.9979999997</v>
          </cell>
          <cell r="C65">
            <v>3960001.9156999998</v>
          </cell>
          <cell r="D65">
            <v>0</v>
          </cell>
          <cell r="F65">
            <v>98810.116129999995</v>
          </cell>
        </row>
        <row r="68">
          <cell r="B68">
            <v>563741.34199999995</v>
          </cell>
          <cell r="C68">
            <v>530250.76003</v>
          </cell>
          <cell r="D68">
            <v>0</v>
          </cell>
          <cell r="F68">
            <v>22459.32346</v>
          </cell>
        </row>
        <row r="71">
          <cell r="B71">
            <v>6273776.4295700006</v>
          </cell>
          <cell r="C71">
            <v>5913607.6696799994</v>
          </cell>
          <cell r="D71">
            <v>102518.72386</v>
          </cell>
          <cell r="F71">
            <v>148277.23063999999</v>
          </cell>
        </row>
        <row r="74">
          <cell r="B74">
            <v>39111895.475269996</v>
          </cell>
          <cell r="C74">
            <v>34744375.151860006</v>
          </cell>
          <cell r="D74">
            <v>0</v>
          </cell>
          <cell r="F74">
            <v>2280206.7255600002</v>
          </cell>
        </row>
        <row r="75">
          <cell r="B75">
            <v>2112754</v>
          </cell>
          <cell r="C75">
            <v>1511687.2861500001</v>
          </cell>
          <cell r="D75">
            <v>0</v>
          </cell>
          <cell r="F75">
            <v>601066.34103999997</v>
          </cell>
        </row>
        <row r="76">
          <cell r="B76">
            <v>3864793.3144299984</v>
          </cell>
          <cell r="C76">
            <v>3764355.4976199991</v>
          </cell>
          <cell r="D76">
            <v>0</v>
          </cell>
          <cell r="F76">
            <v>95461.116030000005</v>
          </cell>
        </row>
        <row r="77">
          <cell r="B77">
            <v>134239.37300000002</v>
          </cell>
          <cell r="C77">
            <v>132345.39504999999</v>
          </cell>
          <cell r="D77">
            <v>0</v>
          </cell>
          <cell r="F77">
            <v>1789.8772799999999</v>
          </cell>
        </row>
        <row r="78">
          <cell r="B78">
            <v>302374.33900000004</v>
          </cell>
          <cell r="C78">
            <v>301926.27163999999</v>
          </cell>
          <cell r="D78">
            <v>0</v>
          </cell>
          <cell r="F78">
            <v>446.68208000000004</v>
          </cell>
        </row>
        <row r="79">
          <cell r="B79">
            <v>855443.05799999996</v>
          </cell>
          <cell r="C79">
            <v>809478.34661000001</v>
          </cell>
          <cell r="D79">
            <v>0</v>
          </cell>
          <cell r="F79">
            <v>526.77056000000005</v>
          </cell>
        </row>
        <row r="80">
          <cell r="B80">
            <v>287920.201</v>
          </cell>
          <cell r="C80">
            <v>281222.39182999998</v>
          </cell>
          <cell r="D80">
            <v>0</v>
          </cell>
          <cell r="F80">
            <v>6697.6533799999997</v>
          </cell>
        </row>
        <row r="81">
          <cell r="B81">
            <v>323499.07399999991</v>
          </cell>
          <cell r="C81">
            <v>318743.28594999999</v>
          </cell>
          <cell r="D81">
            <v>0</v>
          </cell>
          <cell r="F81">
            <v>26.4</v>
          </cell>
        </row>
        <row r="82">
          <cell r="B82">
            <v>146277.21899999998</v>
          </cell>
          <cell r="C82">
            <v>141364.16800999999</v>
          </cell>
          <cell r="D82">
            <v>0</v>
          </cell>
          <cell r="F82">
            <v>0</v>
          </cell>
        </row>
        <row r="83">
          <cell r="B83">
            <v>303381.35099999997</v>
          </cell>
          <cell r="C83">
            <v>302013.11706000002</v>
          </cell>
          <cell r="D83">
            <v>0</v>
          </cell>
          <cell r="F83">
            <v>1368.2336299999999</v>
          </cell>
        </row>
        <row r="86">
          <cell r="B86">
            <v>1325594.402</v>
          </cell>
          <cell r="C86">
            <v>1151377.4992699998</v>
          </cell>
          <cell r="D86">
            <v>14384.81143</v>
          </cell>
          <cell r="F86">
            <v>7894.0594199999978</v>
          </cell>
        </row>
        <row r="87">
          <cell r="B87">
            <v>87761</v>
          </cell>
          <cell r="C87">
            <v>41068.576139999997</v>
          </cell>
          <cell r="D87">
            <v>0</v>
          </cell>
          <cell r="F87">
            <v>11756.856960000001</v>
          </cell>
        </row>
        <row r="90">
          <cell r="B90">
            <v>439094615.82499993</v>
          </cell>
          <cell r="C90">
            <v>361268444.71711999</v>
          </cell>
          <cell r="D90">
            <v>67101598.978270002</v>
          </cell>
          <cell r="F90">
            <v>4621714.6241200007</v>
          </cell>
        </row>
        <row r="91">
          <cell r="B91">
            <v>80775.000000000015</v>
          </cell>
          <cell r="C91">
            <v>77851.609099999987</v>
          </cell>
          <cell r="D91">
            <v>0</v>
          </cell>
          <cell r="F91">
            <v>1046.7664399999999</v>
          </cell>
        </row>
        <row r="92">
          <cell r="B92">
            <v>29273</v>
          </cell>
          <cell r="C92">
            <v>24309.433499999999</v>
          </cell>
          <cell r="D92">
            <v>0</v>
          </cell>
          <cell r="F92">
            <v>1135.3482900000001</v>
          </cell>
        </row>
        <row r="93">
          <cell r="B93">
            <v>564937.89700000011</v>
          </cell>
          <cell r="C93">
            <v>547054.46804999991</v>
          </cell>
          <cell r="D93">
            <v>0</v>
          </cell>
          <cell r="F93">
            <v>35.254980000000003</v>
          </cell>
        </row>
        <row r="94">
          <cell r="B94">
            <v>71512.714999999997</v>
          </cell>
          <cell r="C94">
            <v>71512.714999999997</v>
          </cell>
          <cell r="D94">
            <v>0</v>
          </cell>
          <cell r="F94">
            <v>0</v>
          </cell>
        </row>
        <row r="95">
          <cell r="B95">
            <v>129350.99999999999</v>
          </cell>
          <cell r="C95">
            <v>98780.722699999998</v>
          </cell>
          <cell r="D95">
            <v>0</v>
          </cell>
          <cell r="F95">
            <v>4180.9571400000004</v>
          </cell>
        </row>
        <row r="96">
          <cell r="B96">
            <v>161938.50599999999</v>
          </cell>
          <cell r="C96">
            <v>41456.790049999996</v>
          </cell>
          <cell r="D96">
            <v>0</v>
          </cell>
          <cell r="F96">
            <v>0</v>
          </cell>
        </row>
        <row r="98">
          <cell r="B98">
            <v>60683705.236000001</v>
          </cell>
          <cell r="C98">
            <v>51959493.348980002</v>
          </cell>
          <cell r="D98">
            <v>6970592.5852200007</v>
          </cell>
          <cell r="F98">
            <v>1020168.71271</v>
          </cell>
        </row>
        <row r="101">
          <cell r="B101">
            <v>1545432.024</v>
          </cell>
          <cell r="C101">
            <v>1447401.9335099999</v>
          </cell>
          <cell r="D101">
            <v>0</v>
          </cell>
          <cell r="F101">
            <v>11445.863220000001</v>
          </cell>
        </row>
        <row r="104">
          <cell r="B104">
            <v>14054802.300999999</v>
          </cell>
          <cell r="C104">
            <v>12729885.696550002</v>
          </cell>
          <cell r="D104">
            <v>515018.90527999995</v>
          </cell>
          <cell r="F104">
            <v>508079.14559000009</v>
          </cell>
        </row>
        <row r="105">
          <cell r="B105">
            <v>1758620.7359999998</v>
          </cell>
          <cell r="C105">
            <v>1697906.6272100001</v>
          </cell>
          <cell r="D105">
            <v>28493.658219999998</v>
          </cell>
          <cell r="F105">
            <v>30603.257150000001</v>
          </cell>
        </row>
        <row r="106">
          <cell r="B106">
            <v>1005560.5249999999</v>
          </cell>
          <cell r="C106">
            <v>945915.7973600002</v>
          </cell>
          <cell r="D106">
            <v>27234.914719999997</v>
          </cell>
          <cell r="F106">
            <v>29092.214909999995</v>
          </cell>
        </row>
        <row r="107">
          <cell r="B107">
            <v>1288704.656</v>
          </cell>
          <cell r="C107">
            <v>1283270.0962400001</v>
          </cell>
          <cell r="D107">
            <v>0</v>
          </cell>
          <cell r="F107">
            <v>5434.3501500000002</v>
          </cell>
        </row>
        <row r="108">
          <cell r="B108">
            <v>102988.04300000001</v>
          </cell>
          <cell r="C108">
            <v>101044.61525</v>
          </cell>
          <cell r="D108">
            <v>0</v>
          </cell>
          <cell r="F108">
            <v>1943.3691100000001</v>
          </cell>
        </row>
        <row r="109">
          <cell r="B109">
            <v>94549.13</v>
          </cell>
          <cell r="C109">
            <v>74585.054390000005</v>
          </cell>
          <cell r="D109">
            <v>0</v>
          </cell>
          <cell r="F109">
            <v>4338.7036200000002</v>
          </cell>
        </row>
        <row r="112">
          <cell r="B112">
            <v>879540.8620001378</v>
          </cell>
          <cell r="C112">
            <v>674443.64103004558</v>
          </cell>
          <cell r="D112">
            <v>0</v>
          </cell>
          <cell r="F112">
            <v>64311.624029999897</v>
          </cell>
        </row>
        <row r="113">
          <cell r="B113">
            <v>3204696.2200000007</v>
          </cell>
          <cell r="C113">
            <v>2585166.6254000003</v>
          </cell>
          <cell r="D113">
            <v>0</v>
          </cell>
          <cell r="F113">
            <v>126302.52398</v>
          </cell>
        </row>
        <row r="114">
          <cell r="B114">
            <v>8766875.4864000026</v>
          </cell>
          <cell r="C114">
            <v>8486188.7937299982</v>
          </cell>
          <cell r="D114">
            <v>0</v>
          </cell>
          <cell r="F114">
            <v>126235.19169000001</v>
          </cell>
        </row>
        <row r="115">
          <cell r="B115">
            <v>240371.31899999996</v>
          </cell>
          <cell r="C115">
            <v>233485.28259000002</v>
          </cell>
          <cell r="D115">
            <v>0</v>
          </cell>
          <cell r="F115">
            <v>3863.7724600000001</v>
          </cell>
        </row>
        <row r="116">
          <cell r="B116">
            <v>1175763.4240000003</v>
          </cell>
          <cell r="C116">
            <v>819353.54512000014</v>
          </cell>
          <cell r="D116">
            <v>0</v>
          </cell>
          <cell r="F116">
            <v>26600.688350000004</v>
          </cell>
        </row>
        <row r="117">
          <cell r="B117">
            <v>13288.469000000001</v>
          </cell>
          <cell r="C117">
            <v>12292.39752</v>
          </cell>
          <cell r="D117">
            <v>0</v>
          </cell>
          <cell r="F117">
            <v>113.05713</v>
          </cell>
        </row>
        <row r="118">
          <cell r="B118">
            <v>170851.76299999998</v>
          </cell>
          <cell r="C118">
            <v>145294.24172999998</v>
          </cell>
          <cell r="D118">
            <v>0</v>
          </cell>
          <cell r="F118">
            <v>6655.1786300000003</v>
          </cell>
        </row>
        <row r="119">
          <cell r="B119">
            <v>69009.034</v>
          </cell>
          <cell r="C119">
            <v>66626.845979999998</v>
          </cell>
          <cell r="D119">
            <v>0</v>
          </cell>
          <cell r="F119">
            <v>2348.4011399999999</v>
          </cell>
        </row>
        <row r="120">
          <cell r="B120">
            <v>69577.686000000016</v>
          </cell>
          <cell r="C120">
            <v>66054.251569999993</v>
          </cell>
          <cell r="D120">
            <v>0</v>
          </cell>
          <cell r="F120">
            <v>2012.4236699999999</v>
          </cell>
        </row>
        <row r="124">
          <cell r="B124">
            <v>12615808.205</v>
          </cell>
          <cell r="C124">
            <v>11961482.767480001</v>
          </cell>
          <cell r="D124">
            <v>0</v>
          </cell>
          <cell r="F124">
            <v>654324.31227000011</v>
          </cell>
        </row>
        <row r="125">
          <cell r="B125">
            <v>61143.64</v>
          </cell>
          <cell r="C125">
            <v>61115.963979999993</v>
          </cell>
          <cell r="D125">
            <v>0</v>
          </cell>
          <cell r="F125">
            <v>27.534299999999998</v>
          </cell>
        </row>
        <row r="126">
          <cell r="B126">
            <v>2951</v>
          </cell>
          <cell r="C126">
            <v>2831.78343</v>
          </cell>
          <cell r="D126">
            <v>0</v>
          </cell>
          <cell r="F126">
            <v>66.56653</v>
          </cell>
        </row>
        <row r="127">
          <cell r="B127">
            <v>16358</v>
          </cell>
          <cell r="C127">
            <v>14759.74639</v>
          </cell>
          <cell r="D127">
            <v>0</v>
          </cell>
          <cell r="F127">
            <v>8.4</v>
          </cell>
        </row>
        <row r="128">
          <cell r="B128">
            <v>33098</v>
          </cell>
          <cell r="C128">
            <v>25774.44788</v>
          </cell>
          <cell r="D128">
            <v>0</v>
          </cell>
          <cell r="F128">
            <v>75.278229999999994</v>
          </cell>
        </row>
        <row r="131">
          <cell r="B131">
            <v>114037697.44</v>
          </cell>
          <cell r="C131">
            <v>100868788.07329001</v>
          </cell>
          <cell r="D131">
            <v>9308709.4172800016</v>
          </cell>
          <cell r="F131">
            <v>3507686.1735700001</v>
          </cell>
        </row>
        <row r="132">
          <cell r="B132">
            <v>319544.71100000001</v>
          </cell>
          <cell r="C132">
            <v>260525.37719999999</v>
          </cell>
          <cell r="D132">
            <v>0</v>
          </cell>
          <cell r="F132">
            <v>14380.550080000001</v>
          </cell>
        </row>
        <row r="133">
          <cell r="B133">
            <v>28366.000000000004</v>
          </cell>
          <cell r="C133">
            <v>10398.09101</v>
          </cell>
          <cell r="D133">
            <v>0</v>
          </cell>
          <cell r="F133">
            <v>352.61758000000003</v>
          </cell>
        </row>
        <row r="136">
          <cell r="B136">
            <v>631814.59609999997</v>
          </cell>
          <cell r="C136">
            <v>558096.58788999997</v>
          </cell>
          <cell r="D136">
            <v>0</v>
          </cell>
          <cell r="F136">
            <v>69551.401799999992</v>
          </cell>
        </row>
        <row r="137">
          <cell r="B137">
            <v>319819.77389999991</v>
          </cell>
          <cell r="C137">
            <v>262476.44318000006</v>
          </cell>
          <cell r="D137">
            <v>0</v>
          </cell>
          <cell r="F137">
            <v>11967.747440000001</v>
          </cell>
        </row>
        <row r="140">
          <cell r="B140">
            <v>4530346.9689999996</v>
          </cell>
          <cell r="C140">
            <v>2873564.1848900001</v>
          </cell>
          <cell r="D140">
            <v>0</v>
          </cell>
          <cell r="F140">
            <v>34365.854659999997</v>
          </cell>
        </row>
        <row r="141">
          <cell r="B141">
            <v>321150</v>
          </cell>
          <cell r="C141">
            <v>95380.880739999993</v>
          </cell>
          <cell r="D141">
            <v>0</v>
          </cell>
          <cell r="F141">
            <v>4342.01134</v>
          </cell>
        </row>
        <row r="142">
          <cell r="B142">
            <v>172078.37299999999</v>
          </cell>
          <cell r="C142">
            <v>171974.80258000002</v>
          </cell>
          <cell r="D142">
            <v>0</v>
          </cell>
          <cell r="F142">
            <v>79.916619999999995</v>
          </cell>
        </row>
        <row r="143">
          <cell r="B143">
            <v>718039.70400000003</v>
          </cell>
          <cell r="C143">
            <v>650172.68047999998</v>
          </cell>
          <cell r="D143">
            <v>0</v>
          </cell>
          <cell r="F143">
            <v>26979.996279999996</v>
          </cell>
        </row>
        <row r="146">
          <cell r="B146">
            <v>5172258.0187400002</v>
          </cell>
          <cell r="C146">
            <v>4903955.5892400006</v>
          </cell>
          <cell r="D146">
            <v>0</v>
          </cell>
          <cell r="F146">
            <v>61794.548390000018</v>
          </cell>
        </row>
        <row r="147">
          <cell r="B147">
            <v>22211897.894400004</v>
          </cell>
          <cell r="C147">
            <v>21914978.313170005</v>
          </cell>
          <cell r="D147">
            <v>0</v>
          </cell>
          <cell r="F147">
            <v>80092.566880000013</v>
          </cell>
        </row>
        <row r="148">
          <cell r="B148">
            <v>15161305.187999997</v>
          </cell>
          <cell r="C148">
            <v>15122418.536710002</v>
          </cell>
          <cell r="D148">
            <v>0</v>
          </cell>
          <cell r="F148">
            <v>20526.413150000004</v>
          </cell>
        </row>
        <row r="149">
          <cell r="B149">
            <v>258211.19199999998</v>
          </cell>
          <cell r="C149">
            <v>252086.58051</v>
          </cell>
          <cell r="D149">
            <v>0</v>
          </cell>
          <cell r="F149">
            <v>6122.2354299999997</v>
          </cell>
        </row>
        <row r="150">
          <cell r="B150">
            <v>1057333.0745099999</v>
          </cell>
          <cell r="C150">
            <v>955679.45586999983</v>
          </cell>
          <cell r="D150">
            <v>0</v>
          </cell>
          <cell r="F150">
            <v>33724.092539999998</v>
          </cell>
        </row>
        <row r="151">
          <cell r="B151">
            <v>175720117.64875001</v>
          </cell>
          <cell r="C151">
            <v>169003305.89357001</v>
          </cell>
          <cell r="D151">
            <v>0</v>
          </cell>
          <cell r="F151">
            <v>6506702.1905099992</v>
          </cell>
        </row>
        <row r="152">
          <cell r="B152">
            <v>526191.02099999983</v>
          </cell>
          <cell r="C152">
            <v>524627.05232000002</v>
          </cell>
          <cell r="D152">
            <v>0</v>
          </cell>
          <cell r="F152">
            <v>1563.4204</v>
          </cell>
        </row>
        <row r="153">
          <cell r="B153">
            <v>571208.84</v>
          </cell>
          <cell r="C153">
            <v>569771.20050000004</v>
          </cell>
          <cell r="D153">
            <v>0</v>
          </cell>
          <cell r="F153">
            <v>1430.12859</v>
          </cell>
        </row>
        <row r="154">
          <cell r="B154">
            <v>76452.70199999999</v>
          </cell>
          <cell r="C154">
            <v>76319.920430000013</v>
          </cell>
          <cell r="D154">
            <v>0</v>
          </cell>
          <cell r="F154">
            <v>132.46780999999999</v>
          </cell>
        </row>
        <row r="155">
          <cell r="B155">
            <v>100512.575</v>
          </cell>
          <cell r="C155">
            <v>93738.470060000007</v>
          </cell>
          <cell r="D155">
            <v>0</v>
          </cell>
          <cell r="F155">
            <v>1404.33071</v>
          </cell>
        </row>
        <row r="158">
          <cell r="B158">
            <v>6444759.9610000001</v>
          </cell>
          <cell r="C158">
            <v>6130103.0197000001</v>
          </cell>
          <cell r="D158">
            <v>0</v>
          </cell>
          <cell r="F158">
            <v>150681.84026</v>
          </cell>
        </row>
        <row r="159">
          <cell r="B159">
            <v>3556117.3059999999</v>
          </cell>
          <cell r="C159">
            <v>633662.85985000001</v>
          </cell>
          <cell r="D159">
            <v>2858883.3759900001</v>
          </cell>
          <cell r="F159">
            <v>36142.354169999999</v>
          </cell>
        </row>
        <row r="160">
          <cell r="B160">
            <v>1222858.9609999999</v>
          </cell>
          <cell r="C160">
            <v>1038178.78489</v>
          </cell>
          <cell r="D160">
            <v>0</v>
          </cell>
          <cell r="F160">
            <v>3250.7147300000001</v>
          </cell>
        </row>
        <row r="161">
          <cell r="B161">
            <v>1245696.6940000001</v>
          </cell>
          <cell r="C161">
            <v>1220507.1219800001</v>
          </cell>
          <cell r="D161">
            <v>0</v>
          </cell>
          <cell r="F161">
            <v>15025.361919999999</v>
          </cell>
        </row>
        <row r="162">
          <cell r="B162">
            <v>1382170.8949999998</v>
          </cell>
          <cell r="C162">
            <v>1254338.2474</v>
          </cell>
          <cell r="D162">
            <v>0</v>
          </cell>
          <cell r="F162">
            <v>22987.11678</v>
          </cell>
        </row>
        <row r="163">
          <cell r="B163">
            <v>188475.98700000002</v>
          </cell>
          <cell r="C163">
            <v>176286.71122</v>
          </cell>
          <cell r="D163">
            <v>0</v>
          </cell>
          <cell r="F163">
            <v>315.31733000000003</v>
          </cell>
        </row>
        <row r="164">
          <cell r="B164">
            <v>886266.07200000004</v>
          </cell>
          <cell r="C164">
            <v>782511.62883000006</v>
          </cell>
          <cell r="D164">
            <v>0</v>
          </cell>
          <cell r="F164">
            <v>9625.7428900000014</v>
          </cell>
        </row>
        <row r="165">
          <cell r="B165">
            <v>780272.53000000236</v>
          </cell>
          <cell r="C165">
            <v>727478.90412000136</v>
          </cell>
          <cell r="D165">
            <v>0</v>
          </cell>
          <cell r="F165">
            <v>12453.154830000072</v>
          </cell>
        </row>
        <row r="166">
          <cell r="B166">
            <v>124971</v>
          </cell>
          <cell r="C166">
            <v>114035.3652</v>
          </cell>
          <cell r="D166">
            <v>0</v>
          </cell>
          <cell r="F166">
            <v>9708.6640200000002</v>
          </cell>
        </row>
        <row r="167">
          <cell r="B167">
            <v>3538665.787</v>
          </cell>
          <cell r="C167">
            <v>3494760.3643100001</v>
          </cell>
          <cell r="D167">
            <v>0</v>
          </cell>
          <cell r="F167">
            <v>43905.422689999999</v>
          </cell>
        </row>
        <row r="168">
          <cell r="B168">
            <v>58314.494000000006</v>
          </cell>
          <cell r="C168">
            <v>39945.898240000002</v>
          </cell>
          <cell r="D168">
            <v>0</v>
          </cell>
          <cell r="F168">
            <v>2700.1248599999999</v>
          </cell>
        </row>
        <row r="171">
          <cell r="B171">
            <v>34532420.818000004</v>
          </cell>
          <cell r="C171">
            <v>19028707.926279999</v>
          </cell>
          <cell r="D171">
            <v>0</v>
          </cell>
          <cell r="F171">
            <v>4291245.5729599996</v>
          </cell>
        </row>
        <row r="172">
          <cell r="B172">
            <v>39758</v>
          </cell>
          <cell r="C172">
            <v>39391.2552</v>
          </cell>
          <cell r="D172">
            <v>0</v>
          </cell>
          <cell r="F172">
            <v>365.39580000000001</v>
          </cell>
        </row>
        <row r="173">
          <cell r="B173">
            <v>207529.87699999992</v>
          </cell>
          <cell r="C173">
            <v>188075.87705000001</v>
          </cell>
          <cell r="D173">
            <v>0</v>
          </cell>
          <cell r="F173">
            <v>7741.745359999999</v>
          </cell>
        </row>
        <row r="174">
          <cell r="B174">
            <v>1164926.202</v>
          </cell>
          <cell r="C174">
            <v>1090181.4719</v>
          </cell>
          <cell r="D174">
            <v>0</v>
          </cell>
          <cell r="F174">
            <v>41504.583579999999</v>
          </cell>
        </row>
        <row r="175">
          <cell r="B175">
            <v>85566</v>
          </cell>
          <cell r="C175">
            <v>16664.720659999999</v>
          </cell>
          <cell r="D175">
            <v>68301.556750000003</v>
          </cell>
          <cell r="F175">
            <v>599.49433999999997</v>
          </cell>
        </row>
        <row r="176">
          <cell r="B176">
            <v>190023.92499999999</v>
          </cell>
          <cell r="C176">
            <v>185854.57691</v>
          </cell>
          <cell r="D176">
            <v>0</v>
          </cell>
          <cell r="F176">
            <v>4132.3651799999998</v>
          </cell>
        </row>
        <row r="177">
          <cell r="B177">
            <v>11768984.466000002</v>
          </cell>
          <cell r="C177">
            <v>10662440.463270001</v>
          </cell>
          <cell r="D177">
            <v>0</v>
          </cell>
          <cell r="F177">
            <v>188855.10553999999</v>
          </cell>
        </row>
        <row r="178">
          <cell r="B178">
            <v>444604.54</v>
          </cell>
          <cell r="C178">
            <v>393824.43205</v>
          </cell>
          <cell r="D178">
            <v>0</v>
          </cell>
          <cell r="F178">
            <v>16140.12097</v>
          </cell>
        </row>
        <row r="179">
          <cell r="B179">
            <v>1448298.5699999998</v>
          </cell>
          <cell r="C179">
            <v>1262595.9685899999</v>
          </cell>
          <cell r="D179">
            <v>0</v>
          </cell>
          <cell r="F179">
            <v>26881.847539999999</v>
          </cell>
        </row>
        <row r="183">
          <cell r="B183">
            <v>500518.83799999999</v>
          </cell>
          <cell r="C183">
            <v>455951.73927999998</v>
          </cell>
          <cell r="D183">
            <v>0</v>
          </cell>
          <cell r="F183">
            <v>3112.0209300000001</v>
          </cell>
        </row>
        <row r="184">
          <cell r="B184">
            <v>1147284.6850000001</v>
          </cell>
          <cell r="C184">
            <v>543860.88477</v>
          </cell>
          <cell r="D184">
            <v>0</v>
          </cell>
          <cell r="F184">
            <v>63726.424310000002</v>
          </cell>
        </row>
        <row r="185">
          <cell r="B185">
            <v>535962.1050000001</v>
          </cell>
          <cell r="C185">
            <v>531581.31871999998</v>
          </cell>
          <cell r="D185">
            <v>0</v>
          </cell>
          <cell r="F185">
            <v>741.60456000000011</v>
          </cell>
        </row>
        <row r="186">
          <cell r="B186">
            <v>2924087.673</v>
          </cell>
          <cell r="C186">
            <v>2800055.8645700002</v>
          </cell>
          <cell r="D186">
            <v>0</v>
          </cell>
          <cell r="F186">
            <v>123864.7245</v>
          </cell>
        </row>
        <row r="188">
          <cell r="B188">
            <v>7864300.2039999999</v>
          </cell>
          <cell r="C188">
            <v>7580704.5902500004</v>
          </cell>
          <cell r="D188">
            <v>144538.54559999998</v>
          </cell>
          <cell r="F188">
            <v>136983.5091</v>
          </cell>
        </row>
        <row r="189">
          <cell r="B189">
            <v>1402232.7439999999</v>
          </cell>
          <cell r="C189">
            <v>1357868.70945</v>
          </cell>
          <cell r="D189">
            <v>0</v>
          </cell>
          <cell r="F189">
            <v>43343.457450000002</v>
          </cell>
        </row>
        <row r="191">
          <cell r="B191">
            <v>80942210.083699957</v>
          </cell>
          <cell r="C191">
            <v>79644556.719679996</v>
          </cell>
          <cell r="D191">
            <v>0</v>
          </cell>
          <cell r="F191">
            <v>1297650.4007699999</v>
          </cell>
        </row>
        <row r="192">
          <cell r="B192">
            <v>20861545.139070004</v>
          </cell>
          <cell r="C192">
            <v>20458822.595899995</v>
          </cell>
          <cell r="D192">
            <v>0</v>
          </cell>
          <cell r="F192">
            <v>402713.62436999998</v>
          </cell>
        </row>
        <row r="193">
          <cell r="B193">
            <v>13965081.537389996</v>
          </cell>
          <cell r="C193">
            <v>13602250.032819999</v>
          </cell>
          <cell r="D193">
            <v>0</v>
          </cell>
          <cell r="F193">
            <v>362493.00732999999</v>
          </cell>
        </row>
        <row r="195">
          <cell r="B195">
            <v>109692288.12809999</v>
          </cell>
          <cell r="C195">
            <v>109065132.46530999</v>
          </cell>
          <cell r="D195">
            <v>0</v>
          </cell>
          <cell r="F195">
            <v>211113.98216999997</v>
          </cell>
        </row>
        <row r="198">
          <cell r="B198">
            <v>508420800.00502008</v>
          </cell>
          <cell r="C198">
            <v>455518562.40318996</v>
          </cell>
          <cell r="D198">
            <v>35286464.824619994</v>
          </cell>
          <cell r="F198">
            <v>11582029.412039999</v>
          </cell>
        </row>
        <row r="201">
          <cell r="B201">
            <v>5871729.0129999947</v>
          </cell>
          <cell r="C201">
            <v>4686786.0781999975</v>
          </cell>
          <cell r="D201">
            <v>0</v>
          </cell>
          <cell r="F201">
            <v>575314.62606000004</v>
          </cell>
        </row>
        <row r="202">
          <cell r="B202">
            <v>379734.07499999995</v>
          </cell>
          <cell r="C202">
            <v>320511.26974999998</v>
          </cell>
          <cell r="D202">
            <v>0</v>
          </cell>
          <cell r="F202">
            <v>7320.8344100000004</v>
          </cell>
        </row>
        <row r="203">
          <cell r="B203">
            <v>394502.11099999992</v>
          </cell>
          <cell r="C203">
            <v>365275.61338</v>
          </cell>
          <cell r="D203">
            <v>0</v>
          </cell>
          <cell r="F203">
            <v>29224.11881</v>
          </cell>
        </row>
        <row r="204">
          <cell r="B204">
            <v>179968.47099999999</v>
          </cell>
          <cell r="C204">
            <v>178884.42157000001</v>
          </cell>
          <cell r="D204">
            <v>0</v>
          </cell>
          <cell r="F204">
            <v>437.92659000000003</v>
          </cell>
        </row>
        <row r="205">
          <cell r="B205">
            <v>286202.95499999996</v>
          </cell>
          <cell r="C205">
            <v>280398.90044</v>
          </cell>
          <cell r="D205">
            <v>0</v>
          </cell>
          <cell r="F205">
            <v>5773.8385599999992</v>
          </cell>
        </row>
        <row r="206">
          <cell r="B206">
            <v>186126</v>
          </cell>
          <cell r="C206">
            <v>172402.35076</v>
          </cell>
          <cell r="D206">
            <v>0</v>
          </cell>
          <cell r="F206">
            <v>2092.2982999999999</v>
          </cell>
        </row>
        <row r="207">
          <cell r="B207">
            <v>62877</v>
          </cell>
          <cell r="C207">
            <v>57041.693770000005</v>
          </cell>
          <cell r="D207">
            <v>0</v>
          </cell>
          <cell r="F207">
            <v>501.78507000000002</v>
          </cell>
        </row>
        <row r="208">
          <cell r="B208">
            <v>153262</v>
          </cell>
          <cell r="C208">
            <v>128912.10455</v>
          </cell>
          <cell r="D208">
            <v>0</v>
          </cell>
          <cell r="F208">
            <v>68.792450000000002</v>
          </cell>
        </row>
        <row r="209">
          <cell r="B209">
            <v>1194411.9289999998</v>
          </cell>
          <cell r="C209">
            <v>1179363.08394</v>
          </cell>
          <cell r="D209">
            <v>0</v>
          </cell>
          <cell r="F209">
            <v>14437.730150000001</v>
          </cell>
        </row>
        <row r="210">
          <cell r="B210">
            <v>1174132.8470000001</v>
          </cell>
          <cell r="C210">
            <v>1173878.0939500001</v>
          </cell>
          <cell r="D210">
            <v>0</v>
          </cell>
          <cell r="F210">
            <v>252.58842000000001</v>
          </cell>
        </row>
        <row r="211">
          <cell r="B211">
            <v>648779</v>
          </cell>
          <cell r="C211">
            <v>573519.44001999998</v>
          </cell>
          <cell r="D211">
            <v>0</v>
          </cell>
          <cell r="F211">
            <v>36257.482880000003</v>
          </cell>
        </row>
        <row r="212">
          <cell r="B212">
            <v>666870</v>
          </cell>
          <cell r="C212">
            <v>554408.53688999999</v>
          </cell>
          <cell r="D212">
            <v>0</v>
          </cell>
          <cell r="F212">
            <v>112461.46311</v>
          </cell>
        </row>
        <row r="213">
          <cell r="B213">
            <v>400497.31300000002</v>
          </cell>
          <cell r="C213">
            <v>385096.79465</v>
          </cell>
          <cell r="D213">
            <v>0</v>
          </cell>
          <cell r="F213">
            <v>14916.27238</v>
          </cell>
        </row>
        <row r="214">
          <cell r="B214">
            <v>310547.25599999999</v>
          </cell>
          <cell r="C214">
            <v>305631.33113000001</v>
          </cell>
          <cell r="D214">
            <v>0</v>
          </cell>
          <cell r="F214">
            <v>4764.0098199999993</v>
          </cell>
        </row>
        <row r="215">
          <cell r="B215">
            <v>1798831.3670000001</v>
          </cell>
          <cell r="C215">
            <v>1732499.1475</v>
          </cell>
          <cell r="D215">
            <v>0</v>
          </cell>
          <cell r="F215">
            <v>56619.288999999997</v>
          </cell>
        </row>
        <row r="216">
          <cell r="B216">
            <v>134937.38199999998</v>
          </cell>
          <cell r="C216">
            <v>113659.28211</v>
          </cell>
          <cell r="D216">
            <v>0</v>
          </cell>
          <cell r="F216">
            <v>21174.70362</v>
          </cell>
        </row>
        <row r="217">
          <cell r="B217">
            <v>5837677.0000000009</v>
          </cell>
          <cell r="C217">
            <v>5687120.3371299999</v>
          </cell>
          <cell r="D217">
            <v>0</v>
          </cell>
          <cell r="F217">
            <v>150470.44900999998</v>
          </cell>
        </row>
        <row r="218">
          <cell r="B218">
            <v>75641</v>
          </cell>
          <cell r="C218">
            <v>70297.605549999993</v>
          </cell>
          <cell r="D218">
            <v>0</v>
          </cell>
          <cell r="F218">
            <v>1721.55952</v>
          </cell>
        </row>
        <row r="219">
          <cell r="B219">
            <v>139118</v>
          </cell>
          <cell r="C219">
            <v>105888.03952999999</v>
          </cell>
          <cell r="D219">
            <v>0</v>
          </cell>
          <cell r="F219">
            <v>21168.02549</v>
          </cell>
        </row>
        <row r="222">
          <cell r="B222">
            <v>150080985.472</v>
          </cell>
          <cell r="C222">
            <v>123558557.89707999</v>
          </cell>
          <cell r="D222">
            <v>0</v>
          </cell>
          <cell r="F222">
            <v>16814327.968119998</v>
          </cell>
        </row>
        <row r="223">
          <cell r="B223">
            <v>58420.041000000005</v>
          </cell>
          <cell r="C223">
            <v>48330.539960000002</v>
          </cell>
          <cell r="D223">
            <v>0</v>
          </cell>
          <cell r="F223">
            <v>625.12598000000003</v>
          </cell>
        </row>
        <row r="224">
          <cell r="B224">
            <v>40115.913</v>
          </cell>
          <cell r="C224">
            <v>37114.649720000001</v>
          </cell>
          <cell r="D224">
            <v>0</v>
          </cell>
          <cell r="F224">
            <v>1201.17653</v>
          </cell>
        </row>
        <row r="225">
          <cell r="B225">
            <v>92463.441999999981</v>
          </cell>
          <cell r="C225">
            <v>65715.892810000005</v>
          </cell>
          <cell r="D225">
            <v>0</v>
          </cell>
          <cell r="F225">
            <v>458.31693000000001</v>
          </cell>
        </row>
        <row r="226">
          <cell r="B226">
            <v>106036.93303999999</v>
          </cell>
          <cell r="C226">
            <v>83518.45955</v>
          </cell>
          <cell r="D226">
            <v>0</v>
          </cell>
          <cell r="F226">
            <v>151.54694000000001</v>
          </cell>
        </row>
        <row r="227">
          <cell r="B227">
            <v>232324</v>
          </cell>
          <cell r="C227">
            <v>143523.21902000002</v>
          </cell>
          <cell r="D227">
            <v>0</v>
          </cell>
          <cell r="F227">
            <v>1877.0517600000001</v>
          </cell>
        </row>
        <row r="228">
          <cell r="B228">
            <v>1028442.853</v>
          </cell>
          <cell r="C228">
            <v>902052.53220000013</v>
          </cell>
          <cell r="D228">
            <v>0</v>
          </cell>
          <cell r="F228">
            <v>70585.310230000003</v>
          </cell>
        </row>
        <row r="229">
          <cell r="B229">
            <v>143913.88799999998</v>
          </cell>
          <cell r="C229">
            <v>135576.80402000001</v>
          </cell>
          <cell r="D229">
            <v>0</v>
          </cell>
          <cell r="F229">
            <v>7598.9941699999999</v>
          </cell>
        </row>
        <row r="232">
          <cell r="B232">
            <v>1899306.1839999997</v>
          </cell>
          <cell r="C232">
            <v>1486823.8148000003</v>
          </cell>
          <cell r="D232">
            <v>0</v>
          </cell>
          <cell r="F232">
            <v>112898.29156000001</v>
          </cell>
        </row>
        <row r="233">
          <cell r="B233">
            <v>353167</v>
          </cell>
          <cell r="C233">
            <v>352631.03583999997</v>
          </cell>
          <cell r="D233">
            <v>0</v>
          </cell>
          <cell r="F233">
            <v>526.20510000000002</v>
          </cell>
        </row>
        <row r="234">
          <cell r="B234">
            <v>148579.826</v>
          </cell>
          <cell r="C234">
            <v>147136.80588</v>
          </cell>
          <cell r="D234">
            <v>0</v>
          </cell>
          <cell r="F234">
            <v>1438.0657699999999</v>
          </cell>
        </row>
        <row r="237">
          <cell r="B237">
            <v>4676139.6587499976</v>
          </cell>
          <cell r="C237">
            <v>4596240.841839998</v>
          </cell>
          <cell r="D237">
            <v>0</v>
          </cell>
          <cell r="F237">
            <v>39045.709009999984</v>
          </cell>
        </row>
        <row r="238">
          <cell r="B238">
            <v>294467.45500000002</v>
          </cell>
          <cell r="C238">
            <v>287236.96123000002</v>
          </cell>
          <cell r="D238">
            <v>0</v>
          </cell>
          <cell r="F238">
            <v>3750.30411</v>
          </cell>
        </row>
        <row r="239">
          <cell r="B239">
            <v>63659.237000000001</v>
          </cell>
          <cell r="C239">
            <v>59800.01208</v>
          </cell>
          <cell r="D239">
            <v>0</v>
          </cell>
          <cell r="F239">
            <v>3857.5222599999997</v>
          </cell>
        </row>
        <row r="240">
          <cell r="B240">
            <v>87744.473999999987</v>
          </cell>
          <cell r="C240">
            <v>87743.423580000002</v>
          </cell>
          <cell r="D240">
            <v>0</v>
          </cell>
          <cell r="F240">
            <v>0</v>
          </cell>
        </row>
        <row r="241">
          <cell r="B241">
            <v>95164.332999999984</v>
          </cell>
          <cell r="C241">
            <v>93710.727629999994</v>
          </cell>
          <cell r="D241">
            <v>0</v>
          </cell>
          <cell r="F241">
            <v>1408.92435</v>
          </cell>
        </row>
        <row r="242">
          <cell r="B242">
            <v>566812.71600000001</v>
          </cell>
          <cell r="C242">
            <v>482845.66716999997</v>
          </cell>
          <cell r="D242">
            <v>0</v>
          </cell>
          <cell r="F242">
            <v>40620.433509999995</v>
          </cell>
        </row>
        <row r="243">
          <cell r="B243">
            <v>9326829.948250005</v>
          </cell>
          <cell r="C243">
            <v>9199207.4484600015</v>
          </cell>
          <cell r="D243">
            <v>56310.993569999991</v>
          </cell>
          <cell r="F243">
            <v>53630.625410000015</v>
          </cell>
        </row>
        <row r="246">
          <cell r="B246">
            <v>35619860.160000004</v>
          </cell>
          <cell r="C246">
            <v>35188875.655340008</v>
          </cell>
          <cell r="D246">
            <v>0</v>
          </cell>
          <cell r="F246">
            <v>403915.97795000003</v>
          </cell>
        </row>
        <row r="247">
          <cell r="B247">
            <v>162665.78700000001</v>
          </cell>
          <cell r="C247">
            <v>150181.29207</v>
          </cell>
          <cell r="D247">
            <v>0</v>
          </cell>
          <cell r="F247">
            <v>3497.33752</v>
          </cell>
        </row>
        <row r="248">
          <cell r="B248">
            <v>566188.70200000005</v>
          </cell>
          <cell r="C248">
            <v>558263.97753000003</v>
          </cell>
          <cell r="D248">
            <v>0</v>
          </cell>
          <cell r="F248">
            <v>5501.6177099999986</v>
          </cell>
        </row>
        <row r="249">
          <cell r="B249">
            <v>64962.749000000003</v>
          </cell>
          <cell r="C249">
            <v>64929.476490000001</v>
          </cell>
          <cell r="D249">
            <v>0</v>
          </cell>
          <cell r="F249">
            <v>33.272510000000004</v>
          </cell>
        </row>
        <row r="250">
          <cell r="B250">
            <v>720110.19099999988</v>
          </cell>
          <cell r="C250">
            <v>710486.69641999993</v>
          </cell>
          <cell r="D250">
            <v>0</v>
          </cell>
          <cell r="F250">
            <v>5829.8577100000002</v>
          </cell>
        </row>
        <row r="251">
          <cell r="B251">
            <v>13010122.256999999</v>
          </cell>
          <cell r="C251">
            <v>12996548.459000003</v>
          </cell>
          <cell r="D251">
            <v>0</v>
          </cell>
          <cell r="F251">
            <v>13542.646579999999</v>
          </cell>
        </row>
        <row r="252">
          <cell r="B252">
            <v>26012.314999999999</v>
          </cell>
          <cell r="C252">
            <v>25040.605589999999</v>
          </cell>
          <cell r="D252">
            <v>0</v>
          </cell>
          <cell r="F252">
            <v>898.46400000000006</v>
          </cell>
        </row>
        <row r="255">
          <cell r="B255">
            <v>1322252.2319999975</v>
          </cell>
          <cell r="C255">
            <v>1148712.378520001</v>
          </cell>
          <cell r="D255">
            <v>0</v>
          </cell>
          <cell r="F255">
            <v>54015.020489999872</v>
          </cell>
        </row>
        <row r="256">
          <cell r="B256">
            <v>25223</v>
          </cell>
          <cell r="C256">
            <v>23291.763440000002</v>
          </cell>
          <cell r="D256">
            <v>0</v>
          </cell>
          <cell r="F256">
            <v>1563.2077099999999</v>
          </cell>
        </row>
        <row r="257">
          <cell r="B257">
            <v>154478.087</v>
          </cell>
          <cell r="C257">
            <v>129774.03362999999</v>
          </cell>
          <cell r="D257">
            <v>0</v>
          </cell>
          <cell r="F257">
            <v>10552.78823</v>
          </cell>
        </row>
        <row r="258">
          <cell r="B258">
            <v>54252.639999999992</v>
          </cell>
          <cell r="C258">
            <v>53161.418469999997</v>
          </cell>
          <cell r="D258">
            <v>0</v>
          </cell>
          <cell r="F258">
            <v>480.44342</v>
          </cell>
        </row>
        <row r="259">
          <cell r="B259">
            <v>70121.127999999982</v>
          </cell>
          <cell r="C259">
            <v>64067.603090000004</v>
          </cell>
          <cell r="D259">
            <v>0</v>
          </cell>
          <cell r="F259">
            <v>2792.3035800000002</v>
          </cell>
        </row>
        <row r="260">
          <cell r="B260">
            <v>7060787.4649999999</v>
          </cell>
          <cell r="C260">
            <v>6143905.6978899995</v>
          </cell>
          <cell r="D260">
            <v>0</v>
          </cell>
          <cell r="F260">
            <v>585770.33484999998</v>
          </cell>
        </row>
        <row r="261">
          <cell r="B261">
            <v>385165.61800000002</v>
          </cell>
          <cell r="C261">
            <v>364900.7959899999</v>
          </cell>
          <cell r="D261">
            <v>0</v>
          </cell>
          <cell r="F261">
            <v>9674.2193599999991</v>
          </cell>
        </row>
        <row r="264">
          <cell r="B264">
            <v>434576.00000000041</v>
          </cell>
          <cell r="C264">
            <v>410554.05551000015</v>
          </cell>
          <cell r="D264">
            <v>0</v>
          </cell>
          <cell r="F264">
            <v>1198.0988400000003</v>
          </cell>
        </row>
        <row r="265">
          <cell r="B265">
            <v>318710.99999999994</v>
          </cell>
          <cell r="C265">
            <v>304558.47710000002</v>
          </cell>
          <cell r="D265">
            <v>0</v>
          </cell>
          <cell r="F265">
            <v>14152.254989999999</v>
          </cell>
        </row>
        <row r="266">
          <cell r="B266">
            <v>50467.249000000003</v>
          </cell>
          <cell r="C266">
            <v>47572.023939999999</v>
          </cell>
          <cell r="D266">
            <v>0</v>
          </cell>
          <cell r="F266">
            <v>2059.3976000000002</v>
          </cell>
        </row>
        <row r="267">
          <cell r="B267">
            <v>0</v>
          </cell>
          <cell r="C267">
            <v>0</v>
          </cell>
          <cell r="D267">
            <v>0</v>
          </cell>
          <cell r="F267">
            <v>0</v>
          </cell>
        </row>
        <row r="268">
          <cell r="B268">
            <v>93153.482000000004</v>
          </cell>
          <cell r="C268">
            <v>91042.928650000002</v>
          </cell>
          <cell r="D268">
            <v>0</v>
          </cell>
          <cell r="F268">
            <v>2078.6460999999999</v>
          </cell>
        </row>
        <row r="269">
          <cell r="B269">
            <v>250977.891</v>
          </cell>
          <cell r="C269">
            <v>248751.75294999999</v>
          </cell>
          <cell r="D269">
            <v>0</v>
          </cell>
          <cell r="F269">
            <v>2223.0572900000002</v>
          </cell>
        </row>
        <row r="270">
          <cell r="B270">
            <v>132232.42199999996</v>
          </cell>
          <cell r="C270">
            <v>126493.24505</v>
          </cell>
          <cell r="D270">
            <v>0</v>
          </cell>
          <cell r="F270">
            <v>649.51634000000001</v>
          </cell>
        </row>
        <row r="273">
          <cell r="B273">
            <v>146563.38030000002</v>
          </cell>
          <cell r="C273">
            <v>76915.425870000006</v>
          </cell>
          <cell r="D273">
            <v>0</v>
          </cell>
          <cell r="F273">
            <v>0</v>
          </cell>
        </row>
        <row r="274">
          <cell r="B274">
            <v>105156.234</v>
          </cell>
          <cell r="C274">
            <v>95721.706609999994</v>
          </cell>
          <cell r="D274">
            <v>0</v>
          </cell>
          <cell r="F274">
            <v>1563.8998899999999</v>
          </cell>
        </row>
        <row r="275">
          <cell r="B275">
            <v>101214.82499999998</v>
          </cell>
          <cell r="C275">
            <v>95043.703569999998</v>
          </cell>
          <cell r="D275">
            <v>0</v>
          </cell>
          <cell r="F275">
            <v>3853.9382500000002</v>
          </cell>
        </row>
        <row r="276">
          <cell r="B276">
            <v>31033923.805000015</v>
          </cell>
          <cell r="C276">
            <v>26290368.46061999</v>
          </cell>
          <cell r="D276">
            <v>0</v>
          </cell>
          <cell r="F276">
            <v>3972020.0798100005</v>
          </cell>
        </row>
        <row r="277">
          <cell r="B277">
            <v>56272.947999999997</v>
          </cell>
          <cell r="C277">
            <v>50360.682540000002</v>
          </cell>
          <cell r="D277">
            <v>0</v>
          </cell>
          <cell r="F277">
            <v>1242.31999</v>
          </cell>
        </row>
        <row r="278">
          <cell r="B278">
            <v>208337.845</v>
          </cell>
          <cell r="C278">
            <v>170280.28438999999</v>
          </cell>
          <cell r="D278">
            <v>0</v>
          </cell>
          <cell r="F278">
            <v>474.36986999999999</v>
          </cell>
        </row>
        <row r="279">
          <cell r="B279">
            <v>643250.67599999998</v>
          </cell>
          <cell r="C279">
            <v>558033.74470000004</v>
          </cell>
          <cell r="D279">
            <v>0</v>
          </cell>
          <cell r="F279">
            <v>34241.462140000003</v>
          </cell>
        </row>
        <row r="280">
          <cell r="B280">
            <v>253548.77</v>
          </cell>
          <cell r="C280">
            <v>145104.24223</v>
          </cell>
          <cell r="D280">
            <v>0</v>
          </cell>
          <cell r="F280">
            <v>17352.77621</v>
          </cell>
        </row>
        <row r="281">
          <cell r="B281">
            <v>100253</v>
          </cell>
          <cell r="C281">
            <v>97527.069629999998</v>
          </cell>
          <cell r="D281">
            <v>0</v>
          </cell>
          <cell r="F281">
            <v>2221.5553500000001</v>
          </cell>
        </row>
        <row r="282">
          <cell r="B282">
            <v>141402.76400000002</v>
          </cell>
          <cell r="C282">
            <v>109836.30109000001</v>
          </cell>
          <cell r="D282">
            <v>0</v>
          </cell>
          <cell r="F282">
            <v>2661.6620600000001</v>
          </cell>
        </row>
        <row r="283">
          <cell r="B283">
            <v>131157</v>
          </cell>
          <cell r="C283">
            <v>118100.85995999999</v>
          </cell>
          <cell r="D283">
            <v>0</v>
          </cell>
          <cell r="F283">
            <v>191.26563000000002</v>
          </cell>
        </row>
        <row r="284">
          <cell r="B284">
            <v>91570.951000000001</v>
          </cell>
          <cell r="C284">
            <v>22857.65753</v>
          </cell>
          <cell r="D284">
            <v>44789.936259999995</v>
          </cell>
          <cell r="F284">
            <v>2986.33844</v>
          </cell>
        </row>
        <row r="286">
          <cell r="B286">
            <v>532471.41400000011</v>
          </cell>
          <cell r="C286">
            <v>498232.81591999996</v>
          </cell>
          <cell r="D286">
            <v>0</v>
          </cell>
          <cell r="F286">
            <v>18774.62066</v>
          </cell>
        </row>
        <row r="287">
          <cell r="B287">
            <v>215407.935</v>
          </cell>
          <cell r="C287">
            <v>214605.3719</v>
          </cell>
          <cell r="D287">
            <v>0</v>
          </cell>
          <cell r="F287">
            <v>797.54035999999996</v>
          </cell>
        </row>
        <row r="288">
          <cell r="B288">
            <v>176457.18799999997</v>
          </cell>
          <cell r="C288">
            <v>168432.41309000002</v>
          </cell>
          <cell r="D288">
            <v>0</v>
          </cell>
          <cell r="F288">
            <v>2873.0602200000003</v>
          </cell>
        </row>
        <row r="289">
          <cell r="B289">
            <v>168769.32700000002</v>
          </cell>
          <cell r="C289">
            <v>112161.28417</v>
          </cell>
          <cell r="D289">
            <v>0</v>
          </cell>
          <cell r="F289">
            <v>629.86947999999995</v>
          </cell>
        </row>
        <row r="290">
          <cell r="B290">
            <v>129738.67200000001</v>
          </cell>
          <cell r="C290">
            <v>43327.646139999997</v>
          </cell>
          <cell r="D290">
            <v>0</v>
          </cell>
          <cell r="F290">
            <v>320.07479000000001</v>
          </cell>
        </row>
        <row r="291">
          <cell r="B291">
            <v>1198471.798</v>
          </cell>
          <cell r="C291">
            <v>1169977.0011</v>
          </cell>
          <cell r="D291">
            <v>0</v>
          </cell>
          <cell r="F291">
            <v>28351.116969999999</v>
          </cell>
        </row>
        <row r="292">
          <cell r="B292">
            <v>330678.70699999999</v>
          </cell>
          <cell r="C292">
            <v>323942.63938999997</v>
          </cell>
          <cell r="D292">
            <v>0</v>
          </cell>
          <cell r="F292">
            <v>756.45866000000001</v>
          </cell>
        </row>
        <row r="293">
          <cell r="B293">
            <v>1427210</v>
          </cell>
          <cell r="C293">
            <v>1378752.3996300001</v>
          </cell>
          <cell r="D293">
            <v>0</v>
          </cell>
          <cell r="F293">
            <v>48064.879229999999</v>
          </cell>
        </row>
        <row r="294">
          <cell r="B294">
            <v>56796.011999999988</v>
          </cell>
          <cell r="C294">
            <v>45744.522520000006</v>
          </cell>
          <cell r="D294">
            <v>0</v>
          </cell>
          <cell r="F294">
            <v>3288.74271</v>
          </cell>
        </row>
        <row r="295">
          <cell r="B295">
            <v>426335.94000000006</v>
          </cell>
          <cell r="C295">
            <v>303070.53839999996</v>
          </cell>
          <cell r="D295">
            <v>0</v>
          </cell>
          <cell r="F295">
            <v>11539.00584</v>
          </cell>
        </row>
        <row r="296">
          <cell r="B296">
            <v>2397858.5309999995</v>
          </cell>
          <cell r="C296">
            <v>2305688.6712500001</v>
          </cell>
          <cell r="D296">
            <v>0</v>
          </cell>
          <cell r="F296">
            <v>92164.376599999989</v>
          </cell>
        </row>
        <row r="297">
          <cell r="B297">
            <v>152629</v>
          </cell>
          <cell r="C297">
            <v>139121.5344</v>
          </cell>
          <cell r="D297">
            <v>0</v>
          </cell>
          <cell r="F297">
            <v>13031.481669999999</v>
          </cell>
        </row>
        <row r="298">
          <cell r="B298">
            <v>190254</v>
          </cell>
          <cell r="C298">
            <v>152483.14886000002</v>
          </cell>
          <cell r="D298">
            <v>0</v>
          </cell>
          <cell r="F298">
            <v>17139.16705</v>
          </cell>
        </row>
        <row r="299">
          <cell r="B299">
            <v>650420.91299999994</v>
          </cell>
          <cell r="C299">
            <v>450481.67511000001</v>
          </cell>
          <cell r="D299">
            <v>0</v>
          </cell>
          <cell r="F299">
            <v>146760.84200999999</v>
          </cell>
        </row>
        <row r="300">
          <cell r="B300">
            <v>83373</v>
          </cell>
          <cell r="C300">
            <v>58283.592149999997</v>
          </cell>
          <cell r="D300">
            <v>0</v>
          </cell>
          <cell r="F300">
            <v>3503.0748100000001</v>
          </cell>
        </row>
        <row r="301">
          <cell r="B301">
            <v>511299.91899999999</v>
          </cell>
          <cell r="C301">
            <v>455777.80586999998</v>
          </cell>
          <cell r="D301">
            <v>0</v>
          </cell>
          <cell r="F301">
            <v>55479.7143</v>
          </cell>
        </row>
        <row r="302">
          <cell r="B302">
            <v>181757</v>
          </cell>
          <cell r="C302">
            <v>167274.50765000001</v>
          </cell>
          <cell r="D302">
            <v>0</v>
          </cell>
          <cell r="F302">
            <v>13812.65682</v>
          </cell>
        </row>
        <row r="305">
          <cell r="B305">
            <v>2869</v>
          </cell>
          <cell r="C305">
            <v>2431.0734500000003</v>
          </cell>
          <cell r="D305">
            <v>0</v>
          </cell>
          <cell r="F305">
            <v>5.3764399999999997</v>
          </cell>
        </row>
        <row r="308">
          <cell r="B308">
            <v>28908054.340000004</v>
          </cell>
          <cell r="C308">
            <v>27639773.230130002</v>
          </cell>
          <cell r="D308">
            <v>0</v>
          </cell>
          <cell r="F308">
            <v>1265528.5250400002</v>
          </cell>
        </row>
        <row r="309">
          <cell r="B309">
            <v>115234.69700000001</v>
          </cell>
          <cell r="C309">
            <v>97064.638720000003</v>
          </cell>
          <cell r="D309">
            <v>0</v>
          </cell>
          <cell r="F309">
            <v>16801.362149999997</v>
          </cell>
        </row>
        <row r="310">
          <cell r="B310">
            <v>1089167</v>
          </cell>
          <cell r="C310">
            <v>1083655.7391700002</v>
          </cell>
          <cell r="D310">
            <v>0</v>
          </cell>
          <cell r="F310">
            <v>3219.05582</v>
          </cell>
        </row>
        <row r="311">
          <cell r="B311">
            <v>2153388</v>
          </cell>
          <cell r="C311">
            <v>1810810.7594300001</v>
          </cell>
          <cell r="D311">
            <v>0</v>
          </cell>
          <cell r="F311">
            <v>342577.24056999997</v>
          </cell>
        </row>
        <row r="312">
          <cell r="B312">
            <v>588387.94099999999</v>
          </cell>
          <cell r="C312">
            <v>487071.07616000006</v>
          </cell>
          <cell r="D312">
            <v>0</v>
          </cell>
          <cell r="F312">
            <v>101316.86484000001</v>
          </cell>
        </row>
        <row r="315">
          <cell r="B315">
            <v>1358543.2430000002</v>
          </cell>
          <cell r="C315">
            <v>1350261.0336099998</v>
          </cell>
          <cell r="D315">
            <v>0</v>
          </cell>
          <cell r="F315">
            <v>4661.9665699999996</v>
          </cell>
        </row>
        <row r="316">
          <cell r="B316">
            <v>47813.943999999996</v>
          </cell>
          <cell r="C316">
            <v>47717.711630000005</v>
          </cell>
          <cell r="D316">
            <v>0</v>
          </cell>
          <cell r="F316">
            <v>96.206990000000005</v>
          </cell>
        </row>
        <row r="319">
          <cell r="B319">
            <v>9867323.4000000004</v>
          </cell>
          <cell r="C319">
            <v>9218680.8805999998</v>
          </cell>
          <cell r="D319">
            <v>11836.40107</v>
          </cell>
          <cell r="F319">
            <v>629897.23294999998</v>
          </cell>
        </row>
        <row r="322">
          <cell r="B322">
            <v>18468145</v>
          </cell>
          <cell r="C322">
            <v>16322200.61509</v>
          </cell>
          <cell r="D322">
            <v>0</v>
          </cell>
          <cell r="F322">
            <v>20877.47697</v>
          </cell>
        </row>
        <row r="325">
          <cell r="B325">
            <v>3319872.3930000002</v>
          </cell>
          <cell r="C325">
            <v>3256156.4670700002</v>
          </cell>
          <cell r="D325">
            <v>0</v>
          </cell>
          <cell r="F325">
            <v>63715.925929999998</v>
          </cell>
        </row>
        <row r="328">
          <cell r="B328">
            <v>786968.46800000011</v>
          </cell>
          <cell r="C328">
            <v>786015.91755999997</v>
          </cell>
          <cell r="D328">
            <v>0</v>
          </cell>
          <cell r="F328">
            <v>931.8366400000001</v>
          </cell>
        </row>
        <row r="329">
          <cell r="B329">
            <v>27240.492000000006</v>
          </cell>
          <cell r="C329">
            <v>26674.01669</v>
          </cell>
          <cell r="D329">
            <v>0</v>
          </cell>
          <cell r="F329">
            <v>513.47471000000007</v>
          </cell>
        </row>
        <row r="333">
          <cell r="B333">
            <v>136299219.25599998</v>
          </cell>
          <cell r="C333">
            <v>135568736.38146999</v>
          </cell>
          <cell r="D333">
            <v>260115.58948</v>
          </cell>
          <cell r="F333">
            <v>20499.141879999999</v>
          </cell>
        </row>
        <row r="335">
          <cell r="B335">
            <v>825819708.76899993</v>
          </cell>
          <cell r="C335">
            <v>672993986.9127599</v>
          </cell>
          <cell r="D335">
            <v>152056150.60141</v>
          </cell>
          <cell r="F335">
            <v>706472.42070000002</v>
          </cell>
        </row>
        <row r="337">
          <cell r="B337">
            <v>3142588.537</v>
          </cell>
          <cell r="C337">
            <v>3116752.7024299996</v>
          </cell>
          <cell r="D337">
            <v>0</v>
          </cell>
          <cell r="F337">
            <v>25835.194950000001</v>
          </cell>
        </row>
      </sheetData>
      <sheetData sheetId="12">
        <row r="58">
          <cell r="B58">
            <v>496258.03215000522</v>
          </cell>
        </row>
      </sheetData>
      <sheetData sheetId="13">
        <row r="58">
          <cell r="B58">
            <v>496258.03215000522</v>
          </cell>
        </row>
      </sheetData>
      <sheetData sheetId="14">
        <row r="58">
          <cell r="B58">
            <v>496258.03215000522</v>
          </cell>
        </row>
      </sheetData>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CA RELEASES"/>
      <sheetName val="NEGO CHECKS"/>
      <sheetName val="ADA"/>
      <sheetName val="NEGO+ADA"/>
      <sheetName val="OUTSTANDING CHECKS"/>
      <sheetName val="NCA RELEASES (2)"/>
      <sheetName val="NEGO CHECKS (2)"/>
      <sheetName val="ADA (2)"/>
      <sheetName val="NEGO+ADA (2)"/>
      <sheetName val="OUTS. CHECKS  (2)"/>
    </sheetNames>
    <sheetDataSet>
      <sheetData sheetId="0">
        <row r="92">
          <cell r="C92">
            <v>265283091.08395004</v>
          </cell>
          <cell r="D92">
            <v>288729882.39632994</v>
          </cell>
          <cell r="E92">
            <v>333545400.42916995</v>
          </cell>
          <cell r="F92">
            <v>360575464.06101018</v>
          </cell>
          <cell r="G92">
            <v>394834449.27547997</v>
          </cell>
          <cell r="H92">
            <v>390281985.26424003</v>
          </cell>
          <cell r="I92">
            <v>406274813.24434</v>
          </cell>
          <cell r="J92">
            <v>347917780.20028996</v>
          </cell>
          <cell r="K92">
            <v>325840299.77488011</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net trust &amp;WF)"/>
      <sheetName val="RegMDS"/>
      <sheetName val="Spec MDS"/>
      <sheetName val="all(net trust &amp;WF) (2)"/>
      <sheetName val="RegMDS (2)"/>
      <sheetName val="Spec MDS (2)"/>
    </sheetNames>
    <sheetDataSet>
      <sheetData sheetId="0">
        <row r="92">
          <cell r="C92">
            <v>194503241.33078003</v>
          </cell>
          <cell r="D92">
            <v>274070713.97683996</v>
          </cell>
          <cell r="E92">
            <v>411435164.09438002</v>
          </cell>
          <cell r="F92">
            <v>271681282.29021013</v>
          </cell>
          <cell r="G92">
            <v>381147143.2714799</v>
          </cell>
          <cell r="H92">
            <v>476192294.45689005</v>
          </cell>
          <cell r="I92">
            <v>290253169.76591003</v>
          </cell>
          <cell r="J92">
            <v>336778018.1487</v>
          </cell>
          <cell r="K92">
            <v>425076360.27499986</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FB1D-369C-4140-B7AA-4880FDB77BC2}">
  <sheetPr>
    <pageSetUpPr fitToPage="1"/>
  </sheetPr>
  <dimension ref="A1:AB74"/>
  <sheetViews>
    <sheetView zoomScale="85" zoomScaleNormal="85" zoomScaleSheetLayoutView="85" workbookViewId="0">
      <pane xSplit="2" ySplit="6" topLeftCell="C46" activePane="bottomRight" state="frozen"/>
      <selection pane="topRight" activeCell="C1" sqref="C1"/>
      <selection pane="bottomLeft" activeCell="A7" sqref="A7"/>
      <selection pane="bottomRight" activeCell="N8" sqref="N8"/>
    </sheetView>
  </sheetViews>
  <sheetFormatPr defaultColWidth="9.109375" defaultRowHeight="13.2" x14ac:dyDescent="0.25"/>
  <cols>
    <col min="1" max="1" width="1.88671875" style="35" customWidth="1"/>
    <col min="2" max="2" width="42.109375" style="35" customWidth="1"/>
    <col min="3" max="3" width="12.6640625" style="36" bestFit="1" customWidth="1"/>
    <col min="4" max="4" width="14" style="36" bestFit="1" customWidth="1"/>
    <col min="5" max="5" width="14" style="36" customWidth="1"/>
    <col min="6" max="6" width="14" style="36" bestFit="1" customWidth="1"/>
    <col min="7" max="7" width="13" style="36" customWidth="1"/>
    <col min="8" max="8" width="14" style="36" bestFit="1" customWidth="1"/>
    <col min="9" max="9" width="14.21875" style="36" customWidth="1"/>
    <col min="10" max="10" width="14" style="36" bestFit="1" customWidth="1"/>
    <col min="11" max="13" width="12" style="36" customWidth="1"/>
    <col min="14" max="14" width="12.44140625" style="36" customWidth="1"/>
    <col min="15" max="16" width="9.109375" style="36"/>
    <col min="17" max="17" width="9.88671875" style="36" customWidth="1"/>
    <col min="18" max="16384" width="9.109375" style="36"/>
  </cols>
  <sheetData>
    <row r="1" spans="1:28" ht="15.6" x14ac:dyDescent="0.25">
      <c r="A1" s="34" t="s">
        <v>231</v>
      </c>
    </row>
    <row r="2" spans="1:28" x14ac:dyDescent="0.25">
      <c r="A2" s="35" t="s">
        <v>337</v>
      </c>
    </row>
    <row r="3" spans="1:28" x14ac:dyDescent="0.25">
      <c r="A3" s="35" t="s">
        <v>232</v>
      </c>
    </row>
    <row r="5" spans="1:28" s="81" customFormat="1" ht="18.75" customHeight="1" x14ac:dyDescent="0.25">
      <c r="A5" s="105" t="s">
        <v>233</v>
      </c>
      <c r="B5" s="105"/>
      <c r="C5" s="106" t="s">
        <v>234</v>
      </c>
      <c r="D5" s="106"/>
      <c r="E5" s="106"/>
      <c r="F5" s="106"/>
      <c r="G5" s="106" t="s">
        <v>235</v>
      </c>
      <c r="H5" s="106"/>
      <c r="I5" s="106"/>
      <c r="J5" s="106"/>
      <c r="K5" s="106" t="s">
        <v>236</v>
      </c>
      <c r="L5" s="106"/>
      <c r="M5" s="106"/>
      <c r="N5" s="106"/>
      <c r="O5" s="106" t="s">
        <v>237</v>
      </c>
      <c r="P5" s="106"/>
      <c r="Q5" s="106"/>
    </row>
    <row r="6" spans="1:28" s="81" customFormat="1" ht="26.4" x14ac:dyDescent="0.25">
      <c r="A6" s="105"/>
      <c r="B6" s="105"/>
      <c r="C6" s="96" t="s">
        <v>238</v>
      </c>
      <c r="D6" s="96" t="s">
        <v>239</v>
      </c>
      <c r="E6" s="96" t="s">
        <v>240</v>
      </c>
      <c r="F6" s="96" t="s">
        <v>241</v>
      </c>
      <c r="G6" s="96" t="s">
        <v>238</v>
      </c>
      <c r="H6" s="96" t="s">
        <v>239</v>
      </c>
      <c r="I6" s="96" t="s">
        <v>240</v>
      </c>
      <c r="J6" s="96" t="s">
        <v>241</v>
      </c>
      <c r="K6" s="96" t="s">
        <v>238</v>
      </c>
      <c r="L6" s="96" t="s">
        <v>239</v>
      </c>
      <c r="M6" s="96" t="s">
        <v>240</v>
      </c>
      <c r="N6" s="96" t="s">
        <v>241</v>
      </c>
      <c r="O6" s="96" t="s">
        <v>238</v>
      </c>
      <c r="P6" s="96" t="s">
        <v>299</v>
      </c>
      <c r="Q6" s="96" t="s">
        <v>300</v>
      </c>
    </row>
    <row r="7" spans="1:28" x14ac:dyDescent="0.25">
      <c r="A7" s="37"/>
      <c r="B7" s="37"/>
      <c r="C7" s="38"/>
      <c r="D7" s="38"/>
      <c r="E7" s="38"/>
      <c r="F7" s="38"/>
      <c r="G7" s="38"/>
      <c r="H7" s="38"/>
      <c r="I7" s="38"/>
      <c r="J7" s="38"/>
      <c r="K7" s="38"/>
      <c r="L7" s="38"/>
      <c r="M7" s="38"/>
      <c r="N7" s="38"/>
      <c r="O7" s="39"/>
      <c r="P7" s="39"/>
      <c r="Q7" s="39"/>
    </row>
    <row r="8" spans="1:28" s="42" customFormat="1" x14ac:dyDescent="0.25">
      <c r="A8" s="40" t="s">
        <v>15</v>
      </c>
      <c r="B8" s="40"/>
      <c r="C8" s="41">
        <f t="shared" ref="C8:N8" si="0">+C10+C48</f>
        <v>887558373.90944982</v>
      </c>
      <c r="D8" s="41">
        <f t="shared" si="0"/>
        <v>1145691898.6007302</v>
      </c>
      <c r="E8" s="41">
        <f t="shared" si="0"/>
        <v>1080032893.2195101</v>
      </c>
      <c r="F8" s="41">
        <f t="shared" si="0"/>
        <v>3113283165.7296906</v>
      </c>
      <c r="G8" s="41">
        <f t="shared" si="0"/>
        <v>880009119.40199995</v>
      </c>
      <c r="H8" s="41">
        <f t="shared" si="0"/>
        <v>1129020720.01858</v>
      </c>
      <c r="I8" s="41">
        <f t="shared" si="0"/>
        <v>1052107548.18961</v>
      </c>
      <c r="J8" s="41">
        <f t="shared" si="0"/>
        <v>3061137387.6101899</v>
      </c>
      <c r="K8" s="41">
        <f t="shared" si="0"/>
        <v>7549254.5074499873</v>
      </c>
      <c r="L8" s="41">
        <f t="shared" si="0"/>
        <v>16671178.582150089</v>
      </c>
      <c r="M8" s="41">
        <f t="shared" si="0"/>
        <v>27925345.029900093</v>
      </c>
      <c r="N8" s="41">
        <f t="shared" si="0"/>
        <v>52145778.11950016</v>
      </c>
      <c r="O8" s="54">
        <f>+G8/C8*100</f>
        <v>99.149435718329443</v>
      </c>
      <c r="P8" s="54">
        <f>((G8+H8)/(C8+D8))*100</f>
        <v>98.80878249878711</v>
      </c>
      <c r="Q8" s="54">
        <f>+J8/F8*100</f>
        <v>98.325055083536583</v>
      </c>
      <c r="S8" s="42" t="b">
        <f>+C8='[1]NCA RELEASES (2)'!F89</f>
        <v>1</v>
      </c>
      <c r="T8" s="42" t="b">
        <f>+D8='[1]NCA RELEASES (2)'!J89</f>
        <v>1</v>
      </c>
      <c r="U8" s="42" t="b">
        <f>+E8='[1]NCA RELEASES (2)'!N89</f>
        <v>1</v>
      </c>
      <c r="V8" s="42" t="b">
        <f>+F8='[1]NCA RELEASES (2)'!M46</f>
        <v>1</v>
      </c>
      <c r="W8" s="42" t="b">
        <f>+G8='[1]all(net trust &amp;WF) (2)'!F89</f>
        <v>1</v>
      </c>
      <c r="X8" s="42" t="b">
        <f>+H8='[1]all(net trust &amp;WF) (2)'!J89</f>
        <v>1</v>
      </c>
      <c r="Y8" s="42" t="b">
        <f>+I8='[1]all(net trust &amp;WF) (2)'!N89</f>
        <v>1</v>
      </c>
      <c r="Z8" s="42" t="b">
        <f>+J8='[1]all(net trust &amp;WF) (2)'!M46</f>
        <v>1</v>
      </c>
    </row>
    <row r="9" spans="1:28" x14ac:dyDescent="0.25">
      <c r="C9" s="38"/>
      <c r="D9" s="38"/>
      <c r="E9" s="38"/>
      <c r="F9" s="38"/>
      <c r="G9" s="38"/>
      <c r="H9" s="38"/>
      <c r="I9" s="38"/>
      <c r="J9" s="38"/>
      <c r="K9" s="38"/>
      <c r="L9" s="38"/>
      <c r="M9" s="38"/>
      <c r="N9" s="38"/>
      <c r="O9" s="55"/>
      <c r="P9" s="55"/>
      <c r="Q9" s="55"/>
    </row>
    <row r="10" spans="1:28" ht="15" x14ac:dyDescent="0.4">
      <c r="A10" s="35" t="s">
        <v>242</v>
      </c>
      <c r="C10" s="43">
        <f t="shared" ref="C10:N10" si="1">SUM(C12:C46)</f>
        <v>590780648.27744985</v>
      </c>
      <c r="D10" s="43">
        <f t="shared" si="1"/>
        <v>824629452.41773021</v>
      </c>
      <c r="E10" s="43">
        <f t="shared" si="1"/>
        <v>732611548.47250998</v>
      </c>
      <c r="F10" s="43">
        <f t="shared" si="1"/>
        <v>2148021649.1676903</v>
      </c>
      <c r="G10" s="43">
        <f t="shared" si="1"/>
        <v>583331435.03140986</v>
      </c>
      <c r="H10" s="43">
        <f t="shared" si="1"/>
        <v>808153088.31900012</v>
      </c>
      <c r="I10" s="43">
        <f t="shared" si="1"/>
        <v>704904315.31470001</v>
      </c>
      <c r="J10" s="43">
        <f t="shared" si="1"/>
        <v>2096388838.6651099</v>
      </c>
      <c r="K10" s="43">
        <f t="shared" si="1"/>
        <v>7449213.246040008</v>
      </c>
      <c r="L10" s="43">
        <f t="shared" si="1"/>
        <v>16476364.098730007</v>
      </c>
      <c r="M10" s="43">
        <f t="shared" si="1"/>
        <v>27707233.157809947</v>
      </c>
      <c r="N10" s="43">
        <f t="shared" si="1"/>
        <v>51632810.502579957</v>
      </c>
      <c r="O10" s="55">
        <f>+G10/C10*100</f>
        <v>98.73908983515966</v>
      </c>
      <c r="P10" s="55">
        <f>((G10+H10)/(C10+D10))*100</f>
        <v>98.309636385029407</v>
      </c>
      <c r="Q10" s="55">
        <f>+J10/F10*100</f>
        <v>97.596262099006907</v>
      </c>
    </row>
    <row r="11" spans="1:28" x14ac:dyDescent="0.25">
      <c r="C11" s="38"/>
      <c r="D11" s="38"/>
      <c r="E11" s="38"/>
      <c r="F11" s="38"/>
      <c r="G11" s="38"/>
      <c r="H11" s="38"/>
      <c r="I11" s="38"/>
      <c r="J11" s="38"/>
      <c r="K11" s="38"/>
      <c r="L11" s="38"/>
      <c r="M11" s="38"/>
      <c r="N11" s="38"/>
      <c r="O11" s="55"/>
      <c r="P11" s="55"/>
      <c r="Q11" s="55"/>
    </row>
    <row r="12" spans="1:28" x14ac:dyDescent="0.25">
      <c r="B12" s="44" t="s">
        <v>243</v>
      </c>
      <c r="C12" s="38">
        <f>+'[1]NCA RELEASES (2)'!F51</f>
        <v>5030858</v>
      </c>
      <c r="D12" s="38">
        <f>+'[1]NCA RELEASES (2)'!J51</f>
        <v>8325424</v>
      </c>
      <c r="E12" s="38">
        <f>+'[1]NCA RELEASES (2)'!N51</f>
        <v>7624064</v>
      </c>
      <c r="F12" s="38">
        <f t="shared" ref="F12:F46" si="2">SUM(C12:E12)</f>
        <v>20980346</v>
      </c>
      <c r="G12" s="38">
        <f>+'[1]all(net trust &amp;WF) (2)'!F51</f>
        <v>4995871.0977300005</v>
      </c>
      <c r="H12" s="38">
        <f>+'[1]all(net trust &amp;WF) (2)'!J51</f>
        <v>8050099.3544699987</v>
      </c>
      <c r="I12" s="38">
        <f>+'[1]all(net trust &amp;WF) (2)'!N51</f>
        <v>7232133.6714599989</v>
      </c>
      <c r="J12" s="38">
        <f t="shared" ref="J12:J46" si="3">SUM(G12:I12)</f>
        <v>20278104.123659998</v>
      </c>
      <c r="K12" s="38">
        <f t="shared" ref="K12:M46" si="4">+C12-G12</f>
        <v>34986.902269999497</v>
      </c>
      <c r="L12" s="38">
        <f t="shared" si="4"/>
        <v>275324.64553000126</v>
      </c>
      <c r="M12" s="38">
        <f t="shared" si="4"/>
        <v>391930.32854000106</v>
      </c>
      <c r="N12" s="38">
        <f t="shared" ref="N12:N46" si="5">SUM(K12:M12)</f>
        <v>702241.87634000182</v>
      </c>
      <c r="O12" s="55">
        <f t="shared" ref="O12:O46" si="6">+G12/C12*100</f>
        <v>99.304553969322939</v>
      </c>
      <c r="P12" s="55">
        <f t="shared" ref="P12:P46" si="7">((G12+H12)/(C12+D12))*100</f>
        <v>97.676662204346982</v>
      </c>
      <c r="Q12" s="55">
        <f t="shared" ref="Q12:Q46" si="8">+J12/F12*100</f>
        <v>96.652858459340933</v>
      </c>
      <c r="S12" s="36" t="b">
        <f>+C12='[1]NCA RELEASES (2)'!F51</f>
        <v>1</v>
      </c>
      <c r="T12" s="36" t="b">
        <f>+D12='[1]NCA RELEASES (2)'!J51</f>
        <v>1</v>
      </c>
      <c r="U12" s="36" t="b">
        <f>+E12='[1]NCA RELEASES (2)'!N51</f>
        <v>1</v>
      </c>
      <c r="V12" s="36" t="b">
        <f>+F12='[1]NCA RELEASES (2)'!M8</f>
        <v>1</v>
      </c>
      <c r="W12" s="36" t="b">
        <f>+G12='[1]all(net trust &amp;WF) (2)'!F51</f>
        <v>1</v>
      </c>
      <c r="X12" s="36" t="b">
        <f>+H12='[1]all(net trust &amp;WF) (2)'!J51</f>
        <v>1</v>
      </c>
      <c r="Y12" s="36" t="b">
        <f>+I12='[1]all(net trust &amp;WF) (2)'!N51</f>
        <v>1</v>
      </c>
      <c r="Z12" s="36" t="b">
        <f>+J12='[1]all(net trust &amp;WF) (2)'!M8</f>
        <v>1</v>
      </c>
      <c r="AB12" s="44"/>
    </row>
    <row r="13" spans="1:28" x14ac:dyDescent="0.25">
      <c r="B13" s="44" t="s">
        <v>244</v>
      </c>
      <c r="C13" s="38">
        <f>+'[1]NCA RELEASES (2)'!F52</f>
        <v>1807279</v>
      </c>
      <c r="D13" s="38">
        <f>+'[1]NCA RELEASES (2)'!J52</f>
        <v>2008729.0040000002</v>
      </c>
      <c r="E13" s="38">
        <f>+'[1]NCA RELEASES (2)'!N52</f>
        <v>1756077.9939999995</v>
      </c>
      <c r="F13" s="38">
        <f t="shared" si="2"/>
        <v>5572085.9979999997</v>
      </c>
      <c r="G13" s="38">
        <f>+'[1]all(net trust &amp;WF) (2)'!F52</f>
        <v>1807143.8925800002</v>
      </c>
      <c r="H13" s="38">
        <f>+'[1]all(net trust &amp;WF) (2)'!J52</f>
        <v>1688709.4714899999</v>
      </c>
      <c r="I13" s="38">
        <f>+'[1]all(net trust &amp;WF) (2)'!N52</f>
        <v>562958.66775999963</v>
      </c>
      <c r="J13" s="38">
        <f t="shared" si="3"/>
        <v>4058812.0318299998</v>
      </c>
      <c r="K13" s="38">
        <f t="shared" si="4"/>
        <v>135.107419999782</v>
      </c>
      <c r="L13" s="38">
        <f t="shared" si="4"/>
        <v>320019.53251000028</v>
      </c>
      <c r="M13" s="38">
        <f t="shared" si="4"/>
        <v>1193119.3262399998</v>
      </c>
      <c r="N13" s="38">
        <f t="shared" si="5"/>
        <v>1513273.9661699999</v>
      </c>
      <c r="O13" s="55">
        <f t="shared" si="6"/>
        <v>99.992524263270937</v>
      </c>
      <c r="P13" s="55">
        <f t="shared" si="7"/>
        <v>91.610220953561708</v>
      </c>
      <c r="Q13" s="55">
        <f t="shared" si="8"/>
        <v>72.841877050835862</v>
      </c>
      <c r="S13" s="36" t="b">
        <f>+C13='[1]NCA RELEASES (2)'!F52</f>
        <v>1</v>
      </c>
      <c r="T13" s="36" t="b">
        <f>+D13='[1]NCA RELEASES (2)'!J52</f>
        <v>1</v>
      </c>
      <c r="U13" s="36" t="b">
        <f>+E13='[1]NCA RELEASES (2)'!N52</f>
        <v>1</v>
      </c>
      <c r="V13" s="36" t="b">
        <f>+F13='[1]NCA RELEASES (2)'!M9</f>
        <v>1</v>
      </c>
      <c r="W13" s="36" t="b">
        <f>+G13='[1]all(net trust &amp;WF) (2)'!F52</f>
        <v>1</v>
      </c>
      <c r="X13" s="36" t="b">
        <f>+H13='[1]all(net trust &amp;WF) (2)'!J52</f>
        <v>1</v>
      </c>
      <c r="Y13" s="36" t="b">
        <f>+I13='[1]all(net trust &amp;WF) (2)'!N52</f>
        <v>1</v>
      </c>
      <c r="Z13" s="36" t="b">
        <f>+J13='[1]all(net trust &amp;WF) (2)'!M9</f>
        <v>1</v>
      </c>
      <c r="AB13" s="44"/>
    </row>
    <row r="14" spans="1:28" x14ac:dyDescent="0.25">
      <c r="B14" s="44" t="s">
        <v>245</v>
      </c>
      <c r="C14" s="38">
        <f>+'[1]NCA RELEASES (2)'!F53</f>
        <v>176539.70600000001</v>
      </c>
      <c r="D14" s="38">
        <f>+'[1]NCA RELEASES (2)'!J53</f>
        <v>198815.636</v>
      </c>
      <c r="E14" s="38">
        <f>+'[1]NCA RELEASES (2)'!N53</f>
        <v>188385.99999999994</v>
      </c>
      <c r="F14" s="38">
        <f t="shared" si="2"/>
        <v>563741.34199999995</v>
      </c>
      <c r="G14" s="38">
        <f>+'[1]all(net trust &amp;WF) (2)'!F53</f>
        <v>176505.86255000002</v>
      </c>
      <c r="H14" s="38">
        <f>+'[1]all(net trust &amp;WF) (2)'!J53</f>
        <v>198805.81273000001</v>
      </c>
      <c r="I14" s="38">
        <f>+'[1]all(net trust &amp;WF) (2)'!N53</f>
        <v>177398.40820999997</v>
      </c>
      <c r="J14" s="38">
        <f t="shared" si="3"/>
        <v>552710.08348999999</v>
      </c>
      <c r="K14" s="38">
        <f t="shared" si="4"/>
        <v>33.843449999985751</v>
      </c>
      <c r="L14" s="38">
        <f t="shared" si="4"/>
        <v>9.8232699999934994</v>
      </c>
      <c r="M14" s="38">
        <f t="shared" si="4"/>
        <v>10987.591789999977</v>
      </c>
      <c r="N14" s="38">
        <f t="shared" si="5"/>
        <v>11031.258509999956</v>
      </c>
      <c r="O14" s="55">
        <f t="shared" si="6"/>
        <v>99.980829553437687</v>
      </c>
      <c r="P14" s="55">
        <f t="shared" si="7"/>
        <v>99.988366564928228</v>
      </c>
      <c r="Q14" s="55">
        <f t="shared" si="8"/>
        <v>98.043205688824585</v>
      </c>
      <c r="S14" s="36" t="b">
        <f>+C14='[1]NCA RELEASES (2)'!F53</f>
        <v>1</v>
      </c>
      <c r="T14" s="36" t="b">
        <f>+D14='[1]NCA RELEASES (2)'!J53</f>
        <v>1</v>
      </c>
      <c r="U14" s="36" t="b">
        <f>+E14='[1]NCA RELEASES (2)'!N53</f>
        <v>1</v>
      </c>
      <c r="V14" s="36" t="b">
        <f>+F14='[1]NCA RELEASES (2)'!M10</f>
        <v>1</v>
      </c>
      <c r="W14" s="36" t="b">
        <f>+G14='[1]all(net trust &amp;WF) (2)'!F53</f>
        <v>1</v>
      </c>
      <c r="X14" s="36" t="b">
        <f>+H14='[1]all(net trust &amp;WF) (2)'!J53</f>
        <v>1</v>
      </c>
      <c r="Y14" s="36" t="b">
        <f>+I14='[1]all(net trust &amp;WF) (2)'!N53</f>
        <v>1</v>
      </c>
      <c r="Z14" s="36" t="b">
        <f>+J14='[1]all(net trust &amp;WF) (2)'!M10</f>
        <v>1</v>
      </c>
      <c r="AB14" s="44"/>
    </row>
    <row r="15" spans="1:28" x14ac:dyDescent="0.25">
      <c r="B15" s="44" t="s">
        <v>246</v>
      </c>
      <c r="C15" s="38">
        <f>+'[1]NCA RELEASES (2)'!F54</f>
        <v>1690715</v>
      </c>
      <c r="D15" s="38">
        <f>+'[1]NCA RELEASES (2)'!J54</f>
        <v>2298386.0830000001</v>
      </c>
      <c r="E15" s="38">
        <f>+'[1]NCA RELEASES (2)'!N54</f>
        <v>2284675.3465699996</v>
      </c>
      <c r="F15" s="38">
        <f t="shared" si="2"/>
        <v>6273776.4295699997</v>
      </c>
      <c r="G15" s="38">
        <f>+'[1]all(net trust &amp;WF) (2)'!F54</f>
        <v>1673937.0848700001</v>
      </c>
      <c r="H15" s="38">
        <f>+'[1]all(net trust &amp;WF) (2)'!J54</f>
        <v>2294795.4997699996</v>
      </c>
      <c r="I15" s="38">
        <f>+'[1]all(net trust &amp;WF) (2)'!N54</f>
        <v>2195671.0395400003</v>
      </c>
      <c r="J15" s="38">
        <f t="shared" si="3"/>
        <v>6164403.6241800003</v>
      </c>
      <c r="K15" s="38">
        <f t="shared" si="4"/>
        <v>16777.915129999863</v>
      </c>
      <c r="L15" s="38">
        <f t="shared" si="4"/>
        <v>3590.5832300004549</v>
      </c>
      <c r="M15" s="38">
        <f t="shared" si="4"/>
        <v>89004.307029999327</v>
      </c>
      <c r="N15" s="38">
        <f t="shared" si="5"/>
        <v>109372.80538999964</v>
      </c>
      <c r="O15" s="55">
        <f t="shared" si="6"/>
        <v>99.007643799812513</v>
      </c>
      <c r="P15" s="55">
        <f t="shared" si="7"/>
        <v>99.489396284120176</v>
      </c>
      <c r="Q15" s="55">
        <f t="shared" si="8"/>
        <v>98.256667150673465</v>
      </c>
      <c r="S15" s="36" t="b">
        <f>+C15='[1]NCA RELEASES (2)'!F54</f>
        <v>1</v>
      </c>
      <c r="T15" s="36" t="b">
        <f>+D15='[1]NCA RELEASES (2)'!J54</f>
        <v>1</v>
      </c>
      <c r="U15" s="36" t="b">
        <f>+E15='[1]NCA RELEASES (2)'!N54</f>
        <v>1</v>
      </c>
      <c r="V15" s="36" t="b">
        <f>+F15='[1]NCA RELEASES (2)'!M11</f>
        <v>1</v>
      </c>
      <c r="W15" s="36" t="b">
        <f>+G15='[1]all(net trust &amp;WF) (2)'!F54</f>
        <v>1</v>
      </c>
      <c r="X15" s="36" t="b">
        <f>+H15='[1]all(net trust &amp;WF) (2)'!J54</f>
        <v>1</v>
      </c>
      <c r="Y15" s="36" t="b">
        <f>+I15='[1]all(net trust &amp;WF) (2)'!N54</f>
        <v>1</v>
      </c>
      <c r="Z15" s="36" t="b">
        <f>+J15='[1]all(net trust &amp;WF) (2)'!M11</f>
        <v>1</v>
      </c>
      <c r="AB15" s="44"/>
    </row>
    <row r="16" spans="1:28" x14ac:dyDescent="0.25">
      <c r="B16" s="44" t="s">
        <v>247</v>
      </c>
      <c r="C16" s="38">
        <f>+'[1]NCA RELEASES (2)'!F55</f>
        <v>8909559.2652099989</v>
      </c>
      <c r="D16" s="38">
        <f>+'[1]NCA RELEASES (2)'!J55</f>
        <v>16187648.793489996</v>
      </c>
      <c r="E16" s="38">
        <f>+'[1]NCA RELEASES (2)'!N55</f>
        <v>22345369.346000001</v>
      </c>
      <c r="F16" s="38">
        <f t="shared" si="2"/>
        <v>47442577.404699996</v>
      </c>
      <c r="G16" s="38">
        <f>+'[1]all(net trust &amp;WF) (2)'!F55</f>
        <v>8792479.6000100002</v>
      </c>
      <c r="H16" s="38">
        <f>+'[1]all(net trust &amp;WF) (2)'!J55</f>
        <v>15650499.639580004</v>
      </c>
      <c r="I16" s="38">
        <f>+'[1]all(net trust &amp;WF) (2)'!N55</f>
        <v>20852121.471750006</v>
      </c>
      <c r="J16" s="38">
        <f t="shared" si="3"/>
        <v>45295100.71134001</v>
      </c>
      <c r="K16" s="38">
        <f t="shared" si="4"/>
        <v>117079.66519999877</v>
      </c>
      <c r="L16" s="38">
        <f t="shared" si="4"/>
        <v>537149.15390999243</v>
      </c>
      <c r="M16" s="38">
        <f t="shared" si="4"/>
        <v>1493247.8742499948</v>
      </c>
      <c r="N16" s="38">
        <f t="shared" si="5"/>
        <v>2147476.6933599859</v>
      </c>
      <c r="O16" s="55">
        <f t="shared" si="6"/>
        <v>98.685909575155179</v>
      </c>
      <c r="P16" s="55">
        <f t="shared" si="7"/>
        <v>97.393220721684216</v>
      </c>
      <c r="Q16" s="55">
        <f t="shared" si="8"/>
        <v>95.473524393412816</v>
      </c>
      <c r="S16" s="36" t="b">
        <f>+C16='[1]NCA RELEASES (2)'!F55</f>
        <v>1</v>
      </c>
      <c r="T16" s="36" t="b">
        <f>+D16='[1]NCA RELEASES (2)'!J55</f>
        <v>1</v>
      </c>
      <c r="U16" s="36" t="b">
        <f>+E16='[1]NCA RELEASES (2)'!N55</f>
        <v>1</v>
      </c>
      <c r="V16" s="36" t="b">
        <f>+F16='[1]NCA RELEASES (2)'!M12</f>
        <v>1</v>
      </c>
      <c r="W16" s="36" t="b">
        <f>+G16='[1]all(net trust &amp;WF) (2)'!F55</f>
        <v>1</v>
      </c>
      <c r="X16" s="36" t="b">
        <f>+H16='[1]all(net trust &amp;WF) (2)'!J55</f>
        <v>1</v>
      </c>
      <c r="Y16" s="36" t="b">
        <f>+I16='[1]all(net trust &amp;WF) (2)'!N55</f>
        <v>1</v>
      </c>
      <c r="Z16" s="36" t="b">
        <f>+J16='[1]all(net trust &amp;WF) (2)'!M12</f>
        <v>1</v>
      </c>
      <c r="AB16" s="44"/>
    </row>
    <row r="17" spans="2:28" x14ac:dyDescent="0.25">
      <c r="B17" s="44" t="s">
        <v>291</v>
      </c>
      <c r="C17" s="38">
        <f>+'[1]NCA RELEASES (2)'!F56</f>
        <v>406796</v>
      </c>
      <c r="D17" s="38">
        <f>+'[1]NCA RELEASES (2)'!J56</f>
        <v>444752.73600000003</v>
      </c>
      <c r="E17" s="38">
        <f>+'[1]NCA RELEASES (2)'!N56</f>
        <v>561806.66599999974</v>
      </c>
      <c r="F17" s="38">
        <f t="shared" si="2"/>
        <v>1413355.4019999998</v>
      </c>
      <c r="G17" s="38">
        <f>+'[1]all(net trust &amp;WF) (2)'!F56</f>
        <v>312553.75185</v>
      </c>
      <c r="H17" s="38">
        <f>+'[1]all(net trust &amp;WF) (2)'!J56</f>
        <v>423202.21724999999</v>
      </c>
      <c r="I17" s="38">
        <f>+'[1]all(net trust &amp;WF) (2)'!N56</f>
        <v>490725.83412000013</v>
      </c>
      <c r="J17" s="38">
        <f t="shared" si="3"/>
        <v>1226481.8032200001</v>
      </c>
      <c r="K17" s="38">
        <f t="shared" si="4"/>
        <v>94242.248149999999</v>
      </c>
      <c r="L17" s="38">
        <f t="shared" si="4"/>
        <v>21550.518750000047</v>
      </c>
      <c r="M17" s="38">
        <f t="shared" si="4"/>
        <v>71080.831879999605</v>
      </c>
      <c r="N17" s="38">
        <f t="shared" si="5"/>
        <v>186873.59877999965</v>
      </c>
      <c r="O17" s="55">
        <f t="shared" si="6"/>
        <v>76.833044535836152</v>
      </c>
      <c r="P17" s="55">
        <f t="shared" si="7"/>
        <v>86.402097495450917</v>
      </c>
      <c r="Q17" s="55">
        <f t="shared" si="8"/>
        <v>86.778017863337126</v>
      </c>
      <c r="S17" s="36" t="b">
        <f>+C17='[1]NCA RELEASES (2)'!F56</f>
        <v>1</v>
      </c>
      <c r="T17" s="36" t="b">
        <f>+D17='[1]NCA RELEASES (2)'!J56</f>
        <v>1</v>
      </c>
      <c r="U17" s="36" t="b">
        <f>+E17='[1]NCA RELEASES (2)'!N56</f>
        <v>1</v>
      </c>
      <c r="V17" s="36" t="b">
        <f>+F17='[1]NCA RELEASES (2)'!M13</f>
        <v>1</v>
      </c>
      <c r="W17" s="36" t="b">
        <f>+G17='[1]all(net trust &amp;WF) (2)'!F56</f>
        <v>1</v>
      </c>
      <c r="X17" s="36" t="b">
        <f>+H17='[1]all(net trust &amp;WF) (2)'!J56</f>
        <v>1</v>
      </c>
      <c r="Y17" s="36" t="b">
        <f>+I17='[1]all(net trust &amp;WF) (2)'!N56</f>
        <v>1</v>
      </c>
      <c r="Z17" s="36" t="b">
        <f>+J17='[1]all(net trust &amp;WF) (2)'!M13</f>
        <v>1</v>
      </c>
      <c r="AB17" s="44"/>
    </row>
    <row r="18" spans="2:28" x14ac:dyDescent="0.25">
      <c r="B18" s="44" t="s">
        <v>248</v>
      </c>
      <c r="C18" s="38">
        <f>+'[1]NCA RELEASES (2)'!F57</f>
        <v>141046033.67899999</v>
      </c>
      <c r="D18" s="38">
        <f>+'[1]NCA RELEASES (2)'!J57</f>
        <v>167925821.99000004</v>
      </c>
      <c r="E18" s="38">
        <f>+'[1]NCA RELEASES (2)'!N57</f>
        <v>131160548.27399999</v>
      </c>
      <c r="F18" s="38">
        <f t="shared" si="2"/>
        <v>440132403.94300002</v>
      </c>
      <c r="G18" s="38">
        <f>+'[1]all(net trust &amp;WF) (2)'!F57</f>
        <v>140517375.05978996</v>
      </c>
      <c r="H18" s="38">
        <f>+'[1]all(net trust &amp;WF) (2)'!J57</f>
        <v>167179171.53670001</v>
      </c>
      <c r="I18" s="38">
        <f>+'[1]all(net trust &amp;WF) (2)'!N57</f>
        <v>126162575.78827</v>
      </c>
      <c r="J18" s="38">
        <f t="shared" si="3"/>
        <v>433859122.38475996</v>
      </c>
      <c r="K18" s="38">
        <f t="shared" si="4"/>
        <v>528658.61921003461</v>
      </c>
      <c r="L18" s="38">
        <f t="shared" si="4"/>
        <v>746650.45330002904</v>
      </c>
      <c r="M18" s="38">
        <f t="shared" si="4"/>
        <v>4997972.4857299924</v>
      </c>
      <c r="N18" s="38">
        <f t="shared" si="5"/>
        <v>6273281.558240056</v>
      </c>
      <c r="O18" s="55">
        <f t="shared" si="6"/>
        <v>99.625187177958381</v>
      </c>
      <c r="P18" s="55">
        <f t="shared" si="7"/>
        <v>99.587241022406815</v>
      </c>
      <c r="Q18" s="55">
        <f t="shared" si="8"/>
        <v>98.574683094896031</v>
      </c>
      <c r="S18" s="36" t="b">
        <f>+C18='[1]NCA RELEASES (2)'!F57</f>
        <v>1</v>
      </c>
      <c r="T18" s="36" t="b">
        <f>+D18='[1]NCA RELEASES (2)'!J57</f>
        <v>1</v>
      </c>
      <c r="U18" s="36" t="b">
        <f>+E18='[1]NCA RELEASES (2)'!N57</f>
        <v>1</v>
      </c>
      <c r="V18" s="36" t="b">
        <f>+F18='[1]NCA RELEASES (2)'!M14</f>
        <v>1</v>
      </c>
      <c r="W18" s="36" t="b">
        <f>+G18='[1]all(net trust &amp;WF) (2)'!F57</f>
        <v>1</v>
      </c>
      <c r="X18" s="36" t="b">
        <f>+H18='[1]all(net trust &amp;WF) (2)'!J57</f>
        <v>1</v>
      </c>
      <c r="Y18" s="36" t="b">
        <f>+I18='[1]all(net trust &amp;WF) (2)'!N57</f>
        <v>1</v>
      </c>
      <c r="Z18" s="36" t="b">
        <f>+J18='[1]all(net trust &amp;WF) (2)'!M14</f>
        <v>1</v>
      </c>
      <c r="AB18" s="44"/>
    </row>
    <row r="19" spans="2:28" x14ac:dyDescent="0.25">
      <c r="B19" s="44" t="s">
        <v>249</v>
      </c>
      <c r="C19" s="38">
        <f>+'[1]NCA RELEASES (2)'!F58</f>
        <v>15237086.561000001</v>
      </c>
      <c r="D19" s="38">
        <f>+'[1]NCA RELEASES (2)'!J58</f>
        <v>24011692.929999996</v>
      </c>
      <c r="E19" s="38">
        <f>+'[1]NCA RELEASES (2)'!N58</f>
        <v>21434925.745000005</v>
      </c>
      <c r="F19" s="38">
        <f t="shared" si="2"/>
        <v>60683705.236000001</v>
      </c>
      <c r="G19" s="38">
        <f>+'[1]all(net trust &amp;WF) (2)'!F58</f>
        <v>15123986.472009998</v>
      </c>
      <c r="H19" s="38">
        <f>+'[1]all(net trust &amp;WF) (2)'!J58</f>
        <v>23817190.088440005</v>
      </c>
      <c r="I19" s="38">
        <f>+'[1]all(net trust &amp;WF) (2)'!N58</f>
        <v>21009078.086459994</v>
      </c>
      <c r="J19" s="38">
        <f t="shared" si="3"/>
        <v>59950254.646909997</v>
      </c>
      <c r="K19" s="38">
        <f t="shared" si="4"/>
        <v>113100.08899000287</v>
      </c>
      <c r="L19" s="38">
        <f t="shared" si="4"/>
        <v>194502.84155999124</v>
      </c>
      <c r="M19" s="38">
        <f t="shared" si="4"/>
        <v>425847.65854001045</v>
      </c>
      <c r="N19" s="38">
        <f t="shared" si="5"/>
        <v>733450.58909000456</v>
      </c>
      <c r="O19" s="55">
        <f t="shared" si="6"/>
        <v>99.25773153196171</v>
      </c>
      <c r="P19" s="55">
        <f t="shared" si="7"/>
        <v>99.216273895547431</v>
      </c>
      <c r="Q19" s="55">
        <f t="shared" si="8"/>
        <v>98.791354967140521</v>
      </c>
      <c r="S19" s="36" t="b">
        <f>+C19='[1]NCA RELEASES (2)'!F58</f>
        <v>1</v>
      </c>
      <c r="T19" s="36" t="b">
        <f>+D19='[1]NCA RELEASES (2)'!J58</f>
        <v>1</v>
      </c>
      <c r="U19" s="36" t="b">
        <f>+E19='[1]NCA RELEASES (2)'!N58</f>
        <v>1</v>
      </c>
      <c r="V19" s="36" t="b">
        <f>+F19='[1]NCA RELEASES (2)'!M15</f>
        <v>1</v>
      </c>
      <c r="W19" s="36" t="b">
        <f>+G19='[1]all(net trust &amp;WF) (2)'!F58</f>
        <v>1</v>
      </c>
      <c r="X19" s="36" t="b">
        <f>+H19='[1]all(net trust &amp;WF) (2)'!J58</f>
        <v>1</v>
      </c>
      <c r="Y19" s="36" t="b">
        <f>+I19='[1]all(net trust &amp;WF) (2)'!N58</f>
        <v>1</v>
      </c>
      <c r="Z19" s="36" t="b">
        <f>+J19='[1]all(net trust &amp;WF) (2)'!M15</f>
        <v>1</v>
      </c>
      <c r="AB19" s="44"/>
    </row>
    <row r="20" spans="2:28" x14ac:dyDescent="0.25">
      <c r="B20" s="44" t="s">
        <v>250</v>
      </c>
      <c r="C20" s="38">
        <f>+'[1]NCA RELEASES (2)'!F59</f>
        <v>254514</v>
      </c>
      <c r="D20" s="38">
        <f>+'[1]NCA RELEASES (2)'!J59</f>
        <v>808217.71099999989</v>
      </c>
      <c r="E20" s="38">
        <f>+'[1]NCA RELEASES (2)'!N59</f>
        <v>482700.31300000008</v>
      </c>
      <c r="F20" s="38">
        <f t="shared" si="2"/>
        <v>1545432.024</v>
      </c>
      <c r="G20" s="38">
        <f>+'[1]all(net trust &amp;WF) (2)'!F59</f>
        <v>254489.34449000002</v>
      </c>
      <c r="H20" s="38">
        <f>+'[1]all(net trust &amp;WF) (2)'!J59</f>
        <v>800055.83493999997</v>
      </c>
      <c r="I20" s="38">
        <f>+'[1]all(net trust &amp;WF) (2)'!N59</f>
        <v>404302.61729999981</v>
      </c>
      <c r="J20" s="38">
        <f t="shared" si="3"/>
        <v>1458847.7967299998</v>
      </c>
      <c r="K20" s="38">
        <f t="shared" si="4"/>
        <v>24.655509999982314</v>
      </c>
      <c r="L20" s="38">
        <f t="shared" si="4"/>
        <v>8161.8760599999223</v>
      </c>
      <c r="M20" s="38">
        <f t="shared" si="4"/>
        <v>78397.695700000273</v>
      </c>
      <c r="N20" s="38">
        <f t="shared" si="5"/>
        <v>86584.227270000178</v>
      </c>
      <c r="O20" s="55">
        <f t="shared" si="6"/>
        <v>99.990312709713422</v>
      </c>
      <c r="P20" s="55">
        <f t="shared" si="7"/>
        <v>99.229670905152858</v>
      </c>
      <c r="Q20" s="55">
        <f t="shared" si="8"/>
        <v>94.397409531743975</v>
      </c>
      <c r="S20" s="36" t="b">
        <f>+C20='[1]NCA RELEASES (2)'!F59</f>
        <v>1</v>
      </c>
      <c r="T20" s="36" t="b">
        <f>+D20='[1]NCA RELEASES (2)'!J59</f>
        <v>1</v>
      </c>
      <c r="U20" s="36" t="b">
        <f>+E20='[1]NCA RELEASES (2)'!N59</f>
        <v>1</v>
      </c>
      <c r="V20" s="36" t="b">
        <f>+F20='[1]NCA RELEASES (2)'!M16</f>
        <v>1</v>
      </c>
      <c r="W20" s="36" t="b">
        <f>+G20='[1]all(net trust &amp;WF) (2)'!F59</f>
        <v>1</v>
      </c>
      <c r="X20" s="36" t="b">
        <f>+H20='[1]all(net trust &amp;WF) (2)'!J59</f>
        <v>1</v>
      </c>
      <c r="Y20" s="36" t="b">
        <f>+I20='[1]all(net trust &amp;WF) (2)'!N59</f>
        <v>1</v>
      </c>
      <c r="Z20" s="36" t="b">
        <f>+J20='[1]all(net trust &amp;WF) (2)'!M16</f>
        <v>1</v>
      </c>
      <c r="AB20" s="44"/>
    </row>
    <row r="21" spans="2:28" x14ac:dyDescent="0.25">
      <c r="B21" s="44" t="s">
        <v>251</v>
      </c>
      <c r="C21" s="38">
        <f>+'[1]NCA RELEASES (2)'!F60</f>
        <v>4593846.5010000002</v>
      </c>
      <c r="D21" s="38">
        <f>+'[1]NCA RELEASES (2)'!J60</f>
        <v>7571230.5800000001</v>
      </c>
      <c r="E21" s="38">
        <f>+'[1]NCA RELEASES (2)'!N60</f>
        <v>6140148.3099999987</v>
      </c>
      <c r="F21" s="38">
        <f t="shared" si="2"/>
        <v>18305225.390999999</v>
      </c>
      <c r="G21" s="38">
        <f>+'[1]all(net trust &amp;WF) (2)'!F60</f>
        <v>4582347.8909099996</v>
      </c>
      <c r="H21" s="38">
        <f>+'[1]all(net trust &amp;WF) (2)'!J60</f>
        <v>7447727.031109998</v>
      </c>
      <c r="I21" s="38">
        <f>+'[1]all(net trust &amp;WF) (2)'!N60</f>
        <v>5952771.4837300014</v>
      </c>
      <c r="J21" s="38">
        <f t="shared" si="3"/>
        <v>17982846.405749999</v>
      </c>
      <c r="K21" s="38">
        <f t="shared" si="4"/>
        <v>11498.610090000555</v>
      </c>
      <c r="L21" s="38">
        <f t="shared" si="4"/>
        <v>123503.54889000207</v>
      </c>
      <c r="M21" s="38">
        <f t="shared" si="4"/>
        <v>187376.82626999728</v>
      </c>
      <c r="N21" s="38">
        <f t="shared" si="5"/>
        <v>322378.98524999991</v>
      </c>
      <c r="O21" s="55">
        <f t="shared" si="6"/>
        <v>99.749695378644077</v>
      </c>
      <c r="P21" s="55">
        <f t="shared" si="7"/>
        <v>98.890248223820493</v>
      </c>
      <c r="Q21" s="55">
        <f t="shared" si="8"/>
        <v>98.238869075010129</v>
      </c>
      <c r="S21" s="36" t="b">
        <f>+C21='[1]NCA RELEASES (2)'!F60</f>
        <v>1</v>
      </c>
      <c r="T21" s="36" t="b">
        <f>+D21='[1]NCA RELEASES (2)'!J60</f>
        <v>1</v>
      </c>
      <c r="U21" s="36" t="b">
        <f>+E21='[1]NCA RELEASES (2)'!N60</f>
        <v>1</v>
      </c>
      <c r="V21" s="36" t="b">
        <f>+F21='[1]NCA RELEASES (2)'!M17</f>
        <v>1</v>
      </c>
      <c r="W21" s="36" t="b">
        <f>+G21='[1]all(net trust &amp;WF) (2)'!F60</f>
        <v>1</v>
      </c>
      <c r="X21" s="36" t="b">
        <f>+H21='[1]all(net trust &amp;WF) (2)'!J60</f>
        <v>1</v>
      </c>
      <c r="Y21" s="36" t="b">
        <f>+I21='[1]all(net trust &amp;WF) (2)'!N60</f>
        <v>1</v>
      </c>
      <c r="Z21" s="36" t="b">
        <f>+J21='[1]all(net trust &amp;WF) (2)'!M17</f>
        <v>1</v>
      </c>
      <c r="AB21" s="44"/>
    </row>
    <row r="22" spans="2:28" x14ac:dyDescent="0.25">
      <c r="B22" s="44" t="s">
        <v>252</v>
      </c>
      <c r="C22" s="38">
        <f>+'[1]NCA RELEASES (2)'!F61</f>
        <v>4145711.7547499696</v>
      </c>
      <c r="D22" s="38">
        <f>+'[1]NCA RELEASES (2)'!J61</f>
        <v>5515768.0500200847</v>
      </c>
      <c r="E22" s="38">
        <f>+'[1]NCA RELEASES (2)'!N61</f>
        <v>4928494.4586299863</v>
      </c>
      <c r="F22" s="38">
        <f t="shared" si="2"/>
        <v>14589974.263400041</v>
      </c>
      <c r="G22" s="38">
        <f>+'[1]all(net trust &amp;WF) (2)'!F61</f>
        <v>3839096.6047099871</v>
      </c>
      <c r="H22" s="38">
        <f>+'[1]all(net trust &amp;WF) (2)'!J61</f>
        <v>5248336.8165300991</v>
      </c>
      <c r="I22" s="38">
        <f>+'[1]all(net trust &amp;WF) (2)'!N61</f>
        <v>4359915.0645100046</v>
      </c>
      <c r="J22" s="38">
        <f t="shared" si="3"/>
        <v>13447348.48575009</v>
      </c>
      <c r="K22" s="38">
        <f t="shared" si="4"/>
        <v>306615.15003998252</v>
      </c>
      <c r="L22" s="38">
        <f t="shared" si="4"/>
        <v>267431.23348998558</v>
      </c>
      <c r="M22" s="38">
        <f t="shared" si="4"/>
        <v>568579.39411998168</v>
      </c>
      <c r="N22" s="38">
        <f t="shared" si="5"/>
        <v>1142625.7776499498</v>
      </c>
      <c r="O22" s="55">
        <f t="shared" si="6"/>
        <v>92.604040797369066</v>
      </c>
      <c r="P22" s="55">
        <f t="shared" si="7"/>
        <v>94.058401040733415</v>
      </c>
      <c r="Q22" s="55">
        <f t="shared" si="8"/>
        <v>92.168418140967489</v>
      </c>
      <c r="S22" s="36" t="b">
        <f>+C22='[1]NCA RELEASES (2)'!F61</f>
        <v>1</v>
      </c>
      <c r="T22" s="36" t="b">
        <f>+D22='[1]NCA RELEASES (2)'!J61</f>
        <v>1</v>
      </c>
      <c r="U22" s="36" t="b">
        <f>+E22='[1]NCA RELEASES (2)'!N61</f>
        <v>1</v>
      </c>
      <c r="V22" s="36" t="b">
        <f>+F22='[1]NCA RELEASES (2)'!M18</f>
        <v>1</v>
      </c>
      <c r="W22" s="36" t="b">
        <f>+G22='[1]all(net trust &amp;WF) (2)'!F61</f>
        <v>1</v>
      </c>
      <c r="X22" s="36" t="b">
        <f>+H22='[1]all(net trust &amp;WF) (2)'!J61</f>
        <v>1</v>
      </c>
      <c r="Y22" s="36" t="b">
        <f>+I22='[1]all(net trust &amp;WF) (2)'!N61</f>
        <v>1</v>
      </c>
      <c r="Z22" s="36" t="b">
        <f>+J22='[1]all(net trust &amp;WF) (2)'!M18</f>
        <v>1</v>
      </c>
      <c r="AB22" s="44"/>
    </row>
    <row r="23" spans="2:28" x14ac:dyDescent="0.25">
      <c r="B23" s="44" t="s">
        <v>253</v>
      </c>
      <c r="C23" s="38">
        <f>+'[1]NCA RELEASES (2)'!F62</f>
        <v>4214753.3260000004</v>
      </c>
      <c r="D23" s="38">
        <f>+'[1]NCA RELEASES (2)'!J62</f>
        <v>3729535.0519999992</v>
      </c>
      <c r="E23" s="38">
        <f>+'[1]NCA RELEASES (2)'!N62</f>
        <v>4785070.4670000011</v>
      </c>
      <c r="F23" s="38">
        <f t="shared" si="2"/>
        <v>12729358.845000001</v>
      </c>
      <c r="G23" s="38">
        <f>+'[1]all(net trust &amp;WF) (2)'!F62</f>
        <v>4211066.6774500003</v>
      </c>
      <c r="H23" s="38">
        <f>+'[1]all(net trust &amp;WF) (2)'!J62</f>
        <v>3727440.9100399995</v>
      </c>
      <c r="I23" s="38">
        <f>+'[1]all(net trust &amp;WF) (2)'!N62</f>
        <v>4781959.2129999995</v>
      </c>
      <c r="J23" s="38">
        <f t="shared" si="3"/>
        <v>12720466.800489999</v>
      </c>
      <c r="K23" s="38">
        <f t="shared" si="4"/>
        <v>3686.6485500000417</v>
      </c>
      <c r="L23" s="38">
        <f t="shared" si="4"/>
        <v>2094.141959999688</v>
      </c>
      <c r="M23" s="38">
        <f t="shared" si="4"/>
        <v>3111.254000001587</v>
      </c>
      <c r="N23" s="38">
        <f t="shared" si="5"/>
        <v>8892.0445100013167</v>
      </c>
      <c r="O23" s="55">
        <f t="shared" si="6"/>
        <v>99.912529909466869</v>
      </c>
      <c r="P23" s="55">
        <f t="shared" si="7"/>
        <v>99.927233375288736</v>
      </c>
      <c r="Q23" s="55">
        <f t="shared" si="8"/>
        <v>99.930145385810263</v>
      </c>
      <c r="S23" s="36" t="b">
        <f>+C23='[1]NCA RELEASES (2)'!F62</f>
        <v>1</v>
      </c>
      <c r="T23" s="36" t="b">
        <f>+D23='[1]NCA RELEASES (2)'!J62</f>
        <v>1</v>
      </c>
      <c r="U23" s="36" t="b">
        <f>+E23='[1]NCA RELEASES (2)'!N62</f>
        <v>1</v>
      </c>
      <c r="V23" s="36" t="b">
        <f>+F23='[1]NCA RELEASES (2)'!M19</f>
        <v>1</v>
      </c>
      <c r="W23" s="36" t="b">
        <f>+G23='[1]all(net trust &amp;WF) (2)'!F62</f>
        <v>1</v>
      </c>
      <c r="X23" s="36" t="b">
        <f>+H23='[1]all(net trust &amp;WF) (2)'!J62</f>
        <v>1</v>
      </c>
      <c r="Y23" s="36" t="b">
        <f>+I23='[1]all(net trust &amp;WF) (2)'!N62</f>
        <v>1</v>
      </c>
      <c r="Z23" s="36" t="b">
        <f>+J23='[1]all(net trust &amp;WF) (2)'!M19</f>
        <v>1</v>
      </c>
      <c r="AB23" s="44"/>
    </row>
    <row r="24" spans="2:28" x14ac:dyDescent="0.25">
      <c r="B24" s="44" t="s">
        <v>254</v>
      </c>
      <c r="C24" s="38">
        <f>+'[1]NCA RELEASES (2)'!F63</f>
        <v>32329043.283</v>
      </c>
      <c r="D24" s="38">
        <f>+'[1]NCA RELEASES (2)'!J63</f>
        <v>43081225.82</v>
      </c>
      <c r="E24" s="38">
        <f>+'[1]NCA RELEASES (2)'!N63</f>
        <v>38975339.047999993</v>
      </c>
      <c r="F24" s="38">
        <f t="shared" si="2"/>
        <v>114385608.15099999</v>
      </c>
      <c r="G24" s="38">
        <f>+'[1]all(net trust &amp;WF) (2)'!F63</f>
        <v>32183414.977359995</v>
      </c>
      <c r="H24" s="38">
        <f>+'[1]all(net trust &amp;WF) (2)'!J63</f>
        <v>42964092.732560009</v>
      </c>
      <c r="I24" s="38">
        <f>+'[1]all(net trust &amp;WF) (2)'!N63</f>
        <v>38823332.590090007</v>
      </c>
      <c r="J24" s="38">
        <f t="shared" si="3"/>
        <v>113970840.30001001</v>
      </c>
      <c r="K24" s="38">
        <f t="shared" si="4"/>
        <v>145628.30564000458</v>
      </c>
      <c r="L24" s="38">
        <f t="shared" si="4"/>
        <v>117133.08743999153</v>
      </c>
      <c r="M24" s="38">
        <f t="shared" si="4"/>
        <v>152006.45790998638</v>
      </c>
      <c r="N24" s="38">
        <f t="shared" si="5"/>
        <v>414767.85098998249</v>
      </c>
      <c r="O24" s="55">
        <f t="shared" si="6"/>
        <v>99.549543410965754</v>
      </c>
      <c r="P24" s="55">
        <f t="shared" si="7"/>
        <v>99.651557544873498</v>
      </c>
      <c r="Q24" s="55">
        <f t="shared" si="8"/>
        <v>99.637395072951435</v>
      </c>
      <c r="S24" s="36" t="b">
        <f>+C24='[1]NCA RELEASES (2)'!F63</f>
        <v>1</v>
      </c>
      <c r="T24" s="36" t="b">
        <f>+D24='[1]NCA RELEASES (2)'!J63</f>
        <v>1</v>
      </c>
      <c r="U24" s="36" t="b">
        <f>+E24='[1]NCA RELEASES (2)'!N63</f>
        <v>1</v>
      </c>
      <c r="V24" s="36" t="b">
        <f>+F24='[1]NCA RELEASES (2)'!M20</f>
        <v>1</v>
      </c>
      <c r="W24" s="36" t="b">
        <f>+G24='[1]all(net trust &amp;WF) (2)'!F63</f>
        <v>1</v>
      </c>
      <c r="X24" s="36" t="b">
        <f>+H24='[1]all(net trust &amp;WF) (2)'!J63</f>
        <v>1</v>
      </c>
      <c r="Y24" s="36" t="b">
        <f>+I24='[1]all(net trust &amp;WF) (2)'!N63</f>
        <v>1</v>
      </c>
      <c r="Z24" s="36" t="b">
        <f>+J24='[1]all(net trust &amp;WF) (2)'!M20</f>
        <v>1</v>
      </c>
      <c r="AB24" s="44"/>
    </row>
    <row r="25" spans="2:28" x14ac:dyDescent="0.25">
      <c r="B25" s="44" t="s">
        <v>301</v>
      </c>
      <c r="C25" s="38">
        <f>+'[1]NCA RELEASES (2)'!F64</f>
        <v>203457.20699999999</v>
      </c>
      <c r="D25" s="38">
        <f>+'[1]NCA RELEASES (2)'!J64</f>
        <v>390179.38900000002</v>
      </c>
      <c r="E25" s="38">
        <f>+'[1]NCA RELEASES (2)'!N64</f>
        <v>357997.77399999998</v>
      </c>
      <c r="F25" s="38">
        <f t="shared" ref="F25" si="9">SUM(C25:E25)</f>
        <v>951634.37</v>
      </c>
      <c r="G25" s="38">
        <f>+'[1]all(net trust &amp;WF) (2)'!F64</f>
        <v>203333.19468000002</v>
      </c>
      <c r="H25" s="38">
        <f>+'[1]all(net trust &amp;WF) (2)'!J64</f>
        <v>370748.55553000007</v>
      </c>
      <c r="I25" s="38">
        <f>+'[1]all(net trust &amp;WF) (2)'!N64</f>
        <v>328010.43009999988</v>
      </c>
      <c r="J25" s="38">
        <f t="shared" ref="J25" si="10">SUM(G25:I25)</f>
        <v>902092.18030999997</v>
      </c>
      <c r="K25" s="38">
        <f t="shared" si="4"/>
        <v>124.01231999997981</v>
      </c>
      <c r="L25" s="38">
        <f t="shared" si="4"/>
        <v>19430.833469999954</v>
      </c>
      <c r="M25" s="38">
        <f t="shared" si="4"/>
        <v>29987.343900000094</v>
      </c>
      <c r="N25" s="38">
        <f t="shared" ref="N25" si="11">SUM(K25:M25)</f>
        <v>49542.189690000028</v>
      </c>
      <c r="O25" s="55">
        <f t="shared" si="6"/>
        <v>99.939047467608276</v>
      </c>
      <c r="P25" s="55">
        <f t="shared" si="7"/>
        <v>96.705923131801015</v>
      </c>
      <c r="Q25" s="55">
        <f t="shared" si="8"/>
        <v>94.793989030682027</v>
      </c>
      <c r="S25" s="36" t="b">
        <f>+C25='[1]NCA RELEASES (2)'!F64</f>
        <v>1</v>
      </c>
      <c r="T25" s="36" t="b">
        <f>+D25='[1]NCA RELEASES (2)'!J64</f>
        <v>1</v>
      </c>
      <c r="U25" s="36" t="b">
        <f>+E25='[1]NCA RELEASES (2)'!N64</f>
        <v>1</v>
      </c>
      <c r="V25" s="36" t="b">
        <f>+F25='[1]NCA RELEASES (2)'!M21</f>
        <v>1</v>
      </c>
      <c r="W25" s="36" t="b">
        <f>+G25='[1]all(net trust &amp;WF) (2)'!F64</f>
        <v>1</v>
      </c>
      <c r="X25" s="36" t="b">
        <f>+H25='[1]all(net trust &amp;WF) (2)'!J64</f>
        <v>1</v>
      </c>
      <c r="Y25" s="36" t="b">
        <f>+I25='[1]all(net trust &amp;WF) (2)'!N64</f>
        <v>1</v>
      </c>
      <c r="Z25" s="36" t="b">
        <f>+J25='[1]all(net trust &amp;WF) (2)'!M21</f>
        <v>1</v>
      </c>
      <c r="AB25" s="44"/>
    </row>
    <row r="26" spans="2:28" x14ac:dyDescent="0.25">
      <c r="B26" s="44" t="s">
        <v>255</v>
      </c>
      <c r="C26" s="38">
        <f>+'[1]NCA RELEASES (2)'!F65</f>
        <v>1556853.0220000001</v>
      </c>
      <c r="D26" s="38">
        <f>+'[1]NCA RELEASES (2)'!J65</f>
        <v>2755320.6669999999</v>
      </c>
      <c r="E26" s="38">
        <f>+'[1]NCA RELEASES (2)'!N65</f>
        <v>1429441.3569999998</v>
      </c>
      <c r="F26" s="38">
        <f>SUM(C26:E26)</f>
        <v>5741615.0460000001</v>
      </c>
      <c r="G26" s="38">
        <f>+'[1]all(net trust &amp;WF) (2)'!F65</f>
        <v>1074196.1977899999</v>
      </c>
      <c r="H26" s="38">
        <f>+'[1]all(net trust &amp;WF) (2)'!J65</f>
        <v>1652010.89625</v>
      </c>
      <c r="I26" s="38">
        <f>+'[1]all(net trust &amp;WF) (2)'!N65</f>
        <v>1130653.23355</v>
      </c>
      <c r="J26" s="38">
        <f>SUM(G26:I26)</f>
        <v>3856860.3275899999</v>
      </c>
      <c r="K26" s="38">
        <f>+C26-G26</f>
        <v>482656.82421000022</v>
      </c>
      <c r="L26" s="38">
        <f>+D26-H26</f>
        <v>1103309.7707499999</v>
      </c>
      <c r="M26" s="38">
        <f>+E26-I26</f>
        <v>298788.12344999984</v>
      </c>
      <c r="N26" s="38">
        <f>SUM(K26:M26)</f>
        <v>1884754.71841</v>
      </c>
      <c r="O26" s="55">
        <f t="shared" si="6"/>
        <v>68.99791968865766</v>
      </c>
      <c r="P26" s="55">
        <f t="shared" si="7"/>
        <v>63.221180097506959</v>
      </c>
      <c r="Q26" s="55">
        <f t="shared" si="8"/>
        <v>67.173788153508326</v>
      </c>
      <c r="S26" s="36" t="b">
        <f>+C26='[1]NCA RELEASES (2)'!F65</f>
        <v>1</v>
      </c>
      <c r="T26" s="36" t="b">
        <f>+D26='[1]NCA RELEASES (2)'!J65</f>
        <v>1</v>
      </c>
      <c r="U26" s="36" t="b">
        <f>+E26='[1]NCA RELEASES (2)'!N65</f>
        <v>1</v>
      </c>
      <c r="V26" s="36" t="b">
        <f>+F26='[1]NCA RELEASES (2)'!M22</f>
        <v>1</v>
      </c>
      <c r="W26" s="36" t="b">
        <f>+G26='[1]all(net trust &amp;WF) (2)'!F65</f>
        <v>1</v>
      </c>
      <c r="X26" s="36" t="b">
        <f>+H26='[1]all(net trust &amp;WF) (2)'!J65</f>
        <v>1</v>
      </c>
      <c r="Y26" s="36" t="b">
        <f>+I26='[1]all(net trust &amp;WF) (2)'!N65</f>
        <v>1</v>
      </c>
      <c r="Z26" s="36" t="b">
        <f>+J26='[1]all(net trust &amp;WF) (2)'!M22</f>
        <v>1</v>
      </c>
      <c r="AB26" s="44"/>
    </row>
    <row r="27" spans="2:28" x14ac:dyDescent="0.25">
      <c r="B27" s="44" t="s">
        <v>256</v>
      </c>
      <c r="C27" s="38">
        <f>+'[1]NCA RELEASES (2)'!F66</f>
        <v>68372973.894999996</v>
      </c>
      <c r="D27" s="38">
        <f>+'[1]NCA RELEASES (2)'!J66</f>
        <v>81831255.482690021</v>
      </c>
      <c r="E27" s="38">
        <f>+'[1]NCA RELEASES (2)'!N66</f>
        <v>70651258.776709944</v>
      </c>
      <c r="F27" s="38">
        <f t="shared" si="2"/>
        <v>220855488.15439996</v>
      </c>
      <c r="G27" s="38">
        <f>+'[1]all(net trust &amp;WF) (2)'!F66</f>
        <v>68345071.038420007</v>
      </c>
      <c r="H27" s="38">
        <f>+'[1]all(net trust &amp;WF) (2)'!J66</f>
        <v>81669007.38165997</v>
      </c>
      <c r="I27" s="38">
        <f>+'[1]all(net trust &amp;WF) (2)'!N66</f>
        <v>70116294.986710042</v>
      </c>
      <c r="J27" s="38">
        <f t="shared" si="3"/>
        <v>220130373.40679002</v>
      </c>
      <c r="K27" s="38">
        <f t="shared" si="4"/>
        <v>27902.856579989195</v>
      </c>
      <c r="L27" s="38">
        <f t="shared" si="4"/>
        <v>162248.10103005171</v>
      </c>
      <c r="M27" s="38">
        <f t="shared" si="4"/>
        <v>534963.78999990225</v>
      </c>
      <c r="N27" s="38">
        <f t="shared" si="5"/>
        <v>725114.74760994315</v>
      </c>
      <c r="O27" s="55">
        <f t="shared" si="6"/>
        <v>99.959190225332534</v>
      </c>
      <c r="P27" s="55">
        <f t="shared" si="7"/>
        <v>99.873405057635296</v>
      </c>
      <c r="Q27" s="55">
        <f t="shared" si="8"/>
        <v>99.671679090400048</v>
      </c>
      <c r="S27" s="36" t="b">
        <f>+C27='[1]NCA RELEASES (2)'!F66</f>
        <v>1</v>
      </c>
      <c r="T27" s="36" t="b">
        <f>+D27='[1]NCA RELEASES (2)'!J66</f>
        <v>1</v>
      </c>
      <c r="U27" s="36" t="b">
        <f>+E27='[1]NCA RELEASES (2)'!N66</f>
        <v>1</v>
      </c>
      <c r="V27" s="36" t="b">
        <f>+F27='[1]NCA RELEASES (2)'!M23</f>
        <v>1</v>
      </c>
      <c r="W27" s="36" t="b">
        <f>+G27='[1]all(net trust &amp;WF) (2)'!F66</f>
        <v>1</v>
      </c>
      <c r="X27" s="36" t="b">
        <f>+H27='[1]all(net trust &amp;WF) (2)'!J66</f>
        <v>1</v>
      </c>
      <c r="Y27" s="36" t="b">
        <f>+I27='[1]all(net trust &amp;WF) (2)'!N66</f>
        <v>1</v>
      </c>
      <c r="Z27" s="36" t="b">
        <f>+J27='[1]all(net trust &amp;WF) (2)'!M23</f>
        <v>1</v>
      </c>
      <c r="AB27" s="44"/>
    </row>
    <row r="28" spans="2:28" x14ac:dyDescent="0.25">
      <c r="B28" s="44" t="s">
        <v>257</v>
      </c>
      <c r="C28" s="38">
        <f>+'[1]NCA RELEASES (2)'!F67</f>
        <v>5529829.676</v>
      </c>
      <c r="D28" s="38">
        <f>+'[1]NCA RELEASES (2)'!J67</f>
        <v>7581118.8099999996</v>
      </c>
      <c r="E28" s="38">
        <f>+'[1]NCA RELEASES (2)'!N67</f>
        <v>6317621.2009999994</v>
      </c>
      <c r="F28" s="38">
        <f t="shared" si="2"/>
        <v>19428569.686999999</v>
      </c>
      <c r="G28" s="38">
        <f>+'[1]all(net trust &amp;WF) (2)'!F67</f>
        <v>5232678.7557599992</v>
      </c>
      <c r="H28" s="38">
        <f>+'[1]all(net trust &amp;WF) (2)'!J67</f>
        <v>7357702.5045299996</v>
      </c>
      <c r="I28" s="38">
        <f>+'[1]all(net trust &amp;WF) (2)'!N67</f>
        <v>6187106.8359200004</v>
      </c>
      <c r="J28" s="38">
        <f t="shared" si="3"/>
        <v>18777488.096209999</v>
      </c>
      <c r="K28" s="38">
        <f t="shared" si="4"/>
        <v>297150.92024000082</v>
      </c>
      <c r="L28" s="38">
        <f t="shared" si="4"/>
        <v>223416.30547000002</v>
      </c>
      <c r="M28" s="38">
        <f t="shared" si="4"/>
        <v>130514.36507999897</v>
      </c>
      <c r="N28" s="38">
        <f t="shared" si="5"/>
        <v>651081.59078999981</v>
      </c>
      <c r="O28" s="55">
        <f t="shared" si="6"/>
        <v>94.626400130737025</v>
      </c>
      <c r="P28" s="55">
        <f t="shared" si="7"/>
        <v>96.02952275904471</v>
      </c>
      <c r="Q28" s="55">
        <f t="shared" si="8"/>
        <v>96.648844452890174</v>
      </c>
      <c r="S28" s="36" t="b">
        <f>+C28='[1]NCA RELEASES (2)'!F67</f>
        <v>1</v>
      </c>
      <c r="T28" s="36" t="b">
        <f>+D28='[1]NCA RELEASES (2)'!J67</f>
        <v>1</v>
      </c>
      <c r="U28" s="36" t="b">
        <f>+E28='[1]NCA RELEASES (2)'!N67</f>
        <v>1</v>
      </c>
      <c r="V28" s="36" t="b">
        <f>+F28='[1]NCA RELEASES (2)'!M24</f>
        <v>1</v>
      </c>
      <c r="W28" s="36" t="b">
        <f>+G28='[1]all(net trust &amp;WF) (2)'!F67</f>
        <v>1</v>
      </c>
      <c r="X28" s="36" t="b">
        <f>+H28='[1]all(net trust &amp;WF) (2)'!J67</f>
        <v>1</v>
      </c>
      <c r="Y28" s="36" t="b">
        <f>+I28='[1]all(net trust &amp;WF) (2)'!N67</f>
        <v>1</v>
      </c>
      <c r="Z28" s="36" t="b">
        <f>+J28='[1]all(net trust &amp;WF) (2)'!M24</f>
        <v>1</v>
      </c>
      <c r="AB28" s="44"/>
    </row>
    <row r="29" spans="2:28" x14ac:dyDescent="0.25">
      <c r="B29" s="35" t="s">
        <v>258</v>
      </c>
      <c r="C29" s="38">
        <f>+'[1]NCA RELEASES (2)'!F68</f>
        <v>12721480.051999999</v>
      </c>
      <c r="D29" s="38">
        <f>+'[1]NCA RELEASES (2)'!J68</f>
        <v>17919002.938000001</v>
      </c>
      <c r="E29" s="38">
        <f>+'[1]NCA RELEASES (2)'!N68</f>
        <v>19241629.408000004</v>
      </c>
      <c r="F29" s="38">
        <f t="shared" si="2"/>
        <v>49882112.398000002</v>
      </c>
      <c r="G29" s="38">
        <f>+'[1]all(net trust &amp;WF) (2)'!F68</f>
        <v>9666982.2459699996</v>
      </c>
      <c r="H29" s="38">
        <f>+'[1]all(net trust &amp;WF) (2)'!J68</f>
        <v>15319623.918420002</v>
      </c>
      <c r="I29" s="38">
        <f>+'[1]all(net trust &amp;WF) (2)'!N68</f>
        <v>12526898.315539997</v>
      </c>
      <c r="J29" s="38">
        <f t="shared" si="3"/>
        <v>37513504.479929999</v>
      </c>
      <c r="K29" s="38">
        <f t="shared" si="4"/>
        <v>3054497.8060299996</v>
      </c>
      <c r="L29" s="38">
        <f t="shared" si="4"/>
        <v>2599379.0195799991</v>
      </c>
      <c r="M29" s="38">
        <f t="shared" si="4"/>
        <v>6714731.0924600065</v>
      </c>
      <c r="N29" s="38">
        <f t="shared" si="5"/>
        <v>12368607.918070005</v>
      </c>
      <c r="O29" s="55">
        <f t="shared" si="6"/>
        <v>75.989446247256524</v>
      </c>
      <c r="P29" s="55">
        <f t="shared" si="7"/>
        <v>81.547690265015632</v>
      </c>
      <c r="Q29" s="55">
        <f t="shared" si="8"/>
        <v>75.204322103716848</v>
      </c>
      <c r="S29" s="36" t="b">
        <f>+C29='[1]NCA RELEASES (2)'!F68</f>
        <v>1</v>
      </c>
      <c r="T29" s="36" t="b">
        <f>+D29='[1]NCA RELEASES (2)'!J68</f>
        <v>1</v>
      </c>
      <c r="U29" s="36" t="b">
        <f>+E29='[1]NCA RELEASES (2)'!N68</f>
        <v>1</v>
      </c>
      <c r="V29" s="36" t="b">
        <f>+F29='[1]NCA RELEASES (2)'!M25</f>
        <v>1</v>
      </c>
      <c r="W29" s="36" t="b">
        <f>+G29='[1]all(net trust &amp;WF) (2)'!F68</f>
        <v>1</v>
      </c>
      <c r="X29" s="36" t="b">
        <f>+H29='[1]all(net trust &amp;WF) (2)'!J68</f>
        <v>1</v>
      </c>
      <c r="Y29" s="36" t="b">
        <f>+I29='[1]all(net trust &amp;WF) (2)'!N68</f>
        <v>1</v>
      </c>
      <c r="Z29" s="36" t="b">
        <f>+J29='[1]all(net trust &amp;WF) (2)'!M25</f>
        <v>1</v>
      </c>
      <c r="AB29" s="35"/>
    </row>
    <row r="30" spans="2:28" x14ac:dyDescent="0.25">
      <c r="B30" s="35" t="s">
        <v>259</v>
      </c>
      <c r="C30" s="38">
        <f>+'[1]NCA RELEASES (2)'!F69</f>
        <v>61671145.512669995</v>
      </c>
      <c r="D30" s="38">
        <f>+'[1]NCA RELEASES (2)'!J69</f>
        <v>89800248.861850038</v>
      </c>
      <c r="E30" s="38">
        <f>+'[1]NCA RELEASES (2)'!N69</f>
        <v>88364116.762739986</v>
      </c>
      <c r="F30" s="38">
        <f t="shared" si="2"/>
        <v>239835511.13726002</v>
      </c>
      <c r="G30" s="38">
        <f>+'[1]all(net trust &amp;WF) (2)'!F69</f>
        <v>61442676.459969997</v>
      </c>
      <c r="H30" s="38">
        <f>+'[1]all(net trust &amp;WF) (2)'!J69</f>
        <v>89358061.953840017</v>
      </c>
      <c r="I30" s="38">
        <f>+'[1]all(net trust &amp;WF) (2)'!N69</f>
        <v>88030327.808029979</v>
      </c>
      <c r="J30" s="38">
        <f t="shared" si="3"/>
        <v>238831066.22183999</v>
      </c>
      <c r="K30" s="38">
        <f t="shared" si="4"/>
        <v>228469.05269999802</v>
      </c>
      <c r="L30" s="38">
        <f t="shared" si="4"/>
        <v>442186.90801002085</v>
      </c>
      <c r="M30" s="38">
        <f t="shared" si="4"/>
        <v>333788.95471000671</v>
      </c>
      <c r="N30" s="38">
        <f t="shared" si="5"/>
        <v>1004444.9154200256</v>
      </c>
      <c r="O30" s="55">
        <f t="shared" si="6"/>
        <v>99.629536551006552</v>
      </c>
      <c r="P30" s="55">
        <f t="shared" si="7"/>
        <v>99.557239197883277</v>
      </c>
      <c r="Q30" s="55">
        <f t="shared" si="8"/>
        <v>99.581194248234084</v>
      </c>
      <c r="S30" s="36" t="b">
        <f>+C30='[1]NCA RELEASES (2)'!F69</f>
        <v>1</v>
      </c>
      <c r="T30" s="36" t="b">
        <f>+D30='[1]NCA RELEASES (2)'!J69</f>
        <v>1</v>
      </c>
      <c r="U30" s="36" t="b">
        <f>+E30='[1]NCA RELEASES (2)'!N69</f>
        <v>1</v>
      </c>
      <c r="V30" s="36" t="b">
        <f>+F30='[1]NCA RELEASES (2)'!M26</f>
        <v>1</v>
      </c>
      <c r="W30" s="36" t="b">
        <f>+G30='[1]all(net trust &amp;WF) (2)'!F69</f>
        <v>1</v>
      </c>
      <c r="X30" s="36" t="b">
        <f>+H30='[1]all(net trust &amp;WF) (2)'!J69</f>
        <v>1</v>
      </c>
      <c r="Y30" s="36" t="b">
        <f>+I30='[1]all(net trust &amp;WF) (2)'!N69</f>
        <v>1</v>
      </c>
      <c r="Z30" s="36" t="b">
        <f>+J30='[1]all(net trust &amp;WF) (2)'!M26</f>
        <v>1</v>
      </c>
      <c r="AB30" s="35"/>
    </row>
    <row r="31" spans="2:28" x14ac:dyDescent="0.25">
      <c r="B31" s="35" t="s">
        <v>260</v>
      </c>
      <c r="C31" s="38">
        <f>+'[1]NCA RELEASES (2)'!F70</f>
        <v>124683702.82053</v>
      </c>
      <c r="D31" s="38">
        <f>+'[1]NCA RELEASES (2)'!J70</f>
        <v>210776168.14793998</v>
      </c>
      <c r="E31" s="38">
        <f>+'[1]NCA RELEASES (2)'!N70</f>
        <v>172960929.03655005</v>
      </c>
      <c r="F31" s="38">
        <f t="shared" si="2"/>
        <v>508420800.00502002</v>
      </c>
      <c r="G31" s="38">
        <f>+'[1]all(net trust &amp;WF) (2)'!F70</f>
        <v>124208591.43366</v>
      </c>
      <c r="H31" s="38">
        <f>+'[1]all(net trust &amp;WF) (2)'!J70</f>
        <v>205721765.27778003</v>
      </c>
      <c r="I31" s="38">
        <f>+'[1]all(net trust &amp;WF) (2)'!N70</f>
        <v>172456699.92840999</v>
      </c>
      <c r="J31" s="38">
        <f t="shared" si="3"/>
        <v>502387056.63985002</v>
      </c>
      <c r="K31" s="38">
        <f t="shared" si="4"/>
        <v>475111.38686999679</v>
      </c>
      <c r="L31" s="38">
        <f t="shared" si="4"/>
        <v>5054402.8701599538</v>
      </c>
      <c r="M31" s="38">
        <f t="shared" si="4"/>
        <v>504229.10814005136</v>
      </c>
      <c r="N31" s="38">
        <f t="shared" si="5"/>
        <v>6033743.365170002</v>
      </c>
      <c r="O31" s="55">
        <f t="shared" si="6"/>
        <v>99.618946681785772</v>
      </c>
      <c r="P31" s="55">
        <f t="shared" si="7"/>
        <v>98.351661484556615</v>
      </c>
      <c r="Q31" s="55">
        <f t="shared" si="8"/>
        <v>98.813238292943467</v>
      </c>
      <c r="S31" s="36" t="b">
        <f>+C31='[1]NCA RELEASES (2)'!F70</f>
        <v>1</v>
      </c>
      <c r="T31" s="36" t="b">
        <f>+D31='[1]NCA RELEASES (2)'!J70</f>
        <v>1</v>
      </c>
      <c r="U31" s="36" t="b">
        <f>+E31='[1]NCA RELEASES (2)'!N70</f>
        <v>1</v>
      </c>
      <c r="V31" s="36" t="b">
        <f>+F31='[1]NCA RELEASES (2)'!M27</f>
        <v>1</v>
      </c>
      <c r="W31" s="36" t="b">
        <f>+G31='[1]all(net trust &amp;WF) (2)'!F70</f>
        <v>1</v>
      </c>
      <c r="X31" s="36" t="b">
        <f>+H31='[1]all(net trust &amp;WF) (2)'!J70</f>
        <v>1</v>
      </c>
      <c r="Y31" s="36" t="b">
        <f>+I31='[1]all(net trust &amp;WF) (2)'!N70</f>
        <v>1</v>
      </c>
      <c r="Z31" s="36" t="b">
        <f>+J31='[1]all(net trust &amp;WF) (2)'!M27</f>
        <v>1</v>
      </c>
      <c r="AB31" s="35"/>
    </row>
    <row r="32" spans="2:28" x14ac:dyDescent="0.25">
      <c r="B32" s="35" t="s">
        <v>261</v>
      </c>
      <c r="C32" s="38">
        <f>+'[1]NCA RELEASES (2)'!F71</f>
        <v>6586251.2060000002</v>
      </c>
      <c r="D32" s="38">
        <f>+'[1]NCA RELEASES (2)'!J71</f>
        <v>6857578.3339999989</v>
      </c>
      <c r="E32" s="38">
        <f>+'[1]NCA RELEASES (2)'!N71</f>
        <v>6452015.1790000014</v>
      </c>
      <c r="F32" s="38">
        <f t="shared" si="2"/>
        <v>19895844.719000001</v>
      </c>
      <c r="G32" s="38">
        <f>+'[1]all(net trust &amp;WF) (2)'!F71</f>
        <v>6551865.6567299999</v>
      </c>
      <c r="H32" s="38">
        <f>+'[1]all(net trust &amp;WF) (2)'!J71</f>
        <v>6544033.3937599994</v>
      </c>
      <c r="I32" s="38">
        <f>+'[1]all(net trust &amp;WF) (2)'!N71</f>
        <v>6030652.8679800034</v>
      </c>
      <c r="J32" s="38">
        <f t="shared" si="3"/>
        <v>19126551.918470003</v>
      </c>
      <c r="K32" s="38">
        <f t="shared" si="4"/>
        <v>34385.549270000309</v>
      </c>
      <c r="L32" s="38">
        <f t="shared" si="4"/>
        <v>313544.94023999944</v>
      </c>
      <c r="M32" s="38">
        <f t="shared" si="4"/>
        <v>421362.31101999804</v>
      </c>
      <c r="N32" s="38">
        <f t="shared" si="5"/>
        <v>769292.8005299978</v>
      </c>
      <c r="O32" s="55">
        <f t="shared" si="6"/>
        <v>99.477919256425025</v>
      </c>
      <c r="P32" s="55">
        <f t="shared" si="7"/>
        <v>97.411968900120399</v>
      </c>
      <c r="Q32" s="55">
        <f t="shared" si="8"/>
        <v>96.133399655078009</v>
      </c>
      <c r="S32" s="36" t="b">
        <f>+C32='[1]NCA RELEASES (2)'!F71</f>
        <v>1</v>
      </c>
      <c r="T32" s="36" t="b">
        <f>+D32='[1]NCA RELEASES (2)'!J71</f>
        <v>1</v>
      </c>
      <c r="U32" s="36" t="b">
        <f>+E32='[1]NCA RELEASES (2)'!N71</f>
        <v>1</v>
      </c>
      <c r="V32" s="36" t="b">
        <f>+F32='[1]NCA RELEASES (2)'!M28</f>
        <v>1</v>
      </c>
      <c r="W32" s="36" t="b">
        <f>+G32='[1]all(net trust &amp;WF) (2)'!F71</f>
        <v>1</v>
      </c>
      <c r="X32" s="36" t="b">
        <f>+H32='[1]all(net trust &amp;WF) (2)'!J71</f>
        <v>1</v>
      </c>
      <c r="Y32" s="36" t="b">
        <f>+I32='[1]all(net trust &amp;WF) (2)'!N71</f>
        <v>1</v>
      </c>
      <c r="Z32" s="36" t="b">
        <f>+J32='[1]all(net trust &amp;WF) (2)'!M28</f>
        <v>1</v>
      </c>
      <c r="AB32" s="35"/>
    </row>
    <row r="33" spans="1:28" x14ac:dyDescent="0.25">
      <c r="B33" s="35" t="s">
        <v>262</v>
      </c>
      <c r="C33" s="38">
        <f>+'[1]NCA RELEASES (2)'!F72</f>
        <v>33486027.215879999</v>
      </c>
      <c r="D33" s="38">
        <f>+'[1]NCA RELEASES (2)'!J72</f>
        <v>59370888.449159995</v>
      </c>
      <c r="E33" s="38">
        <f>+'[1]NCA RELEASES (2)'!N72</f>
        <v>58925786.877000019</v>
      </c>
      <c r="F33" s="38">
        <f t="shared" si="2"/>
        <v>151782702.54203999</v>
      </c>
      <c r="G33" s="38">
        <f>+'[1]all(net trust &amp;WF) (2)'!F72</f>
        <v>33000705.318300001</v>
      </c>
      <c r="H33" s="38">
        <f>+'[1]all(net trust &amp;WF) (2)'!J72</f>
        <v>57650639.615570001</v>
      </c>
      <c r="I33" s="38">
        <f>+'[1]all(net trust &amp;WF) (2)'!N72</f>
        <v>51219870.551150009</v>
      </c>
      <c r="J33" s="38">
        <f t="shared" si="3"/>
        <v>141871215.48502001</v>
      </c>
      <c r="K33" s="38">
        <f t="shared" si="4"/>
        <v>485321.89757999778</v>
      </c>
      <c r="L33" s="38">
        <f t="shared" si="4"/>
        <v>1720248.8335899934</v>
      </c>
      <c r="M33" s="38">
        <f t="shared" si="4"/>
        <v>7705916.3258500099</v>
      </c>
      <c r="N33" s="38">
        <f t="shared" si="5"/>
        <v>9911487.0570200011</v>
      </c>
      <c r="O33" s="55">
        <f t="shared" si="6"/>
        <v>98.550673406399653</v>
      </c>
      <c r="P33" s="55">
        <f t="shared" si="7"/>
        <v>97.624764170364998</v>
      </c>
      <c r="Q33" s="55">
        <f t="shared" si="8"/>
        <v>93.469949545617865</v>
      </c>
      <c r="S33" s="36" t="b">
        <f>+C33='[1]NCA RELEASES (2)'!F72</f>
        <v>1</v>
      </c>
      <c r="T33" s="36" t="b">
        <f>+D33='[1]NCA RELEASES (2)'!J72</f>
        <v>1</v>
      </c>
      <c r="U33" s="36" t="b">
        <f>+E33='[1]NCA RELEASES (2)'!N72</f>
        <v>1</v>
      </c>
      <c r="V33" s="36" t="b">
        <f>+F33='[1]NCA RELEASES (2)'!M29</f>
        <v>1</v>
      </c>
      <c r="W33" s="36" t="b">
        <f>+G33='[1]all(net trust &amp;WF) (2)'!F72</f>
        <v>1</v>
      </c>
      <c r="X33" s="36" t="b">
        <f>+H33='[1]all(net trust &amp;WF) (2)'!J72</f>
        <v>1</v>
      </c>
      <c r="Y33" s="36" t="b">
        <f>+I33='[1]all(net trust &amp;WF) (2)'!N72</f>
        <v>1</v>
      </c>
      <c r="Z33" s="36" t="b">
        <f>+J33='[1]all(net trust &amp;WF) (2)'!M29</f>
        <v>1</v>
      </c>
      <c r="AB33" s="35"/>
    </row>
    <row r="34" spans="1:28" x14ac:dyDescent="0.25">
      <c r="B34" s="35" t="s">
        <v>263</v>
      </c>
      <c r="C34" s="38">
        <f>+'[1]NCA RELEASES (2)'!F73</f>
        <v>727416</v>
      </c>
      <c r="D34" s="38">
        <f>+'[1]NCA RELEASES (2)'!J73</f>
        <v>704710.81499999994</v>
      </c>
      <c r="E34" s="38">
        <f>+'[1]NCA RELEASES (2)'!N73</f>
        <v>968926.19499999983</v>
      </c>
      <c r="F34" s="38">
        <f t="shared" si="2"/>
        <v>2401053.0099999998</v>
      </c>
      <c r="G34" s="38">
        <f>+'[1]all(net trust &amp;WF) (2)'!F73</f>
        <v>580179.22537999996</v>
      </c>
      <c r="H34" s="38">
        <f>+'[1]all(net trust &amp;WF) (2)'!J73</f>
        <v>701170.57661000011</v>
      </c>
      <c r="I34" s="38">
        <f>+'[1]all(net trust &amp;WF) (2)'!N73</f>
        <v>820104.41696000006</v>
      </c>
      <c r="J34" s="38">
        <f t="shared" si="3"/>
        <v>2101454.2189500001</v>
      </c>
      <c r="K34" s="38">
        <f t="shared" si="4"/>
        <v>147236.77462000004</v>
      </c>
      <c r="L34" s="38">
        <f t="shared" si="4"/>
        <v>3540.2383899998385</v>
      </c>
      <c r="M34" s="38">
        <f t="shared" si="4"/>
        <v>148821.77803999977</v>
      </c>
      <c r="N34" s="38">
        <f t="shared" si="5"/>
        <v>299598.79104999965</v>
      </c>
      <c r="O34" s="55">
        <f t="shared" si="6"/>
        <v>79.758930980346861</v>
      </c>
      <c r="P34" s="55">
        <f t="shared" si="7"/>
        <v>89.471811334668715</v>
      </c>
      <c r="Q34" s="55">
        <f t="shared" si="8"/>
        <v>87.522191729952709</v>
      </c>
      <c r="S34" s="36" t="b">
        <f>+C34='[1]NCA RELEASES (2)'!F73</f>
        <v>1</v>
      </c>
      <c r="T34" s="36" t="b">
        <f>+D34='[1]NCA RELEASES (2)'!J73</f>
        <v>1</v>
      </c>
      <c r="U34" s="36" t="b">
        <f>+E34='[1]NCA RELEASES (2)'!N73</f>
        <v>1</v>
      </c>
      <c r="V34" s="36" t="b">
        <f>+F34='[1]NCA RELEASES (2)'!M30</f>
        <v>1</v>
      </c>
      <c r="W34" s="36" t="b">
        <f>+G34='[1]all(net trust &amp;WF) (2)'!F73</f>
        <v>1</v>
      </c>
      <c r="X34" s="36" t="b">
        <f>+H34='[1]all(net trust &amp;WF) (2)'!J73</f>
        <v>1</v>
      </c>
      <c r="Y34" s="36" t="b">
        <f>+I34='[1]all(net trust &amp;WF) (2)'!N73</f>
        <v>1</v>
      </c>
      <c r="Z34" s="36" t="b">
        <f>+J34='[1]all(net trust &amp;WF) (2)'!M30</f>
        <v>1</v>
      </c>
      <c r="AB34" s="35"/>
    </row>
    <row r="35" spans="1:28" x14ac:dyDescent="0.25">
      <c r="B35" s="35" t="s">
        <v>264</v>
      </c>
      <c r="C35" s="38">
        <f>+'[1]NCA RELEASES (2)'!F74</f>
        <v>3857013.3393600001</v>
      </c>
      <c r="D35" s="38">
        <f>+'[1]NCA RELEASES (2)'!J74</f>
        <v>5697373.8936399985</v>
      </c>
      <c r="E35" s="38">
        <f>+'[1]NCA RELEASES (2)'!N74</f>
        <v>5556430.5890000015</v>
      </c>
      <c r="F35" s="38">
        <f t="shared" si="2"/>
        <v>15110817.822000001</v>
      </c>
      <c r="G35" s="38">
        <f>+'[1]all(net trust &amp;WF) (2)'!F74</f>
        <v>3789466.0775800003</v>
      </c>
      <c r="H35" s="38">
        <f>+'[1]all(net trust &amp;WF) (2)'!J74</f>
        <v>5678013.1185900001</v>
      </c>
      <c r="I35" s="38">
        <f>+'[1]all(net trust &amp;WF) (2)'!N74</f>
        <v>5537930.3980400003</v>
      </c>
      <c r="J35" s="38">
        <f t="shared" si="3"/>
        <v>15005409.594210001</v>
      </c>
      <c r="K35" s="38">
        <f t="shared" si="4"/>
        <v>67547.261779999826</v>
      </c>
      <c r="L35" s="38">
        <f t="shared" si="4"/>
        <v>19360.775049998425</v>
      </c>
      <c r="M35" s="38">
        <f t="shared" si="4"/>
        <v>18500.1909600012</v>
      </c>
      <c r="N35" s="38">
        <f t="shared" si="5"/>
        <v>105408.22778999945</v>
      </c>
      <c r="O35" s="55">
        <f t="shared" si="6"/>
        <v>98.248715888776047</v>
      </c>
      <c r="P35" s="55">
        <f t="shared" si="7"/>
        <v>99.090386073846517</v>
      </c>
      <c r="Q35" s="55">
        <f t="shared" si="8"/>
        <v>99.302432012405475</v>
      </c>
      <c r="S35" s="36" t="b">
        <f>+C35='[1]NCA RELEASES (2)'!F74</f>
        <v>1</v>
      </c>
      <c r="T35" s="36" t="b">
        <f>+D35='[1]NCA RELEASES (2)'!J74</f>
        <v>1</v>
      </c>
      <c r="U35" s="36" t="b">
        <f>+E35='[1]NCA RELEASES (2)'!N74</f>
        <v>1</v>
      </c>
      <c r="V35" s="36" t="b">
        <f>+F35='[1]NCA RELEASES (2)'!M31</f>
        <v>1</v>
      </c>
      <c r="W35" s="36" t="b">
        <f>+G35='[1]all(net trust &amp;WF) (2)'!F74</f>
        <v>1</v>
      </c>
      <c r="X35" s="36" t="b">
        <f>+H35='[1]all(net trust &amp;WF) (2)'!J74</f>
        <v>1</v>
      </c>
      <c r="Y35" s="36" t="b">
        <f>+I35='[1]all(net trust &amp;WF) (2)'!N74</f>
        <v>1</v>
      </c>
      <c r="Z35" s="36" t="b">
        <f>+J35='[1]all(net trust &amp;WF) (2)'!M31</f>
        <v>1</v>
      </c>
      <c r="AB35" s="35"/>
    </row>
    <row r="36" spans="1:28" x14ac:dyDescent="0.25">
      <c r="B36" s="35" t="s">
        <v>312</v>
      </c>
      <c r="C36" s="38">
        <f>+'[1]NCA RELEASES (2)'!F75</f>
        <v>20727053.421</v>
      </c>
      <c r="D36" s="38">
        <f>+'[1]NCA RELEASES (2)'!J75</f>
        <v>12412265.566</v>
      </c>
      <c r="E36" s="38">
        <f>+'[1]NCA RELEASES (2)'!N75</f>
        <v>17030603.173999999</v>
      </c>
      <c r="F36" s="38">
        <f t="shared" si="2"/>
        <v>50169922.160999998</v>
      </c>
      <c r="G36" s="38">
        <f>+'[1]all(net trust &amp;WF) (2)'!F75</f>
        <v>20721553.656599998</v>
      </c>
      <c r="H36" s="38">
        <f>+'[1]all(net trust &amp;WF) (2)'!J75</f>
        <v>12401160.094580002</v>
      </c>
      <c r="I36" s="38">
        <f>+'[1]all(net trust &amp;WF) (2)'!N75</f>
        <v>17004831.585239999</v>
      </c>
      <c r="J36" s="38">
        <f t="shared" si="3"/>
        <v>50127545.33642</v>
      </c>
      <c r="K36" s="38">
        <f t="shared" si="4"/>
        <v>5499.7644000016153</v>
      </c>
      <c r="L36" s="38">
        <f t="shared" si="4"/>
        <v>11105.471419997513</v>
      </c>
      <c r="M36" s="38">
        <f t="shared" si="4"/>
        <v>25771.588759999722</v>
      </c>
      <c r="N36" s="38">
        <f t="shared" si="5"/>
        <v>42376.824579998851</v>
      </c>
      <c r="O36" s="55">
        <f t="shared" si="6"/>
        <v>99.973465768200171</v>
      </c>
      <c r="P36" s="55">
        <f t="shared" si="7"/>
        <v>99.949892646175044</v>
      </c>
      <c r="Q36" s="55">
        <f t="shared" si="8"/>
        <v>99.915533405764506</v>
      </c>
      <c r="S36" s="36" t="b">
        <f>+C36='[1]NCA RELEASES (2)'!F75</f>
        <v>1</v>
      </c>
      <c r="T36" s="36" t="b">
        <f>+D36='[1]NCA RELEASES (2)'!J75</f>
        <v>1</v>
      </c>
      <c r="U36" s="36" t="b">
        <f>+E36='[1]NCA RELEASES (2)'!N75</f>
        <v>1</v>
      </c>
      <c r="V36" s="36" t="b">
        <f>+F36='[1]NCA RELEASES (2)'!M32</f>
        <v>1</v>
      </c>
      <c r="W36" s="36" t="b">
        <f>+G36='[1]all(net trust &amp;WF) (2)'!F75</f>
        <v>1</v>
      </c>
      <c r="X36" s="36" t="b">
        <f>+H36='[1]all(net trust &amp;WF) (2)'!J75</f>
        <v>1</v>
      </c>
      <c r="Y36" s="36" t="b">
        <f>+I36='[1]all(net trust &amp;WF) (2)'!N75</f>
        <v>1</v>
      </c>
      <c r="Z36" s="36" t="b">
        <f>+J36='[1]all(net trust &amp;WF) (2)'!M32</f>
        <v>1</v>
      </c>
      <c r="AB36" s="35"/>
    </row>
    <row r="37" spans="1:28" x14ac:dyDescent="0.25">
      <c r="B37" s="45" t="s">
        <v>265</v>
      </c>
      <c r="C37" s="38">
        <f>+'[1]NCA RELEASES (2)'!F76</f>
        <v>2256542.9070000001</v>
      </c>
      <c r="D37" s="38">
        <f>+'[1]NCA RELEASES (2)'!J76</f>
        <v>3161275.2839999995</v>
      </c>
      <c r="E37" s="38">
        <f>+'[1]NCA RELEASES (2)'!N76</f>
        <v>3654461.9790000003</v>
      </c>
      <c r="F37" s="38">
        <f t="shared" si="2"/>
        <v>9072280.1699999999</v>
      </c>
      <c r="G37" s="38">
        <f>+'[1]all(net trust &amp;WF) (2)'!F76</f>
        <v>2244826.6385999997</v>
      </c>
      <c r="H37" s="38">
        <f>+'[1]all(net trust &amp;WF) (2)'!J76</f>
        <v>3115689.2220999994</v>
      </c>
      <c r="I37" s="38">
        <f>+'[1]all(net trust &amp;WF) (2)'!N76</f>
        <v>3232146.1479700012</v>
      </c>
      <c r="J37" s="38">
        <f t="shared" si="3"/>
        <v>8592662.0086700004</v>
      </c>
      <c r="K37" s="38">
        <f t="shared" si="4"/>
        <v>11716.268400000408</v>
      </c>
      <c r="L37" s="38">
        <f t="shared" si="4"/>
        <v>45586.061900000088</v>
      </c>
      <c r="M37" s="38">
        <f t="shared" si="4"/>
        <v>422315.83102999907</v>
      </c>
      <c r="N37" s="38">
        <f t="shared" si="5"/>
        <v>479618.16132999957</v>
      </c>
      <c r="O37" s="55">
        <f t="shared" si="6"/>
        <v>99.480786810494251</v>
      </c>
      <c r="P37" s="55">
        <f t="shared" si="7"/>
        <v>98.942335673146246</v>
      </c>
      <c r="Q37" s="55">
        <f t="shared" si="8"/>
        <v>94.713366955795863</v>
      </c>
      <c r="S37" s="36" t="b">
        <f>+C37='[1]NCA RELEASES (2)'!F76</f>
        <v>1</v>
      </c>
      <c r="T37" s="36" t="b">
        <f>+D37='[1]NCA RELEASES (2)'!J76</f>
        <v>1</v>
      </c>
      <c r="U37" s="36" t="b">
        <f>+E37='[1]NCA RELEASES (2)'!N76</f>
        <v>1</v>
      </c>
      <c r="V37" s="36" t="b">
        <f>+F37='[1]NCA RELEASES (2)'!M33</f>
        <v>1</v>
      </c>
      <c r="W37" s="36" t="b">
        <f>+G37='[1]all(net trust &amp;WF) (2)'!F76</f>
        <v>1</v>
      </c>
      <c r="X37" s="36" t="b">
        <f>+H37='[1]all(net trust &amp;WF) (2)'!J76</f>
        <v>1</v>
      </c>
      <c r="Y37" s="36" t="b">
        <f>+I37='[1]all(net trust &amp;WF) (2)'!N76</f>
        <v>1</v>
      </c>
      <c r="Z37" s="36" t="b">
        <f>+J37='[1]all(net trust &amp;WF) (2)'!M33</f>
        <v>1</v>
      </c>
      <c r="AB37" s="45"/>
    </row>
    <row r="38" spans="1:28" x14ac:dyDescent="0.25">
      <c r="B38" s="35" t="s">
        <v>338</v>
      </c>
      <c r="C38" s="38">
        <f>+'[1]NCA RELEASES (2)'!F77</f>
        <v>389035.48100000003</v>
      </c>
      <c r="D38" s="38">
        <f>+'[1]NCA RELEASES (2)'!J77</f>
        <v>511015.03200000001</v>
      </c>
      <c r="E38" s="38">
        <f>+'[1]NCA RELEASES (2)'!N77</f>
        <v>380067.53100000019</v>
      </c>
      <c r="F38" s="38">
        <f t="shared" si="2"/>
        <v>1280118.0440000002</v>
      </c>
      <c r="G38" s="38">
        <f>+'[1]all(net trust &amp;WF) (2)'!F77</f>
        <v>385784.23960999999</v>
      </c>
      <c r="H38" s="38">
        <f>+'[1]all(net trust &amp;WF) (2)'!J77</f>
        <v>486132.60433000006</v>
      </c>
      <c r="I38" s="38">
        <f>+'[1]all(net trust &amp;WF) (2)'!N77</f>
        <v>379416.61042000004</v>
      </c>
      <c r="J38" s="38">
        <f t="shared" si="3"/>
        <v>1251333.4543600001</v>
      </c>
      <c r="K38" s="38">
        <f t="shared" si="4"/>
        <v>3251.2413900000392</v>
      </c>
      <c r="L38" s="38">
        <f t="shared" si="4"/>
        <v>24882.427669999946</v>
      </c>
      <c r="M38" s="38">
        <f t="shared" si="4"/>
        <v>650.92058000015095</v>
      </c>
      <c r="N38" s="38">
        <f t="shared" si="5"/>
        <v>28784.589640000137</v>
      </c>
      <c r="O38" s="55">
        <f t="shared" si="6"/>
        <v>99.164281524748631</v>
      </c>
      <c r="P38" s="55">
        <f t="shared" si="7"/>
        <v>96.874212207687506</v>
      </c>
      <c r="Q38" s="55">
        <f t="shared" si="8"/>
        <v>97.75141130344069</v>
      </c>
      <c r="S38" s="36" t="b">
        <f>+C38='[1]NCA RELEASES (2)'!F77</f>
        <v>1</v>
      </c>
      <c r="T38" s="36" t="b">
        <f>+D38='[1]NCA RELEASES (2)'!J77</f>
        <v>1</v>
      </c>
      <c r="U38" s="36" t="b">
        <f>+E38='[1]NCA RELEASES (2)'!N77</f>
        <v>1</v>
      </c>
      <c r="V38" s="36" t="b">
        <f>+F38='[1]NCA RELEASES (2)'!M34</f>
        <v>1</v>
      </c>
      <c r="W38" s="36" t="b">
        <f>+G38='[1]all(net trust &amp;WF) (2)'!F77</f>
        <v>1</v>
      </c>
      <c r="X38" s="36" t="b">
        <f>+H38='[1]all(net trust &amp;WF) (2)'!J77</f>
        <v>1</v>
      </c>
      <c r="Y38" s="36" t="b">
        <f>+I38='[1]all(net trust &amp;WF) (2)'!N77</f>
        <v>1</v>
      </c>
      <c r="Z38" s="36" t="b">
        <f>+J38='[1]all(net trust &amp;WF) (2)'!M34</f>
        <v>1</v>
      </c>
      <c r="AB38" s="35"/>
    </row>
    <row r="39" spans="1:28" x14ac:dyDescent="0.25">
      <c r="B39" s="35" t="s">
        <v>266</v>
      </c>
      <c r="C39" s="38">
        <f>+'[1]NCA RELEASES (2)'!F78</f>
        <v>10985724.124049999</v>
      </c>
      <c r="D39" s="38">
        <f>+'[1]NCA RELEASES (2)'!J78</f>
        <v>12413662.476940002</v>
      </c>
      <c r="E39" s="38">
        <f>+'[1]NCA RELEASES (2)'!N78</f>
        <v>18443194.953310002</v>
      </c>
      <c r="F39" s="38">
        <f t="shared" si="2"/>
        <v>41842581.554300003</v>
      </c>
      <c r="G39" s="38">
        <f>+'[1]all(net trust &amp;WF) (2)'!F78</f>
        <v>10235097.468199998</v>
      </c>
      <c r="H39" s="38">
        <f>+'[1]all(net trust &amp;WF) (2)'!J78</f>
        <v>12093688.341390003</v>
      </c>
      <c r="I39" s="38">
        <f>+'[1]all(net trust &amp;WF) (2)'!N78</f>
        <v>18029608.182779994</v>
      </c>
      <c r="J39" s="38">
        <f t="shared" si="3"/>
        <v>40358393.992369995</v>
      </c>
      <c r="K39" s="38">
        <f t="shared" si="4"/>
        <v>750626.65585000068</v>
      </c>
      <c r="L39" s="38">
        <f t="shared" si="4"/>
        <v>319974.13554999977</v>
      </c>
      <c r="M39" s="38">
        <f t="shared" si="4"/>
        <v>413586.77053000778</v>
      </c>
      <c r="N39" s="38">
        <f t="shared" si="5"/>
        <v>1484187.5619300082</v>
      </c>
      <c r="O39" s="55">
        <f t="shared" si="6"/>
        <v>93.167253725162041</v>
      </c>
      <c r="P39" s="55">
        <f t="shared" si="7"/>
        <v>95.424663006530679</v>
      </c>
      <c r="Q39" s="55">
        <f t="shared" si="8"/>
        <v>96.452925448674947</v>
      </c>
      <c r="S39" s="36" t="b">
        <f>+C39='[1]NCA RELEASES (2)'!F78</f>
        <v>1</v>
      </c>
      <c r="T39" s="36" t="b">
        <f>+D39='[1]NCA RELEASES (2)'!J78</f>
        <v>1</v>
      </c>
      <c r="U39" s="36" t="b">
        <f>+E39='[1]NCA RELEASES (2)'!N78</f>
        <v>1</v>
      </c>
      <c r="V39" s="36" t="b">
        <f>+F39='[1]NCA RELEASES (2)'!M35</f>
        <v>1</v>
      </c>
      <c r="W39" s="36" t="b">
        <f>+G39='[1]all(net trust &amp;WF) (2)'!F78</f>
        <v>1</v>
      </c>
      <c r="X39" s="36" t="b">
        <f>+H39='[1]all(net trust &amp;WF) (2)'!J78</f>
        <v>1</v>
      </c>
      <c r="Y39" s="36" t="b">
        <f>+I39='[1]all(net trust &amp;WF) (2)'!N78</f>
        <v>1</v>
      </c>
      <c r="Z39" s="36" t="b">
        <f>+J39='[1]all(net trust &amp;WF) (2)'!M35</f>
        <v>1</v>
      </c>
      <c r="AA39" s="38"/>
      <c r="AB39" s="35"/>
    </row>
    <row r="40" spans="1:28" x14ac:dyDescent="0.25">
      <c r="B40" s="35" t="s">
        <v>267</v>
      </c>
      <c r="C40" s="38">
        <f>+'[1]NCA RELEASES (2)'!F79</f>
        <v>856</v>
      </c>
      <c r="D40" s="38">
        <f>+'[1]NCA RELEASES (2)'!J79</f>
        <v>1160</v>
      </c>
      <c r="E40" s="38">
        <f>+'[1]NCA RELEASES (2)'!N79</f>
        <v>853</v>
      </c>
      <c r="F40" s="38">
        <f>SUM(C40:E40)</f>
        <v>2869</v>
      </c>
      <c r="G40" s="38">
        <f>+'[1]all(net trust &amp;WF) (2)'!F79</f>
        <v>855.64143999999999</v>
      </c>
      <c r="H40" s="38">
        <f>+'[1]all(net trust &amp;WF) (2)'!J79</f>
        <v>1054.1049800000001</v>
      </c>
      <c r="I40" s="38">
        <f>+'[1]all(net trust &amp;WF) (2)'!N79</f>
        <v>526.70347000000038</v>
      </c>
      <c r="J40" s="38">
        <f>SUM(G40:I40)</f>
        <v>2436.4498900000003</v>
      </c>
      <c r="K40" s="38">
        <f>+C40-G40</f>
        <v>0.35856000000001131</v>
      </c>
      <c r="L40" s="38">
        <f>+D40-H40</f>
        <v>105.89501999999993</v>
      </c>
      <c r="M40" s="38">
        <f>+E40-I40</f>
        <v>326.29652999999962</v>
      </c>
      <c r="N40" s="38">
        <f>SUM(K40:M40)</f>
        <v>432.55010999999956</v>
      </c>
      <c r="O40" s="55">
        <f t="shared" si="6"/>
        <v>99.95811214953271</v>
      </c>
      <c r="P40" s="55">
        <f t="shared" si="7"/>
        <v>94.729485119047624</v>
      </c>
      <c r="Q40" s="55">
        <f t="shared" si="8"/>
        <v>84.923314395259681</v>
      </c>
      <c r="S40" s="36" t="b">
        <f>+C40='[1]NCA RELEASES (2)'!F79</f>
        <v>1</v>
      </c>
      <c r="T40" s="36" t="b">
        <f>+D40='[1]NCA RELEASES (2)'!J79</f>
        <v>1</v>
      </c>
      <c r="U40" s="36" t="b">
        <f>+E40='[1]NCA RELEASES (2)'!N79</f>
        <v>1</v>
      </c>
      <c r="V40" s="36" t="b">
        <f>+F40='[1]NCA RELEASES (2)'!M36</f>
        <v>1</v>
      </c>
      <c r="W40" s="36" t="b">
        <f>+G40='[1]all(net trust &amp;WF) (2)'!F79</f>
        <v>1</v>
      </c>
      <c r="X40" s="36" t="b">
        <f>+H40='[1]all(net trust &amp;WF) (2)'!J79</f>
        <v>1</v>
      </c>
      <c r="Y40" s="36" t="b">
        <f>+I40='[1]all(net trust &amp;WF) (2)'!N79</f>
        <v>1</v>
      </c>
      <c r="Z40" s="36" t="b">
        <f>+J40='[1]all(net trust &amp;WF) (2)'!M36</f>
        <v>1</v>
      </c>
      <c r="AB40" s="35"/>
    </row>
    <row r="41" spans="1:28" x14ac:dyDescent="0.25">
      <c r="B41" s="35" t="s">
        <v>268</v>
      </c>
      <c r="C41" s="38">
        <f>+'[1]NCA RELEASES (2)'!F80</f>
        <v>9413739.0370000005</v>
      </c>
      <c r="D41" s="38">
        <f>+'[1]NCA RELEASES (2)'!J80</f>
        <v>12780822.941</v>
      </c>
      <c r="E41" s="38">
        <f>+'[1]NCA RELEASES (2)'!N80</f>
        <v>10659670</v>
      </c>
      <c r="F41" s="38">
        <f t="shared" si="2"/>
        <v>32854231.978</v>
      </c>
      <c r="G41" s="38">
        <f>+'[1]all(net trust &amp;WF) (2)'!F80</f>
        <v>9412348.9713499993</v>
      </c>
      <c r="H41" s="38">
        <f>+'[1]all(net trust &amp;WF) (2)'!J80</f>
        <v>12777561.327229999</v>
      </c>
      <c r="I41" s="38">
        <f>+'[1]all(net trust &amp;WF) (2)'!N80</f>
        <v>10657908.193450004</v>
      </c>
      <c r="J41" s="38">
        <f t="shared" si="3"/>
        <v>32847818.492030002</v>
      </c>
      <c r="K41" s="38">
        <f t="shared" si="4"/>
        <v>1390.0656500011683</v>
      </c>
      <c r="L41" s="38">
        <f t="shared" si="4"/>
        <v>3261.6137700006366</v>
      </c>
      <c r="M41" s="38">
        <f t="shared" si="4"/>
        <v>1761.8065499961376</v>
      </c>
      <c r="N41" s="38">
        <f t="shared" si="5"/>
        <v>6413.4859699979424</v>
      </c>
      <c r="O41" s="55">
        <f t="shared" si="6"/>
        <v>99.985233650045558</v>
      </c>
      <c r="P41" s="55">
        <f t="shared" si="7"/>
        <v>99.979041355154422</v>
      </c>
      <c r="Q41" s="55">
        <f t="shared" si="8"/>
        <v>99.980478965466929</v>
      </c>
      <c r="S41" s="36" t="b">
        <f>+C41='[1]NCA RELEASES (2)'!F80</f>
        <v>1</v>
      </c>
      <c r="T41" s="36" t="b">
        <f>+D41='[1]NCA RELEASES (2)'!J80</f>
        <v>1</v>
      </c>
      <c r="U41" s="36" t="b">
        <f>+E41='[1]NCA RELEASES (2)'!N80</f>
        <v>1</v>
      </c>
      <c r="V41" s="36" t="b">
        <f>+F41='[1]NCA RELEASES (2)'!M37</f>
        <v>1</v>
      </c>
      <c r="W41" s="36" t="b">
        <f>+G41='[1]all(net trust &amp;WF) (2)'!F80</f>
        <v>1</v>
      </c>
      <c r="X41" s="36" t="b">
        <f>+H41='[1]all(net trust &amp;WF) (2)'!J80</f>
        <v>1</v>
      </c>
      <c r="Y41" s="36" t="b">
        <f>+I41='[1]all(net trust &amp;WF) (2)'!N80</f>
        <v>1</v>
      </c>
      <c r="Z41" s="36" t="b">
        <f>+J41='[1]all(net trust &amp;WF) (2)'!M37</f>
        <v>1</v>
      </c>
      <c r="AB41" s="35"/>
    </row>
    <row r="42" spans="1:28" x14ac:dyDescent="0.25">
      <c r="B42" s="35" t="s">
        <v>269</v>
      </c>
      <c r="C42" s="38">
        <f>+'[1]NCA RELEASES (2)'!F81</f>
        <v>490889.18699999998</v>
      </c>
      <c r="D42" s="38">
        <f>+'[1]NCA RELEASES (2)'!J81</f>
        <v>500748.00000000006</v>
      </c>
      <c r="E42" s="38">
        <f>+'[1]NCA RELEASES (2)'!N81</f>
        <v>414719.99999999988</v>
      </c>
      <c r="F42" s="38">
        <f t="shared" si="2"/>
        <v>1406357.1869999999</v>
      </c>
      <c r="G42" s="38">
        <f>+'[1]all(net trust &amp;WF) (2)'!F81</f>
        <v>490873.89364999998</v>
      </c>
      <c r="H42" s="38">
        <f>+'[1]all(net trust &amp;WF) (2)'!J81</f>
        <v>500353.03411000001</v>
      </c>
      <c r="I42" s="38">
        <f>+'[1]all(net trust &amp;WF) (2)'!N81</f>
        <v>411509.99104000011</v>
      </c>
      <c r="J42" s="38">
        <f t="shared" si="3"/>
        <v>1402736.9188000001</v>
      </c>
      <c r="K42" s="38">
        <f t="shared" si="4"/>
        <v>15.293349999992643</v>
      </c>
      <c r="L42" s="38">
        <f t="shared" si="4"/>
        <v>394.96589000005042</v>
      </c>
      <c r="M42" s="38">
        <f t="shared" si="4"/>
        <v>3210.0089599997737</v>
      </c>
      <c r="N42" s="38">
        <f t="shared" si="5"/>
        <v>3620.2681999998167</v>
      </c>
      <c r="O42" s="55">
        <f t="shared" si="6"/>
        <v>99.996884561647519</v>
      </c>
      <c r="P42" s="55">
        <f t="shared" si="7"/>
        <v>99.95862809045704</v>
      </c>
      <c r="Q42" s="55">
        <f t="shared" si="8"/>
        <v>99.742578326938229</v>
      </c>
      <c r="S42" s="36" t="b">
        <f>+C42='[1]NCA RELEASES (2)'!F81</f>
        <v>1</v>
      </c>
      <c r="T42" s="36" t="b">
        <f>+D42='[1]NCA RELEASES (2)'!J81</f>
        <v>1</v>
      </c>
      <c r="U42" s="36" t="b">
        <f>+E42='[1]NCA RELEASES (2)'!N81</f>
        <v>1</v>
      </c>
      <c r="V42" s="36" t="b">
        <f>+F42='[1]NCA RELEASES (2)'!M38</f>
        <v>1</v>
      </c>
      <c r="W42" s="36" t="b">
        <f>+G42='[1]all(net trust &amp;WF) (2)'!F81</f>
        <v>1</v>
      </c>
      <c r="X42" s="36" t="b">
        <f>+H42='[1]all(net trust &amp;WF) (2)'!J81</f>
        <v>1</v>
      </c>
      <c r="Y42" s="36" t="b">
        <f>+I42='[1]all(net trust &amp;WF) (2)'!N81</f>
        <v>1</v>
      </c>
      <c r="Z42" s="36" t="b">
        <f>+J42='[1]all(net trust &amp;WF) (2)'!M38</f>
        <v>1</v>
      </c>
      <c r="AB42" s="35"/>
    </row>
    <row r="43" spans="1:28" x14ac:dyDescent="0.25">
      <c r="B43" s="35" t="s">
        <v>270</v>
      </c>
      <c r="C43" s="38">
        <f>+'[1]NCA RELEASES (2)'!F82</f>
        <v>1945490.253</v>
      </c>
      <c r="D43" s="38">
        <f>+'[1]NCA RELEASES (2)'!J82</f>
        <v>3952301.8539999998</v>
      </c>
      <c r="E43" s="38">
        <f>+'[1]NCA RELEASES (2)'!N82</f>
        <v>3969531.2930000005</v>
      </c>
      <c r="F43" s="38">
        <f t="shared" si="2"/>
        <v>9867323.4000000004</v>
      </c>
      <c r="G43" s="38">
        <f>+'[1]all(net trust &amp;WF) (2)'!F82</f>
        <v>1941653.4112099998</v>
      </c>
      <c r="H43" s="38">
        <f>+'[1]all(net trust &amp;WF) (2)'!J82</f>
        <v>3951579.2812400004</v>
      </c>
      <c r="I43" s="38">
        <f>+'[1]all(net trust &amp;WF) (2)'!N82</f>
        <v>3967181.8221700005</v>
      </c>
      <c r="J43" s="38">
        <f t="shared" si="3"/>
        <v>9860414.5146200005</v>
      </c>
      <c r="K43" s="38">
        <f t="shared" si="4"/>
        <v>3836.8417900002096</v>
      </c>
      <c r="L43" s="38">
        <f t="shared" si="4"/>
        <v>722.57275999942794</v>
      </c>
      <c r="M43" s="38">
        <f t="shared" si="4"/>
        <v>2349.4708300000057</v>
      </c>
      <c r="N43" s="38">
        <f t="shared" si="5"/>
        <v>6908.8853799996432</v>
      </c>
      <c r="O43" s="55">
        <f t="shared" si="6"/>
        <v>99.802782780120154</v>
      </c>
      <c r="P43" s="55">
        <f t="shared" si="7"/>
        <v>99.922692857474786</v>
      </c>
      <c r="Q43" s="55">
        <f t="shared" si="8"/>
        <v>99.92998217348385</v>
      </c>
      <c r="S43" s="36" t="b">
        <f>+C43='[1]NCA RELEASES (2)'!F82</f>
        <v>1</v>
      </c>
      <c r="T43" s="36" t="b">
        <f>+D43='[1]NCA RELEASES (2)'!J82</f>
        <v>1</v>
      </c>
      <c r="U43" s="36" t="b">
        <f>+E43='[1]NCA RELEASES (2)'!N82</f>
        <v>1</v>
      </c>
      <c r="V43" s="36" t="b">
        <f>+F43='[1]NCA RELEASES (2)'!M39</f>
        <v>1</v>
      </c>
      <c r="W43" s="36" t="b">
        <f>+G43='[1]all(net trust &amp;WF) (2)'!F82</f>
        <v>1</v>
      </c>
      <c r="X43" s="36" t="b">
        <f>+H43='[1]all(net trust &amp;WF) (2)'!J82</f>
        <v>1</v>
      </c>
      <c r="Y43" s="36" t="b">
        <f>+I43='[1]all(net trust &amp;WF) (2)'!N82</f>
        <v>1</v>
      </c>
      <c r="Z43" s="36" t="b">
        <f>+J43='[1]all(net trust &amp;WF) (2)'!M39</f>
        <v>1</v>
      </c>
      <c r="AB43" s="35"/>
    </row>
    <row r="44" spans="1:28" x14ac:dyDescent="0.25">
      <c r="B44" s="35" t="s">
        <v>271</v>
      </c>
      <c r="C44" s="38">
        <f>+'[1]NCA RELEASES (2)'!F83</f>
        <v>4272171</v>
      </c>
      <c r="D44" s="38">
        <f>+'[1]NCA RELEASES (2)'!J83</f>
        <v>11375483</v>
      </c>
      <c r="E44" s="38">
        <f>+'[1]NCA RELEASES (2)'!N83</f>
        <v>2820491</v>
      </c>
      <c r="F44" s="38">
        <f t="shared" si="2"/>
        <v>18468145</v>
      </c>
      <c r="G44" s="38">
        <f>+'[1]all(net trust &amp;WF) (2)'!F83</f>
        <v>4272171</v>
      </c>
      <c r="H44" s="38">
        <f>+'[1]all(net trust &amp;WF) (2)'!J83</f>
        <v>9583379.9656099994</v>
      </c>
      <c r="I44" s="38">
        <f>+'[1]all(net trust &amp;WF) (2)'!N83</f>
        <v>2487527.1264500003</v>
      </c>
      <c r="J44" s="38">
        <f t="shared" si="3"/>
        <v>16343078.09206</v>
      </c>
      <c r="K44" s="38">
        <f t="shared" si="4"/>
        <v>0</v>
      </c>
      <c r="L44" s="38">
        <f t="shared" si="4"/>
        <v>1792103.0343900006</v>
      </c>
      <c r="M44" s="38">
        <f t="shared" si="4"/>
        <v>332963.87354999967</v>
      </c>
      <c r="N44" s="38">
        <f t="shared" si="5"/>
        <v>2125066.9079400003</v>
      </c>
      <c r="O44" s="55">
        <f t="shared" si="6"/>
        <v>100</v>
      </c>
      <c r="P44" s="55">
        <f t="shared" si="7"/>
        <v>88.547145569617015</v>
      </c>
      <c r="Q44" s="55">
        <f t="shared" si="8"/>
        <v>88.493338622043524</v>
      </c>
      <c r="S44" s="36" t="b">
        <f>+C44='[1]NCA RELEASES (2)'!F83</f>
        <v>1</v>
      </c>
      <c r="T44" s="36" t="b">
        <f>+D44='[1]NCA RELEASES (2)'!J83</f>
        <v>1</v>
      </c>
      <c r="U44" s="36" t="b">
        <f>+E44='[1]NCA RELEASES (2)'!N83</f>
        <v>1</v>
      </c>
      <c r="V44" s="36" t="b">
        <f>+F44='[1]NCA RELEASES (2)'!M40</f>
        <v>1</v>
      </c>
      <c r="W44" s="36" t="b">
        <f>+G44='[1]all(net trust &amp;WF) (2)'!F83</f>
        <v>1</v>
      </c>
      <c r="X44" s="36" t="b">
        <f>+H44='[1]all(net trust &amp;WF) (2)'!J83</f>
        <v>1</v>
      </c>
      <c r="Y44" s="36" t="b">
        <f>+I44='[1]all(net trust &amp;WF) (2)'!N83</f>
        <v>1</v>
      </c>
      <c r="Z44" s="36" t="b">
        <f>+J44='[1]all(net trust &amp;WF) (2)'!M40</f>
        <v>1</v>
      </c>
      <c r="AB44" s="35"/>
    </row>
    <row r="45" spans="1:28" x14ac:dyDescent="0.25">
      <c r="B45" s="35" t="s">
        <v>272</v>
      </c>
      <c r="C45" s="38">
        <f>+'[1]NCA RELEASES (2)'!F84</f>
        <v>862722</v>
      </c>
      <c r="D45" s="38">
        <f>+'[1]NCA RELEASES (2)'!J84</f>
        <v>1334343.3930000002</v>
      </c>
      <c r="E45" s="38">
        <f>+'[1]NCA RELEASES (2)'!N84</f>
        <v>1122807</v>
      </c>
      <c r="F45" s="38">
        <f t="shared" si="2"/>
        <v>3319872.3930000002</v>
      </c>
      <c r="G45" s="38">
        <f>+'[1]all(net trust &amp;WF) (2)'!F84</f>
        <v>862722</v>
      </c>
      <c r="H45" s="38">
        <f>+'[1]all(net trust &amp;WF) (2)'!J84</f>
        <v>1334343.3930000002</v>
      </c>
      <c r="I45" s="38">
        <f>+'[1]all(net trust &amp;WF) (2)'!N84</f>
        <v>1122807</v>
      </c>
      <c r="J45" s="38">
        <f t="shared" si="3"/>
        <v>3319872.3930000002</v>
      </c>
      <c r="K45" s="38">
        <f t="shared" si="4"/>
        <v>0</v>
      </c>
      <c r="L45" s="38">
        <f t="shared" si="4"/>
        <v>0</v>
      </c>
      <c r="M45" s="38">
        <f t="shared" si="4"/>
        <v>0</v>
      </c>
      <c r="N45" s="38">
        <f t="shared" si="5"/>
        <v>0</v>
      </c>
      <c r="O45" s="55">
        <f t="shared" si="6"/>
        <v>100</v>
      </c>
      <c r="P45" s="55">
        <f t="shared" si="7"/>
        <v>100</v>
      </c>
      <c r="Q45" s="55">
        <f t="shared" si="8"/>
        <v>100</v>
      </c>
      <c r="S45" s="36" t="b">
        <f>+C45='[1]NCA RELEASES (2)'!F84</f>
        <v>1</v>
      </c>
      <c r="T45" s="36" t="b">
        <f>+D45='[1]NCA RELEASES (2)'!J84</f>
        <v>1</v>
      </c>
      <c r="U45" s="36" t="b">
        <f>+E45='[1]NCA RELEASES (2)'!N84</f>
        <v>1</v>
      </c>
      <c r="V45" s="36" t="b">
        <f>+F45='[1]NCA RELEASES (2)'!M41</f>
        <v>1</v>
      </c>
      <c r="W45" s="36" t="b">
        <f>+G45='[1]all(net trust &amp;WF) (2)'!F84</f>
        <v>1</v>
      </c>
      <c r="X45" s="36" t="b">
        <f>+H45='[1]all(net trust &amp;WF) (2)'!J84</f>
        <v>1</v>
      </c>
      <c r="Y45" s="36" t="b">
        <f>+I45='[1]all(net trust &amp;WF) (2)'!N84</f>
        <v>1</v>
      </c>
      <c r="Z45" s="36" t="b">
        <f>+J45='[1]all(net trust &amp;WF) (2)'!M41</f>
        <v>1</v>
      </c>
      <c r="AB45" s="35"/>
    </row>
    <row r="46" spans="1:28" x14ac:dyDescent="0.25">
      <c r="B46" s="35" t="s">
        <v>273</v>
      </c>
      <c r="C46" s="38">
        <f>+'[1]NCA RELEASES (2)'!F85</f>
        <v>197538.845</v>
      </c>
      <c r="D46" s="38">
        <f>+'[1]NCA RELEASES (2)'!J85</f>
        <v>395280.69700000004</v>
      </c>
      <c r="E46" s="38">
        <f>+'[1]NCA RELEASES (2)'!N85</f>
        <v>221389.41799999995</v>
      </c>
      <c r="F46" s="38">
        <f t="shared" si="2"/>
        <v>814208.96</v>
      </c>
      <c r="G46" s="38">
        <f>+'[1]all(net trust &amp;WF) (2)'!F85</f>
        <v>197534.19019999998</v>
      </c>
      <c r="H46" s="38">
        <f>+'[1]all(net trust &amp;WF) (2)'!J85</f>
        <v>395242.81228000007</v>
      </c>
      <c r="I46" s="38">
        <f>+'[1]all(net trust &amp;WF) (2)'!N85</f>
        <v>221358.24312</v>
      </c>
      <c r="J46" s="38">
        <f t="shared" si="3"/>
        <v>814135.24560000002</v>
      </c>
      <c r="K46" s="38">
        <f t="shared" si="4"/>
        <v>4.6548000000184402</v>
      </c>
      <c r="L46" s="38">
        <f t="shared" si="4"/>
        <v>37.884719999972731</v>
      </c>
      <c r="M46" s="38">
        <f t="shared" si="4"/>
        <v>31.174879999947734</v>
      </c>
      <c r="N46" s="38">
        <f t="shared" si="5"/>
        <v>73.714399999938905</v>
      </c>
      <c r="O46" s="55">
        <f t="shared" si="6"/>
        <v>99.997643602705068</v>
      </c>
      <c r="P46" s="55">
        <f t="shared" si="7"/>
        <v>99.992824204165657</v>
      </c>
      <c r="Q46" s="55">
        <f t="shared" si="8"/>
        <v>99.990946501006334</v>
      </c>
      <c r="S46" s="36" t="b">
        <f>+C46='[1]NCA RELEASES (2)'!F85</f>
        <v>1</v>
      </c>
      <c r="T46" s="36" t="b">
        <f>+D46='[1]NCA RELEASES (2)'!J85</f>
        <v>1</v>
      </c>
      <c r="U46" s="36" t="b">
        <f>+E46='[1]NCA RELEASES (2)'!N85</f>
        <v>1</v>
      </c>
      <c r="V46" s="36" t="b">
        <f>+F46='[1]NCA RELEASES (2)'!M42</f>
        <v>1</v>
      </c>
      <c r="W46" s="36" t="b">
        <f>+G46='[1]all(net trust &amp;WF) (2)'!F85</f>
        <v>1</v>
      </c>
      <c r="X46" s="36" t="b">
        <f>+H46='[1]all(net trust &amp;WF) (2)'!J85</f>
        <v>1</v>
      </c>
      <c r="Y46" s="36" t="b">
        <f>+I46='[1]all(net trust &amp;WF) (2)'!N85</f>
        <v>1</v>
      </c>
      <c r="Z46" s="36" t="b">
        <f>+J46='[1]all(net trust &amp;WF) (2)'!M42</f>
        <v>1</v>
      </c>
      <c r="AB46" s="35"/>
    </row>
    <row r="47" spans="1:28" x14ac:dyDescent="0.25">
      <c r="C47" s="38"/>
      <c r="D47" s="38"/>
      <c r="E47" s="38"/>
      <c r="F47" s="38"/>
      <c r="G47" s="38"/>
      <c r="H47" s="38"/>
      <c r="I47" s="38"/>
      <c r="J47" s="38"/>
      <c r="K47" s="38"/>
      <c r="L47" s="38"/>
      <c r="M47" s="38"/>
      <c r="N47" s="38"/>
      <c r="O47" s="77"/>
      <c r="P47" s="55"/>
      <c r="Q47" s="77"/>
    </row>
    <row r="48" spans="1:28" ht="15" x14ac:dyDescent="0.4">
      <c r="A48" s="35" t="s">
        <v>274</v>
      </c>
      <c r="C48" s="43">
        <f t="shared" ref="C48:N48" si="12">SUM(C50:C52)</f>
        <v>296777725.63200003</v>
      </c>
      <c r="D48" s="43">
        <f t="shared" si="12"/>
        <v>321062446.18299997</v>
      </c>
      <c r="E48" s="43">
        <f t="shared" si="12"/>
        <v>347421344.7470001</v>
      </c>
      <c r="F48" s="43">
        <f t="shared" si="12"/>
        <v>965261516.56200004</v>
      </c>
      <c r="G48" s="43">
        <f t="shared" si="12"/>
        <v>296677684.37059003</v>
      </c>
      <c r="H48" s="43">
        <f t="shared" si="12"/>
        <v>320867631.69957983</v>
      </c>
      <c r="I48" s="43">
        <f t="shared" si="12"/>
        <v>347203232.87491</v>
      </c>
      <c r="J48" s="43">
        <f t="shared" si="12"/>
        <v>964748548.94507992</v>
      </c>
      <c r="K48" s="43">
        <f t="shared" si="12"/>
        <v>100041.26140997931</v>
      </c>
      <c r="L48" s="43">
        <f t="shared" si="12"/>
        <v>194814.48342008144</v>
      </c>
      <c r="M48" s="43">
        <f t="shared" si="12"/>
        <v>218111.87209014595</v>
      </c>
      <c r="N48" s="43">
        <f t="shared" si="12"/>
        <v>512967.6169202067</v>
      </c>
      <c r="O48" s="55">
        <f>+G48/C48*100</f>
        <v>99.966290845717296</v>
      </c>
      <c r="P48" s="55">
        <f>((G48+H48)/(C48+D48))*100</f>
        <v>99.952276372064972</v>
      </c>
      <c r="Q48" s="55">
        <f>+J48/F48*100</f>
        <v>99.946857135800144</v>
      </c>
    </row>
    <row r="49" spans="1:26" x14ac:dyDescent="0.25">
      <c r="C49" s="38"/>
      <c r="D49" s="38"/>
      <c r="E49" s="38"/>
      <c r="F49" s="38"/>
      <c r="G49" s="38"/>
      <c r="H49" s="38"/>
      <c r="I49" s="38"/>
      <c r="J49" s="38"/>
      <c r="K49" s="38"/>
      <c r="L49" s="38"/>
      <c r="M49" s="38"/>
      <c r="N49" s="38"/>
      <c r="O49" s="55"/>
      <c r="P49" s="55"/>
      <c r="Q49" s="55"/>
    </row>
    <row r="50" spans="1:26" x14ac:dyDescent="0.25">
      <c r="B50" s="35" t="s">
        <v>275</v>
      </c>
      <c r="C50" s="38">
        <f>+'[1]NCA RELEASES (2)'!F86</f>
        <v>27897343.039999999</v>
      </c>
      <c r="D50" s="38">
        <f>+'[1]NCA RELEASES (2)'!J86</f>
        <v>54402278.090999998</v>
      </c>
      <c r="E50" s="38">
        <f>+'[1]NCA RELEASES (2)'!N86</f>
        <v>53999598.125000015</v>
      </c>
      <c r="F50" s="38">
        <f>SUM(C50:E50)</f>
        <v>136299219.25600001</v>
      </c>
      <c r="G50" s="38">
        <f>+'[1]all(net trust &amp;WF) (2)'!F86</f>
        <v>27798745.750569995</v>
      </c>
      <c r="H50" s="38">
        <f>+'[1]all(net trust &amp;WF) (2)'!J86</f>
        <v>54216692.044059992</v>
      </c>
      <c r="I50" s="38">
        <f>+'[1]all(net trust &amp;WF) (2)'!N86</f>
        <v>53833913.318200022</v>
      </c>
      <c r="J50" s="38">
        <f>SUM(G50:I50)</f>
        <v>135849351.11283001</v>
      </c>
      <c r="K50" s="38">
        <f>+C50-G50</f>
        <v>98597.289430003613</v>
      </c>
      <c r="L50" s="38">
        <f>+D50-H50</f>
        <v>185586.04694000632</v>
      </c>
      <c r="M50" s="38">
        <f>+E50-I50</f>
        <v>165684.80679999292</v>
      </c>
      <c r="N50" s="38">
        <f>SUM(K50:M50)</f>
        <v>449868.14317000285</v>
      </c>
      <c r="O50" s="55">
        <f>+G50/C50*100</f>
        <v>99.6465710397989</v>
      </c>
      <c r="P50" s="55">
        <f>((G50+H50)/(C50+D50))*100</f>
        <v>99.65469666510657</v>
      </c>
      <c r="Q50" s="55">
        <f>+J50/F50*100</f>
        <v>99.669940777632007</v>
      </c>
      <c r="S50" s="36" t="b">
        <f>+C50='[1]NCA RELEASES (2)'!F86</f>
        <v>1</v>
      </c>
      <c r="T50" s="36" t="b">
        <f>+D50='[1]NCA RELEASES (2)'!J86</f>
        <v>1</v>
      </c>
      <c r="U50" s="36" t="b">
        <f>+E50='[1]NCA RELEASES (2)'!N86</f>
        <v>1</v>
      </c>
      <c r="V50" s="36" t="b">
        <f>+F50='[1]NCA RELEASES (2)'!M43</f>
        <v>1</v>
      </c>
      <c r="W50" s="36" t="b">
        <f>+G50='[1]all(net trust &amp;WF) (2)'!F86</f>
        <v>1</v>
      </c>
      <c r="X50" s="36" t="b">
        <f>+H50='[1]all(net trust &amp;WF) (2)'!J86</f>
        <v>1</v>
      </c>
      <c r="Y50" s="36" t="b">
        <f>+I50='[1]all(net trust &amp;WF) (2)'!N86</f>
        <v>1</v>
      </c>
      <c r="Z50" s="36" t="b">
        <f>+J50='[1]all(net trust &amp;WF) (2)'!M43</f>
        <v>1</v>
      </c>
    </row>
    <row r="51" spans="1:26" ht="15.6" x14ac:dyDescent="0.25">
      <c r="B51" s="35" t="s">
        <v>289</v>
      </c>
      <c r="C51" s="38"/>
      <c r="D51" s="38"/>
      <c r="E51" s="38"/>
      <c r="F51" s="38"/>
      <c r="G51" s="38"/>
      <c r="H51" s="38"/>
      <c r="I51" s="38"/>
      <c r="J51" s="38"/>
      <c r="K51" s="38"/>
      <c r="L51" s="38"/>
      <c r="M51" s="38"/>
      <c r="N51" s="38"/>
      <c r="O51" s="55"/>
      <c r="P51" s="55"/>
      <c r="Q51" s="55"/>
    </row>
    <row r="52" spans="1:26" ht="15.6" x14ac:dyDescent="0.25">
      <c r="B52" s="35" t="s">
        <v>290</v>
      </c>
      <c r="C52" s="38">
        <f>+'[1]NCA RELEASES (2)'!F87+'[1]NCA RELEASES (2)'!F88</f>
        <v>268880382.59200001</v>
      </c>
      <c r="D52" s="38">
        <f>+'[1]NCA RELEASES (2)'!J87+'[1]NCA RELEASES (2)'!J88</f>
        <v>266660168.09199995</v>
      </c>
      <c r="E52" s="38">
        <f>+'[1]NCA RELEASES (2)'!N87+'[1]NCA RELEASES (2)'!N88</f>
        <v>293421746.6220001</v>
      </c>
      <c r="F52" s="38">
        <f>SUM(C52:E52)</f>
        <v>828962297.30599999</v>
      </c>
      <c r="G52" s="38">
        <f>+'[1]all(net trust &amp;WF) (2)'!F87+'[1]all(net trust &amp;WF) (2)'!F88</f>
        <v>268878938.62002003</v>
      </c>
      <c r="H52" s="38">
        <f>+'[1]all(net trust &amp;WF) (2)'!J87+'[1]all(net trust &amp;WF) (2)'!J88</f>
        <v>266650939.65551987</v>
      </c>
      <c r="I52" s="38">
        <f>+'[1]all(net trust &amp;WF) (2)'!N87+'[1]all(net trust &amp;WF) (2)'!N88</f>
        <v>293369319.55670995</v>
      </c>
      <c r="J52" s="38">
        <f>SUM(G52:I52)</f>
        <v>828899197.83224988</v>
      </c>
      <c r="K52" s="38">
        <f t="shared" ref="K52:M53" si="13">+C52-G52</f>
        <v>1443.9719799757004</v>
      </c>
      <c r="L52" s="38">
        <f t="shared" si="13"/>
        <v>9228.4364800751209</v>
      </c>
      <c r="M52" s="38">
        <f t="shared" si="13"/>
        <v>52427.065290153027</v>
      </c>
      <c r="N52" s="38">
        <f>SUM(K52:M52)</f>
        <v>63099.473750203848</v>
      </c>
      <c r="O52" s="55">
        <f>+G52/C52*100</f>
        <v>99.999462968638298</v>
      </c>
      <c r="P52" s="55">
        <f>((G52+H52)/(C52+D52))*100</f>
        <v>99.998007170802211</v>
      </c>
      <c r="Q52" s="55">
        <f>+J52/F52*100</f>
        <v>99.992388137077498</v>
      </c>
      <c r="S52" s="36" t="b">
        <f>+C52='[1]NCA RELEASES (2)'!F87+'[1]NCA RELEASES (2)'!F88</f>
        <v>1</v>
      </c>
      <c r="T52" s="36" t="b">
        <f>+D52='[1]NCA RELEASES (2)'!J87+'[1]NCA RELEASES (2)'!J88</f>
        <v>1</v>
      </c>
      <c r="U52" s="36" t="b">
        <f>+E52='[1]NCA RELEASES (2)'!N87+'[1]NCA RELEASES (2)'!N88</f>
        <v>1</v>
      </c>
      <c r="V52" s="36" t="b">
        <f>+F52='[1]NCA RELEASES (2)'!M45+'[1]NCA RELEASES (2)'!M44</f>
        <v>1</v>
      </c>
      <c r="W52" s="36" t="b">
        <f>+G52='[1]all(net trust &amp;WF) (2)'!F87+'[1]all(net trust &amp;WF) (2)'!F88</f>
        <v>1</v>
      </c>
      <c r="X52" s="36" t="b">
        <f>+H52='[1]all(net trust &amp;WF) (2)'!J87+'[1]all(net trust &amp;WF) (2)'!J88</f>
        <v>1</v>
      </c>
      <c r="Y52" s="36" t="b">
        <f>+I52='[1]all(net trust &amp;WF) (2)'!N87+'[1]all(net trust &amp;WF) (2)'!N88</f>
        <v>1</v>
      </c>
      <c r="Z52" s="36" t="b">
        <f>+J52='[1]all(net trust &amp;WF) (2)'!M44+'[1]all(net trust &amp;WF) (2)'!M45</f>
        <v>1</v>
      </c>
    </row>
    <row r="53" spans="1:26" ht="26.25" customHeight="1" x14ac:dyDescent="0.25">
      <c r="B53" s="46" t="s">
        <v>276</v>
      </c>
      <c r="C53" s="38">
        <f>+'[1]NCA RELEASES (2)'!F88</f>
        <v>1158997.121</v>
      </c>
      <c r="D53" s="38">
        <f>+'[1]NCA RELEASES (2)'!J88</f>
        <v>852835.85299999989</v>
      </c>
      <c r="E53" s="38">
        <f>+'[1]NCA RELEASES (2)'!N88</f>
        <v>1130755.5630000001</v>
      </c>
      <c r="F53" s="38">
        <f>SUM(C53:E53)</f>
        <v>3142588.537</v>
      </c>
      <c r="G53" s="38">
        <f>+'[1]all(net trust &amp;WF) (2)'!F88</f>
        <v>1158996.7658100002</v>
      </c>
      <c r="H53" s="38">
        <f>+'[1]all(net trust &amp;WF) (2)'!J88</f>
        <v>852835.6946899998</v>
      </c>
      <c r="I53" s="38">
        <f>+'[1]all(net trust &amp;WF) (2)'!N88</f>
        <v>1130755.4368799995</v>
      </c>
      <c r="J53" s="38">
        <f>SUM(G53:I53)</f>
        <v>3142587.8973799995</v>
      </c>
      <c r="K53" s="38">
        <f t="shared" si="13"/>
        <v>0.35518999979831278</v>
      </c>
      <c r="L53" s="38">
        <f t="shared" si="13"/>
        <v>0.15831000008620322</v>
      </c>
      <c r="M53" s="38">
        <f t="shared" si="13"/>
        <v>0.12612000061199069</v>
      </c>
      <c r="N53" s="38">
        <f>SUM(K53:M53)</f>
        <v>0.63962000049650669</v>
      </c>
      <c r="O53" s="55">
        <f>+G53/C53*100</f>
        <v>99.99996935367713</v>
      </c>
      <c r="P53" s="55">
        <f>((G53+H53)/(C53+D53))*100</f>
        <v>99.999974476012341</v>
      </c>
      <c r="Q53" s="55">
        <f>+J53/F53*100</f>
        <v>99.999979646715033</v>
      </c>
      <c r="S53" s="36" t="b">
        <f>+C53='[1]NCA RELEASES (2)'!F88</f>
        <v>1</v>
      </c>
      <c r="T53" s="36" t="b">
        <f>+D53='[1]NCA RELEASES (2)'!J88</f>
        <v>1</v>
      </c>
      <c r="U53" s="36" t="b">
        <f>+E53='[1]NCA RELEASES (2)'!N88</f>
        <v>1</v>
      </c>
      <c r="V53" s="36" t="b">
        <f>+F53='[1]NCA RELEASES (2)'!M45</f>
        <v>1</v>
      </c>
      <c r="W53" s="36" t="b">
        <f>+G53='[1]all(net trust &amp;WF) (2)'!F88</f>
        <v>1</v>
      </c>
      <c r="X53" s="36" t="b">
        <f>+H53='[1]all(net trust &amp;WF) (2)'!J88</f>
        <v>1</v>
      </c>
      <c r="Y53" s="36" t="b">
        <f>+I53='[1]all(net trust &amp;WF) (2)'!N88</f>
        <v>1</v>
      </c>
      <c r="Z53" s="36" t="b">
        <f>+J53='[1]all(net trust &amp;WF) (2)'!M45</f>
        <v>1</v>
      </c>
    </row>
    <row r="54" spans="1:26" x14ac:dyDescent="0.25">
      <c r="C54" s="38"/>
      <c r="D54" s="38"/>
      <c r="E54" s="38"/>
      <c r="F54" s="38"/>
      <c r="G54" s="38"/>
      <c r="H54" s="38"/>
      <c r="I54" s="38"/>
      <c r="J54" s="38"/>
      <c r="K54" s="38"/>
      <c r="L54" s="38"/>
      <c r="M54" s="38"/>
      <c r="N54" s="38"/>
    </row>
    <row r="55" spans="1:26" x14ac:dyDescent="0.25">
      <c r="C55" s="38"/>
      <c r="D55" s="38"/>
      <c r="E55" s="38"/>
      <c r="F55" s="38"/>
      <c r="G55" s="38"/>
      <c r="H55" s="38"/>
      <c r="I55" s="38"/>
      <c r="J55" s="38"/>
      <c r="K55" s="38"/>
      <c r="L55" s="38"/>
      <c r="M55" s="38"/>
      <c r="N55" s="38"/>
    </row>
    <row r="56" spans="1:26" x14ac:dyDescent="0.25">
      <c r="A56" s="47"/>
      <c r="B56" s="47"/>
      <c r="C56" s="48"/>
      <c r="D56" s="48"/>
      <c r="E56" s="48"/>
      <c r="F56" s="48"/>
      <c r="G56" s="48"/>
      <c r="H56" s="48"/>
      <c r="I56" s="48"/>
      <c r="J56" s="48"/>
      <c r="K56" s="48"/>
      <c r="L56" s="48"/>
      <c r="M56" s="48"/>
      <c r="N56" s="48"/>
      <c r="O56" s="49"/>
      <c r="P56" s="49"/>
      <c r="Q56" s="49"/>
    </row>
    <row r="57" spans="1:26" x14ac:dyDescent="0.25">
      <c r="A57" s="78"/>
      <c r="B57" s="78"/>
      <c r="C57" s="51"/>
      <c r="D57" s="51"/>
      <c r="E57" s="51"/>
      <c r="F57" s="51"/>
      <c r="G57" s="51"/>
      <c r="H57" s="51"/>
      <c r="I57" s="51"/>
      <c r="J57" s="51"/>
      <c r="K57" s="51"/>
      <c r="L57" s="51"/>
      <c r="M57" s="51"/>
      <c r="N57" s="51"/>
      <c r="O57" s="52"/>
      <c r="P57" s="52"/>
      <c r="Q57" s="52"/>
    </row>
    <row r="58" spans="1:26" ht="12.75" customHeight="1" x14ac:dyDescent="0.25">
      <c r="A58" s="84" t="s">
        <v>277</v>
      </c>
      <c r="B58" s="53" t="s">
        <v>339</v>
      </c>
      <c r="C58" s="53"/>
      <c r="D58" s="53"/>
      <c r="E58" s="53"/>
      <c r="F58" s="53"/>
      <c r="G58" s="51"/>
      <c r="H58" s="51"/>
      <c r="I58" s="51"/>
      <c r="J58" s="51"/>
      <c r="K58" s="51"/>
      <c r="L58" s="52"/>
      <c r="M58" s="52"/>
      <c r="N58" s="52"/>
      <c r="Q58" s="79"/>
      <c r="R58" s="79"/>
      <c r="S58" s="79"/>
      <c r="T58" s="79"/>
    </row>
    <row r="59" spans="1:26" ht="12.75" customHeight="1" x14ac:dyDescent="0.25">
      <c r="A59" s="84" t="s">
        <v>278</v>
      </c>
      <c r="B59" s="53" t="s">
        <v>279</v>
      </c>
      <c r="C59" s="53"/>
      <c r="D59" s="53"/>
      <c r="E59" s="53"/>
      <c r="F59" s="53"/>
      <c r="G59" s="51"/>
      <c r="H59" s="51"/>
      <c r="I59" s="51"/>
      <c r="J59" s="51"/>
      <c r="K59" s="51"/>
      <c r="L59" s="52"/>
      <c r="M59" s="52"/>
      <c r="N59" s="52"/>
      <c r="Q59" s="79"/>
      <c r="R59" s="79"/>
      <c r="S59" s="79"/>
      <c r="T59" s="79"/>
    </row>
    <row r="60" spans="1:26" ht="15.6" x14ac:dyDescent="0.25">
      <c r="A60" s="83" t="s">
        <v>280</v>
      </c>
      <c r="B60" s="50" t="s">
        <v>281</v>
      </c>
      <c r="C60" s="51"/>
      <c r="D60" s="51"/>
      <c r="E60" s="51"/>
      <c r="F60" s="51"/>
      <c r="G60" s="51"/>
      <c r="H60" s="51"/>
      <c r="I60" s="51"/>
      <c r="J60" s="51"/>
      <c r="K60" s="51"/>
      <c r="L60" s="52"/>
      <c r="M60" s="52"/>
      <c r="N60" s="52"/>
      <c r="Q60" s="79"/>
      <c r="R60" s="79"/>
      <c r="S60" s="79"/>
      <c r="T60" s="79"/>
    </row>
    <row r="61" spans="1:26" ht="15.6" x14ac:dyDescent="0.25">
      <c r="A61" s="83" t="s">
        <v>282</v>
      </c>
      <c r="B61" s="50" t="s">
        <v>283</v>
      </c>
      <c r="C61" s="51"/>
      <c r="D61" s="51"/>
      <c r="E61" s="51"/>
      <c r="F61" s="51"/>
      <c r="G61" s="51"/>
      <c r="H61" s="51"/>
      <c r="I61" s="51"/>
      <c r="J61" s="51"/>
      <c r="K61" s="51"/>
      <c r="L61" s="52"/>
      <c r="M61" s="52"/>
      <c r="N61" s="52"/>
    </row>
    <row r="62" spans="1:26" ht="15.6" x14ac:dyDescent="0.25">
      <c r="A62" s="83" t="s">
        <v>284</v>
      </c>
      <c r="B62" s="50" t="s">
        <v>285</v>
      </c>
      <c r="C62" s="51"/>
      <c r="D62" s="51"/>
      <c r="E62" s="51"/>
      <c r="F62" s="51"/>
      <c r="G62" s="51"/>
      <c r="H62" s="51"/>
      <c r="I62" s="51"/>
      <c r="J62" s="51"/>
      <c r="K62" s="51"/>
      <c r="L62" s="52"/>
      <c r="M62" s="52"/>
      <c r="N62" s="52"/>
    </row>
    <row r="63" spans="1:26" ht="15.6" x14ac:dyDescent="0.25">
      <c r="A63" s="83" t="s">
        <v>286</v>
      </c>
      <c r="B63" s="50" t="s">
        <v>288</v>
      </c>
      <c r="C63" s="51"/>
      <c r="D63" s="51"/>
      <c r="E63" s="51"/>
      <c r="F63" s="51"/>
      <c r="G63" s="51"/>
      <c r="H63" s="51"/>
      <c r="I63" s="51"/>
      <c r="J63" s="51"/>
      <c r="K63" s="51"/>
      <c r="L63" s="52"/>
      <c r="M63" s="52"/>
      <c r="N63" s="52"/>
    </row>
    <row r="64" spans="1:26" ht="15.6" x14ac:dyDescent="0.25">
      <c r="A64" s="83" t="s">
        <v>287</v>
      </c>
      <c r="B64" s="50" t="s">
        <v>298</v>
      </c>
      <c r="C64" s="38"/>
      <c r="D64" s="38"/>
      <c r="E64" s="38"/>
      <c r="F64" s="38"/>
      <c r="G64" s="38"/>
      <c r="H64" s="38"/>
      <c r="I64" s="38"/>
      <c r="J64" s="38"/>
      <c r="K64" s="38"/>
      <c r="L64" s="38"/>
      <c r="M64" s="38"/>
      <c r="N64" s="38"/>
      <c r="O64" s="38"/>
      <c r="P64" s="38"/>
    </row>
    <row r="65" spans="3:14" x14ac:dyDescent="0.25">
      <c r="C65" s="38">
        <v>0</v>
      </c>
      <c r="D65" s="38">
        <v>0</v>
      </c>
      <c r="E65" s="38">
        <v>0</v>
      </c>
      <c r="F65" s="38">
        <v>0</v>
      </c>
      <c r="G65" s="38">
        <v>0</v>
      </c>
      <c r="H65" s="38">
        <v>0</v>
      </c>
      <c r="I65" s="38">
        <v>0</v>
      </c>
      <c r="J65" s="38">
        <v>0</v>
      </c>
      <c r="K65" s="38"/>
      <c r="L65" s="38"/>
      <c r="M65" s="38"/>
      <c r="N65" s="38"/>
    </row>
    <row r="66" spans="3:14" x14ac:dyDescent="0.25">
      <c r="C66" s="38"/>
      <c r="D66" s="38"/>
      <c r="E66" s="38"/>
      <c r="F66" s="38"/>
      <c r="G66" s="38"/>
      <c r="H66" s="38"/>
      <c r="I66" s="38"/>
      <c r="J66" s="38"/>
      <c r="K66" s="38"/>
      <c r="L66" s="38"/>
      <c r="M66" s="38"/>
      <c r="N66" s="38"/>
    </row>
    <row r="67" spans="3:14" x14ac:dyDescent="0.25">
      <c r="C67" s="38"/>
      <c r="D67" s="38"/>
      <c r="E67" s="38"/>
      <c r="F67" s="38"/>
      <c r="G67" s="38"/>
      <c r="H67" s="38"/>
      <c r="I67" s="38"/>
      <c r="J67" s="38"/>
      <c r="K67" s="38"/>
      <c r="L67" s="38"/>
      <c r="M67" s="38"/>
      <c r="N67" s="38"/>
    </row>
    <row r="68" spans="3:14" x14ac:dyDescent="0.25">
      <c r="C68" s="38"/>
      <c r="D68" s="38"/>
      <c r="E68" s="38"/>
      <c r="F68" s="38"/>
      <c r="G68" s="38"/>
      <c r="H68" s="38"/>
      <c r="I68" s="38"/>
      <c r="J68" s="38"/>
      <c r="K68" s="38"/>
      <c r="L68" s="38"/>
      <c r="M68" s="38"/>
      <c r="N68" s="38"/>
    </row>
    <row r="69" spans="3:14" x14ac:dyDescent="0.25">
      <c r="C69" s="38"/>
      <c r="D69" s="38"/>
      <c r="E69" s="38"/>
      <c r="F69" s="38"/>
      <c r="G69" s="38"/>
      <c r="H69" s="38"/>
      <c r="I69" s="38"/>
      <c r="J69" s="38"/>
      <c r="K69" s="38"/>
      <c r="L69" s="38"/>
      <c r="M69" s="38"/>
      <c r="N69" s="38"/>
    </row>
    <row r="70" spans="3:14" x14ac:dyDescent="0.25">
      <c r="C70" s="38"/>
      <c r="D70" s="38"/>
      <c r="E70" s="38"/>
      <c r="F70" s="38"/>
      <c r="G70" s="38"/>
      <c r="H70" s="38"/>
      <c r="I70" s="38"/>
      <c r="J70" s="38"/>
      <c r="K70" s="38"/>
      <c r="L70" s="38"/>
      <c r="M70" s="38"/>
      <c r="N70" s="38"/>
    </row>
    <row r="71" spans="3:14" x14ac:dyDescent="0.25">
      <c r="C71" s="38"/>
      <c r="D71" s="38"/>
      <c r="E71" s="38"/>
      <c r="F71" s="38"/>
      <c r="G71" s="38"/>
      <c r="H71" s="38"/>
      <c r="I71" s="38"/>
      <c r="J71" s="38"/>
      <c r="K71" s="38"/>
      <c r="L71" s="38"/>
      <c r="M71" s="38"/>
      <c r="N71" s="38"/>
    </row>
    <row r="72" spans="3:14" x14ac:dyDescent="0.25">
      <c r="C72" s="38"/>
      <c r="D72" s="38"/>
      <c r="E72" s="38"/>
      <c r="F72" s="38"/>
      <c r="G72" s="38"/>
      <c r="H72" s="38"/>
      <c r="I72" s="38"/>
      <c r="J72" s="38"/>
      <c r="K72" s="38"/>
      <c r="L72" s="38"/>
      <c r="M72" s="38"/>
      <c r="N72" s="38"/>
    </row>
    <row r="73" spans="3:14" x14ac:dyDescent="0.25">
      <c r="C73" s="38"/>
      <c r="D73" s="38"/>
      <c r="E73" s="38"/>
      <c r="F73" s="38"/>
      <c r="G73" s="38"/>
      <c r="H73" s="38"/>
      <c r="I73" s="38"/>
      <c r="J73" s="38"/>
      <c r="K73" s="38"/>
      <c r="L73" s="38"/>
      <c r="M73" s="38"/>
      <c r="N73" s="38"/>
    </row>
    <row r="74" spans="3:14" x14ac:dyDescent="0.25">
      <c r="C74" s="38"/>
      <c r="D74" s="38"/>
      <c r="E74" s="38"/>
      <c r="F74" s="38"/>
      <c r="G74" s="38"/>
      <c r="H74" s="38"/>
      <c r="I74" s="38"/>
      <c r="J74" s="38"/>
      <c r="K74" s="38"/>
      <c r="L74" s="38"/>
      <c r="M74" s="38"/>
      <c r="N74" s="38"/>
    </row>
  </sheetData>
  <mergeCells count="5">
    <mergeCell ref="A5:B6"/>
    <mergeCell ref="C5:F5"/>
    <mergeCell ref="G5:J5"/>
    <mergeCell ref="K5:N5"/>
    <mergeCell ref="O5:Q5"/>
  </mergeCells>
  <pageMargins left="0.22" right="0.2" top="0.53" bottom="0.48" header="0.3" footer="0.17"/>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D2D5-61DA-42EE-8747-2683AE344062}">
  <dimension ref="A1:X324"/>
  <sheetViews>
    <sheetView view="pageBreakPreview" topLeftCell="A207" zoomScale="85" zoomScaleNormal="100" zoomScaleSheetLayoutView="85" workbookViewId="0">
      <selection activeCell="I285" sqref="I285"/>
    </sheetView>
  </sheetViews>
  <sheetFormatPr defaultColWidth="9.109375" defaultRowHeight="10.199999999999999" x14ac:dyDescent="0.2"/>
  <cols>
    <col min="1" max="1" width="25" style="64" customWidth="1"/>
    <col min="2" max="2" width="13.6640625" style="64" customWidth="1"/>
    <col min="3" max="4" width="13.6640625" style="64" hidden="1" customWidth="1"/>
    <col min="5" max="5" width="13.6640625" style="64" customWidth="1"/>
    <col min="6" max="6" width="12.44140625" style="64" customWidth="1"/>
    <col min="7" max="7" width="12.44140625" style="20" customWidth="1"/>
    <col min="8" max="8" width="12" style="76" bestFit="1" customWidth="1"/>
    <col min="9" max="9" width="12" style="60" bestFit="1" customWidth="1"/>
    <col min="10" max="10" width="8.33203125" style="76" customWidth="1"/>
    <col min="11" max="16384" width="9.109375" style="76"/>
  </cols>
  <sheetData>
    <row r="1" spans="1:24" s="57" customFormat="1" ht="9" customHeight="1" x14ac:dyDescent="0.25">
      <c r="A1" s="85"/>
      <c r="H1" s="56"/>
      <c r="I1" s="56"/>
    </row>
    <row r="2" spans="1:24" s="59" customFormat="1" ht="15" x14ac:dyDescent="0.4">
      <c r="A2" s="5" t="s">
        <v>325</v>
      </c>
      <c r="B2" s="58"/>
      <c r="C2" s="58"/>
      <c r="D2" s="58"/>
      <c r="E2" s="58"/>
      <c r="F2" s="58"/>
      <c r="G2" s="58"/>
      <c r="H2" s="58"/>
      <c r="I2" s="58"/>
    </row>
    <row r="3" spans="1:24" s="59" customFormat="1" x14ac:dyDescent="0.2">
      <c r="A3" s="86" t="s">
        <v>16</v>
      </c>
      <c r="B3" s="58"/>
      <c r="C3" s="58"/>
      <c r="D3" s="58"/>
      <c r="E3" s="58"/>
      <c r="F3" s="58"/>
      <c r="G3" s="58"/>
      <c r="H3" s="61"/>
      <c r="I3" s="61"/>
    </row>
    <row r="4" spans="1:24" s="59" customFormat="1" x14ac:dyDescent="0.2">
      <c r="A4" s="87" t="s">
        <v>17</v>
      </c>
      <c r="B4" s="62"/>
      <c r="C4" s="62"/>
      <c r="D4" s="62"/>
      <c r="E4" s="62"/>
      <c r="F4" s="62"/>
      <c r="G4" s="62"/>
      <c r="H4" s="62"/>
      <c r="I4" s="62"/>
    </row>
    <row r="5" spans="1:24" s="89" customFormat="1" ht="6" customHeight="1" x14ac:dyDescent="0.25">
      <c r="A5" s="108" t="s">
        <v>18</v>
      </c>
      <c r="B5" s="88"/>
      <c r="C5" s="101"/>
      <c r="D5" s="102"/>
      <c r="E5" s="119" t="s">
        <v>313</v>
      </c>
      <c r="F5" s="119"/>
      <c r="G5" s="120"/>
      <c r="H5" s="88"/>
      <c r="I5" s="97"/>
      <c r="J5" s="97"/>
    </row>
    <row r="6" spans="1:24" s="89" customFormat="1" ht="12" customHeight="1" x14ac:dyDescent="0.25">
      <c r="A6" s="109"/>
      <c r="B6" s="111" t="s">
        <v>19</v>
      </c>
      <c r="C6" s="103"/>
      <c r="D6" s="104"/>
      <c r="E6" s="121"/>
      <c r="F6" s="121"/>
      <c r="G6" s="122"/>
      <c r="H6" s="113" t="s">
        <v>20</v>
      </c>
      <c r="I6" s="115" t="s">
        <v>21</v>
      </c>
      <c r="J6" s="117" t="s">
        <v>22</v>
      </c>
    </row>
    <row r="7" spans="1:24" s="89" customFormat="1" ht="42.75" customHeight="1" x14ac:dyDescent="0.25">
      <c r="A7" s="110"/>
      <c r="B7" s="112"/>
      <c r="C7" s="6" t="s">
        <v>23</v>
      </c>
      <c r="D7" s="6" t="s">
        <v>326</v>
      </c>
      <c r="E7" s="6" t="s">
        <v>23</v>
      </c>
      <c r="F7" s="6" t="s">
        <v>24</v>
      </c>
      <c r="G7" s="6" t="s">
        <v>15</v>
      </c>
      <c r="H7" s="114"/>
      <c r="I7" s="116"/>
      <c r="J7" s="118"/>
    </row>
    <row r="8" spans="1:24" s="64" customFormat="1" x14ac:dyDescent="0.2">
      <c r="A8" s="7"/>
      <c r="B8" s="63"/>
      <c r="C8" s="63"/>
      <c r="D8" s="63"/>
      <c r="E8" s="63"/>
      <c r="F8" s="63"/>
      <c r="G8" s="63"/>
      <c r="H8" s="63"/>
      <c r="I8" s="63"/>
      <c r="J8" s="63"/>
    </row>
    <row r="9" spans="1:24" s="64" customFormat="1" ht="13.8" x14ac:dyDescent="0.25">
      <c r="A9" s="8" t="s">
        <v>25</v>
      </c>
      <c r="B9" s="63"/>
      <c r="C9" s="63"/>
      <c r="D9" s="63"/>
      <c r="E9" s="63"/>
      <c r="F9" s="63"/>
      <c r="G9" s="63"/>
      <c r="H9" s="63"/>
      <c r="I9" s="63"/>
      <c r="J9" s="63"/>
    </row>
    <row r="10" spans="1:24" s="64" customFormat="1" ht="11.25" customHeight="1" x14ac:dyDescent="0.2">
      <c r="A10" s="9" t="s">
        <v>26</v>
      </c>
      <c r="B10" s="10">
        <f t="shared" ref="B10:I10" si="0">SUM(B11:B15)</f>
        <v>20980346.000000004</v>
      </c>
      <c r="C10" s="10">
        <f t="shared" si="0"/>
        <v>19529219.213249996</v>
      </c>
      <c r="D10" s="10">
        <f t="shared" si="0"/>
        <v>0</v>
      </c>
      <c r="E10" s="98">
        <f t="shared" si="0"/>
        <v>19529219.213249996</v>
      </c>
      <c r="F10" s="10">
        <f t="shared" si="0"/>
        <v>748884.91040999989</v>
      </c>
      <c r="G10" s="98">
        <f t="shared" si="0"/>
        <v>20278104.123659998</v>
      </c>
      <c r="H10" s="98">
        <f t="shared" si="0"/>
        <v>702241.87634000625</v>
      </c>
      <c r="I10" s="98">
        <f t="shared" si="0"/>
        <v>1451126.786750006</v>
      </c>
      <c r="J10" s="11">
        <f>IFERROR(G10/B10*100,"")</f>
        <v>96.652858459340919</v>
      </c>
      <c r="K10" s="65"/>
      <c r="L10" s="65"/>
      <c r="M10" s="65"/>
      <c r="N10" s="65"/>
      <c r="O10" s="65"/>
      <c r="P10" s="65"/>
      <c r="Q10" s="65"/>
      <c r="R10" s="65"/>
      <c r="S10" s="65"/>
      <c r="T10" s="65"/>
      <c r="U10" s="65"/>
      <c r="V10" s="65"/>
      <c r="W10" s="65"/>
      <c r="X10" s="65"/>
    </row>
    <row r="11" spans="1:24" s="64" customFormat="1" ht="11.25" customHeight="1" x14ac:dyDescent="0.2">
      <c r="A11" s="66" t="s">
        <v>27</v>
      </c>
      <c r="B11" s="16">
        <f>'[2]as of Sept_all banks'!B58</f>
        <v>4173770.0000000047</v>
      </c>
      <c r="C11" s="16">
        <f>'[2]as of Sept_all banks'!C58</f>
        <v>3460591.0656599994</v>
      </c>
      <c r="D11" s="16">
        <f>'[2]as of Sept_all banks'!D58</f>
        <v>0</v>
      </c>
      <c r="E11" s="16">
        <f>SUM(C11:D11)</f>
        <v>3460591.0656599994</v>
      </c>
      <c r="F11" s="16">
        <f>'[2]as of Sept_all banks'!F58</f>
        <v>216920.90218999991</v>
      </c>
      <c r="G11" s="16">
        <f>E11+F11</f>
        <v>3677511.9678499992</v>
      </c>
      <c r="H11" s="16">
        <f>B11-G11</f>
        <v>496258.03215000546</v>
      </c>
      <c r="I11" s="16">
        <f>B11-E11</f>
        <v>713178.93434000527</v>
      </c>
      <c r="J11" s="11">
        <f t="shared" ref="J11:J73" si="1">IFERROR(G11/B11*100,"")</f>
        <v>88.110077168842437</v>
      </c>
    </row>
    <row r="12" spans="1:24" s="64" customFormat="1" ht="11.25" customHeight="1" x14ac:dyDescent="0.2">
      <c r="A12" s="67" t="s">
        <v>28</v>
      </c>
      <c r="B12" s="16">
        <f>'[2]as of Sept_all banks'!B59</f>
        <v>224741</v>
      </c>
      <c r="C12" s="16">
        <f>'[2]as of Sept_all banks'!C59</f>
        <v>136227.97044999999</v>
      </c>
      <c r="D12" s="16">
        <f>'[2]as of Sept_all banks'!D59</f>
        <v>0</v>
      </c>
      <c r="E12" s="16">
        <f t="shared" ref="E12:E21" si="2">SUM(C12:D12)</f>
        <v>136227.97044999999</v>
      </c>
      <c r="F12" s="16">
        <f>'[2]as of Sept_all banks'!F59</f>
        <v>1932.8175700000002</v>
      </c>
      <c r="G12" s="16">
        <f t="shared" ref="G12:G21" si="3">E12+F12</f>
        <v>138160.78802000001</v>
      </c>
      <c r="H12" s="16">
        <f t="shared" ref="H12:H15" si="4">B12-G12</f>
        <v>86580.211979999993</v>
      </c>
      <c r="I12" s="16">
        <f t="shared" ref="I12:I15" si="5">B12-E12</f>
        <v>88513.029550000007</v>
      </c>
      <c r="J12" s="11">
        <f t="shared" si="1"/>
        <v>61.475559875590122</v>
      </c>
    </row>
    <row r="13" spans="1:24" s="64" customFormat="1" ht="11.25" customHeight="1" x14ac:dyDescent="0.2">
      <c r="A13" s="66" t="s">
        <v>29</v>
      </c>
      <c r="B13" s="16">
        <f>'[2]as of Sept_all banks'!B60</f>
        <v>733341</v>
      </c>
      <c r="C13" s="16">
        <f>'[2]as of Sept_all banks'!C60</f>
        <v>545738.84942999994</v>
      </c>
      <c r="D13" s="16">
        <f>'[2]as of Sept_all banks'!D60</f>
        <v>0</v>
      </c>
      <c r="E13" s="16">
        <f t="shared" si="2"/>
        <v>545738.84942999994</v>
      </c>
      <c r="F13" s="16">
        <f>'[2]as of Sept_all banks'!F60</f>
        <v>92715.959989999988</v>
      </c>
      <c r="G13" s="16">
        <f t="shared" si="3"/>
        <v>638454.80941999995</v>
      </c>
      <c r="H13" s="16">
        <f t="shared" si="4"/>
        <v>94886.190580000053</v>
      </c>
      <c r="I13" s="16">
        <f t="shared" si="5"/>
        <v>187602.15057000006</v>
      </c>
      <c r="J13" s="11">
        <f t="shared" si="1"/>
        <v>87.061109282039311</v>
      </c>
    </row>
    <row r="14" spans="1:24" s="64" customFormat="1" ht="11.25" customHeight="1" x14ac:dyDescent="0.2">
      <c r="A14" s="66" t="s">
        <v>30</v>
      </c>
      <c r="B14" s="16">
        <f>'[2]as of Sept_all banks'!B61</f>
        <v>15677522</v>
      </c>
      <c r="C14" s="16">
        <f>'[2]as of Sept_all banks'!C61</f>
        <v>15241534.294819999</v>
      </c>
      <c r="D14" s="16">
        <f>'[2]as of Sept_all banks'!D61</f>
        <v>0</v>
      </c>
      <c r="E14" s="16">
        <f t="shared" si="2"/>
        <v>15241534.294819999</v>
      </c>
      <c r="F14" s="16">
        <f>'[2]as of Sept_all banks'!F61</f>
        <v>435969.75474</v>
      </c>
      <c r="G14" s="16">
        <f t="shared" si="3"/>
        <v>15677504.049559999</v>
      </c>
      <c r="H14" s="16">
        <f t="shared" si="4"/>
        <v>17.950440000742674</v>
      </c>
      <c r="I14" s="16">
        <f t="shared" si="5"/>
        <v>435987.70518000051</v>
      </c>
      <c r="J14" s="11">
        <f t="shared" si="1"/>
        <v>99.999885502058291</v>
      </c>
    </row>
    <row r="15" spans="1:24" s="64" customFormat="1" ht="11.25" customHeight="1" x14ac:dyDescent="0.2">
      <c r="A15" s="66" t="s">
        <v>31</v>
      </c>
      <c r="B15" s="16">
        <f>'[2]as of Sept_all banks'!B62</f>
        <v>170972</v>
      </c>
      <c r="C15" s="16">
        <f>'[2]as of Sept_all banks'!C62</f>
        <v>145127.03288999997</v>
      </c>
      <c r="D15" s="16">
        <f>'[2]as of Sept_all banks'!D62</f>
        <v>0</v>
      </c>
      <c r="E15" s="16">
        <f t="shared" si="2"/>
        <v>145127.03288999997</v>
      </c>
      <c r="F15" s="16">
        <f>'[2]as of Sept_all banks'!F62</f>
        <v>1345.4759199999999</v>
      </c>
      <c r="G15" s="16">
        <f t="shared" si="3"/>
        <v>146472.50880999997</v>
      </c>
      <c r="H15" s="16">
        <f t="shared" si="4"/>
        <v>24499.49119000003</v>
      </c>
      <c r="I15" s="16">
        <f t="shared" si="5"/>
        <v>25844.967110000027</v>
      </c>
      <c r="J15" s="11">
        <f t="shared" si="1"/>
        <v>85.670465813115584</v>
      </c>
    </row>
    <row r="16" spans="1:24" s="64" customFormat="1" ht="11.25" customHeight="1" x14ac:dyDescent="0.2">
      <c r="B16" s="13"/>
      <c r="C16" s="13"/>
      <c r="D16" s="13"/>
      <c r="E16" s="13"/>
      <c r="F16" s="13"/>
      <c r="G16" s="13"/>
      <c r="H16" s="13"/>
      <c r="I16" s="13"/>
      <c r="J16" s="11" t="str">
        <f t="shared" si="1"/>
        <v/>
      </c>
    </row>
    <row r="17" spans="1:10" s="64" customFormat="1" ht="11.25" customHeight="1" x14ac:dyDescent="0.2">
      <c r="A17" s="9" t="s">
        <v>32</v>
      </c>
      <c r="B17" s="16">
        <f>'[2]as of Sept_all banks'!B65</f>
        <v>5572085.9979999997</v>
      </c>
      <c r="C17" s="16">
        <f>'[2]as of Sept_all banks'!C65</f>
        <v>3960001.9156999998</v>
      </c>
      <c r="D17" s="16">
        <f>'[2]as of Sept_all banks'!D65</f>
        <v>0</v>
      </c>
      <c r="E17" s="16">
        <f t="shared" si="2"/>
        <v>3960001.9156999998</v>
      </c>
      <c r="F17" s="16">
        <f>'[2]as of Sept_all banks'!F65</f>
        <v>98810.116129999995</v>
      </c>
      <c r="G17" s="16">
        <f t="shared" si="3"/>
        <v>4058812.0318299998</v>
      </c>
      <c r="H17" s="16">
        <f t="shared" ref="H17" si="6">B17-G17</f>
        <v>1513273.9661699999</v>
      </c>
      <c r="I17" s="16">
        <f t="shared" ref="I17" si="7">B17-E17</f>
        <v>1612084.0822999999</v>
      </c>
      <c r="J17" s="11">
        <f t="shared" si="1"/>
        <v>72.841877050835862</v>
      </c>
    </row>
    <row r="18" spans="1:10" s="64" customFormat="1" ht="11.25" customHeight="1" x14ac:dyDescent="0.2">
      <c r="A18" s="66"/>
      <c r="B18" s="15"/>
      <c r="C18" s="15"/>
      <c r="D18" s="15"/>
      <c r="E18" s="13"/>
      <c r="F18" s="15"/>
      <c r="G18" s="13"/>
      <c r="H18" s="13"/>
      <c r="I18" s="13"/>
      <c r="J18" s="11" t="str">
        <f t="shared" si="1"/>
        <v/>
      </c>
    </row>
    <row r="19" spans="1:10" s="64" customFormat="1" ht="11.25" customHeight="1" x14ac:dyDescent="0.2">
      <c r="A19" s="9" t="s">
        <v>33</v>
      </c>
      <c r="B19" s="16">
        <f>'[2]as of Sept_all banks'!B68</f>
        <v>563741.34199999995</v>
      </c>
      <c r="C19" s="16">
        <f>'[2]as of Sept_all banks'!C68</f>
        <v>530250.76003</v>
      </c>
      <c r="D19" s="16">
        <f>'[2]as of Sept_all banks'!D68</f>
        <v>0</v>
      </c>
      <c r="E19" s="16">
        <f t="shared" si="2"/>
        <v>530250.76003</v>
      </c>
      <c r="F19" s="16">
        <f>'[2]as of Sept_all banks'!F68</f>
        <v>22459.32346</v>
      </c>
      <c r="G19" s="16">
        <f t="shared" si="3"/>
        <v>552710.08348999999</v>
      </c>
      <c r="H19" s="16">
        <f t="shared" ref="H19" si="8">B19-G19</f>
        <v>11031.258509999956</v>
      </c>
      <c r="I19" s="16">
        <f t="shared" ref="I19" si="9">B19-E19</f>
        <v>33490.581969999941</v>
      </c>
      <c r="J19" s="11">
        <f t="shared" si="1"/>
        <v>98.043205688824585</v>
      </c>
    </row>
    <row r="20" spans="1:10" s="64" customFormat="1" ht="11.25" customHeight="1" x14ac:dyDescent="0.2">
      <c r="A20" s="66"/>
      <c r="B20" s="15"/>
      <c r="C20" s="15"/>
      <c r="D20" s="15"/>
      <c r="E20" s="13"/>
      <c r="F20" s="15"/>
      <c r="G20" s="13"/>
      <c r="H20" s="13"/>
      <c r="I20" s="13"/>
      <c r="J20" s="11" t="str">
        <f t="shared" si="1"/>
        <v/>
      </c>
    </row>
    <row r="21" spans="1:10" s="64" customFormat="1" ht="11.25" customHeight="1" x14ac:dyDescent="0.2">
      <c r="A21" s="9" t="s">
        <v>34</v>
      </c>
      <c r="B21" s="16">
        <f>'[2]as of Sept_all banks'!B71</f>
        <v>6273776.4295700006</v>
      </c>
      <c r="C21" s="16">
        <f>'[2]as of Sept_all banks'!C71</f>
        <v>5913607.6696799994</v>
      </c>
      <c r="D21" s="16">
        <f>'[2]as of Sept_all banks'!D71</f>
        <v>102518.72386</v>
      </c>
      <c r="E21" s="16">
        <f t="shared" si="2"/>
        <v>6016126.3935399996</v>
      </c>
      <c r="F21" s="16">
        <f>'[2]as of Sept_all banks'!F71</f>
        <v>148277.23063999999</v>
      </c>
      <c r="G21" s="16">
        <f t="shared" si="3"/>
        <v>6164403.6241799993</v>
      </c>
      <c r="H21" s="16">
        <f t="shared" ref="H21" si="10">B21-G21</f>
        <v>109372.80539000127</v>
      </c>
      <c r="I21" s="16">
        <f t="shared" ref="I21" si="11">B21-E21</f>
        <v>257650.03603000101</v>
      </c>
      <c r="J21" s="11">
        <f t="shared" si="1"/>
        <v>98.256667150673437</v>
      </c>
    </row>
    <row r="22" spans="1:10" s="64" customFormat="1" ht="11.25" customHeight="1" x14ac:dyDescent="0.2">
      <c r="A22" s="66"/>
      <c r="B22" s="13"/>
      <c r="C22" s="13"/>
      <c r="D22" s="13"/>
      <c r="E22" s="13"/>
      <c r="F22" s="13"/>
      <c r="G22" s="13"/>
      <c r="H22" s="13"/>
      <c r="I22" s="13"/>
      <c r="J22" s="11" t="str">
        <f t="shared" si="1"/>
        <v/>
      </c>
    </row>
    <row r="23" spans="1:10" s="64" customFormat="1" ht="11.25" customHeight="1" x14ac:dyDescent="0.2">
      <c r="A23" s="9" t="s">
        <v>36</v>
      </c>
      <c r="B23" s="10">
        <f>SUM(B24:B33)</f>
        <v>47442577.404699996</v>
      </c>
      <c r="C23" s="10">
        <f t="shared" ref="C23:I23" si="12">SUM(C24:C33)</f>
        <v>42307510.91178</v>
      </c>
      <c r="D23" s="10">
        <f t="shared" si="12"/>
        <v>0</v>
      </c>
      <c r="E23" s="98">
        <f t="shared" si="12"/>
        <v>42307510.91178</v>
      </c>
      <c r="F23" s="10">
        <f t="shared" si="12"/>
        <v>2987589.7995600007</v>
      </c>
      <c r="G23" s="98">
        <f t="shared" si="12"/>
        <v>45295100.71134001</v>
      </c>
      <c r="H23" s="98">
        <f t="shared" si="12"/>
        <v>2147476.6933599869</v>
      </c>
      <c r="I23" s="98">
        <f t="shared" si="12"/>
        <v>5135066.4929199889</v>
      </c>
      <c r="J23" s="11">
        <f t="shared" si="1"/>
        <v>95.473524393412816</v>
      </c>
    </row>
    <row r="24" spans="1:10" s="64" customFormat="1" ht="11.25" customHeight="1" x14ac:dyDescent="0.2">
      <c r="A24" s="66" t="s">
        <v>35</v>
      </c>
      <c r="B24" s="16">
        <f>'[2]as of Sept_all banks'!B74</f>
        <v>39111895.475269996</v>
      </c>
      <c r="C24" s="16">
        <f>'[2]as of Sept_all banks'!C74</f>
        <v>34744375.151860006</v>
      </c>
      <c r="D24" s="16">
        <f>'[2]as of Sept_all banks'!D74</f>
        <v>0</v>
      </c>
      <c r="E24" s="16">
        <f t="shared" ref="E24:E33" si="13">SUM(C24:D24)</f>
        <v>34744375.151860006</v>
      </c>
      <c r="F24" s="16">
        <f>'[2]as of Sept_all banks'!F74</f>
        <v>2280206.7255600002</v>
      </c>
      <c r="G24" s="16">
        <f t="shared" ref="G24:G33" si="14">E24+F24</f>
        <v>37024581.877420008</v>
      </c>
      <c r="H24" s="16">
        <f t="shared" ref="H24:H33" si="15">B24-G24</f>
        <v>2087313.5978499874</v>
      </c>
      <c r="I24" s="16">
        <f t="shared" ref="I24:I33" si="16">B24-E24</f>
        <v>4367520.3234099895</v>
      </c>
      <c r="J24" s="11">
        <f t="shared" si="1"/>
        <v>94.663225669618157</v>
      </c>
    </row>
    <row r="25" spans="1:10" s="64" customFormat="1" ht="11.25" customHeight="1" x14ac:dyDescent="0.2">
      <c r="A25" s="66" t="s">
        <v>37</v>
      </c>
      <c r="B25" s="16">
        <f>'[2]as of Sept_all banks'!B75</f>
        <v>2112754</v>
      </c>
      <c r="C25" s="16">
        <f>'[2]as of Sept_all banks'!C75</f>
        <v>1511687.2861500001</v>
      </c>
      <c r="D25" s="16">
        <f>'[2]as of Sept_all banks'!D75</f>
        <v>0</v>
      </c>
      <c r="E25" s="16">
        <f t="shared" si="13"/>
        <v>1511687.2861500001</v>
      </c>
      <c r="F25" s="16">
        <f>'[2]as of Sept_all banks'!F75</f>
        <v>601066.34103999997</v>
      </c>
      <c r="G25" s="16">
        <f t="shared" si="14"/>
        <v>2112753.6271899999</v>
      </c>
      <c r="H25" s="16">
        <f t="shared" si="15"/>
        <v>0.37281000008806586</v>
      </c>
      <c r="I25" s="16">
        <f t="shared" si="16"/>
        <v>601066.71384999994</v>
      </c>
      <c r="J25" s="11">
        <f t="shared" si="1"/>
        <v>99.999982354311001</v>
      </c>
    </row>
    <row r="26" spans="1:10" s="64" customFormat="1" ht="11.25" customHeight="1" x14ac:dyDescent="0.2">
      <c r="A26" s="66" t="s">
        <v>38</v>
      </c>
      <c r="B26" s="16">
        <f>'[2]as of Sept_all banks'!B76</f>
        <v>3864793.3144299984</v>
      </c>
      <c r="C26" s="16">
        <f>'[2]as of Sept_all banks'!C76</f>
        <v>3764355.4976199991</v>
      </c>
      <c r="D26" s="16">
        <f>'[2]as of Sept_all banks'!D76</f>
        <v>0</v>
      </c>
      <c r="E26" s="16">
        <f t="shared" si="13"/>
        <v>3764355.4976199991</v>
      </c>
      <c r="F26" s="16">
        <f>'[2]as of Sept_all banks'!F76</f>
        <v>95461.116030000005</v>
      </c>
      <c r="G26" s="16">
        <f t="shared" si="14"/>
        <v>3859816.6136499993</v>
      </c>
      <c r="H26" s="16">
        <f t="shared" si="15"/>
        <v>4976.7007799991407</v>
      </c>
      <c r="I26" s="16">
        <f t="shared" si="16"/>
        <v>100437.81680999929</v>
      </c>
      <c r="J26" s="11">
        <f t="shared" si="1"/>
        <v>99.871229833651967</v>
      </c>
    </row>
    <row r="27" spans="1:10" s="64" customFormat="1" ht="11.25" customHeight="1" x14ac:dyDescent="0.2">
      <c r="A27" s="66" t="s">
        <v>224</v>
      </c>
      <c r="B27" s="16">
        <f>'[2]as of Sept_all banks'!B77</f>
        <v>134239.37300000002</v>
      </c>
      <c r="C27" s="16">
        <f>'[2]as of Sept_all banks'!C77</f>
        <v>132345.39504999999</v>
      </c>
      <c r="D27" s="16">
        <f>'[2]as of Sept_all banks'!D77</f>
        <v>0</v>
      </c>
      <c r="E27" s="16">
        <f t="shared" si="13"/>
        <v>132345.39504999999</v>
      </c>
      <c r="F27" s="16">
        <f>'[2]as of Sept_all banks'!F77</f>
        <v>1789.8772799999999</v>
      </c>
      <c r="G27" s="16">
        <f t="shared" si="14"/>
        <v>134135.27232999998</v>
      </c>
      <c r="H27" s="16">
        <f t="shared" si="15"/>
        <v>104.10067000004346</v>
      </c>
      <c r="I27" s="16">
        <f t="shared" si="16"/>
        <v>1893.9779500000295</v>
      </c>
      <c r="J27" s="11">
        <f t="shared" si="1"/>
        <v>99.922451462880375</v>
      </c>
    </row>
    <row r="28" spans="1:10" s="64" customFormat="1" ht="11.25" customHeight="1" x14ac:dyDescent="0.2">
      <c r="A28" s="66" t="s">
        <v>39</v>
      </c>
      <c r="B28" s="16">
        <f>'[2]as of Sept_all banks'!B78</f>
        <v>302374.33900000004</v>
      </c>
      <c r="C28" s="16">
        <f>'[2]as of Sept_all banks'!C78</f>
        <v>301926.27163999999</v>
      </c>
      <c r="D28" s="16">
        <f>'[2]as of Sept_all banks'!D78</f>
        <v>0</v>
      </c>
      <c r="E28" s="16">
        <f t="shared" si="13"/>
        <v>301926.27163999999</v>
      </c>
      <c r="F28" s="16">
        <f>'[2]as of Sept_all banks'!F78</f>
        <v>446.68208000000004</v>
      </c>
      <c r="G28" s="16">
        <f t="shared" si="14"/>
        <v>302372.95371999999</v>
      </c>
      <c r="H28" s="16">
        <f t="shared" si="15"/>
        <v>1.3852800000458956</v>
      </c>
      <c r="I28" s="16">
        <f t="shared" si="16"/>
        <v>448.06736000004457</v>
      </c>
      <c r="J28" s="11">
        <f t="shared" si="1"/>
        <v>99.999541865885632</v>
      </c>
    </row>
    <row r="29" spans="1:10" s="64" customFormat="1" ht="11.25" customHeight="1" x14ac:dyDescent="0.2">
      <c r="A29" s="66" t="s">
        <v>40</v>
      </c>
      <c r="B29" s="16">
        <f>'[2]as of Sept_all banks'!B79</f>
        <v>855443.05799999996</v>
      </c>
      <c r="C29" s="16">
        <f>'[2]as of Sept_all banks'!C79</f>
        <v>809478.34661000001</v>
      </c>
      <c r="D29" s="16">
        <f>'[2]as of Sept_all banks'!D79</f>
        <v>0</v>
      </c>
      <c r="E29" s="16">
        <f t="shared" si="13"/>
        <v>809478.34661000001</v>
      </c>
      <c r="F29" s="16">
        <f>'[2]as of Sept_all banks'!F79</f>
        <v>526.77056000000005</v>
      </c>
      <c r="G29" s="16">
        <f t="shared" si="14"/>
        <v>810005.11716999998</v>
      </c>
      <c r="H29" s="16">
        <f t="shared" si="15"/>
        <v>45437.940829999978</v>
      </c>
      <c r="I29" s="16">
        <f t="shared" si="16"/>
        <v>45964.711389999953</v>
      </c>
      <c r="J29" s="11">
        <f t="shared" si="1"/>
        <v>94.688373421811093</v>
      </c>
    </row>
    <row r="30" spans="1:10" s="64" customFormat="1" ht="11.25" customHeight="1" x14ac:dyDescent="0.2">
      <c r="A30" s="66" t="s">
        <v>41</v>
      </c>
      <c r="B30" s="16">
        <f>'[2]as of Sept_all banks'!B80</f>
        <v>287920.201</v>
      </c>
      <c r="C30" s="16">
        <f>'[2]as of Sept_all banks'!C80</f>
        <v>281222.39182999998</v>
      </c>
      <c r="D30" s="16">
        <f>'[2]as of Sept_all banks'!D80</f>
        <v>0</v>
      </c>
      <c r="E30" s="16">
        <f t="shared" si="13"/>
        <v>281222.39182999998</v>
      </c>
      <c r="F30" s="16">
        <f>'[2]as of Sept_all banks'!F80</f>
        <v>6697.6533799999997</v>
      </c>
      <c r="G30" s="16">
        <f t="shared" si="14"/>
        <v>287920.04520999995</v>
      </c>
      <c r="H30" s="16">
        <f t="shared" si="15"/>
        <v>0.15579000004800037</v>
      </c>
      <c r="I30" s="16">
        <f t="shared" si="16"/>
        <v>6697.8091700000223</v>
      </c>
      <c r="J30" s="11">
        <f t="shared" si="1"/>
        <v>99.999945891257539</v>
      </c>
    </row>
    <row r="31" spans="1:10" s="64" customFormat="1" ht="11.25" customHeight="1" x14ac:dyDescent="0.2">
      <c r="A31" s="66" t="s">
        <v>314</v>
      </c>
      <c r="B31" s="16">
        <f>'[2]as of Sept_all banks'!B81</f>
        <v>323499.07399999991</v>
      </c>
      <c r="C31" s="16">
        <f>'[2]as of Sept_all banks'!C81</f>
        <v>318743.28594999999</v>
      </c>
      <c r="D31" s="16">
        <f>'[2]as of Sept_all banks'!D81</f>
        <v>0</v>
      </c>
      <c r="E31" s="16">
        <f t="shared" si="13"/>
        <v>318743.28594999999</v>
      </c>
      <c r="F31" s="16">
        <f>'[2]as of Sept_all banks'!F81</f>
        <v>26.4</v>
      </c>
      <c r="G31" s="16">
        <f t="shared" si="14"/>
        <v>318769.68595000001</v>
      </c>
      <c r="H31" s="16">
        <f t="shared" si="15"/>
        <v>4729.3880499998922</v>
      </c>
      <c r="I31" s="16">
        <f t="shared" si="16"/>
        <v>4755.7880499999155</v>
      </c>
      <c r="J31" s="11">
        <f t="shared" si="1"/>
        <v>98.538052059462814</v>
      </c>
    </row>
    <row r="32" spans="1:10" s="64" customFormat="1" ht="11.25" customHeight="1" x14ac:dyDescent="0.2">
      <c r="A32" s="66" t="s">
        <v>42</v>
      </c>
      <c r="B32" s="16">
        <f>'[2]as of Sept_all banks'!B82</f>
        <v>146277.21899999998</v>
      </c>
      <c r="C32" s="16">
        <f>'[2]as of Sept_all banks'!C82</f>
        <v>141364.16800999999</v>
      </c>
      <c r="D32" s="16">
        <f>'[2]as of Sept_all banks'!D82</f>
        <v>0</v>
      </c>
      <c r="E32" s="16">
        <f t="shared" si="13"/>
        <v>141364.16800999999</v>
      </c>
      <c r="F32" s="16">
        <f>'[2]as of Sept_all banks'!F82</f>
        <v>0</v>
      </c>
      <c r="G32" s="16">
        <f t="shared" si="14"/>
        <v>141364.16800999999</v>
      </c>
      <c r="H32" s="16">
        <f t="shared" si="15"/>
        <v>4913.0509899999888</v>
      </c>
      <c r="I32" s="16">
        <f t="shared" si="16"/>
        <v>4913.0509899999888</v>
      </c>
      <c r="J32" s="11">
        <f t="shared" si="1"/>
        <v>96.641273997696118</v>
      </c>
    </row>
    <row r="33" spans="1:10" s="64" customFormat="1" ht="11.25" customHeight="1" x14ac:dyDescent="0.2">
      <c r="A33" s="66" t="s">
        <v>292</v>
      </c>
      <c r="B33" s="16">
        <f>'[2]as of Sept_all banks'!B83</f>
        <v>303381.35099999997</v>
      </c>
      <c r="C33" s="16">
        <f>'[2]as of Sept_all banks'!C83</f>
        <v>302013.11706000002</v>
      </c>
      <c r="D33" s="16">
        <f>'[2]as of Sept_all banks'!D83</f>
        <v>0</v>
      </c>
      <c r="E33" s="16">
        <f t="shared" si="13"/>
        <v>302013.11706000002</v>
      </c>
      <c r="F33" s="16">
        <f>'[2]as of Sept_all banks'!F83</f>
        <v>1368.2336299999999</v>
      </c>
      <c r="G33" s="16">
        <f t="shared" si="14"/>
        <v>303381.35068999999</v>
      </c>
      <c r="H33" s="16">
        <f t="shared" si="15"/>
        <v>3.0999997397884727E-4</v>
      </c>
      <c r="I33" s="16">
        <f t="shared" si="16"/>
        <v>1368.2339399999473</v>
      </c>
      <c r="J33" s="11">
        <f t="shared" si="1"/>
        <v>99.999999897818384</v>
      </c>
    </row>
    <row r="34" spans="1:10" s="64" customFormat="1" ht="11.25" customHeight="1" x14ac:dyDescent="0.2">
      <c r="A34" s="66"/>
      <c r="B34" s="13"/>
      <c r="C34" s="13"/>
      <c r="D34" s="13"/>
      <c r="E34" s="13"/>
      <c r="F34" s="13"/>
      <c r="G34" s="13"/>
      <c r="H34" s="13"/>
      <c r="I34" s="13"/>
      <c r="J34" s="11" t="str">
        <f t="shared" si="1"/>
        <v/>
      </c>
    </row>
    <row r="35" spans="1:10" s="64" customFormat="1" ht="11.25" customHeight="1" x14ac:dyDescent="0.2">
      <c r="A35" s="9" t="s">
        <v>43</v>
      </c>
      <c r="B35" s="14">
        <f t="shared" ref="B35:I35" si="17">+B36+B37</f>
        <v>1413355.402</v>
      </c>
      <c r="C35" s="14">
        <f t="shared" si="17"/>
        <v>1192446.0754099998</v>
      </c>
      <c r="D35" s="14">
        <f t="shared" si="17"/>
        <v>14384.81143</v>
      </c>
      <c r="E35" s="25">
        <f t="shared" si="17"/>
        <v>1206830.8868399998</v>
      </c>
      <c r="F35" s="14">
        <f t="shared" si="17"/>
        <v>19650.916379999999</v>
      </c>
      <c r="G35" s="25">
        <f t="shared" si="17"/>
        <v>1226481.8032199999</v>
      </c>
      <c r="H35" s="25">
        <f t="shared" si="17"/>
        <v>186873.59878000015</v>
      </c>
      <c r="I35" s="25">
        <f t="shared" si="17"/>
        <v>206524.51516000021</v>
      </c>
      <c r="J35" s="11">
        <f t="shared" si="1"/>
        <v>86.778017863337098</v>
      </c>
    </row>
    <row r="36" spans="1:10" s="64" customFormat="1" ht="11.25" customHeight="1" x14ac:dyDescent="0.2">
      <c r="A36" s="66" t="s">
        <v>44</v>
      </c>
      <c r="B36" s="16">
        <f>'[2]as of Sept_all banks'!B86</f>
        <v>1325594.402</v>
      </c>
      <c r="C36" s="16">
        <f>'[2]as of Sept_all banks'!C86</f>
        <v>1151377.4992699998</v>
      </c>
      <c r="D36" s="16">
        <f>'[2]as of Sept_all banks'!D86</f>
        <v>14384.81143</v>
      </c>
      <c r="E36" s="16">
        <f t="shared" ref="E36:E37" si="18">SUM(C36:D36)</f>
        <v>1165762.3106999998</v>
      </c>
      <c r="F36" s="16">
        <f>'[2]as of Sept_all banks'!F86</f>
        <v>7894.0594199999978</v>
      </c>
      <c r="G36" s="16">
        <f t="shared" ref="G36:G37" si="19">E36+F36</f>
        <v>1173656.3701199999</v>
      </c>
      <c r="H36" s="16">
        <f t="shared" ref="H36:H37" si="20">B36-G36</f>
        <v>151938.03188000014</v>
      </c>
      <c r="I36" s="16">
        <f t="shared" ref="I36:I37" si="21">B36-E36</f>
        <v>159832.0913000002</v>
      </c>
      <c r="J36" s="11">
        <f t="shared" si="1"/>
        <v>88.538120585696305</v>
      </c>
    </row>
    <row r="37" spans="1:10" s="64" customFormat="1" ht="11.25" customHeight="1" x14ac:dyDescent="0.2">
      <c r="A37" s="66" t="s">
        <v>45</v>
      </c>
      <c r="B37" s="16">
        <f>'[2]as of Sept_all banks'!B87</f>
        <v>87761</v>
      </c>
      <c r="C37" s="16">
        <f>'[2]as of Sept_all banks'!C87</f>
        <v>41068.576139999997</v>
      </c>
      <c r="D37" s="16">
        <f>'[2]as of Sept_all banks'!D87</f>
        <v>0</v>
      </c>
      <c r="E37" s="16">
        <f t="shared" si="18"/>
        <v>41068.576139999997</v>
      </c>
      <c r="F37" s="16">
        <f>'[2]as of Sept_all banks'!F87</f>
        <v>11756.856960000001</v>
      </c>
      <c r="G37" s="16">
        <f t="shared" si="19"/>
        <v>52825.433099999995</v>
      </c>
      <c r="H37" s="16">
        <f t="shared" si="20"/>
        <v>34935.566900000005</v>
      </c>
      <c r="I37" s="16">
        <f t="shared" si="21"/>
        <v>46692.423860000003</v>
      </c>
      <c r="J37" s="11">
        <f t="shared" si="1"/>
        <v>60.192378277366934</v>
      </c>
    </row>
    <row r="38" spans="1:10" s="64" customFormat="1" ht="11.25" customHeight="1" x14ac:dyDescent="0.2">
      <c r="A38" s="66"/>
      <c r="B38" s="13"/>
      <c r="C38" s="13"/>
      <c r="D38" s="13"/>
      <c r="E38" s="13"/>
      <c r="F38" s="13"/>
      <c r="G38" s="13"/>
      <c r="H38" s="13"/>
      <c r="I38" s="13"/>
      <c r="J38" s="11" t="str">
        <f t="shared" si="1"/>
        <v/>
      </c>
    </row>
    <row r="39" spans="1:10" s="64" customFormat="1" ht="11.25" customHeight="1" x14ac:dyDescent="0.2">
      <c r="A39" s="9" t="s">
        <v>46</v>
      </c>
      <c r="B39" s="14">
        <f>SUM(B40:B46)</f>
        <v>440132403.9429999</v>
      </c>
      <c r="C39" s="14">
        <f t="shared" ref="C39:I39" si="22">SUM(C40:C46)</f>
        <v>362129410.45551997</v>
      </c>
      <c r="D39" s="14">
        <f t="shared" si="22"/>
        <v>67101598.978270002</v>
      </c>
      <c r="E39" s="25">
        <f t="shared" si="22"/>
        <v>429231009.43378997</v>
      </c>
      <c r="F39" s="14">
        <f t="shared" si="22"/>
        <v>4628112.9509700006</v>
      </c>
      <c r="G39" s="25">
        <f t="shared" si="22"/>
        <v>433859122.38476002</v>
      </c>
      <c r="H39" s="25">
        <f t="shared" si="22"/>
        <v>6273281.5582399443</v>
      </c>
      <c r="I39" s="25">
        <f t="shared" si="22"/>
        <v>10901394.509209944</v>
      </c>
      <c r="J39" s="11">
        <f t="shared" si="1"/>
        <v>98.574683094896073</v>
      </c>
    </row>
    <row r="40" spans="1:10" s="64" customFormat="1" ht="11.25" customHeight="1" x14ac:dyDescent="0.2">
      <c r="A40" s="66" t="s">
        <v>47</v>
      </c>
      <c r="B40" s="16">
        <f>'[2]as of Sept_all banks'!B90</f>
        <v>439094615.82499993</v>
      </c>
      <c r="C40" s="16">
        <f>'[2]as of Sept_all banks'!C90</f>
        <v>361268444.71711999</v>
      </c>
      <c r="D40" s="16">
        <f>'[2]as of Sept_all banks'!D90</f>
        <v>67101598.978270002</v>
      </c>
      <c r="E40" s="16">
        <f t="shared" ref="E40:E50" si="23">SUM(C40:D40)</f>
        <v>428370043.69538999</v>
      </c>
      <c r="F40" s="16">
        <f>'[2]as of Sept_all banks'!F90</f>
        <v>4621714.6241200007</v>
      </c>
      <c r="G40" s="16">
        <f t="shared" ref="G40:G46" si="24">E40+F40</f>
        <v>432991758.31950998</v>
      </c>
      <c r="H40" s="16">
        <f t="shared" ref="H40:H46" si="25">B40-G40</f>
        <v>6102857.5054899454</v>
      </c>
      <c r="I40" s="16">
        <f t="shared" ref="I40:I46" si="26">B40-E40</f>
        <v>10724572.129609942</v>
      </c>
      <c r="J40" s="11">
        <f t="shared" si="1"/>
        <v>98.6101270009828</v>
      </c>
    </row>
    <row r="41" spans="1:10" s="64" customFormat="1" ht="11.25" customHeight="1" x14ac:dyDescent="0.2">
      <c r="A41" s="68" t="s">
        <v>48</v>
      </c>
      <c r="B41" s="16">
        <f>'[2]as of Sept_all banks'!B91</f>
        <v>80775.000000000015</v>
      </c>
      <c r="C41" s="16">
        <f>'[2]as of Sept_all banks'!C91</f>
        <v>77851.609099999987</v>
      </c>
      <c r="D41" s="16">
        <f>'[2]as of Sept_all banks'!D91</f>
        <v>0</v>
      </c>
      <c r="E41" s="16">
        <f t="shared" si="23"/>
        <v>77851.609099999987</v>
      </c>
      <c r="F41" s="16">
        <f>'[2]as of Sept_all banks'!F91</f>
        <v>1046.7664399999999</v>
      </c>
      <c r="G41" s="16">
        <f t="shared" si="24"/>
        <v>78898.375539999994</v>
      </c>
      <c r="H41" s="16">
        <f t="shared" si="25"/>
        <v>1876.6244600000209</v>
      </c>
      <c r="I41" s="16">
        <f t="shared" si="26"/>
        <v>2923.3909000000276</v>
      </c>
      <c r="J41" s="11">
        <f t="shared" si="1"/>
        <v>97.67672614051375</v>
      </c>
    </row>
    <row r="42" spans="1:10" s="64" customFormat="1" ht="11.25" customHeight="1" x14ac:dyDescent="0.2">
      <c r="A42" s="68" t="s">
        <v>49</v>
      </c>
      <c r="B42" s="16">
        <f>'[2]as of Sept_all banks'!B92</f>
        <v>29273</v>
      </c>
      <c r="C42" s="16">
        <f>'[2]as of Sept_all banks'!C92</f>
        <v>24309.433499999999</v>
      </c>
      <c r="D42" s="16">
        <f>'[2]as of Sept_all banks'!D92</f>
        <v>0</v>
      </c>
      <c r="E42" s="16">
        <f t="shared" si="23"/>
        <v>24309.433499999999</v>
      </c>
      <c r="F42" s="16">
        <f>'[2]as of Sept_all banks'!F92</f>
        <v>1135.3482900000001</v>
      </c>
      <c r="G42" s="16">
        <f t="shared" si="24"/>
        <v>25444.781790000001</v>
      </c>
      <c r="H42" s="16">
        <f t="shared" si="25"/>
        <v>3828.2182099999991</v>
      </c>
      <c r="I42" s="16">
        <f t="shared" si="26"/>
        <v>4963.5665000000008</v>
      </c>
      <c r="J42" s="11">
        <f t="shared" si="1"/>
        <v>86.922357769958666</v>
      </c>
    </row>
    <row r="43" spans="1:10" s="64" customFormat="1" ht="11.25" customHeight="1" x14ac:dyDescent="0.2">
      <c r="A43" s="66" t="s">
        <v>50</v>
      </c>
      <c r="B43" s="16">
        <f>'[2]as of Sept_all banks'!B93</f>
        <v>564937.89700000011</v>
      </c>
      <c r="C43" s="16">
        <f>'[2]as of Sept_all banks'!C93</f>
        <v>547054.46804999991</v>
      </c>
      <c r="D43" s="16">
        <f>'[2]as of Sept_all banks'!D93</f>
        <v>0</v>
      </c>
      <c r="E43" s="16">
        <f t="shared" si="23"/>
        <v>547054.46804999991</v>
      </c>
      <c r="F43" s="16">
        <f>'[2]as of Sept_all banks'!F93</f>
        <v>35.254980000000003</v>
      </c>
      <c r="G43" s="16">
        <f t="shared" si="24"/>
        <v>547089.72302999988</v>
      </c>
      <c r="H43" s="16">
        <f t="shared" si="25"/>
        <v>17848.173970000236</v>
      </c>
      <c r="I43" s="16">
        <f t="shared" si="26"/>
        <v>17883.428950000205</v>
      </c>
      <c r="J43" s="11">
        <f t="shared" si="1"/>
        <v>96.840683893790853</v>
      </c>
    </row>
    <row r="44" spans="1:10" s="64" customFormat="1" ht="11.25" customHeight="1" x14ac:dyDescent="0.2">
      <c r="A44" s="66" t="s">
        <v>52</v>
      </c>
      <c r="B44" s="16">
        <f>'[2]as of Sept_all banks'!B94</f>
        <v>71512.714999999997</v>
      </c>
      <c r="C44" s="16">
        <f>'[2]as of Sept_all banks'!C94</f>
        <v>71512.714999999997</v>
      </c>
      <c r="D44" s="16">
        <f>'[2]as of Sept_all banks'!D94</f>
        <v>0</v>
      </c>
      <c r="E44" s="16">
        <f t="shared" si="23"/>
        <v>71512.714999999997</v>
      </c>
      <c r="F44" s="16">
        <f>'[2]as of Sept_all banks'!F94</f>
        <v>0</v>
      </c>
      <c r="G44" s="16">
        <f t="shared" si="24"/>
        <v>71512.714999999997</v>
      </c>
      <c r="H44" s="16">
        <f t="shared" si="25"/>
        <v>0</v>
      </c>
      <c r="I44" s="16">
        <f t="shared" si="26"/>
        <v>0</v>
      </c>
      <c r="J44" s="11">
        <f t="shared" si="1"/>
        <v>100</v>
      </c>
    </row>
    <row r="45" spans="1:10" s="64" customFormat="1" ht="11.25" customHeight="1" x14ac:dyDescent="0.2">
      <c r="A45" s="66" t="s">
        <v>51</v>
      </c>
      <c r="B45" s="16">
        <f>'[2]as of Sept_all banks'!B95</f>
        <v>129350.99999999999</v>
      </c>
      <c r="C45" s="16">
        <f>'[2]as of Sept_all banks'!C95</f>
        <v>98780.722699999998</v>
      </c>
      <c r="D45" s="16">
        <f>'[2]as of Sept_all banks'!D95</f>
        <v>0</v>
      </c>
      <c r="E45" s="16">
        <f t="shared" si="23"/>
        <v>98780.722699999998</v>
      </c>
      <c r="F45" s="16">
        <f>'[2]as of Sept_all banks'!F95</f>
        <v>4180.9571400000004</v>
      </c>
      <c r="G45" s="16">
        <f t="shared" si="24"/>
        <v>102961.67984</v>
      </c>
      <c r="H45" s="16">
        <f t="shared" si="25"/>
        <v>26389.320159999988</v>
      </c>
      <c r="I45" s="16">
        <f t="shared" si="26"/>
        <v>30570.277299999987</v>
      </c>
      <c r="J45" s="11">
        <f t="shared" si="1"/>
        <v>79.598673253395802</v>
      </c>
    </row>
    <row r="46" spans="1:10" s="64" customFormat="1" ht="11.25" customHeight="1" x14ac:dyDescent="0.2">
      <c r="A46" s="66" t="s">
        <v>327</v>
      </c>
      <c r="B46" s="16">
        <f>'[2]as of Sept_all banks'!B96</f>
        <v>161938.50599999999</v>
      </c>
      <c r="C46" s="16">
        <f>'[2]as of Sept_all banks'!C96</f>
        <v>41456.790049999996</v>
      </c>
      <c r="D46" s="16">
        <f>'[2]as of Sept_all banks'!D96</f>
        <v>0</v>
      </c>
      <c r="E46" s="16">
        <f t="shared" si="23"/>
        <v>41456.790049999996</v>
      </c>
      <c r="F46" s="16">
        <f>'[2]as of Sept_all banks'!F96</f>
        <v>0</v>
      </c>
      <c r="G46" s="16">
        <f t="shared" si="24"/>
        <v>41456.790049999996</v>
      </c>
      <c r="H46" s="16">
        <f t="shared" si="25"/>
        <v>120481.71595</v>
      </c>
      <c r="I46" s="16">
        <f t="shared" si="26"/>
        <v>120481.71595</v>
      </c>
      <c r="J46" s="11">
        <f t="shared" si="1"/>
        <v>25.600328837169833</v>
      </c>
    </row>
    <row r="47" spans="1:10" s="64" customFormat="1" ht="11.25" customHeight="1" x14ac:dyDescent="0.2">
      <c r="A47" s="66"/>
      <c r="B47" s="12"/>
      <c r="C47" s="12"/>
      <c r="D47" s="12"/>
      <c r="E47" s="12"/>
      <c r="F47" s="12"/>
      <c r="G47" s="12"/>
      <c r="H47" s="12"/>
      <c r="I47" s="12"/>
      <c r="J47" s="11" t="str">
        <f t="shared" si="1"/>
        <v/>
      </c>
    </row>
    <row r="48" spans="1:10" s="64" customFormat="1" ht="11.25" customHeight="1" x14ac:dyDescent="0.2">
      <c r="A48" s="9" t="s">
        <v>53</v>
      </c>
      <c r="B48" s="16">
        <f>'[2]as of Sept_all banks'!B98</f>
        <v>60683705.236000001</v>
      </c>
      <c r="C48" s="16">
        <f>'[2]as of Sept_all banks'!C98</f>
        <v>51959493.348980002</v>
      </c>
      <c r="D48" s="16">
        <f>'[2]as of Sept_all banks'!D98</f>
        <v>6970592.5852200007</v>
      </c>
      <c r="E48" s="16">
        <f t="shared" si="23"/>
        <v>58930085.934200004</v>
      </c>
      <c r="F48" s="16">
        <f>'[2]as of Sept_all banks'!F98</f>
        <v>1020168.71271</v>
      </c>
      <c r="G48" s="16">
        <f t="shared" ref="G48" si="27">E48+F48</f>
        <v>59950254.646910004</v>
      </c>
      <c r="H48" s="16">
        <f t="shared" ref="H48" si="28">B48-G48</f>
        <v>733450.58908999711</v>
      </c>
      <c r="I48" s="16">
        <f t="shared" ref="I48" si="29">B48-E48</f>
        <v>1753619.3017999977</v>
      </c>
      <c r="J48" s="11">
        <f t="shared" si="1"/>
        <v>98.791354967140535</v>
      </c>
    </row>
    <row r="49" spans="1:10" s="64" customFormat="1" ht="11.25" customHeight="1" x14ac:dyDescent="0.2">
      <c r="A49" s="17"/>
      <c r="B49" s="13"/>
      <c r="C49" s="13"/>
      <c r="D49" s="13"/>
      <c r="E49" s="13"/>
      <c r="F49" s="13"/>
      <c r="G49" s="13"/>
      <c r="H49" s="13"/>
      <c r="I49" s="13"/>
      <c r="J49" s="11" t="str">
        <f t="shared" si="1"/>
        <v/>
      </c>
    </row>
    <row r="50" spans="1:10" s="64" customFormat="1" ht="11.25" customHeight="1" x14ac:dyDescent="0.2">
      <c r="A50" s="9" t="s">
        <v>54</v>
      </c>
      <c r="B50" s="16">
        <f>'[2]as of Sept_all banks'!B101</f>
        <v>1545432.024</v>
      </c>
      <c r="C50" s="16">
        <f>'[2]as of Sept_all banks'!C101</f>
        <v>1447401.9335099999</v>
      </c>
      <c r="D50" s="16">
        <f>'[2]as of Sept_all banks'!D101</f>
        <v>0</v>
      </c>
      <c r="E50" s="16">
        <f t="shared" si="23"/>
        <v>1447401.9335099999</v>
      </c>
      <c r="F50" s="16">
        <f>'[2]as of Sept_all banks'!F101</f>
        <v>11445.863220000001</v>
      </c>
      <c r="G50" s="16">
        <f t="shared" ref="G50" si="30">E50+F50</f>
        <v>1458847.7967299998</v>
      </c>
      <c r="H50" s="16">
        <f t="shared" ref="H50" si="31">B50-G50</f>
        <v>86584.227270000149</v>
      </c>
      <c r="I50" s="16">
        <f t="shared" ref="I50" si="32">B50-E50</f>
        <v>98030.09049000009</v>
      </c>
      <c r="J50" s="11">
        <f t="shared" si="1"/>
        <v>94.397409531743975</v>
      </c>
    </row>
    <row r="51" spans="1:10" s="64" customFormat="1" ht="11.25" customHeight="1" x14ac:dyDescent="0.2">
      <c r="A51" s="66"/>
      <c r="B51" s="13"/>
      <c r="C51" s="13"/>
      <c r="D51" s="13"/>
      <c r="E51" s="13"/>
      <c r="F51" s="13"/>
      <c r="G51" s="13"/>
      <c r="H51" s="13"/>
      <c r="I51" s="13"/>
      <c r="J51" s="11" t="str">
        <f t="shared" si="1"/>
        <v/>
      </c>
    </row>
    <row r="52" spans="1:10" s="64" customFormat="1" ht="11.25" customHeight="1" x14ac:dyDescent="0.2">
      <c r="A52" s="9" t="s">
        <v>55</v>
      </c>
      <c r="B52" s="14">
        <f t="shared" ref="B52:I52" si="33">SUM(B53:B58)</f>
        <v>18305225.390999999</v>
      </c>
      <c r="C52" s="14">
        <f t="shared" si="33"/>
        <v>16832607.887000002</v>
      </c>
      <c r="D52" s="14">
        <f t="shared" si="33"/>
        <v>570747.47821999993</v>
      </c>
      <c r="E52" s="25">
        <f t="shared" si="33"/>
        <v>17403355.365219999</v>
      </c>
      <c r="F52" s="14">
        <f t="shared" si="33"/>
        <v>579491.04053</v>
      </c>
      <c r="G52" s="25">
        <f t="shared" si="33"/>
        <v>17982846.405750003</v>
      </c>
      <c r="H52" s="25">
        <f t="shared" si="33"/>
        <v>322378.98524999648</v>
      </c>
      <c r="I52" s="25">
        <f t="shared" si="33"/>
        <v>901870.0257799963</v>
      </c>
      <c r="J52" s="11">
        <f t="shared" si="1"/>
        <v>98.238869075010143</v>
      </c>
    </row>
    <row r="53" spans="1:10" s="64" customFormat="1" ht="11.25" customHeight="1" x14ac:dyDescent="0.2">
      <c r="A53" s="66" t="s">
        <v>35</v>
      </c>
      <c r="B53" s="16">
        <f>'[2]as of Sept_all banks'!B104</f>
        <v>14054802.300999999</v>
      </c>
      <c r="C53" s="16">
        <f>'[2]as of Sept_all banks'!C104</f>
        <v>12729885.696550002</v>
      </c>
      <c r="D53" s="16">
        <f>'[2]as of Sept_all banks'!D104</f>
        <v>515018.90527999995</v>
      </c>
      <c r="E53" s="16">
        <f t="shared" ref="E53:E58" si="34">SUM(C53:D53)</f>
        <v>13244904.601830002</v>
      </c>
      <c r="F53" s="16">
        <f>'[2]as of Sept_all banks'!F104</f>
        <v>508079.14559000009</v>
      </c>
      <c r="G53" s="16">
        <f t="shared" ref="G53:G58" si="35">E53+F53</f>
        <v>13752983.747420002</v>
      </c>
      <c r="H53" s="16">
        <f t="shared" ref="H53:H58" si="36">B53-G53</f>
        <v>301818.55357999727</v>
      </c>
      <c r="I53" s="16">
        <f t="shared" ref="I53:I58" si="37">B53-E53</f>
        <v>809897.69916999713</v>
      </c>
      <c r="J53" s="11">
        <f t="shared" si="1"/>
        <v>97.852559238357102</v>
      </c>
    </row>
    <row r="54" spans="1:10" s="64" customFormat="1" ht="11.25" customHeight="1" x14ac:dyDescent="0.2">
      <c r="A54" s="66" t="s">
        <v>56</v>
      </c>
      <c r="B54" s="16">
        <f>'[2]as of Sept_all banks'!B105</f>
        <v>1758620.7359999998</v>
      </c>
      <c r="C54" s="16">
        <f>'[2]as of Sept_all banks'!C105</f>
        <v>1697906.6272100001</v>
      </c>
      <c r="D54" s="16">
        <f>'[2]as of Sept_all banks'!D105</f>
        <v>28493.658219999998</v>
      </c>
      <c r="E54" s="16">
        <f t="shared" si="34"/>
        <v>1726400.2854300002</v>
      </c>
      <c r="F54" s="16">
        <f>'[2]as of Sept_all banks'!F105</f>
        <v>30603.257150000001</v>
      </c>
      <c r="G54" s="16">
        <f t="shared" si="35"/>
        <v>1757003.5425800001</v>
      </c>
      <c r="H54" s="16">
        <f t="shared" si="36"/>
        <v>1617.1934199996758</v>
      </c>
      <c r="I54" s="16">
        <f t="shared" si="37"/>
        <v>32220.450569999637</v>
      </c>
      <c r="J54" s="11">
        <f t="shared" si="1"/>
        <v>99.9080419452077</v>
      </c>
    </row>
    <row r="55" spans="1:10" s="64" customFormat="1" ht="11.25" customHeight="1" x14ac:dyDescent="0.2">
      <c r="A55" s="66" t="s">
        <v>57</v>
      </c>
      <c r="B55" s="16">
        <f>'[2]as of Sept_all banks'!B106</f>
        <v>1005560.5249999999</v>
      </c>
      <c r="C55" s="16">
        <f>'[2]as of Sept_all banks'!C106</f>
        <v>945915.7973600002</v>
      </c>
      <c r="D55" s="16">
        <f>'[2]as of Sept_all banks'!D106</f>
        <v>27234.914719999997</v>
      </c>
      <c r="E55" s="16">
        <f t="shared" si="34"/>
        <v>973150.7120800002</v>
      </c>
      <c r="F55" s="16">
        <f>'[2]as of Sept_all banks'!F106</f>
        <v>29092.214909999995</v>
      </c>
      <c r="G55" s="16">
        <f t="shared" si="35"/>
        <v>1002242.9269900002</v>
      </c>
      <c r="H55" s="16">
        <f t="shared" si="36"/>
        <v>3317.598009999725</v>
      </c>
      <c r="I55" s="16">
        <f t="shared" si="37"/>
        <v>32409.812919999706</v>
      </c>
      <c r="J55" s="11">
        <f t="shared" si="1"/>
        <v>99.67007475656429</v>
      </c>
    </row>
    <row r="56" spans="1:10" s="64" customFormat="1" ht="11.25" customHeight="1" x14ac:dyDescent="0.2">
      <c r="A56" s="66" t="s">
        <v>58</v>
      </c>
      <c r="B56" s="16">
        <f>'[2]as of Sept_all banks'!B107</f>
        <v>1288704.656</v>
      </c>
      <c r="C56" s="16">
        <f>'[2]as of Sept_all banks'!C107</f>
        <v>1283270.0962400001</v>
      </c>
      <c r="D56" s="16">
        <f>'[2]as of Sept_all banks'!D107</f>
        <v>0</v>
      </c>
      <c r="E56" s="16">
        <f t="shared" si="34"/>
        <v>1283270.0962400001</v>
      </c>
      <c r="F56" s="16">
        <f>'[2]as of Sept_all banks'!F107</f>
        <v>5434.3501500000002</v>
      </c>
      <c r="G56" s="16">
        <f t="shared" si="35"/>
        <v>1288704.4463900002</v>
      </c>
      <c r="H56" s="16">
        <f t="shared" si="36"/>
        <v>0.20960999978706241</v>
      </c>
      <c r="I56" s="16">
        <f t="shared" si="37"/>
        <v>5434.5597599998582</v>
      </c>
      <c r="J56" s="11">
        <f t="shared" si="1"/>
        <v>99.999983734830252</v>
      </c>
    </row>
    <row r="57" spans="1:10" s="64" customFormat="1" ht="11.25" customHeight="1" x14ac:dyDescent="0.2">
      <c r="A57" s="66" t="s">
        <v>59</v>
      </c>
      <c r="B57" s="16">
        <f>'[2]as of Sept_all banks'!B108</f>
        <v>102988.04300000001</v>
      </c>
      <c r="C57" s="16">
        <f>'[2]as of Sept_all banks'!C108</f>
        <v>101044.61525</v>
      </c>
      <c r="D57" s="16">
        <f>'[2]as of Sept_all banks'!D108</f>
        <v>0</v>
      </c>
      <c r="E57" s="16">
        <f t="shared" si="34"/>
        <v>101044.61525</v>
      </c>
      <c r="F57" s="16">
        <f>'[2]as of Sept_all banks'!F108</f>
        <v>1943.3691100000001</v>
      </c>
      <c r="G57" s="16">
        <f t="shared" si="35"/>
        <v>102987.98436</v>
      </c>
      <c r="H57" s="16">
        <f t="shared" si="36"/>
        <v>5.8640000002924353E-2</v>
      </c>
      <c r="I57" s="16">
        <f t="shared" si="37"/>
        <v>1943.4277500000026</v>
      </c>
      <c r="J57" s="11">
        <f t="shared" si="1"/>
        <v>99.999943061351303</v>
      </c>
    </row>
    <row r="58" spans="1:10" s="64" customFormat="1" ht="11.25" customHeight="1" x14ac:dyDescent="0.2">
      <c r="A58" s="66" t="s">
        <v>60</v>
      </c>
      <c r="B58" s="16">
        <f>'[2]as of Sept_all banks'!B109</f>
        <v>94549.13</v>
      </c>
      <c r="C58" s="16">
        <f>'[2]as of Sept_all banks'!C109</f>
        <v>74585.054390000005</v>
      </c>
      <c r="D58" s="16">
        <f>'[2]as of Sept_all banks'!D109</f>
        <v>0</v>
      </c>
      <c r="E58" s="16">
        <f t="shared" si="34"/>
        <v>74585.054390000005</v>
      </c>
      <c r="F58" s="16">
        <f>'[2]as of Sept_all banks'!F109</f>
        <v>4338.7036200000002</v>
      </c>
      <c r="G58" s="16">
        <f t="shared" si="35"/>
        <v>78923.758010000005</v>
      </c>
      <c r="H58" s="16">
        <f t="shared" si="36"/>
        <v>15625.37199</v>
      </c>
      <c r="I58" s="16">
        <f t="shared" si="37"/>
        <v>19964.07561</v>
      </c>
      <c r="J58" s="11">
        <f t="shared" si="1"/>
        <v>83.473806697110803</v>
      </c>
    </row>
    <row r="59" spans="1:10" s="64" customFormat="1" ht="11.25" customHeight="1" x14ac:dyDescent="0.2">
      <c r="A59" s="66"/>
      <c r="B59" s="13"/>
      <c r="C59" s="13"/>
      <c r="D59" s="13"/>
      <c r="E59" s="13"/>
      <c r="F59" s="13"/>
      <c r="G59" s="13"/>
      <c r="H59" s="13"/>
      <c r="I59" s="13"/>
      <c r="J59" s="11" t="str">
        <f t="shared" si="1"/>
        <v/>
      </c>
    </row>
    <row r="60" spans="1:10" s="64" customFormat="1" ht="11.25" customHeight="1" x14ac:dyDescent="0.2">
      <c r="A60" s="9" t="s">
        <v>61</v>
      </c>
      <c r="B60" s="18">
        <f t="shared" ref="B60:I60" si="38">SUM(B61:B69)</f>
        <v>14589974.263400143</v>
      </c>
      <c r="C60" s="18">
        <f t="shared" si="38"/>
        <v>13088905.624670045</v>
      </c>
      <c r="D60" s="18">
        <f t="shared" si="38"/>
        <v>0</v>
      </c>
      <c r="E60" s="99">
        <f t="shared" si="38"/>
        <v>13088905.624670045</v>
      </c>
      <c r="F60" s="18">
        <f t="shared" si="38"/>
        <v>358442.86107999983</v>
      </c>
      <c r="G60" s="99">
        <f t="shared" si="38"/>
        <v>13447348.485750046</v>
      </c>
      <c r="H60" s="99">
        <f t="shared" si="38"/>
        <v>1142625.7776500976</v>
      </c>
      <c r="I60" s="99">
        <f t="shared" si="38"/>
        <v>1501068.6387300971</v>
      </c>
      <c r="J60" s="11">
        <f t="shared" si="1"/>
        <v>92.168418140966537</v>
      </c>
    </row>
    <row r="61" spans="1:10" s="64" customFormat="1" ht="11.25" customHeight="1" x14ac:dyDescent="0.2">
      <c r="A61" s="66" t="s">
        <v>62</v>
      </c>
      <c r="B61" s="16">
        <f>'[2]as of Sept_all banks'!B112</f>
        <v>879540.8620001378</v>
      </c>
      <c r="C61" s="16">
        <f>'[2]as of Sept_all banks'!C112</f>
        <v>674443.64103004558</v>
      </c>
      <c r="D61" s="16">
        <f>'[2]as of Sept_all banks'!D112</f>
        <v>0</v>
      </c>
      <c r="E61" s="16">
        <f t="shared" ref="E61:E69" si="39">SUM(C61:D61)</f>
        <v>674443.64103004558</v>
      </c>
      <c r="F61" s="16">
        <f>'[2]as of Sept_all banks'!F112</f>
        <v>64311.624029999897</v>
      </c>
      <c r="G61" s="16">
        <f t="shared" ref="G61:G69" si="40">E61+F61</f>
        <v>738755.26506004552</v>
      </c>
      <c r="H61" s="16">
        <f t="shared" ref="H61:H69" si="41">B61-G61</f>
        <v>140785.59694009228</v>
      </c>
      <c r="I61" s="16">
        <f t="shared" ref="I61:I69" si="42">B61-E61</f>
        <v>205097.22097009222</v>
      </c>
      <c r="J61" s="11">
        <f t="shared" si="1"/>
        <v>83.993285244310783</v>
      </c>
    </row>
    <row r="62" spans="1:10" s="64" customFormat="1" ht="11.25" customHeight="1" x14ac:dyDescent="0.2">
      <c r="A62" s="66" t="s">
        <v>63</v>
      </c>
      <c r="B62" s="16">
        <f>'[2]as of Sept_all banks'!B113</f>
        <v>3204696.2200000007</v>
      </c>
      <c r="C62" s="16">
        <f>'[2]as of Sept_all banks'!C113</f>
        <v>2585166.6254000003</v>
      </c>
      <c r="D62" s="16">
        <f>'[2]as of Sept_all banks'!D113</f>
        <v>0</v>
      </c>
      <c r="E62" s="16">
        <f t="shared" si="39"/>
        <v>2585166.6254000003</v>
      </c>
      <c r="F62" s="16">
        <f>'[2]as of Sept_all banks'!F113</f>
        <v>126302.52398</v>
      </c>
      <c r="G62" s="16">
        <f t="shared" si="40"/>
        <v>2711469.1493800003</v>
      </c>
      <c r="H62" s="16">
        <f t="shared" si="41"/>
        <v>493227.07062000036</v>
      </c>
      <c r="I62" s="16">
        <f t="shared" si="42"/>
        <v>619529.59460000042</v>
      </c>
      <c r="J62" s="11">
        <f t="shared" si="1"/>
        <v>84.609241040013444</v>
      </c>
    </row>
    <row r="63" spans="1:10" s="64" customFormat="1" ht="11.25" customHeight="1" x14ac:dyDescent="0.2">
      <c r="A63" s="66" t="s">
        <v>64</v>
      </c>
      <c r="B63" s="16">
        <f>'[2]as of Sept_all banks'!B114</f>
        <v>8766875.4864000026</v>
      </c>
      <c r="C63" s="16">
        <f>'[2]as of Sept_all banks'!C114</f>
        <v>8486188.7937299982</v>
      </c>
      <c r="D63" s="16">
        <f>'[2]as of Sept_all banks'!D114</f>
        <v>0</v>
      </c>
      <c r="E63" s="16">
        <f t="shared" si="39"/>
        <v>8486188.7937299982</v>
      </c>
      <c r="F63" s="16">
        <f>'[2]as of Sept_all banks'!F114</f>
        <v>126235.19169000001</v>
      </c>
      <c r="G63" s="16">
        <f t="shared" si="40"/>
        <v>8612423.9854199979</v>
      </c>
      <c r="H63" s="16">
        <f t="shared" si="41"/>
        <v>154451.50098000467</v>
      </c>
      <c r="I63" s="16">
        <f t="shared" si="42"/>
        <v>280686.69267000444</v>
      </c>
      <c r="J63" s="11">
        <f t="shared" si="1"/>
        <v>98.238237771032516</v>
      </c>
    </row>
    <row r="64" spans="1:10" s="64" customFormat="1" ht="11.25" customHeight="1" x14ac:dyDescent="0.2">
      <c r="A64" s="66" t="s">
        <v>65</v>
      </c>
      <c r="B64" s="16">
        <f>'[2]as of Sept_all banks'!B115</f>
        <v>240371.31899999996</v>
      </c>
      <c r="C64" s="16">
        <f>'[2]as of Sept_all banks'!C115</f>
        <v>233485.28259000002</v>
      </c>
      <c r="D64" s="16">
        <f>'[2]as of Sept_all banks'!D115</f>
        <v>0</v>
      </c>
      <c r="E64" s="16">
        <f t="shared" si="39"/>
        <v>233485.28259000002</v>
      </c>
      <c r="F64" s="16">
        <f>'[2]as of Sept_all banks'!F115</f>
        <v>3863.7724600000001</v>
      </c>
      <c r="G64" s="16">
        <f t="shared" si="40"/>
        <v>237349.05505000002</v>
      </c>
      <c r="H64" s="16">
        <f t="shared" si="41"/>
        <v>3022.263949999935</v>
      </c>
      <c r="I64" s="16">
        <f t="shared" si="42"/>
        <v>6886.0364099999424</v>
      </c>
      <c r="J64" s="11">
        <f t="shared" si="1"/>
        <v>98.74266865008137</v>
      </c>
    </row>
    <row r="65" spans="1:10" s="64" customFormat="1" ht="11.25" customHeight="1" x14ac:dyDescent="0.2">
      <c r="A65" s="66" t="s">
        <v>66</v>
      </c>
      <c r="B65" s="16">
        <f>'[2]as of Sept_all banks'!B116</f>
        <v>1175763.4240000003</v>
      </c>
      <c r="C65" s="16">
        <f>'[2]as of Sept_all banks'!C116</f>
        <v>819353.54512000014</v>
      </c>
      <c r="D65" s="16">
        <f>'[2]as of Sept_all banks'!D116</f>
        <v>0</v>
      </c>
      <c r="E65" s="16">
        <f t="shared" si="39"/>
        <v>819353.54512000014</v>
      </c>
      <c r="F65" s="16">
        <f>'[2]as of Sept_all banks'!F116</f>
        <v>26600.688350000004</v>
      </c>
      <c r="G65" s="16">
        <f t="shared" si="40"/>
        <v>845954.23347000009</v>
      </c>
      <c r="H65" s="16">
        <f t="shared" si="41"/>
        <v>329809.19053000025</v>
      </c>
      <c r="I65" s="16">
        <f t="shared" si="42"/>
        <v>356409.87888000021</v>
      </c>
      <c r="J65" s="11">
        <f t="shared" si="1"/>
        <v>71.949357855683715</v>
      </c>
    </row>
    <row r="66" spans="1:10" s="64" customFormat="1" ht="11.25" customHeight="1" x14ac:dyDescent="0.2">
      <c r="A66" s="66" t="s">
        <v>67</v>
      </c>
      <c r="B66" s="16">
        <f>'[2]as of Sept_all banks'!B117</f>
        <v>13288.469000000001</v>
      </c>
      <c r="C66" s="16">
        <f>'[2]as of Sept_all banks'!C117</f>
        <v>12292.39752</v>
      </c>
      <c r="D66" s="16">
        <f>'[2]as of Sept_all banks'!D117</f>
        <v>0</v>
      </c>
      <c r="E66" s="16">
        <f t="shared" si="39"/>
        <v>12292.39752</v>
      </c>
      <c r="F66" s="16">
        <f>'[2]as of Sept_all banks'!F117</f>
        <v>113.05713</v>
      </c>
      <c r="G66" s="16">
        <f t="shared" si="40"/>
        <v>12405.45465</v>
      </c>
      <c r="H66" s="16">
        <f t="shared" si="41"/>
        <v>883.01435000000129</v>
      </c>
      <c r="I66" s="16">
        <f t="shared" si="42"/>
        <v>996.07148000000052</v>
      </c>
      <c r="J66" s="11">
        <f t="shared" si="1"/>
        <v>93.355033224670194</v>
      </c>
    </row>
    <row r="67" spans="1:10" s="64" customFormat="1" ht="11.25" customHeight="1" x14ac:dyDescent="0.2">
      <c r="A67" s="66" t="s">
        <v>68</v>
      </c>
      <c r="B67" s="16">
        <f>'[2]as of Sept_all banks'!B118</f>
        <v>170851.76299999998</v>
      </c>
      <c r="C67" s="16">
        <f>'[2]as of Sept_all banks'!C118</f>
        <v>145294.24172999998</v>
      </c>
      <c r="D67" s="16">
        <f>'[2]as of Sept_all banks'!D118</f>
        <v>0</v>
      </c>
      <c r="E67" s="16">
        <f t="shared" si="39"/>
        <v>145294.24172999998</v>
      </c>
      <c r="F67" s="16">
        <f>'[2]as of Sept_all banks'!F118</f>
        <v>6655.1786300000003</v>
      </c>
      <c r="G67" s="16">
        <f t="shared" si="40"/>
        <v>151949.42035999999</v>
      </c>
      <c r="H67" s="16">
        <f t="shared" si="41"/>
        <v>18902.342639999988</v>
      </c>
      <c r="I67" s="16">
        <f t="shared" si="42"/>
        <v>25557.521269999997</v>
      </c>
      <c r="J67" s="11">
        <f t="shared" si="1"/>
        <v>88.936407615530428</v>
      </c>
    </row>
    <row r="68" spans="1:10" s="64" customFormat="1" ht="11.25" customHeight="1" x14ac:dyDescent="0.2">
      <c r="A68" s="66" t="s">
        <v>69</v>
      </c>
      <c r="B68" s="16">
        <f>'[2]as of Sept_all banks'!B119</f>
        <v>69009.034</v>
      </c>
      <c r="C68" s="16">
        <f>'[2]as of Sept_all banks'!C119</f>
        <v>66626.845979999998</v>
      </c>
      <c r="D68" s="16">
        <f>'[2]as of Sept_all banks'!D119</f>
        <v>0</v>
      </c>
      <c r="E68" s="16">
        <f t="shared" si="39"/>
        <v>66626.845979999998</v>
      </c>
      <c r="F68" s="16">
        <f>'[2]as of Sept_all banks'!F119</f>
        <v>2348.4011399999999</v>
      </c>
      <c r="G68" s="16">
        <f t="shared" si="40"/>
        <v>68975.24712</v>
      </c>
      <c r="H68" s="16">
        <f t="shared" si="41"/>
        <v>33.786879999999655</v>
      </c>
      <c r="I68" s="16">
        <f t="shared" si="42"/>
        <v>2382.1880200000014</v>
      </c>
      <c r="J68" s="11">
        <f t="shared" si="1"/>
        <v>99.951039917469359</v>
      </c>
    </row>
    <row r="69" spans="1:10" s="64" customFormat="1" ht="11.25" customHeight="1" x14ac:dyDescent="0.2">
      <c r="A69" s="68" t="s">
        <v>70</v>
      </c>
      <c r="B69" s="16">
        <f>'[2]as of Sept_all banks'!B120</f>
        <v>69577.686000000016</v>
      </c>
      <c r="C69" s="16">
        <f>'[2]as of Sept_all banks'!C120</f>
        <v>66054.251569999993</v>
      </c>
      <c r="D69" s="16">
        <f>'[2]as of Sept_all banks'!D120</f>
        <v>0</v>
      </c>
      <c r="E69" s="16">
        <f t="shared" si="39"/>
        <v>66054.251569999993</v>
      </c>
      <c r="F69" s="16">
        <f>'[2]as of Sept_all banks'!F120</f>
        <v>2012.4236699999999</v>
      </c>
      <c r="G69" s="16">
        <f t="shared" si="40"/>
        <v>68066.675239999997</v>
      </c>
      <c r="H69" s="16">
        <f t="shared" si="41"/>
        <v>1511.0107600000192</v>
      </c>
      <c r="I69" s="16">
        <f t="shared" si="42"/>
        <v>3523.434430000023</v>
      </c>
      <c r="J69" s="11">
        <f t="shared" si="1"/>
        <v>97.828311277842701</v>
      </c>
    </row>
    <row r="70" spans="1:10" s="64" customFormat="1" ht="11.25" customHeight="1" x14ac:dyDescent="0.2">
      <c r="A70" s="66"/>
      <c r="B70" s="13"/>
      <c r="C70" s="13"/>
      <c r="D70" s="13"/>
      <c r="E70" s="13"/>
      <c r="F70" s="13"/>
      <c r="G70" s="13"/>
      <c r="H70" s="13"/>
      <c r="I70" s="13"/>
      <c r="J70" s="11" t="str">
        <f t="shared" si="1"/>
        <v/>
      </c>
    </row>
    <row r="71" spans="1:10" s="64" customFormat="1" ht="11.25" customHeight="1" x14ac:dyDescent="0.2">
      <c r="A71" s="9" t="s">
        <v>71</v>
      </c>
      <c r="B71" s="14">
        <f t="shared" ref="B71:I71" si="43">SUM(B72:B76)</f>
        <v>12729358.845000001</v>
      </c>
      <c r="C71" s="14">
        <f t="shared" si="43"/>
        <v>12065964.709160002</v>
      </c>
      <c r="D71" s="14">
        <f t="shared" si="43"/>
        <v>0</v>
      </c>
      <c r="E71" s="25">
        <f t="shared" si="43"/>
        <v>12065964.709160002</v>
      </c>
      <c r="F71" s="14">
        <f t="shared" si="43"/>
        <v>654502.0913300002</v>
      </c>
      <c r="G71" s="25">
        <f t="shared" si="43"/>
        <v>12720466.800490001</v>
      </c>
      <c r="H71" s="25">
        <f t="shared" si="43"/>
        <v>8892.0445099986518</v>
      </c>
      <c r="I71" s="25">
        <f t="shared" si="43"/>
        <v>663394.1358399993</v>
      </c>
      <c r="J71" s="11">
        <f t="shared" si="1"/>
        <v>99.930145385810292</v>
      </c>
    </row>
    <row r="72" spans="1:10" s="64" customFormat="1" ht="11.25" customHeight="1" x14ac:dyDescent="0.2">
      <c r="A72" s="66" t="s">
        <v>35</v>
      </c>
      <c r="B72" s="16">
        <f>'[2]as of Sept_all banks'!B124</f>
        <v>12615808.205</v>
      </c>
      <c r="C72" s="16">
        <f>'[2]as of Sept_all banks'!C124</f>
        <v>11961482.767480001</v>
      </c>
      <c r="D72" s="16">
        <f>'[2]as of Sept_all banks'!D124</f>
        <v>0</v>
      </c>
      <c r="E72" s="16">
        <f t="shared" ref="E72:E76" si="44">SUM(C72:D72)</f>
        <v>11961482.767480001</v>
      </c>
      <c r="F72" s="16">
        <f>'[2]as of Sept_all banks'!F124</f>
        <v>654324.31227000011</v>
      </c>
      <c r="G72" s="16">
        <f t="shared" ref="G72:G76" si="45">E72+F72</f>
        <v>12615807.079750001</v>
      </c>
      <c r="H72" s="16">
        <f t="shared" ref="H72:H76" si="46">B72-G72</f>
        <v>1.1252499986439943</v>
      </c>
      <c r="I72" s="16">
        <f t="shared" ref="I72:I76" si="47">B72-E72</f>
        <v>654325.43751999922</v>
      </c>
      <c r="J72" s="11">
        <f t="shared" si="1"/>
        <v>99.999991080634871</v>
      </c>
    </row>
    <row r="73" spans="1:10" s="64" customFormat="1" ht="11.25" customHeight="1" x14ac:dyDescent="0.2">
      <c r="A73" s="66" t="s">
        <v>72</v>
      </c>
      <c r="B73" s="16">
        <f>'[2]as of Sept_all banks'!B125</f>
        <v>61143.64</v>
      </c>
      <c r="C73" s="16">
        <f>'[2]as of Sept_all banks'!C125</f>
        <v>61115.963979999993</v>
      </c>
      <c r="D73" s="16">
        <f>'[2]as of Sept_all banks'!D125</f>
        <v>0</v>
      </c>
      <c r="E73" s="16">
        <f t="shared" si="44"/>
        <v>61115.963979999993</v>
      </c>
      <c r="F73" s="16">
        <f>'[2]as of Sept_all banks'!F125</f>
        <v>27.534299999999998</v>
      </c>
      <c r="G73" s="16">
        <f t="shared" si="45"/>
        <v>61143.498279999993</v>
      </c>
      <c r="H73" s="16">
        <f t="shared" si="46"/>
        <v>0.14172000000689877</v>
      </c>
      <c r="I73" s="16">
        <f t="shared" si="47"/>
        <v>27.676020000006247</v>
      </c>
      <c r="J73" s="11">
        <f t="shared" si="1"/>
        <v>99.999768217920931</v>
      </c>
    </row>
    <row r="74" spans="1:10" s="64" customFormat="1" ht="11.25" customHeight="1" x14ac:dyDescent="0.2">
      <c r="A74" s="66" t="s">
        <v>73</v>
      </c>
      <c r="B74" s="16">
        <f>'[2]as of Sept_all banks'!B126</f>
        <v>2951</v>
      </c>
      <c r="C74" s="16">
        <f>'[2]as of Sept_all banks'!C126</f>
        <v>2831.78343</v>
      </c>
      <c r="D74" s="16">
        <f>'[2]as of Sept_all banks'!D126</f>
        <v>0</v>
      </c>
      <c r="E74" s="16">
        <f t="shared" si="44"/>
        <v>2831.78343</v>
      </c>
      <c r="F74" s="16">
        <f>'[2]as of Sept_all banks'!F126</f>
        <v>66.56653</v>
      </c>
      <c r="G74" s="16">
        <f t="shared" si="45"/>
        <v>2898.34996</v>
      </c>
      <c r="H74" s="16">
        <f t="shared" si="46"/>
        <v>52.65003999999999</v>
      </c>
      <c r="I74" s="16">
        <f t="shared" si="47"/>
        <v>119.21657000000005</v>
      </c>
      <c r="J74" s="11">
        <f t="shared" ref="J74:J137" si="48">IFERROR(G74/B74*100,"")</f>
        <v>98.215857675364276</v>
      </c>
    </row>
    <row r="75" spans="1:10" s="64" customFormat="1" ht="11.25" customHeight="1" x14ac:dyDescent="0.2">
      <c r="A75" s="66" t="s">
        <v>74</v>
      </c>
      <c r="B75" s="16">
        <f>'[2]as of Sept_all banks'!B127</f>
        <v>16358</v>
      </c>
      <c r="C75" s="16">
        <f>'[2]as of Sept_all banks'!C127</f>
        <v>14759.74639</v>
      </c>
      <c r="D75" s="16">
        <f>'[2]as of Sept_all banks'!D127</f>
        <v>0</v>
      </c>
      <c r="E75" s="16">
        <f t="shared" si="44"/>
        <v>14759.74639</v>
      </c>
      <c r="F75" s="16">
        <f>'[2]as of Sept_all banks'!F127</f>
        <v>8.4</v>
      </c>
      <c r="G75" s="16">
        <f t="shared" si="45"/>
        <v>14768.14639</v>
      </c>
      <c r="H75" s="16">
        <f t="shared" si="46"/>
        <v>1589.8536100000001</v>
      </c>
      <c r="I75" s="16">
        <f t="shared" si="47"/>
        <v>1598.2536099999998</v>
      </c>
      <c r="J75" s="11">
        <f t="shared" si="48"/>
        <v>90.280880242083384</v>
      </c>
    </row>
    <row r="76" spans="1:10" s="64" customFormat="1" ht="11.25" customHeight="1" x14ac:dyDescent="0.2">
      <c r="A76" s="66" t="s">
        <v>315</v>
      </c>
      <c r="B76" s="16">
        <f>'[2]as of Sept_all banks'!B128</f>
        <v>33098</v>
      </c>
      <c r="C76" s="16">
        <f>'[2]as of Sept_all banks'!C128</f>
        <v>25774.44788</v>
      </c>
      <c r="D76" s="16">
        <f>'[2]as of Sept_all banks'!D128</f>
        <v>0</v>
      </c>
      <c r="E76" s="16">
        <f t="shared" si="44"/>
        <v>25774.44788</v>
      </c>
      <c r="F76" s="16">
        <f>'[2]as of Sept_all banks'!F128</f>
        <v>75.278229999999994</v>
      </c>
      <c r="G76" s="16">
        <f t="shared" si="45"/>
        <v>25849.72611</v>
      </c>
      <c r="H76" s="16">
        <f t="shared" si="46"/>
        <v>7248.2738900000004</v>
      </c>
      <c r="I76" s="16">
        <f t="shared" si="47"/>
        <v>7323.5521200000003</v>
      </c>
      <c r="J76" s="11">
        <f t="shared" si="48"/>
        <v>78.100568342498036</v>
      </c>
    </row>
    <row r="77" spans="1:10" s="64" customFormat="1" ht="11.25" customHeight="1" x14ac:dyDescent="0.2">
      <c r="A77" s="66"/>
      <c r="B77" s="13"/>
      <c r="C77" s="13"/>
      <c r="D77" s="13"/>
      <c r="E77" s="13"/>
      <c r="F77" s="13"/>
      <c r="G77" s="13"/>
      <c r="H77" s="13"/>
      <c r="I77" s="13"/>
      <c r="J77" s="11" t="str">
        <f t="shared" si="48"/>
        <v/>
      </c>
    </row>
    <row r="78" spans="1:10" s="64" customFormat="1" ht="11.25" customHeight="1" x14ac:dyDescent="0.2">
      <c r="A78" s="9" t="s">
        <v>75</v>
      </c>
      <c r="B78" s="14">
        <f>SUM(B79:B81)</f>
        <v>114385608.15099999</v>
      </c>
      <c r="C78" s="14">
        <f t="shared" ref="C78:I78" si="49">SUM(C79:C81)</f>
        <v>101139711.5415</v>
      </c>
      <c r="D78" s="14">
        <f t="shared" si="49"/>
        <v>9308709.4172800016</v>
      </c>
      <c r="E78" s="25">
        <f t="shared" si="49"/>
        <v>110448420.95878002</v>
      </c>
      <c r="F78" s="14">
        <f t="shared" si="49"/>
        <v>3522419.3412299999</v>
      </c>
      <c r="G78" s="25">
        <f t="shared" si="49"/>
        <v>113970840.30001001</v>
      </c>
      <c r="H78" s="25">
        <f t="shared" si="49"/>
        <v>414767.85098998179</v>
      </c>
      <c r="I78" s="25">
        <f t="shared" si="49"/>
        <v>3937187.1922199889</v>
      </c>
      <c r="J78" s="11">
        <f t="shared" si="48"/>
        <v>99.637395072951435</v>
      </c>
    </row>
    <row r="79" spans="1:10" s="64" customFormat="1" ht="11.25" customHeight="1" x14ac:dyDescent="0.2">
      <c r="A79" s="66" t="s">
        <v>76</v>
      </c>
      <c r="B79" s="16">
        <f>'[2]as of Sept_all banks'!B131</f>
        <v>114037697.44</v>
      </c>
      <c r="C79" s="16">
        <f>'[2]as of Sept_all banks'!C131</f>
        <v>100868788.07329001</v>
      </c>
      <c r="D79" s="16">
        <f>'[2]as of Sept_all banks'!D131</f>
        <v>9308709.4172800016</v>
      </c>
      <c r="E79" s="16">
        <f t="shared" ref="E79:E81" si="50">SUM(C79:D79)</f>
        <v>110177497.49057001</v>
      </c>
      <c r="F79" s="16">
        <f>'[2]as of Sept_all banks'!F131</f>
        <v>3507686.1735700001</v>
      </c>
      <c r="G79" s="16">
        <f t="shared" ref="G79:G81" si="51">E79+F79</f>
        <v>113685183.66414002</v>
      </c>
      <c r="H79" s="16">
        <f t="shared" ref="H79:H81" si="52">B79-G79</f>
        <v>352513.77585998178</v>
      </c>
      <c r="I79" s="16">
        <f t="shared" ref="I79:I81" si="53">B79-E79</f>
        <v>3860199.9494299889</v>
      </c>
      <c r="J79" s="11">
        <f t="shared" si="48"/>
        <v>99.690879609310372</v>
      </c>
    </row>
    <row r="80" spans="1:10" s="64" customFormat="1" ht="11.25" customHeight="1" x14ac:dyDescent="0.2">
      <c r="A80" s="66" t="s">
        <v>77</v>
      </c>
      <c r="B80" s="16">
        <f>'[2]as of Sept_all banks'!B132</f>
        <v>319544.71100000001</v>
      </c>
      <c r="C80" s="16">
        <f>'[2]as of Sept_all banks'!C132</f>
        <v>260525.37719999999</v>
      </c>
      <c r="D80" s="16">
        <f>'[2]as of Sept_all banks'!D132</f>
        <v>0</v>
      </c>
      <c r="E80" s="16">
        <f t="shared" si="50"/>
        <v>260525.37719999999</v>
      </c>
      <c r="F80" s="16">
        <f>'[2]as of Sept_all banks'!F132</f>
        <v>14380.550080000001</v>
      </c>
      <c r="G80" s="16">
        <f t="shared" si="51"/>
        <v>274905.92728</v>
      </c>
      <c r="H80" s="16">
        <f t="shared" si="52"/>
        <v>44638.783720000007</v>
      </c>
      <c r="I80" s="16">
        <f t="shared" si="53"/>
        <v>59019.333800000022</v>
      </c>
      <c r="J80" s="11">
        <f t="shared" si="48"/>
        <v>86.030504595020503</v>
      </c>
    </row>
    <row r="81" spans="1:10" s="64" customFormat="1" ht="11.25" customHeight="1" x14ac:dyDescent="0.2">
      <c r="A81" s="66" t="s">
        <v>328</v>
      </c>
      <c r="B81" s="16">
        <f>'[2]as of Sept_all banks'!B133</f>
        <v>28366.000000000004</v>
      </c>
      <c r="C81" s="16">
        <f>'[2]as of Sept_all banks'!C133</f>
        <v>10398.09101</v>
      </c>
      <c r="D81" s="16">
        <f>'[2]as of Sept_all banks'!D133</f>
        <v>0</v>
      </c>
      <c r="E81" s="16">
        <f t="shared" si="50"/>
        <v>10398.09101</v>
      </c>
      <c r="F81" s="16">
        <f>'[2]as of Sept_all banks'!F133</f>
        <v>352.61758000000003</v>
      </c>
      <c r="G81" s="16">
        <f t="shared" si="51"/>
        <v>10750.70859</v>
      </c>
      <c r="H81" s="16">
        <f t="shared" si="52"/>
        <v>17615.291410000005</v>
      </c>
      <c r="I81" s="16">
        <f t="shared" si="53"/>
        <v>17967.908990000004</v>
      </c>
      <c r="J81" s="11">
        <f t="shared" si="48"/>
        <v>37.89998092787139</v>
      </c>
    </row>
    <row r="82" spans="1:10" s="64" customFormat="1" ht="11.25" customHeight="1" x14ac:dyDescent="0.2">
      <c r="A82" s="66"/>
      <c r="B82" s="13"/>
      <c r="C82" s="13"/>
      <c r="D82" s="13"/>
      <c r="E82" s="13"/>
      <c r="F82" s="13"/>
      <c r="G82" s="13"/>
      <c r="H82" s="13"/>
      <c r="I82" s="13"/>
      <c r="J82" s="11" t="str">
        <f t="shared" si="48"/>
        <v/>
      </c>
    </row>
    <row r="83" spans="1:10" s="64" customFormat="1" ht="11.25" customHeight="1" x14ac:dyDescent="0.2">
      <c r="A83" s="9" t="s">
        <v>293</v>
      </c>
      <c r="B83" s="14">
        <f t="shared" ref="B83:I83" si="54">+B84+B85</f>
        <v>951634.36999999988</v>
      </c>
      <c r="C83" s="14">
        <f t="shared" si="54"/>
        <v>820573.03107000003</v>
      </c>
      <c r="D83" s="14">
        <f t="shared" si="54"/>
        <v>0</v>
      </c>
      <c r="E83" s="25">
        <f t="shared" si="54"/>
        <v>820573.03107000003</v>
      </c>
      <c r="F83" s="14">
        <f t="shared" si="54"/>
        <v>81519.149239999999</v>
      </c>
      <c r="G83" s="25">
        <f t="shared" si="54"/>
        <v>902092.18030999997</v>
      </c>
      <c r="H83" s="25">
        <f t="shared" si="54"/>
        <v>49542.189689999854</v>
      </c>
      <c r="I83" s="25">
        <f t="shared" si="54"/>
        <v>131061.33892999985</v>
      </c>
      <c r="J83" s="11">
        <f t="shared" si="48"/>
        <v>94.793989030682042</v>
      </c>
    </row>
    <row r="84" spans="1:10" s="64" customFormat="1" ht="11.25" customHeight="1" x14ac:dyDescent="0.2">
      <c r="A84" s="66" t="s">
        <v>44</v>
      </c>
      <c r="B84" s="16">
        <f>'[2]as of Sept_all banks'!B136</f>
        <v>631814.59609999997</v>
      </c>
      <c r="C84" s="16">
        <f>'[2]as of Sept_all banks'!C136</f>
        <v>558096.58788999997</v>
      </c>
      <c r="D84" s="16">
        <f>'[2]as of Sept_all banks'!D136</f>
        <v>0</v>
      </c>
      <c r="E84" s="16">
        <f t="shared" ref="E84:E85" si="55">SUM(C84:D84)</f>
        <v>558096.58788999997</v>
      </c>
      <c r="F84" s="16">
        <f>'[2]as of Sept_all banks'!F136</f>
        <v>69551.401799999992</v>
      </c>
      <c r="G84" s="16">
        <f t="shared" ref="G84:G85" si="56">E84+F84</f>
        <v>627647.98968999996</v>
      </c>
      <c r="H84" s="16">
        <f t="shared" ref="H84:H85" si="57">B84-G84</f>
        <v>4166.6064100000076</v>
      </c>
      <c r="I84" s="16">
        <f t="shared" ref="I84:I85" si="58">B84-E84</f>
        <v>73718.00821</v>
      </c>
      <c r="J84" s="11">
        <f t="shared" si="48"/>
        <v>99.340533372334349</v>
      </c>
    </row>
    <row r="85" spans="1:10" s="64" customFormat="1" ht="11.25" customHeight="1" x14ac:dyDescent="0.2">
      <c r="A85" s="66" t="s">
        <v>294</v>
      </c>
      <c r="B85" s="16">
        <f>'[2]as of Sept_all banks'!B137</f>
        <v>319819.77389999991</v>
      </c>
      <c r="C85" s="16">
        <f>'[2]as of Sept_all banks'!C137</f>
        <v>262476.44318000006</v>
      </c>
      <c r="D85" s="16">
        <f>'[2]as of Sept_all banks'!D137</f>
        <v>0</v>
      </c>
      <c r="E85" s="16">
        <f t="shared" si="55"/>
        <v>262476.44318000006</v>
      </c>
      <c r="F85" s="16">
        <f>'[2]as of Sept_all banks'!F137</f>
        <v>11967.747440000001</v>
      </c>
      <c r="G85" s="16">
        <f t="shared" si="56"/>
        <v>274444.19062000007</v>
      </c>
      <c r="H85" s="16">
        <f t="shared" si="57"/>
        <v>45375.583279999846</v>
      </c>
      <c r="I85" s="16">
        <f t="shared" si="58"/>
        <v>57343.330719999853</v>
      </c>
      <c r="J85" s="11">
        <f t="shared" si="48"/>
        <v>85.81213952887488</v>
      </c>
    </row>
    <row r="86" spans="1:10" s="64" customFormat="1" ht="11.25" customHeight="1" x14ac:dyDescent="0.2">
      <c r="A86" s="66"/>
      <c r="B86" s="13"/>
      <c r="C86" s="13"/>
      <c r="D86" s="13"/>
      <c r="E86" s="13"/>
      <c r="F86" s="13"/>
      <c r="G86" s="13"/>
      <c r="H86" s="13"/>
      <c r="I86" s="13"/>
      <c r="J86" s="11" t="str">
        <f t="shared" si="48"/>
        <v/>
      </c>
    </row>
    <row r="87" spans="1:10" s="64" customFormat="1" ht="11.25" customHeight="1" x14ac:dyDescent="0.2">
      <c r="A87" s="9" t="s">
        <v>212</v>
      </c>
      <c r="B87" s="14">
        <f t="shared" ref="B87:I87" si="59">SUM(B88:B91)</f>
        <v>5741615.0459999992</v>
      </c>
      <c r="C87" s="14">
        <f t="shared" si="59"/>
        <v>3791092.5486900001</v>
      </c>
      <c r="D87" s="14">
        <f t="shared" si="59"/>
        <v>0</v>
      </c>
      <c r="E87" s="25">
        <f t="shared" si="59"/>
        <v>3791092.5486900001</v>
      </c>
      <c r="F87" s="14">
        <f t="shared" si="59"/>
        <v>65767.77889999999</v>
      </c>
      <c r="G87" s="25">
        <f t="shared" si="59"/>
        <v>3856860.3275900008</v>
      </c>
      <c r="H87" s="25">
        <f t="shared" si="59"/>
        <v>1884754.7184099993</v>
      </c>
      <c r="I87" s="25">
        <f t="shared" si="59"/>
        <v>1950522.4973099995</v>
      </c>
      <c r="J87" s="11">
        <f t="shared" si="48"/>
        <v>67.173788153508355</v>
      </c>
    </row>
    <row r="88" spans="1:10" s="64" customFormat="1" ht="11.25" customHeight="1" x14ac:dyDescent="0.2">
      <c r="A88" s="66" t="s">
        <v>47</v>
      </c>
      <c r="B88" s="16">
        <f>'[2]as of Sept_all banks'!B140</f>
        <v>4530346.9689999996</v>
      </c>
      <c r="C88" s="16">
        <f>'[2]as of Sept_all banks'!C140</f>
        <v>2873564.1848900001</v>
      </c>
      <c r="D88" s="16">
        <f>'[2]as of Sept_all banks'!D140</f>
        <v>0</v>
      </c>
      <c r="E88" s="16">
        <f t="shared" ref="E88:E91" si="60">SUM(C88:D88)</f>
        <v>2873564.1848900001</v>
      </c>
      <c r="F88" s="16">
        <f>'[2]as of Sept_all banks'!F140</f>
        <v>34365.854659999997</v>
      </c>
      <c r="G88" s="16">
        <f t="shared" ref="G88:G91" si="61">E88+F88</f>
        <v>2907930.0395500003</v>
      </c>
      <c r="H88" s="16">
        <f t="shared" ref="H88:H91" si="62">B88-G88</f>
        <v>1622416.9294499992</v>
      </c>
      <c r="I88" s="16">
        <f t="shared" ref="I88:I91" si="63">B88-E88</f>
        <v>1656782.7841099994</v>
      </c>
      <c r="J88" s="11">
        <f t="shared" si="48"/>
        <v>64.187799730312463</v>
      </c>
    </row>
    <row r="89" spans="1:10" s="64" customFormat="1" ht="11.25" customHeight="1" x14ac:dyDescent="0.2">
      <c r="A89" s="66" t="s">
        <v>213</v>
      </c>
      <c r="B89" s="16">
        <f>'[2]as of Sept_all banks'!B141</f>
        <v>321150</v>
      </c>
      <c r="C89" s="16">
        <f>'[2]as of Sept_all banks'!C141</f>
        <v>95380.880739999993</v>
      </c>
      <c r="D89" s="16">
        <f>'[2]as of Sept_all banks'!D141</f>
        <v>0</v>
      </c>
      <c r="E89" s="16">
        <f t="shared" si="60"/>
        <v>95380.880739999993</v>
      </c>
      <c r="F89" s="16">
        <f>'[2]as of Sept_all banks'!F141</f>
        <v>4342.01134</v>
      </c>
      <c r="G89" s="16">
        <f t="shared" si="61"/>
        <v>99722.892079999991</v>
      </c>
      <c r="H89" s="16">
        <f t="shared" si="62"/>
        <v>221427.10792000001</v>
      </c>
      <c r="I89" s="16">
        <f t="shared" si="63"/>
        <v>225769.11926000001</v>
      </c>
      <c r="J89" s="11">
        <f t="shared" si="48"/>
        <v>31.051811328039854</v>
      </c>
    </row>
    <row r="90" spans="1:10" s="64" customFormat="1" ht="11.25" customHeight="1" x14ac:dyDescent="0.2">
      <c r="A90" s="66" t="s">
        <v>214</v>
      </c>
      <c r="B90" s="16">
        <f>'[2]as of Sept_all banks'!B142</f>
        <v>172078.37299999999</v>
      </c>
      <c r="C90" s="16">
        <f>'[2]as of Sept_all banks'!C142</f>
        <v>171974.80258000002</v>
      </c>
      <c r="D90" s="16">
        <f>'[2]as of Sept_all banks'!D142</f>
        <v>0</v>
      </c>
      <c r="E90" s="16">
        <f t="shared" si="60"/>
        <v>171974.80258000002</v>
      </c>
      <c r="F90" s="16">
        <f>'[2]as of Sept_all banks'!F142</f>
        <v>79.916619999999995</v>
      </c>
      <c r="G90" s="16">
        <f t="shared" si="61"/>
        <v>172054.71920000002</v>
      </c>
      <c r="H90" s="16">
        <f t="shared" si="62"/>
        <v>23.653799999970943</v>
      </c>
      <c r="I90" s="16">
        <f t="shared" si="63"/>
        <v>103.57041999997455</v>
      </c>
      <c r="J90" s="11">
        <f t="shared" si="48"/>
        <v>99.986254054133823</v>
      </c>
    </row>
    <row r="91" spans="1:10" s="64" customFormat="1" ht="11.25" customHeight="1" x14ac:dyDescent="0.2">
      <c r="A91" s="66" t="s">
        <v>215</v>
      </c>
      <c r="B91" s="16">
        <f>'[2]as of Sept_all banks'!B143</f>
        <v>718039.70400000003</v>
      </c>
      <c r="C91" s="16">
        <f>'[2]as of Sept_all banks'!C143</f>
        <v>650172.68047999998</v>
      </c>
      <c r="D91" s="16">
        <f>'[2]as of Sept_all banks'!D143</f>
        <v>0</v>
      </c>
      <c r="E91" s="16">
        <f t="shared" si="60"/>
        <v>650172.68047999998</v>
      </c>
      <c r="F91" s="16">
        <f>'[2]as of Sept_all banks'!F143</f>
        <v>26979.996279999996</v>
      </c>
      <c r="G91" s="16">
        <f t="shared" si="61"/>
        <v>677152.67675999994</v>
      </c>
      <c r="H91" s="16">
        <f t="shared" si="62"/>
        <v>40887.027240000083</v>
      </c>
      <c r="I91" s="16">
        <f t="shared" si="63"/>
        <v>67867.023520000046</v>
      </c>
      <c r="J91" s="11">
        <f t="shared" si="48"/>
        <v>94.305742842320583</v>
      </c>
    </row>
    <row r="92" spans="1:10" s="64" customFormat="1" ht="11.25" customHeight="1" x14ac:dyDescent="0.25">
      <c r="A92" s="21"/>
      <c r="B92" s="16"/>
      <c r="C92" s="16"/>
      <c r="D92" s="16"/>
      <c r="E92" s="12"/>
      <c r="F92" s="16"/>
      <c r="G92" s="12"/>
      <c r="H92" s="12"/>
      <c r="I92" s="12"/>
      <c r="J92" s="11" t="str">
        <f t="shared" si="48"/>
        <v/>
      </c>
    </row>
    <row r="93" spans="1:10" s="64" customFormat="1" ht="11.25" customHeight="1" x14ac:dyDescent="0.2">
      <c r="A93" s="9" t="s">
        <v>78</v>
      </c>
      <c r="B93" s="14">
        <f t="shared" ref="B93:I93" si="64">SUM(B94:B103)</f>
        <v>220855488.15439999</v>
      </c>
      <c r="C93" s="14">
        <f t="shared" si="64"/>
        <v>213416881.01238003</v>
      </c>
      <c r="D93" s="14">
        <f t="shared" si="64"/>
        <v>0</v>
      </c>
      <c r="E93" s="25">
        <f t="shared" si="64"/>
        <v>213416881.01238003</v>
      </c>
      <c r="F93" s="14">
        <f t="shared" si="64"/>
        <v>6713492.3944100002</v>
      </c>
      <c r="G93" s="25">
        <f t="shared" si="64"/>
        <v>220130373.40679005</v>
      </c>
      <c r="H93" s="25">
        <f t="shared" si="64"/>
        <v>725114.74760999286</v>
      </c>
      <c r="I93" s="25">
        <f t="shared" si="64"/>
        <v>7438607.1420199955</v>
      </c>
      <c r="J93" s="11">
        <f t="shared" si="48"/>
        <v>99.671679090400048</v>
      </c>
    </row>
    <row r="94" spans="1:10" s="64" customFormat="1" ht="11.25" customHeight="1" x14ac:dyDescent="0.2">
      <c r="A94" s="66" t="s">
        <v>62</v>
      </c>
      <c r="B94" s="16">
        <f>'[2]as of Sept_all banks'!B146</f>
        <v>5172258.0187400002</v>
      </c>
      <c r="C94" s="16">
        <f>'[2]as of Sept_all banks'!C146</f>
        <v>4903955.5892400006</v>
      </c>
      <c r="D94" s="16">
        <f>'[2]as of Sept_all banks'!D146</f>
        <v>0</v>
      </c>
      <c r="E94" s="16">
        <f t="shared" ref="E94:E103" si="65">SUM(C94:D94)</f>
        <v>4903955.5892400006</v>
      </c>
      <c r="F94" s="16">
        <f>'[2]as of Sept_all banks'!F146</f>
        <v>61794.548390000018</v>
      </c>
      <c r="G94" s="16">
        <f t="shared" ref="G94:G103" si="66">E94+F94</f>
        <v>4965750.1376300007</v>
      </c>
      <c r="H94" s="16">
        <f t="shared" ref="H94:H103" si="67">B94-G94</f>
        <v>206507.88110999949</v>
      </c>
      <c r="I94" s="16">
        <f t="shared" ref="I94:I103" si="68">B94-E94</f>
        <v>268302.42949999962</v>
      </c>
      <c r="J94" s="11">
        <f t="shared" si="48"/>
        <v>96.007394055714443</v>
      </c>
    </row>
    <row r="95" spans="1:10" s="64" customFormat="1" ht="11.25" customHeight="1" x14ac:dyDescent="0.2">
      <c r="A95" s="66" t="s">
        <v>79</v>
      </c>
      <c r="B95" s="16">
        <f>'[2]as of Sept_all banks'!B147</f>
        <v>22211897.894400004</v>
      </c>
      <c r="C95" s="16">
        <f>'[2]as of Sept_all banks'!C147</f>
        <v>21914978.313170005</v>
      </c>
      <c r="D95" s="16">
        <f>'[2]as of Sept_all banks'!D147</f>
        <v>0</v>
      </c>
      <c r="E95" s="16">
        <f t="shared" si="65"/>
        <v>21914978.313170005</v>
      </c>
      <c r="F95" s="16">
        <f>'[2]as of Sept_all banks'!F147</f>
        <v>80092.566880000013</v>
      </c>
      <c r="G95" s="16">
        <f t="shared" si="66"/>
        <v>21995070.880050004</v>
      </c>
      <c r="H95" s="16">
        <f t="shared" si="67"/>
        <v>216827.01435000077</v>
      </c>
      <c r="I95" s="16">
        <f t="shared" si="68"/>
        <v>296919.58122999966</v>
      </c>
      <c r="J95" s="11">
        <f t="shared" si="48"/>
        <v>99.023824909600961</v>
      </c>
    </row>
    <row r="96" spans="1:10" s="64" customFormat="1" ht="11.25" customHeight="1" x14ac:dyDescent="0.2">
      <c r="A96" s="66" t="s">
        <v>80</v>
      </c>
      <c r="B96" s="16">
        <f>'[2]as of Sept_all banks'!B148</f>
        <v>15161305.187999997</v>
      </c>
      <c r="C96" s="16">
        <f>'[2]as of Sept_all banks'!C148</f>
        <v>15122418.536710002</v>
      </c>
      <c r="D96" s="16">
        <f>'[2]as of Sept_all banks'!D148</f>
        <v>0</v>
      </c>
      <c r="E96" s="16">
        <f t="shared" si="65"/>
        <v>15122418.536710002</v>
      </c>
      <c r="F96" s="16">
        <f>'[2]as of Sept_all banks'!F148</f>
        <v>20526.413150000004</v>
      </c>
      <c r="G96" s="16">
        <f t="shared" si="66"/>
        <v>15142944.949860001</v>
      </c>
      <c r="H96" s="16">
        <f t="shared" si="67"/>
        <v>18360.238139996305</v>
      </c>
      <c r="I96" s="16">
        <f t="shared" si="68"/>
        <v>38886.65128999576</v>
      </c>
      <c r="J96" s="11">
        <f t="shared" si="48"/>
        <v>99.878900675685045</v>
      </c>
    </row>
    <row r="97" spans="1:10" s="64" customFormat="1" ht="11.25" customHeight="1" x14ac:dyDescent="0.2">
      <c r="A97" s="66" t="s">
        <v>81</v>
      </c>
      <c r="B97" s="16">
        <f>'[2]as of Sept_all banks'!B149</f>
        <v>258211.19199999998</v>
      </c>
      <c r="C97" s="16">
        <f>'[2]as of Sept_all banks'!C149</f>
        <v>252086.58051</v>
      </c>
      <c r="D97" s="16">
        <f>'[2]as of Sept_all banks'!D149</f>
        <v>0</v>
      </c>
      <c r="E97" s="16">
        <f t="shared" si="65"/>
        <v>252086.58051</v>
      </c>
      <c r="F97" s="16">
        <f>'[2]as of Sept_all banks'!F149</f>
        <v>6122.2354299999997</v>
      </c>
      <c r="G97" s="16">
        <f t="shared" si="66"/>
        <v>258208.81594</v>
      </c>
      <c r="H97" s="16">
        <f t="shared" si="67"/>
        <v>2.3760599999804981</v>
      </c>
      <c r="I97" s="16">
        <f t="shared" si="68"/>
        <v>6124.6114899999811</v>
      </c>
      <c r="J97" s="11">
        <f t="shared" si="48"/>
        <v>99.999079799763294</v>
      </c>
    </row>
    <row r="98" spans="1:10" s="64" customFormat="1" ht="11.25" customHeight="1" x14ac:dyDescent="0.2">
      <c r="A98" s="66" t="s">
        <v>82</v>
      </c>
      <c r="B98" s="16">
        <f>'[2]as of Sept_all banks'!B150</f>
        <v>1057333.0745099999</v>
      </c>
      <c r="C98" s="16">
        <f>'[2]as of Sept_all banks'!C150</f>
        <v>955679.45586999983</v>
      </c>
      <c r="D98" s="16">
        <f>'[2]as of Sept_all banks'!D150</f>
        <v>0</v>
      </c>
      <c r="E98" s="16">
        <f t="shared" si="65"/>
        <v>955679.45586999983</v>
      </c>
      <c r="F98" s="16">
        <f>'[2]as of Sept_all banks'!F150</f>
        <v>33724.092539999998</v>
      </c>
      <c r="G98" s="16">
        <f t="shared" si="66"/>
        <v>989403.54840999981</v>
      </c>
      <c r="H98" s="16">
        <f t="shared" si="67"/>
        <v>67929.526100000134</v>
      </c>
      <c r="I98" s="16">
        <f t="shared" si="68"/>
        <v>101653.61864000012</v>
      </c>
      <c r="J98" s="11">
        <f t="shared" si="48"/>
        <v>93.575390031993393</v>
      </c>
    </row>
    <row r="99" spans="1:10" s="64" customFormat="1" ht="11.25" customHeight="1" x14ac:dyDescent="0.2">
      <c r="A99" s="66" t="s">
        <v>83</v>
      </c>
      <c r="B99" s="16">
        <f>'[2]as of Sept_all banks'!B151</f>
        <v>175720117.64875001</v>
      </c>
      <c r="C99" s="16">
        <f>'[2]as of Sept_all banks'!C151</f>
        <v>169003305.89357001</v>
      </c>
      <c r="D99" s="16">
        <f>'[2]as of Sept_all banks'!D151</f>
        <v>0</v>
      </c>
      <c r="E99" s="16">
        <f t="shared" si="65"/>
        <v>169003305.89357001</v>
      </c>
      <c r="F99" s="16">
        <f>'[2]as of Sept_all banks'!F151</f>
        <v>6506702.1905099992</v>
      </c>
      <c r="G99" s="16">
        <f t="shared" si="66"/>
        <v>175510008.08408001</v>
      </c>
      <c r="H99" s="16">
        <f t="shared" si="67"/>
        <v>210109.5646699965</v>
      </c>
      <c r="I99" s="16">
        <f t="shared" si="68"/>
        <v>6716811.7551800013</v>
      </c>
      <c r="J99" s="11">
        <f t="shared" si="48"/>
        <v>99.880429419532945</v>
      </c>
    </row>
    <row r="100" spans="1:10" s="64" customFormat="1" ht="11.25" customHeight="1" x14ac:dyDescent="0.2">
      <c r="A100" s="66" t="s">
        <v>84</v>
      </c>
      <c r="B100" s="16">
        <f>'[2]as of Sept_all banks'!B152</f>
        <v>526191.02099999983</v>
      </c>
      <c r="C100" s="16">
        <f>'[2]as of Sept_all banks'!C152</f>
        <v>524627.05232000002</v>
      </c>
      <c r="D100" s="16">
        <f>'[2]as of Sept_all banks'!D152</f>
        <v>0</v>
      </c>
      <c r="E100" s="16">
        <f t="shared" si="65"/>
        <v>524627.05232000002</v>
      </c>
      <c r="F100" s="16">
        <f>'[2]as of Sept_all banks'!F152</f>
        <v>1563.4204</v>
      </c>
      <c r="G100" s="16">
        <f t="shared" si="66"/>
        <v>526190.47271999996</v>
      </c>
      <c r="H100" s="16">
        <f t="shared" si="67"/>
        <v>0.54827999987173826</v>
      </c>
      <c r="I100" s="16">
        <f t="shared" si="68"/>
        <v>1563.9686799998162</v>
      </c>
      <c r="J100" s="11">
        <f t="shared" si="48"/>
        <v>99.999895802098862</v>
      </c>
    </row>
    <row r="101" spans="1:10" s="64" customFormat="1" ht="11.25" customHeight="1" x14ac:dyDescent="0.2">
      <c r="A101" s="66" t="s">
        <v>225</v>
      </c>
      <c r="B101" s="16">
        <f>'[2]as of Sept_all banks'!B153</f>
        <v>571208.84</v>
      </c>
      <c r="C101" s="16">
        <f>'[2]as of Sept_all banks'!C153</f>
        <v>569771.20050000004</v>
      </c>
      <c r="D101" s="16">
        <f>'[2]as of Sept_all banks'!D153</f>
        <v>0</v>
      </c>
      <c r="E101" s="16">
        <f t="shared" si="65"/>
        <v>569771.20050000004</v>
      </c>
      <c r="F101" s="16">
        <f>'[2]as of Sept_all banks'!F153</f>
        <v>1430.12859</v>
      </c>
      <c r="G101" s="16">
        <f t="shared" si="66"/>
        <v>571201.32909000001</v>
      </c>
      <c r="H101" s="16">
        <f t="shared" si="67"/>
        <v>7.5109099999535829</v>
      </c>
      <c r="I101" s="16">
        <f t="shared" si="68"/>
        <v>1437.639499999932</v>
      </c>
      <c r="J101" s="11">
        <f t="shared" si="48"/>
        <v>99.9986850851258</v>
      </c>
    </row>
    <row r="102" spans="1:10" s="64" customFormat="1" ht="11.25" customHeight="1" x14ac:dyDescent="0.2">
      <c r="A102" s="66" t="s">
        <v>226</v>
      </c>
      <c r="B102" s="16">
        <f>'[2]as of Sept_all banks'!B154</f>
        <v>76452.70199999999</v>
      </c>
      <c r="C102" s="16">
        <f>'[2]as of Sept_all banks'!C154</f>
        <v>76319.920430000013</v>
      </c>
      <c r="D102" s="16">
        <f>'[2]as of Sept_all banks'!D154</f>
        <v>0</v>
      </c>
      <c r="E102" s="16">
        <f t="shared" si="65"/>
        <v>76319.920430000013</v>
      </c>
      <c r="F102" s="16">
        <f>'[2]as of Sept_all banks'!F154</f>
        <v>132.46780999999999</v>
      </c>
      <c r="G102" s="16">
        <f t="shared" si="66"/>
        <v>76452.388240000015</v>
      </c>
      <c r="H102" s="16">
        <f t="shared" si="67"/>
        <v>0.31375999997544568</v>
      </c>
      <c r="I102" s="16">
        <f t="shared" si="68"/>
        <v>132.78156999997736</v>
      </c>
      <c r="J102" s="11">
        <f t="shared" si="48"/>
        <v>99.999589602470849</v>
      </c>
    </row>
    <row r="103" spans="1:10" s="64" customFormat="1" ht="11.25" customHeight="1" x14ac:dyDescent="0.2">
      <c r="A103" s="66" t="s">
        <v>140</v>
      </c>
      <c r="B103" s="16">
        <f>'[2]as of Sept_all banks'!B155</f>
        <v>100512.575</v>
      </c>
      <c r="C103" s="16">
        <f>'[2]as of Sept_all banks'!C155</f>
        <v>93738.470060000007</v>
      </c>
      <c r="D103" s="16">
        <f>'[2]as of Sept_all banks'!D155</f>
        <v>0</v>
      </c>
      <c r="E103" s="16">
        <f t="shared" si="65"/>
        <v>93738.470060000007</v>
      </c>
      <c r="F103" s="16">
        <f>'[2]as of Sept_all banks'!F155</f>
        <v>1404.33071</v>
      </c>
      <c r="G103" s="16">
        <f t="shared" si="66"/>
        <v>95142.800770000002</v>
      </c>
      <c r="H103" s="16">
        <f t="shared" si="67"/>
        <v>5369.7742299999954</v>
      </c>
      <c r="I103" s="16">
        <f t="shared" si="68"/>
        <v>6774.1049399999902</v>
      </c>
      <c r="J103" s="11">
        <f t="shared" si="48"/>
        <v>94.657609527962052</v>
      </c>
    </row>
    <row r="104" spans="1:10" s="64" customFormat="1" ht="11.25" customHeight="1" x14ac:dyDescent="0.2">
      <c r="A104" s="66"/>
      <c r="B104" s="16"/>
      <c r="C104" s="16"/>
      <c r="D104" s="16"/>
      <c r="E104" s="12"/>
      <c r="F104" s="16"/>
      <c r="G104" s="12"/>
      <c r="H104" s="12"/>
      <c r="I104" s="12"/>
      <c r="J104" s="11" t="str">
        <f t="shared" si="48"/>
        <v/>
      </c>
    </row>
    <row r="105" spans="1:10" s="64" customFormat="1" ht="11.25" customHeight="1" x14ac:dyDescent="0.2">
      <c r="A105" s="9" t="s">
        <v>85</v>
      </c>
      <c r="B105" s="25">
        <f>SUM(B106:B116)</f>
        <v>19428569.687000003</v>
      </c>
      <c r="C105" s="25">
        <f t="shared" ref="C105:I105" si="69">SUM(C106:C116)</f>
        <v>15611808.905740002</v>
      </c>
      <c r="D105" s="25">
        <f t="shared" si="69"/>
        <v>2858883.3759900001</v>
      </c>
      <c r="E105" s="25">
        <f t="shared" si="69"/>
        <v>18470692.281730004</v>
      </c>
      <c r="F105" s="25">
        <f t="shared" si="69"/>
        <v>306795.81448000006</v>
      </c>
      <c r="G105" s="25">
        <f t="shared" si="69"/>
        <v>18777488.096209999</v>
      </c>
      <c r="H105" s="25">
        <f t="shared" si="69"/>
        <v>651081.59079000016</v>
      </c>
      <c r="I105" s="25">
        <f t="shared" si="69"/>
        <v>957877.40527000045</v>
      </c>
      <c r="J105" s="11">
        <f t="shared" si="48"/>
        <v>96.648844452890145</v>
      </c>
    </row>
    <row r="106" spans="1:10" s="64" customFormat="1" ht="11.25" customHeight="1" x14ac:dyDescent="0.2">
      <c r="A106" s="66" t="s">
        <v>35</v>
      </c>
      <c r="B106" s="16">
        <f>'[2]as of Sept_all banks'!B158</f>
        <v>6444759.9610000001</v>
      </c>
      <c r="C106" s="16">
        <f>'[2]as of Sept_all banks'!C158</f>
        <v>6130103.0197000001</v>
      </c>
      <c r="D106" s="16">
        <f>'[2]as of Sept_all banks'!D158</f>
        <v>0</v>
      </c>
      <c r="E106" s="16">
        <f t="shared" ref="E106:E116" si="70">SUM(C106:D106)</f>
        <v>6130103.0197000001</v>
      </c>
      <c r="F106" s="16">
        <f>'[2]as of Sept_all banks'!F158</f>
        <v>150681.84026</v>
      </c>
      <c r="G106" s="16">
        <f t="shared" ref="G106:G116" si="71">E106+F106</f>
        <v>6280784.85996</v>
      </c>
      <c r="H106" s="16">
        <f t="shared" ref="H106:H116" si="72">B106-G106</f>
        <v>163975.1010400001</v>
      </c>
      <c r="I106" s="16">
        <f t="shared" ref="I106:I116" si="73">B106-E106</f>
        <v>314656.94130000006</v>
      </c>
      <c r="J106" s="11">
        <f t="shared" si="48"/>
        <v>97.45568334534903</v>
      </c>
    </row>
    <row r="107" spans="1:10" s="64" customFormat="1" ht="11.25" customHeight="1" x14ac:dyDescent="0.2">
      <c r="A107" s="66" t="s">
        <v>86</v>
      </c>
      <c r="B107" s="16">
        <f>'[2]as of Sept_all banks'!B159</f>
        <v>3556117.3059999999</v>
      </c>
      <c r="C107" s="16">
        <f>'[2]as of Sept_all banks'!C159</f>
        <v>633662.85985000001</v>
      </c>
      <c r="D107" s="16">
        <f>'[2]as of Sept_all banks'!D159</f>
        <v>2858883.3759900001</v>
      </c>
      <c r="E107" s="16">
        <f t="shared" si="70"/>
        <v>3492546.2358400002</v>
      </c>
      <c r="F107" s="16">
        <f>'[2]as of Sept_all banks'!F159</f>
        <v>36142.354169999999</v>
      </c>
      <c r="G107" s="16">
        <f t="shared" si="71"/>
        <v>3528688.5900100004</v>
      </c>
      <c r="H107" s="16">
        <f t="shared" si="72"/>
        <v>27428.715989999473</v>
      </c>
      <c r="I107" s="16">
        <f t="shared" si="73"/>
        <v>63571.070159999654</v>
      </c>
      <c r="J107" s="11">
        <f t="shared" si="48"/>
        <v>99.228689223954419</v>
      </c>
    </row>
    <row r="108" spans="1:10" s="64" customFormat="1" ht="11.25" customHeight="1" x14ac:dyDescent="0.2">
      <c r="A108" s="66" t="s">
        <v>87</v>
      </c>
      <c r="B108" s="16">
        <f>'[2]as of Sept_all banks'!B160</f>
        <v>1222858.9609999999</v>
      </c>
      <c r="C108" s="16">
        <f>'[2]as of Sept_all banks'!C160</f>
        <v>1038178.78489</v>
      </c>
      <c r="D108" s="16">
        <f>'[2]as of Sept_all banks'!D160</f>
        <v>0</v>
      </c>
      <c r="E108" s="16">
        <f t="shared" si="70"/>
        <v>1038178.78489</v>
      </c>
      <c r="F108" s="16">
        <f>'[2]as of Sept_all banks'!F160</f>
        <v>3250.7147300000001</v>
      </c>
      <c r="G108" s="16">
        <f t="shared" si="71"/>
        <v>1041429.49962</v>
      </c>
      <c r="H108" s="16">
        <f t="shared" si="72"/>
        <v>181429.46137999988</v>
      </c>
      <c r="I108" s="16">
        <f t="shared" si="73"/>
        <v>184680.17610999988</v>
      </c>
      <c r="J108" s="11">
        <f t="shared" si="48"/>
        <v>85.163500684360613</v>
      </c>
    </row>
    <row r="109" spans="1:10" s="64" customFormat="1" ht="11.25" customHeight="1" x14ac:dyDescent="0.2">
      <c r="A109" s="66" t="s">
        <v>88</v>
      </c>
      <c r="B109" s="16">
        <f>'[2]as of Sept_all banks'!B161</f>
        <v>1245696.6940000001</v>
      </c>
      <c r="C109" s="16">
        <f>'[2]as of Sept_all banks'!C161</f>
        <v>1220507.1219800001</v>
      </c>
      <c r="D109" s="16">
        <f>'[2]as of Sept_all banks'!D161</f>
        <v>0</v>
      </c>
      <c r="E109" s="16">
        <f t="shared" si="70"/>
        <v>1220507.1219800001</v>
      </c>
      <c r="F109" s="16">
        <f>'[2]as of Sept_all banks'!F161</f>
        <v>15025.361919999999</v>
      </c>
      <c r="G109" s="16">
        <f t="shared" si="71"/>
        <v>1235532.4839000001</v>
      </c>
      <c r="H109" s="16">
        <f t="shared" si="72"/>
        <v>10164.210100000026</v>
      </c>
      <c r="I109" s="16">
        <f t="shared" si="73"/>
        <v>25189.57202000008</v>
      </c>
      <c r="J109" s="11">
        <f t="shared" si="48"/>
        <v>99.184054180366957</v>
      </c>
    </row>
    <row r="110" spans="1:10" s="64" customFormat="1" ht="11.25" customHeight="1" x14ac:dyDescent="0.2">
      <c r="A110" s="66" t="s">
        <v>89</v>
      </c>
      <c r="B110" s="16">
        <f>'[2]as of Sept_all banks'!B162</f>
        <v>1382170.8949999998</v>
      </c>
      <c r="C110" s="16">
        <f>'[2]as of Sept_all banks'!C162</f>
        <v>1254338.2474</v>
      </c>
      <c r="D110" s="16">
        <f>'[2]as of Sept_all banks'!D162</f>
        <v>0</v>
      </c>
      <c r="E110" s="16">
        <f t="shared" si="70"/>
        <v>1254338.2474</v>
      </c>
      <c r="F110" s="16">
        <f>'[2]as of Sept_all banks'!F162</f>
        <v>22987.11678</v>
      </c>
      <c r="G110" s="16">
        <f t="shared" si="71"/>
        <v>1277325.36418</v>
      </c>
      <c r="H110" s="16">
        <f t="shared" si="72"/>
        <v>104845.53081999975</v>
      </c>
      <c r="I110" s="16">
        <f t="shared" si="73"/>
        <v>127832.64759999979</v>
      </c>
      <c r="J110" s="11">
        <f t="shared" si="48"/>
        <v>92.414430719147816</v>
      </c>
    </row>
    <row r="111" spans="1:10" s="64" customFormat="1" ht="11.25" customHeight="1" x14ac:dyDescent="0.2">
      <c r="A111" s="66" t="s">
        <v>90</v>
      </c>
      <c r="B111" s="16">
        <f>'[2]as of Sept_all banks'!B163</f>
        <v>188475.98700000002</v>
      </c>
      <c r="C111" s="16">
        <f>'[2]as of Sept_all banks'!C163</f>
        <v>176286.71122</v>
      </c>
      <c r="D111" s="16">
        <f>'[2]as of Sept_all banks'!D163</f>
        <v>0</v>
      </c>
      <c r="E111" s="16">
        <f t="shared" si="70"/>
        <v>176286.71122</v>
      </c>
      <c r="F111" s="16">
        <f>'[2]as of Sept_all banks'!F163</f>
        <v>315.31733000000003</v>
      </c>
      <c r="G111" s="16">
        <f t="shared" si="71"/>
        <v>176602.02854999999</v>
      </c>
      <c r="H111" s="16">
        <f t="shared" si="72"/>
        <v>11873.958450000035</v>
      </c>
      <c r="I111" s="16">
        <f t="shared" si="73"/>
        <v>12189.275780000025</v>
      </c>
      <c r="J111" s="11">
        <f t="shared" si="48"/>
        <v>93.700015243851709</v>
      </c>
    </row>
    <row r="112" spans="1:10" s="64" customFormat="1" ht="11.25" customHeight="1" x14ac:dyDescent="0.2">
      <c r="A112" s="66" t="s">
        <v>91</v>
      </c>
      <c r="B112" s="16">
        <f>'[2]as of Sept_all banks'!B164</f>
        <v>886266.07200000004</v>
      </c>
      <c r="C112" s="16">
        <f>'[2]as of Sept_all banks'!C164</f>
        <v>782511.62883000006</v>
      </c>
      <c r="D112" s="16">
        <f>'[2]as of Sept_all banks'!D164</f>
        <v>0</v>
      </c>
      <c r="E112" s="16">
        <f t="shared" si="70"/>
        <v>782511.62883000006</v>
      </c>
      <c r="F112" s="16">
        <f>'[2]as of Sept_all banks'!F164</f>
        <v>9625.7428900000014</v>
      </c>
      <c r="G112" s="16">
        <f t="shared" si="71"/>
        <v>792137.37172000005</v>
      </c>
      <c r="H112" s="16">
        <f t="shared" si="72"/>
        <v>94128.70027999999</v>
      </c>
      <c r="I112" s="16">
        <f t="shared" si="73"/>
        <v>103754.44316999998</v>
      </c>
      <c r="J112" s="11">
        <f t="shared" si="48"/>
        <v>89.379182702144561</v>
      </c>
    </row>
    <row r="113" spans="1:10" s="64" customFormat="1" ht="11.25" customHeight="1" x14ac:dyDescent="0.2">
      <c r="A113" s="66" t="s">
        <v>92</v>
      </c>
      <c r="B113" s="16">
        <f>'[2]as of Sept_all banks'!B165</f>
        <v>780272.53000000236</v>
      </c>
      <c r="C113" s="16">
        <f>'[2]as of Sept_all banks'!C165</f>
        <v>727478.90412000136</v>
      </c>
      <c r="D113" s="16">
        <f>'[2]as of Sept_all banks'!D165</f>
        <v>0</v>
      </c>
      <c r="E113" s="16">
        <f t="shared" si="70"/>
        <v>727478.90412000136</v>
      </c>
      <c r="F113" s="16">
        <f>'[2]as of Sept_all banks'!F165</f>
        <v>12453.154830000072</v>
      </c>
      <c r="G113" s="16">
        <f t="shared" si="71"/>
        <v>739932.05895000137</v>
      </c>
      <c r="H113" s="16">
        <f t="shared" si="72"/>
        <v>40340.471050000982</v>
      </c>
      <c r="I113" s="16">
        <f t="shared" si="73"/>
        <v>52793.625880000996</v>
      </c>
      <c r="J113" s="11">
        <f t="shared" si="48"/>
        <v>94.829951138994872</v>
      </c>
    </row>
    <row r="114" spans="1:10" s="64" customFormat="1" ht="11.25" customHeight="1" x14ac:dyDescent="0.2">
      <c r="A114" s="66" t="s">
        <v>93</v>
      </c>
      <c r="B114" s="16">
        <f>'[2]as of Sept_all banks'!B166</f>
        <v>124971</v>
      </c>
      <c r="C114" s="16">
        <f>'[2]as of Sept_all banks'!C166</f>
        <v>114035.3652</v>
      </c>
      <c r="D114" s="16">
        <f>'[2]as of Sept_all banks'!D166</f>
        <v>0</v>
      </c>
      <c r="E114" s="16">
        <f t="shared" si="70"/>
        <v>114035.3652</v>
      </c>
      <c r="F114" s="16">
        <f>'[2]as of Sept_all banks'!F166</f>
        <v>9708.6640200000002</v>
      </c>
      <c r="G114" s="16">
        <f t="shared" si="71"/>
        <v>123744.02922</v>
      </c>
      <c r="H114" s="16">
        <f t="shared" si="72"/>
        <v>1226.9707800000033</v>
      </c>
      <c r="I114" s="16">
        <f t="shared" si="73"/>
        <v>10935.6348</v>
      </c>
      <c r="J114" s="11">
        <f t="shared" si="48"/>
        <v>99.018195597378593</v>
      </c>
    </row>
    <row r="115" spans="1:10" s="64" customFormat="1" ht="11.25" customHeight="1" x14ac:dyDescent="0.2">
      <c r="A115" s="66" t="s">
        <v>94</v>
      </c>
      <c r="B115" s="16">
        <f>'[2]as of Sept_all banks'!B167</f>
        <v>3538665.787</v>
      </c>
      <c r="C115" s="16">
        <f>'[2]as of Sept_all banks'!C167</f>
        <v>3494760.3643100001</v>
      </c>
      <c r="D115" s="16">
        <f>'[2]as of Sept_all banks'!D167</f>
        <v>0</v>
      </c>
      <c r="E115" s="16">
        <f t="shared" si="70"/>
        <v>3494760.3643100001</v>
      </c>
      <c r="F115" s="16">
        <f>'[2]as of Sept_all banks'!F167</f>
        <v>43905.422689999999</v>
      </c>
      <c r="G115" s="16">
        <f t="shared" si="71"/>
        <v>3538665.787</v>
      </c>
      <c r="H115" s="16">
        <f t="shared" si="72"/>
        <v>0</v>
      </c>
      <c r="I115" s="16">
        <f t="shared" si="73"/>
        <v>43905.422689999919</v>
      </c>
      <c r="J115" s="11">
        <f t="shared" si="48"/>
        <v>100</v>
      </c>
    </row>
    <row r="116" spans="1:10" s="64" customFormat="1" ht="11.25" customHeight="1" x14ac:dyDescent="0.2">
      <c r="A116" s="66" t="s">
        <v>329</v>
      </c>
      <c r="B116" s="16">
        <f>'[2]as of Sept_all banks'!B168</f>
        <v>58314.494000000006</v>
      </c>
      <c r="C116" s="16">
        <f>'[2]as of Sept_all banks'!C168</f>
        <v>39945.898240000002</v>
      </c>
      <c r="D116" s="16">
        <f>'[2]as of Sept_all banks'!D168</f>
        <v>0</v>
      </c>
      <c r="E116" s="16">
        <f t="shared" si="70"/>
        <v>39945.898240000002</v>
      </c>
      <c r="F116" s="16">
        <f>'[2]as of Sept_all banks'!F168</f>
        <v>2700.1248599999999</v>
      </c>
      <c r="G116" s="16">
        <f t="shared" si="71"/>
        <v>42646.023100000006</v>
      </c>
      <c r="H116" s="16">
        <f t="shared" si="72"/>
        <v>15668.4709</v>
      </c>
      <c r="I116" s="16">
        <f t="shared" si="73"/>
        <v>18368.595760000004</v>
      </c>
      <c r="J116" s="11">
        <f t="shared" si="48"/>
        <v>73.131086587152765</v>
      </c>
    </row>
    <row r="117" spans="1:10" s="64" customFormat="1" ht="11.25" customHeight="1" x14ac:dyDescent="0.2">
      <c r="A117" s="66"/>
      <c r="B117" s="16"/>
      <c r="C117" s="16"/>
      <c r="D117" s="16"/>
      <c r="E117" s="12"/>
      <c r="F117" s="16"/>
      <c r="G117" s="12"/>
      <c r="H117" s="12"/>
      <c r="I117" s="12"/>
      <c r="J117" s="11" t="str">
        <f t="shared" si="48"/>
        <v/>
      </c>
    </row>
    <row r="118" spans="1:10" s="64" customFormat="1" ht="11.25" customHeight="1" x14ac:dyDescent="0.2">
      <c r="A118" s="9" t="s">
        <v>95</v>
      </c>
      <c r="B118" s="25">
        <f t="shared" ref="B118:I118" si="74">SUM(B119:B127)</f>
        <v>49882112.398000002</v>
      </c>
      <c r="C118" s="25">
        <f t="shared" si="74"/>
        <v>32867736.691910002</v>
      </c>
      <c r="D118" s="25">
        <f t="shared" si="74"/>
        <v>68301.556750000003</v>
      </c>
      <c r="E118" s="25">
        <f t="shared" si="74"/>
        <v>32936038.248660002</v>
      </c>
      <c r="F118" s="25">
        <f t="shared" si="74"/>
        <v>4577466.2312699994</v>
      </c>
      <c r="G118" s="25">
        <f t="shared" si="74"/>
        <v>37513504.479929999</v>
      </c>
      <c r="H118" s="25">
        <f t="shared" si="74"/>
        <v>12368607.918070003</v>
      </c>
      <c r="I118" s="25">
        <f t="shared" si="74"/>
        <v>16946074.149340004</v>
      </c>
      <c r="J118" s="11">
        <f t="shared" si="48"/>
        <v>75.204322103716848</v>
      </c>
    </row>
    <row r="119" spans="1:10" s="64" customFormat="1" ht="11.25" customHeight="1" x14ac:dyDescent="0.2">
      <c r="A119" s="66" t="s">
        <v>35</v>
      </c>
      <c r="B119" s="16">
        <f>'[2]as of Sept_all banks'!B171</f>
        <v>34532420.818000004</v>
      </c>
      <c r="C119" s="16">
        <f>'[2]as of Sept_all banks'!C171</f>
        <v>19028707.926279999</v>
      </c>
      <c r="D119" s="16">
        <f>'[2]as of Sept_all banks'!D171</f>
        <v>0</v>
      </c>
      <c r="E119" s="16">
        <f t="shared" ref="E119:E127" si="75">SUM(C119:D119)</f>
        <v>19028707.926279999</v>
      </c>
      <c r="F119" s="16">
        <f>'[2]as of Sept_all banks'!F171</f>
        <v>4291245.5729599996</v>
      </c>
      <c r="G119" s="16">
        <f t="shared" ref="G119:G127" si="76">E119+F119</f>
        <v>23319953.49924</v>
      </c>
      <c r="H119" s="16">
        <f t="shared" ref="H119:H127" si="77">B119-G119</f>
        <v>11212467.318760004</v>
      </c>
      <c r="I119" s="16">
        <f t="shared" ref="I119:I127" si="78">B119-E119</f>
        <v>15503712.891720004</v>
      </c>
      <c r="J119" s="11">
        <f t="shared" si="48"/>
        <v>67.530607315790874</v>
      </c>
    </row>
    <row r="120" spans="1:10" s="64" customFormat="1" ht="11.25" customHeight="1" x14ac:dyDescent="0.2">
      <c r="A120" s="66" t="s">
        <v>96</v>
      </c>
      <c r="B120" s="16">
        <f>'[2]as of Sept_all banks'!B172</f>
        <v>39758</v>
      </c>
      <c r="C120" s="16">
        <f>'[2]as of Sept_all banks'!C172</f>
        <v>39391.2552</v>
      </c>
      <c r="D120" s="16">
        <f>'[2]as of Sept_all banks'!D172</f>
        <v>0</v>
      </c>
      <c r="E120" s="16">
        <f t="shared" si="75"/>
        <v>39391.2552</v>
      </c>
      <c r="F120" s="16">
        <f>'[2]as of Sept_all banks'!F172</f>
        <v>365.39580000000001</v>
      </c>
      <c r="G120" s="16">
        <f t="shared" si="76"/>
        <v>39756.650999999998</v>
      </c>
      <c r="H120" s="16">
        <f t="shared" si="77"/>
        <v>1.3490000000019791</v>
      </c>
      <c r="I120" s="16">
        <f t="shared" si="78"/>
        <v>366.7448000000004</v>
      </c>
      <c r="J120" s="11">
        <f t="shared" si="48"/>
        <v>99.996606972181695</v>
      </c>
    </row>
    <row r="121" spans="1:10" s="64" customFormat="1" ht="11.25" customHeight="1" x14ac:dyDescent="0.2">
      <c r="A121" s="66" t="s">
        <v>97</v>
      </c>
      <c r="B121" s="16">
        <f>'[2]as of Sept_all banks'!B173</f>
        <v>207529.87699999992</v>
      </c>
      <c r="C121" s="16">
        <f>'[2]as of Sept_all banks'!C173</f>
        <v>188075.87705000001</v>
      </c>
      <c r="D121" s="16">
        <f>'[2]as of Sept_all banks'!D173</f>
        <v>0</v>
      </c>
      <c r="E121" s="16">
        <f t="shared" si="75"/>
        <v>188075.87705000001</v>
      </c>
      <c r="F121" s="16">
        <f>'[2]as of Sept_all banks'!F173</f>
        <v>7741.745359999999</v>
      </c>
      <c r="G121" s="16">
        <f t="shared" si="76"/>
        <v>195817.62241000001</v>
      </c>
      <c r="H121" s="16">
        <f t="shared" si="77"/>
        <v>11712.25458999991</v>
      </c>
      <c r="I121" s="16">
        <f t="shared" si="78"/>
        <v>19453.99994999991</v>
      </c>
      <c r="J121" s="11">
        <f t="shared" si="48"/>
        <v>94.356352560262962</v>
      </c>
    </row>
    <row r="122" spans="1:10" s="64" customFormat="1" ht="11.25" customHeight="1" x14ac:dyDescent="0.2">
      <c r="A122" s="66" t="s">
        <v>98</v>
      </c>
      <c r="B122" s="16">
        <f>'[2]as of Sept_all banks'!B174</f>
        <v>1164926.202</v>
      </c>
      <c r="C122" s="16">
        <f>'[2]as of Sept_all banks'!C174</f>
        <v>1090181.4719</v>
      </c>
      <c r="D122" s="16">
        <f>'[2]as of Sept_all banks'!D174</f>
        <v>0</v>
      </c>
      <c r="E122" s="16">
        <f t="shared" si="75"/>
        <v>1090181.4719</v>
      </c>
      <c r="F122" s="16">
        <f>'[2]as of Sept_all banks'!F174</f>
        <v>41504.583579999999</v>
      </c>
      <c r="G122" s="16">
        <f t="shared" si="76"/>
        <v>1131686.0554800001</v>
      </c>
      <c r="H122" s="16">
        <f t="shared" si="77"/>
        <v>33240.146519999951</v>
      </c>
      <c r="I122" s="16">
        <f t="shared" si="78"/>
        <v>74744.730100000044</v>
      </c>
      <c r="J122" s="11">
        <f t="shared" si="48"/>
        <v>97.146587787026192</v>
      </c>
    </row>
    <row r="123" spans="1:10" s="64" customFormat="1" ht="11.25" customHeight="1" x14ac:dyDescent="0.2">
      <c r="A123" s="66" t="s">
        <v>99</v>
      </c>
      <c r="B123" s="16">
        <f>'[2]as of Sept_all banks'!B175</f>
        <v>85566</v>
      </c>
      <c r="C123" s="16">
        <f>'[2]as of Sept_all banks'!C175</f>
        <v>16664.720659999999</v>
      </c>
      <c r="D123" s="16">
        <f>'[2]as of Sept_all banks'!D175</f>
        <v>68301.556750000003</v>
      </c>
      <c r="E123" s="16">
        <f t="shared" si="75"/>
        <v>84966.27741000001</v>
      </c>
      <c r="F123" s="16">
        <f>'[2]as of Sept_all banks'!F175</f>
        <v>599.49433999999997</v>
      </c>
      <c r="G123" s="16">
        <f t="shared" si="76"/>
        <v>85565.771750000014</v>
      </c>
      <c r="H123" s="16">
        <f t="shared" si="77"/>
        <v>0.2282499999855645</v>
      </c>
      <c r="I123" s="16">
        <f t="shared" si="78"/>
        <v>599.7225899999903</v>
      </c>
      <c r="J123" s="11">
        <f t="shared" si="48"/>
        <v>99.999733246850397</v>
      </c>
    </row>
    <row r="124" spans="1:10" s="64" customFormat="1" ht="11.25" customHeight="1" x14ac:dyDescent="0.2">
      <c r="A124" s="66" t="s">
        <v>100</v>
      </c>
      <c r="B124" s="16">
        <f>'[2]as of Sept_all banks'!B176</f>
        <v>190023.92499999999</v>
      </c>
      <c r="C124" s="16">
        <f>'[2]as of Sept_all banks'!C176</f>
        <v>185854.57691</v>
      </c>
      <c r="D124" s="16">
        <f>'[2]as of Sept_all banks'!D176</f>
        <v>0</v>
      </c>
      <c r="E124" s="16">
        <f t="shared" si="75"/>
        <v>185854.57691</v>
      </c>
      <c r="F124" s="16">
        <f>'[2]as of Sept_all banks'!F176</f>
        <v>4132.3651799999998</v>
      </c>
      <c r="G124" s="16">
        <f t="shared" si="76"/>
        <v>189986.94209</v>
      </c>
      <c r="H124" s="16">
        <f t="shared" si="77"/>
        <v>36.982909999991534</v>
      </c>
      <c r="I124" s="16">
        <f t="shared" si="78"/>
        <v>4169.3480899999849</v>
      </c>
      <c r="J124" s="11">
        <f t="shared" si="48"/>
        <v>99.980537761231915</v>
      </c>
    </row>
    <row r="125" spans="1:10" s="64" customFormat="1" ht="11.25" customHeight="1" x14ac:dyDescent="0.2">
      <c r="A125" s="66" t="s">
        <v>216</v>
      </c>
      <c r="B125" s="16">
        <f>'[2]as of Sept_all banks'!B177</f>
        <v>11768984.466000002</v>
      </c>
      <c r="C125" s="16">
        <f>'[2]as of Sept_all banks'!C177</f>
        <v>10662440.463270001</v>
      </c>
      <c r="D125" s="16">
        <f>'[2]as of Sept_all banks'!D177</f>
        <v>0</v>
      </c>
      <c r="E125" s="16">
        <f t="shared" si="75"/>
        <v>10662440.463270001</v>
      </c>
      <c r="F125" s="16">
        <f>'[2]as of Sept_all banks'!F177</f>
        <v>188855.10553999999</v>
      </c>
      <c r="G125" s="16">
        <f t="shared" si="76"/>
        <v>10851295.568810001</v>
      </c>
      <c r="H125" s="16">
        <f t="shared" si="77"/>
        <v>917688.89719000086</v>
      </c>
      <c r="I125" s="16">
        <f t="shared" si="78"/>
        <v>1106544.0027300008</v>
      </c>
      <c r="J125" s="11">
        <f t="shared" si="48"/>
        <v>92.202480172854692</v>
      </c>
    </row>
    <row r="126" spans="1:10" s="64" customFormat="1" ht="11.4" x14ac:dyDescent="0.2">
      <c r="A126" s="66" t="s">
        <v>101</v>
      </c>
      <c r="B126" s="16">
        <f>'[2]as of Sept_all banks'!B178</f>
        <v>444604.54</v>
      </c>
      <c r="C126" s="16">
        <f>'[2]as of Sept_all banks'!C178</f>
        <v>393824.43205</v>
      </c>
      <c r="D126" s="16">
        <f>'[2]as of Sept_all banks'!D178</f>
        <v>0</v>
      </c>
      <c r="E126" s="16">
        <f t="shared" si="75"/>
        <v>393824.43205</v>
      </c>
      <c r="F126" s="16">
        <f>'[2]as of Sept_all banks'!F178</f>
        <v>16140.12097</v>
      </c>
      <c r="G126" s="16">
        <f t="shared" si="76"/>
        <v>409964.55301999999</v>
      </c>
      <c r="H126" s="16">
        <f t="shared" si="77"/>
        <v>34639.986979999987</v>
      </c>
      <c r="I126" s="16">
        <f t="shared" si="78"/>
        <v>50780.107949999976</v>
      </c>
      <c r="J126" s="11">
        <f t="shared" si="48"/>
        <v>92.208809433210021</v>
      </c>
    </row>
    <row r="127" spans="1:10" s="64" customFormat="1" ht="11.25" customHeight="1" x14ac:dyDescent="0.2">
      <c r="A127" s="66" t="s">
        <v>102</v>
      </c>
      <c r="B127" s="16">
        <f>'[2]as of Sept_all banks'!B179</f>
        <v>1448298.5699999998</v>
      </c>
      <c r="C127" s="16">
        <f>'[2]as of Sept_all banks'!C179</f>
        <v>1262595.9685899999</v>
      </c>
      <c r="D127" s="16">
        <f>'[2]as of Sept_all banks'!D179</f>
        <v>0</v>
      </c>
      <c r="E127" s="16">
        <f t="shared" si="75"/>
        <v>1262595.9685899999</v>
      </c>
      <c r="F127" s="16">
        <f>'[2]as of Sept_all banks'!F179</f>
        <v>26881.847539999999</v>
      </c>
      <c r="G127" s="16">
        <f t="shared" si="76"/>
        <v>1289477.8161299999</v>
      </c>
      <c r="H127" s="16">
        <f t="shared" si="77"/>
        <v>158820.7538699999</v>
      </c>
      <c r="I127" s="16">
        <f t="shared" si="78"/>
        <v>185702.60140999989</v>
      </c>
      <c r="J127" s="11">
        <f t="shared" si="48"/>
        <v>89.033977029335887</v>
      </c>
    </row>
    <row r="128" spans="1:10" s="64" customFormat="1" ht="11.25" customHeight="1" x14ac:dyDescent="0.2">
      <c r="A128" s="17"/>
      <c r="B128" s="16"/>
      <c r="C128" s="16"/>
      <c r="D128" s="16"/>
      <c r="E128" s="12"/>
      <c r="F128" s="16"/>
      <c r="G128" s="12"/>
      <c r="H128" s="12"/>
      <c r="I128" s="12"/>
      <c r="J128" s="11" t="str">
        <f t="shared" si="48"/>
        <v/>
      </c>
    </row>
    <row r="129" spans="1:10" s="64" customFormat="1" ht="11.25" customHeight="1" x14ac:dyDescent="0.2">
      <c r="A129" s="31" t="s">
        <v>103</v>
      </c>
      <c r="B129" s="25">
        <f t="shared" ref="B129:I129" si="79">+B130+B138</f>
        <v>239835511.13725996</v>
      </c>
      <c r="C129" s="25">
        <f t="shared" si="79"/>
        <v>236040784.92074996</v>
      </c>
      <c r="D129" s="25">
        <f t="shared" si="79"/>
        <v>144538.54559999998</v>
      </c>
      <c r="E129" s="25">
        <f t="shared" si="79"/>
        <v>236185323.46634996</v>
      </c>
      <c r="F129" s="25">
        <f t="shared" si="79"/>
        <v>2645742.7554899999</v>
      </c>
      <c r="G129" s="25">
        <f t="shared" si="79"/>
        <v>238831066.22183996</v>
      </c>
      <c r="H129" s="25">
        <f t="shared" si="79"/>
        <v>1004444.9154199682</v>
      </c>
      <c r="I129" s="25">
        <f t="shared" si="79"/>
        <v>3650187.6709099645</v>
      </c>
      <c r="J129" s="11">
        <f t="shared" si="48"/>
        <v>99.581194248234098</v>
      </c>
    </row>
    <row r="130" spans="1:10" s="64" customFormat="1" ht="22.5" customHeight="1" x14ac:dyDescent="0.2">
      <c r="A130" s="69" t="s">
        <v>104</v>
      </c>
      <c r="B130" s="23">
        <f t="shared" ref="B130:I130" si="80">SUM(B131:B135)</f>
        <v>14374386.248999998</v>
      </c>
      <c r="C130" s="23">
        <f t="shared" si="80"/>
        <v>13270023.107039999</v>
      </c>
      <c r="D130" s="23">
        <f t="shared" si="80"/>
        <v>144538.54559999998</v>
      </c>
      <c r="E130" s="23">
        <f t="shared" si="80"/>
        <v>13414561.65264</v>
      </c>
      <c r="F130" s="23">
        <f t="shared" si="80"/>
        <v>371771.74085</v>
      </c>
      <c r="G130" s="23">
        <f t="shared" si="80"/>
        <v>13786333.393490002</v>
      </c>
      <c r="H130" s="23">
        <f t="shared" si="80"/>
        <v>588052.85550999863</v>
      </c>
      <c r="I130" s="23">
        <f t="shared" si="80"/>
        <v>959824.59635999869</v>
      </c>
      <c r="J130" s="11">
        <f t="shared" si="48"/>
        <v>95.909022859665356</v>
      </c>
    </row>
    <row r="131" spans="1:10" s="64" customFormat="1" ht="11.25" customHeight="1" x14ac:dyDescent="0.2">
      <c r="A131" s="70" t="s">
        <v>105</v>
      </c>
      <c r="B131" s="16">
        <f>'[2]as of Sept_all banks'!B183</f>
        <v>500518.83799999999</v>
      </c>
      <c r="C131" s="16">
        <f>'[2]as of Sept_all banks'!C183</f>
        <v>455951.73927999998</v>
      </c>
      <c r="D131" s="16">
        <f>'[2]as of Sept_all banks'!D183</f>
        <v>0</v>
      </c>
      <c r="E131" s="16">
        <f t="shared" ref="E131:E134" si="81">SUM(C131:D131)</f>
        <v>455951.73927999998</v>
      </c>
      <c r="F131" s="16">
        <f>'[2]as of Sept_all banks'!F183</f>
        <v>3112.0209300000001</v>
      </c>
      <c r="G131" s="16">
        <f t="shared" ref="G131:G134" si="82">E131+F131</f>
        <v>459063.76020999998</v>
      </c>
      <c r="H131" s="16">
        <f t="shared" ref="H131:H137" si="83">B131-G131</f>
        <v>41455.07779000001</v>
      </c>
      <c r="I131" s="16">
        <f t="shared" ref="I131:I137" si="84">B131-E131</f>
        <v>44567.098720000009</v>
      </c>
      <c r="J131" s="11">
        <f t="shared" si="48"/>
        <v>91.717578911585335</v>
      </c>
    </row>
    <row r="132" spans="1:10" s="64" customFormat="1" ht="11.25" customHeight="1" x14ac:dyDescent="0.2">
      <c r="A132" s="70" t="s">
        <v>106</v>
      </c>
      <c r="B132" s="16">
        <f>'[2]as of Sept_all banks'!B184</f>
        <v>1147284.6850000001</v>
      </c>
      <c r="C132" s="16">
        <f>'[2]as of Sept_all banks'!C184</f>
        <v>543860.88477</v>
      </c>
      <c r="D132" s="16">
        <f>'[2]as of Sept_all banks'!D184</f>
        <v>0</v>
      </c>
      <c r="E132" s="16">
        <f t="shared" si="81"/>
        <v>543860.88477</v>
      </c>
      <c r="F132" s="16">
        <f>'[2]as of Sept_all banks'!F184</f>
        <v>63726.424310000002</v>
      </c>
      <c r="G132" s="16">
        <f t="shared" si="82"/>
        <v>607587.30908000004</v>
      </c>
      <c r="H132" s="16">
        <f t="shared" si="83"/>
        <v>539697.37592000002</v>
      </c>
      <c r="I132" s="16">
        <f t="shared" si="84"/>
        <v>603423.80023000005</v>
      </c>
      <c r="J132" s="11">
        <f t="shared" si="48"/>
        <v>52.958722191955346</v>
      </c>
    </row>
    <row r="133" spans="1:10" s="64" customFormat="1" ht="11.25" customHeight="1" x14ac:dyDescent="0.2">
      <c r="A133" s="70" t="s">
        <v>107</v>
      </c>
      <c r="B133" s="16">
        <f>'[2]as of Sept_all banks'!B185</f>
        <v>535962.1050000001</v>
      </c>
      <c r="C133" s="16">
        <f>'[2]as of Sept_all banks'!C185</f>
        <v>531581.31871999998</v>
      </c>
      <c r="D133" s="16">
        <f>'[2]as of Sept_all banks'!D185</f>
        <v>0</v>
      </c>
      <c r="E133" s="16">
        <f t="shared" si="81"/>
        <v>531581.31871999998</v>
      </c>
      <c r="F133" s="16">
        <f>'[2]as of Sept_all banks'!F185</f>
        <v>741.60456000000011</v>
      </c>
      <c r="G133" s="16">
        <f t="shared" si="82"/>
        <v>532322.92327999999</v>
      </c>
      <c r="H133" s="16">
        <f t="shared" si="83"/>
        <v>3639.1817200001096</v>
      </c>
      <c r="I133" s="16">
        <f t="shared" si="84"/>
        <v>4380.7862800001167</v>
      </c>
      <c r="J133" s="11">
        <f t="shared" si="48"/>
        <v>99.321000181533336</v>
      </c>
    </row>
    <row r="134" spans="1:10" s="64" customFormat="1" ht="11.4" x14ac:dyDescent="0.2">
      <c r="A134" s="70" t="s">
        <v>108</v>
      </c>
      <c r="B134" s="16">
        <f>'[2]as of Sept_all banks'!B186</f>
        <v>2924087.673</v>
      </c>
      <c r="C134" s="16">
        <f>'[2]as of Sept_all banks'!C186</f>
        <v>2800055.8645700002</v>
      </c>
      <c r="D134" s="16">
        <f>'[2]as of Sept_all banks'!D186</f>
        <v>0</v>
      </c>
      <c r="E134" s="16">
        <f t="shared" si="81"/>
        <v>2800055.8645700002</v>
      </c>
      <c r="F134" s="16">
        <f>'[2]as of Sept_all banks'!F186</f>
        <v>123864.7245</v>
      </c>
      <c r="G134" s="16">
        <f t="shared" si="82"/>
        <v>2923920.5890700002</v>
      </c>
      <c r="H134" s="16">
        <f t="shared" si="83"/>
        <v>167.08392999973148</v>
      </c>
      <c r="I134" s="16">
        <f t="shared" si="84"/>
        <v>124031.80842999974</v>
      </c>
      <c r="J134" s="11">
        <f t="shared" si="48"/>
        <v>99.994285946637561</v>
      </c>
    </row>
    <row r="135" spans="1:10" s="64" customFormat="1" ht="11.25" customHeight="1" x14ac:dyDescent="0.2">
      <c r="A135" s="69" t="s">
        <v>109</v>
      </c>
      <c r="B135" s="24">
        <f>SUM(B136:B137)</f>
        <v>9266532.9479999989</v>
      </c>
      <c r="C135" s="24">
        <f>SUM(C136:C137)</f>
        <v>8938573.2996999994</v>
      </c>
      <c r="D135" s="24">
        <f>SUM(D136:D137)</f>
        <v>144538.54559999998</v>
      </c>
      <c r="E135" s="24">
        <f>SUM(E136:E137)</f>
        <v>9083111.8453000002</v>
      </c>
      <c r="F135" s="24">
        <f>SUM(F136:F137)</f>
        <v>180326.96655000001</v>
      </c>
      <c r="G135" s="25">
        <f t="shared" ref="G135" si="85">SUM(E135:F135)</f>
        <v>9263438.8118500002</v>
      </c>
      <c r="H135" s="25">
        <f t="shared" si="83"/>
        <v>3094.1361499987543</v>
      </c>
      <c r="I135" s="25">
        <f t="shared" si="84"/>
        <v>183421.10269999877</v>
      </c>
      <c r="J135" s="11">
        <f t="shared" si="48"/>
        <v>99.966609559720325</v>
      </c>
    </row>
    <row r="136" spans="1:10" s="64" customFormat="1" ht="11.25" customHeight="1" x14ac:dyDescent="0.2">
      <c r="A136" s="71" t="s">
        <v>109</v>
      </c>
      <c r="B136" s="16">
        <f>'[2]as of Sept_all banks'!B188</f>
        <v>7864300.2039999999</v>
      </c>
      <c r="C136" s="16">
        <f>'[2]as of Sept_all banks'!C188</f>
        <v>7580704.5902500004</v>
      </c>
      <c r="D136" s="16">
        <f>'[2]as of Sept_all banks'!D188</f>
        <v>144538.54559999998</v>
      </c>
      <c r="E136" s="16">
        <f t="shared" ref="E136:E137" si="86">SUM(C136:D136)</f>
        <v>7725243.1358500002</v>
      </c>
      <c r="F136" s="16">
        <f>'[2]as of Sept_all banks'!F188</f>
        <v>136983.5091</v>
      </c>
      <c r="G136" s="16">
        <f t="shared" ref="G136:G137" si="87">E136+F136</f>
        <v>7862226.6449500006</v>
      </c>
      <c r="H136" s="16">
        <f t="shared" si="83"/>
        <v>2073.5590499993414</v>
      </c>
      <c r="I136" s="16">
        <f t="shared" si="84"/>
        <v>139057.06814999972</v>
      </c>
      <c r="J136" s="11">
        <f t="shared" si="48"/>
        <v>99.973633266836075</v>
      </c>
    </row>
    <row r="137" spans="1:10" s="64" customFormat="1" ht="11.25" customHeight="1" x14ac:dyDescent="0.2">
      <c r="A137" s="71" t="s">
        <v>110</v>
      </c>
      <c r="B137" s="16">
        <f>'[2]as of Sept_all banks'!B189</f>
        <v>1402232.7439999999</v>
      </c>
      <c r="C137" s="16">
        <f>'[2]as of Sept_all banks'!C189</f>
        <v>1357868.70945</v>
      </c>
      <c r="D137" s="16">
        <f>'[2]as of Sept_all banks'!D189</f>
        <v>0</v>
      </c>
      <c r="E137" s="16">
        <f t="shared" si="86"/>
        <v>1357868.70945</v>
      </c>
      <c r="F137" s="16">
        <f>'[2]as of Sept_all banks'!F189</f>
        <v>43343.457450000002</v>
      </c>
      <c r="G137" s="16">
        <f t="shared" si="87"/>
        <v>1401212.1669000001</v>
      </c>
      <c r="H137" s="16">
        <f t="shared" si="83"/>
        <v>1020.5770999998786</v>
      </c>
      <c r="I137" s="16">
        <f t="shared" si="84"/>
        <v>44364.034549999982</v>
      </c>
      <c r="J137" s="11">
        <f t="shared" si="48"/>
        <v>99.927217710157834</v>
      </c>
    </row>
    <row r="138" spans="1:10" s="64" customFormat="1" ht="11.25" customHeight="1" x14ac:dyDescent="0.2">
      <c r="A138" s="69" t="s">
        <v>111</v>
      </c>
      <c r="B138" s="22">
        <f t="shared" ref="B138:I138" si="88">SUM(B139:B142)</f>
        <v>225461124.88825995</v>
      </c>
      <c r="C138" s="22">
        <f t="shared" si="88"/>
        <v>222770761.81370997</v>
      </c>
      <c r="D138" s="22">
        <f t="shared" si="88"/>
        <v>0</v>
      </c>
      <c r="E138" s="24">
        <f t="shared" si="88"/>
        <v>222770761.81370997</v>
      </c>
      <c r="F138" s="22">
        <f t="shared" si="88"/>
        <v>2273971.0146399997</v>
      </c>
      <c r="G138" s="24">
        <f t="shared" si="88"/>
        <v>225044732.82834998</v>
      </c>
      <c r="H138" s="24">
        <f t="shared" si="88"/>
        <v>416392.05990996957</v>
      </c>
      <c r="I138" s="24">
        <f t="shared" si="88"/>
        <v>2690363.0745499656</v>
      </c>
      <c r="J138" s="11">
        <f t="shared" ref="J138:J201" si="89">IFERROR(G138/B138*100,"")</f>
        <v>99.815315363073637</v>
      </c>
    </row>
    <row r="139" spans="1:10" s="64" customFormat="1" ht="11.25" customHeight="1" x14ac:dyDescent="0.2">
      <c r="A139" s="71" t="s">
        <v>112</v>
      </c>
      <c r="B139" s="16">
        <f>'[2]as of Sept_all banks'!B191</f>
        <v>80942210.083699957</v>
      </c>
      <c r="C139" s="16">
        <f>'[2]as of Sept_all banks'!C191</f>
        <v>79644556.719679996</v>
      </c>
      <c r="D139" s="16">
        <f>'[2]as of Sept_all banks'!D191</f>
        <v>0</v>
      </c>
      <c r="E139" s="16">
        <f t="shared" ref="E139:E141" si="90">SUM(C139:D139)</f>
        <v>79644556.719679996</v>
      </c>
      <c r="F139" s="16">
        <f>'[2]as of Sept_all banks'!F191</f>
        <v>1297650.4007699999</v>
      </c>
      <c r="G139" s="16">
        <f t="shared" ref="G139:G141" si="91">E139+F139</f>
        <v>80942207.12044999</v>
      </c>
      <c r="H139" s="16">
        <f t="shared" ref="H139:H141" si="92">B139-G139</f>
        <v>2.9632499665021896</v>
      </c>
      <c r="I139" s="16">
        <f t="shared" ref="I139:I141" si="93">B139-E139</f>
        <v>1297653.3640199602</v>
      </c>
      <c r="J139" s="11">
        <f t="shared" si="89"/>
        <v>99.999996339054789</v>
      </c>
    </row>
    <row r="140" spans="1:10" s="64" customFormat="1" ht="11.25" customHeight="1" x14ac:dyDescent="0.2">
      <c r="A140" s="71" t="s">
        <v>113</v>
      </c>
      <c r="B140" s="16">
        <f>'[2]as of Sept_all banks'!B192</f>
        <v>20861545.139070004</v>
      </c>
      <c r="C140" s="16">
        <f>'[2]as of Sept_all banks'!C192</f>
        <v>20458822.595899995</v>
      </c>
      <c r="D140" s="16">
        <f>'[2]as of Sept_all banks'!D192</f>
        <v>0</v>
      </c>
      <c r="E140" s="16">
        <f t="shared" si="90"/>
        <v>20458822.595899995</v>
      </c>
      <c r="F140" s="16">
        <f>'[2]as of Sept_all banks'!F192</f>
        <v>402713.62436999998</v>
      </c>
      <c r="G140" s="16">
        <f t="shared" si="91"/>
        <v>20861536.220269997</v>
      </c>
      <c r="H140" s="16">
        <f t="shared" si="92"/>
        <v>8.9188000075519085</v>
      </c>
      <c r="I140" s="16">
        <f t="shared" si="93"/>
        <v>402722.54317000881</v>
      </c>
      <c r="J140" s="11">
        <f t="shared" si="89"/>
        <v>99.999957247653768</v>
      </c>
    </row>
    <row r="141" spans="1:10" s="64" customFormat="1" ht="11.25" customHeight="1" x14ac:dyDescent="0.2">
      <c r="A141" s="71" t="s">
        <v>114</v>
      </c>
      <c r="B141" s="16">
        <f>'[2]as of Sept_all banks'!B193</f>
        <v>13965081.537389996</v>
      </c>
      <c r="C141" s="16">
        <f>'[2]as of Sept_all banks'!C193</f>
        <v>13602250.032819999</v>
      </c>
      <c r="D141" s="16">
        <f>'[2]as of Sept_all banks'!D193</f>
        <v>0</v>
      </c>
      <c r="E141" s="16">
        <f t="shared" si="90"/>
        <v>13602250.032819999</v>
      </c>
      <c r="F141" s="16">
        <f>'[2]as of Sept_all banks'!F193</f>
        <v>362493.00732999999</v>
      </c>
      <c r="G141" s="16">
        <f t="shared" si="91"/>
        <v>13964743.04015</v>
      </c>
      <c r="H141" s="16">
        <f t="shared" si="92"/>
        <v>338.4972399957478</v>
      </c>
      <c r="I141" s="16">
        <f t="shared" si="93"/>
        <v>362831.50456999615</v>
      </c>
      <c r="J141" s="11">
        <f t="shared" si="89"/>
        <v>99.997576116980852</v>
      </c>
    </row>
    <row r="142" spans="1:10" s="64" customFormat="1" ht="22.5" customHeight="1" x14ac:dyDescent="0.2">
      <c r="A142" s="90" t="s">
        <v>115</v>
      </c>
      <c r="B142" s="14">
        <f t="shared" ref="B142:I142" si="94">SUM(B143)</f>
        <v>109692288.12809999</v>
      </c>
      <c r="C142" s="14">
        <f t="shared" si="94"/>
        <v>109065132.46530999</v>
      </c>
      <c r="D142" s="14">
        <f t="shared" si="94"/>
        <v>0</v>
      </c>
      <c r="E142" s="25">
        <f t="shared" si="94"/>
        <v>109065132.46530999</v>
      </c>
      <c r="F142" s="14">
        <f t="shared" si="94"/>
        <v>211113.98216999997</v>
      </c>
      <c r="G142" s="25">
        <f t="shared" si="94"/>
        <v>109276246.44747999</v>
      </c>
      <c r="H142" s="25">
        <f t="shared" si="94"/>
        <v>416041.68061999977</v>
      </c>
      <c r="I142" s="25">
        <f t="shared" si="94"/>
        <v>627155.66279000044</v>
      </c>
      <c r="J142" s="11">
        <f t="shared" si="89"/>
        <v>99.620719297846946</v>
      </c>
    </row>
    <row r="143" spans="1:10" s="64" customFormat="1" ht="11.25" customHeight="1" x14ac:dyDescent="0.2">
      <c r="A143" s="71" t="s">
        <v>116</v>
      </c>
      <c r="B143" s="16">
        <f>'[2]as of Sept_all banks'!B195</f>
        <v>109692288.12809999</v>
      </c>
      <c r="C143" s="16">
        <f>'[2]as of Sept_all banks'!C195</f>
        <v>109065132.46530999</v>
      </c>
      <c r="D143" s="16">
        <f>'[2]as of Sept_all banks'!D195</f>
        <v>0</v>
      </c>
      <c r="E143" s="16">
        <f>SUM(C143:D143)</f>
        <v>109065132.46530999</v>
      </c>
      <c r="F143" s="16">
        <f>'[2]as of Sept_all banks'!F195</f>
        <v>211113.98216999997</v>
      </c>
      <c r="G143" s="16">
        <f>E143+F143</f>
        <v>109276246.44747999</v>
      </c>
      <c r="H143" s="16">
        <f>B143-G143</f>
        <v>416041.68061999977</v>
      </c>
      <c r="I143" s="16">
        <f>B143-E143</f>
        <v>627155.66279000044</v>
      </c>
      <c r="J143" s="11">
        <f t="shared" si="89"/>
        <v>99.620719297846946</v>
      </c>
    </row>
    <row r="144" spans="1:10" s="64" customFormat="1" ht="11.25" customHeight="1" x14ac:dyDescent="0.2">
      <c r="A144" s="17"/>
      <c r="B144" s="15"/>
      <c r="C144" s="15"/>
      <c r="D144" s="15"/>
      <c r="E144" s="13"/>
      <c r="F144" s="15"/>
      <c r="G144" s="13"/>
      <c r="H144" s="13"/>
      <c r="I144" s="13"/>
      <c r="J144" s="11" t="str">
        <f t="shared" si="89"/>
        <v/>
      </c>
    </row>
    <row r="145" spans="1:10" s="64" customFormat="1" ht="11.25" customHeight="1" x14ac:dyDescent="0.2">
      <c r="A145" s="9" t="s">
        <v>117</v>
      </c>
      <c r="B145" s="16">
        <f>'[2]as of Sept_all banks'!B198</f>
        <v>508420800.00502008</v>
      </c>
      <c r="C145" s="16">
        <f>'[2]as of Sept_all banks'!C198</f>
        <v>455518562.40318996</v>
      </c>
      <c r="D145" s="16">
        <f>'[2]as of Sept_all banks'!D198</f>
        <v>35286464.824619994</v>
      </c>
      <c r="E145" s="16">
        <f>SUM(C145:D145)</f>
        <v>490805027.22780997</v>
      </c>
      <c r="F145" s="16">
        <f>'[2]as of Sept_all banks'!F198</f>
        <v>11582029.412039999</v>
      </c>
      <c r="G145" s="16">
        <f>E145+F145</f>
        <v>502387056.63984996</v>
      </c>
      <c r="H145" s="16">
        <f>B145-G145</f>
        <v>6033743.3651701212</v>
      </c>
      <c r="I145" s="16">
        <f>B145-E145</f>
        <v>17615772.777210116</v>
      </c>
      <c r="J145" s="11">
        <f t="shared" si="89"/>
        <v>98.813238292943453</v>
      </c>
    </row>
    <row r="146" spans="1:10" s="64" customFormat="1" ht="11.25" customHeight="1" x14ac:dyDescent="0.2">
      <c r="A146" s="17"/>
      <c r="B146" s="16"/>
      <c r="C146" s="16"/>
      <c r="D146" s="16"/>
      <c r="E146" s="12"/>
      <c r="F146" s="16"/>
      <c r="G146" s="12"/>
      <c r="H146" s="12"/>
      <c r="I146" s="12"/>
      <c r="J146" s="11" t="str">
        <f t="shared" si="89"/>
        <v/>
      </c>
    </row>
    <row r="147" spans="1:10" s="64" customFormat="1" ht="11.25" customHeight="1" x14ac:dyDescent="0.2">
      <c r="A147" s="9" t="s">
        <v>118</v>
      </c>
      <c r="B147" s="25">
        <f t="shared" ref="B147:I147" si="95">SUM(B148:B166)</f>
        <v>19895844.718999993</v>
      </c>
      <c r="C147" s="25">
        <f t="shared" si="95"/>
        <v>18071574.124819998</v>
      </c>
      <c r="D147" s="25">
        <f t="shared" si="95"/>
        <v>0</v>
      </c>
      <c r="E147" s="25">
        <f t="shared" si="95"/>
        <v>18071574.124819998</v>
      </c>
      <c r="F147" s="25">
        <f t="shared" si="95"/>
        <v>1054977.7936500001</v>
      </c>
      <c r="G147" s="25">
        <f t="shared" si="95"/>
        <v>19126551.918469995</v>
      </c>
      <c r="H147" s="25">
        <f t="shared" si="95"/>
        <v>769292.80052999849</v>
      </c>
      <c r="I147" s="25">
        <f t="shared" si="95"/>
        <v>1824270.5941799975</v>
      </c>
      <c r="J147" s="11">
        <f t="shared" si="89"/>
        <v>96.133399655078009</v>
      </c>
    </row>
    <row r="148" spans="1:10" s="64" customFormat="1" ht="11.25" customHeight="1" x14ac:dyDescent="0.2">
      <c r="A148" s="72" t="s">
        <v>119</v>
      </c>
      <c r="B148" s="16">
        <f>'[2]as of Sept_all banks'!B201</f>
        <v>5871729.0129999947</v>
      </c>
      <c r="C148" s="16">
        <f>'[2]as of Sept_all banks'!C201</f>
        <v>4686786.0781999975</v>
      </c>
      <c r="D148" s="16">
        <f>'[2]as of Sept_all banks'!D201</f>
        <v>0</v>
      </c>
      <c r="E148" s="16">
        <f t="shared" ref="E148:E166" si="96">SUM(C148:D148)</f>
        <v>4686786.0781999975</v>
      </c>
      <c r="F148" s="16">
        <f>'[2]as of Sept_all banks'!F201</f>
        <v>575314.62606000004</v>
      </c>
      <c r="G148" s="16">
        <f t="shared" ref="G148:G166" si="97">E148+F148</f>
        <v>5262100.7042599972</v>
      </c>
      <c r="H148" s="16">
        <f t="shared" ref="H148:H166" si="98">B148-G148</f>
        <v>609628.30873999745</v>
      </c>
      <c r="I148" s="16">
        <f t="shared" ref="I148:I166" si="99">B148-E148</f>
        <v>1184942.9347999971</v>
      </c>
      <c r="J148" s="11">
        <f t="shared" si="89"/>
        <v>89.617567374272866</v>
      </c>
    </row>
    <row r="149" spans="1:10" s="64" customFormat="1" ht="11.25" customHeight="1" x14ac:dyDescent="0.2">
      <c r="A149" s="72" t="s">
        <v>120</v>
      </c>
      <c r="B149" s="16">
        <f>'[2]as of Sept_all banks'!B202</f>
        <v>379734.07499999995</v>
      </c>
      <c r="C149" s="16">
        <f>'[2]as of Sept_all banks'!C202</f>
        <v>320511.26974999998</v>
      </c>
      <c r="D149" s="16">
        <f>'[2]as of Sept_all banks'!D202</f>
        <v>0</v>
      </c>
      <c r="E149" s="16">
        <f t="shared" si="96"/>
        <v>320511.26974999998</v>
      </c>
      <c r="F149" s="16">
        <f>'[2]as of Sept_all banks'!F202</f>
        <v>7320.8344100000004</v>
      </c>
      <c r="G149" s="16">
        <f t="shared" si="97"/>
        <v>327832.10415999999</v>
      </c>
      <c r="H149" s="16">
        <f t="shared" si="98"/>
        <v>51901.970839999965</v>
      </c>
      <c r="I149" s="16">
        <f t="shared" si="99"/>
        <v>59222.805249999976</v>
      </c>
      <c r="J149" s="11">
        <f t="shared" si="89"/>
        <v>86.332021733893654</v>
      </c>
    </row>
    <row r="150" spans="1:10" s="64" customFormat="1" ht="11.25" customHeight="1" x14ac:dyDescent="0.2">
      <c r="A150" s="66" t="s">
        <v>121</v>
      </c>
      <c r="B150" s="16">
        <f>'[2]as of Sept_all banks'!B203</f>
        <v>394502.11099999992</v>
      </c>
      <c r="C150" s="16">
        <f>'[2]as of Sept_all banks'!C203</f>
        <v>365275.61338</v>
      </c>
      <c r="D150" s="16">
        <f>'[2]as of Sept_all banks'!D203</f>
        <v>0</v>
      </c>
      <c r="E150" s="16">
        <f t="shared" si="96"/>
        <v>365275.61338</v>
      </c>
      <c r="F150" s="16">
        <f>'[2]as of Sept_all banks'!F203</f>
        <v>29224.11881</v>
      </c>
      <c r="G150" s="16">
        <f t="shared" si="97"/>
        <v>394499.73219000001</v>
      </c>
      <c r="H150" s="16">
        <f t="shared" si="98"/>
        <v>2.3788099999073893</v>
      </c>
      <c r="I150" s="16">
        <f t="shared" si="99"/>
        <v>29226.497619999922</v>
      </c>
      <c r="J150" s="11">
        <f t="shared" si="89"/>
        <v>99.999397009563808</v>
      </c>
    </row>
    <row r="151" spans="1:10" s="64" customFormat="1" ht="11.25" customHeight="1" x14ac:dyDescent="0.2">
      <c r="A151" s="66" t="s">
        <v>122</v>
      </c>
      <c r="B151" s="16">
        <f>'[2]as of Sept_all banks'!B204</f>
        <v>179968.47099999999</v>
      </c>
      <c r="C151" s="16">
        <f>'[2]as of Sept_all banks'!C204</f>
        <v>178884.42157000001</v>
      </c>
      <c r="D151" s="16">
        <f>'[2]as of Sept_all banks'!D204</f>
        <v>0</v>
      </c>
      <c r="E151" s="16">
        <f t="shared" si="96"/>
        <v>178884.42157000001</v>
      </c>
      <c r="F151" s="16">
        <f>'[2]as of Sept_all banks'!F204</f>
        <v>437.92659000000003</v>
      </c>
      <c r="G151" s="16">
        <f t="shared" si="97"/>
        <v>179322.34815999999</v>
      </c>
      <c r="H151" s="16">
        <f t="shared" si="98"/>
        <v>646.12283999999636</v>
      </c>
      <c r="I151" s="16">
        <f t="shared" si="99"/>
        <v>1084.0494299999846</v>
      </c>
      <c r="J151" s="11">
        <f t="shared" si="89"/>
        <v>99.640979980321106</v>
      </c>
    </row>
    <row r="152" spans="1:10" s="64" customFormat="1" ht="11.25" customHeight="1" x14ac:dyDescent="0.2">
      <c r="A152" s="66" t="s">
        <v>123</v>
      </c>
      <c r="B152" s="16">
        <f>'[2]as of Sept_all banks'!B205</f>
        <v>286202.95499999996</v>
      </c>
      <c r="C152" s="16">
        <f>'[2]as of Sept_all banks'!C205</f>
        <v>280398.90044</v>
      </c>
      <c r="D152" s="16">
        <f>'[2]as of Sept_all banks'!D205</f>
        <v>0</v>
      </c>
      <c r="E152" s="16">
        <f t="shared" si="96"/>
        <v>280398.90044</v>
      </c>
      <c r="F152" s="16">
        <f>'[2]as of Sept_all banks'!F205</f>
        <v>5773.8385599999992</v>
      </c>
      <c r="G152" s="16">
        <f t="shared" si="97"/>
        <v>286172.739</v>
      </c>
      <c r="H152" s="16">
        <f t="shared" si="98"/>
        <v>30.215999999956694</v>
      </c>
      <c r="I152" s="16">
        <f t="shared" si="99"/>
        <v>5804.0545599999605</v>
      </c>
      <c r="J152" s="11">
        <f t="shared" si="89"/>
        <v>99.989442457014476</v>
      </c>
    </row>
    <row r="153" spans="1:10" s="64" customFormat="1" ht="11.25" customHeight="1" x14ac:dyDescent="0.2">
      <c r="A153" s="66" t="s">
        <v>124</v>
      </c>
      <c r="B153" s="16">
        <f>'[2]as of Sept_all banks'!B206</f>
        <v>186126</v>
      </c>
      <c r="C153" s="16">
        <f>'[2]as of Sept_all banks'!C206</f>
        <v>172402.35076</v>
      </c>
      <c r="D153" s="16">
        <f>'[2]as of Sept_all banks'!D206</f>
        <v>0</v>
      </c>
      <c r="E153" s="16">
        <f t="shared" si="96"/>
        <v>172402.35076</v>
      </c>
      <c r="F153" s="16">
        <f>'[2]as of Sept_all banks'!F206</f>
        <v>2092.2982999999999</v>
      </c>
      <c r="G153" s="16">
        <f t="shared" si="97"/>
        <v>174494.64906</v>
      </c>
      <c r="H153" s="16">
        <f t="shared" si="98"/>
        <v>11631.350940000004</v>
      </c>
      <c r="I153" s="16">
        <f t="shared" si="99"/>
        <v>13723.649239999999</v>
      </c>
      <c r="J153" s="11">
        <f t="shared" si="89"/>
        <v>93.750818832403851</v>
      </c>
    </row>
    <row r="154" spans="1:10" s="64" customFormat="1" ht="11.25" customHeight="1" x14ac:dyDescent="0.2">
      <c r="A154" s="66" t="s">
        <v>125</v>
      </c>
      <c r="B154" s="16">
        <f>'[2]as of Sept_all banks'!B207</f>
        <v>62877</v>
      </c>
      <c r="C154" s="16">
        <f>'[2]as of Sept_all banks'!C207</f>
        <v>57041.693770000005</v>
      </c>
      <c r="D154" s="16">
        <f>'[2]as of Sept_all banks'!D207</f>
        <v>0</v>
      </c>
      <c r="E154" s="16">
        <f t="shared" si="96"/>
        <v>57041.693770000005</v>
      </c>
      <c r="F154" s="16">
        <f>'[2]as of Sept_all banks'!F207</f>
        <v>501.78507000000002</v>
      </c>
      <c r="G154" s="16">
        <f t="shared" si="97"/>
        <v>57543.478840000003</v>
      </c>
      <c r="H154" s="16">
        <f t="shared" si="98"/>
        <v>5333.5211599999966</v>
      </c>
      <c r="I154" s="16">
        <f t="shared" si="99"/>
        <v>5835.3062299999947</v>
      </c>
      <c r="J154" s="11">
        <f t="shared" si="89"/>
        <v>91.517532388631778</v>
      </c>
    </row>
    <row r="155" spans="1:10" s="64" customFormat="1" ht="11.25" customHeight="1" x14ac:dyDescent="0.2">
      <c r="A155" s="72" t="s">
        <v>126</v>
      </c>
      <c r="B155" s="16">
        <f>'[2]as of Sept_all banks'!B208</f>
        <v>153262</v>
      </c>
      <c r="C155" s="16">
        <f>'[2]as of Sept_all banks'!C208</f>
        <v>128912.10455</v>
      </c>
      <c r="D155" s="16">
        <f>'[2]as of Sept_all banks'!D208</f>
        <v>0</v>
      </c>
      <c r="E155" s="16">
        <f t="shared" si="96"/>
        <v>128912.10455</v>
      </c>
      <c r="F155" s="16">
        <f>'[2]as of Sept_all banks'!F208</f>
        <v>68.792450000000002</v>
      </c>
      <c r="G155" s="16">
        <f t="shared" si="97"/>
        <v>128980.897</v>
      </c>
      <c r="H155" s="16">
        <f t="shared" si="98"/>
        <v>24281.103000000003</v>
      </c>
      <c r="I155" s="16">
        <f t="shared" si="99"/>
        <v>24349.895449999996</v>
      </c>
      <c r="J155" s="11">
        <f t="shared" si="89"/>
        <v>84.157127663739217</v>
      </c>
    </row>
    <row r="156" spans="1:10" s="64" customFormat="1" ht="11.25" customHeight="1" x14ac:dyDescent="0.2">
      <c r="A156" s="66" t="s">
        <v>127</v>
      </c>
      <c r="B156" s="16">
        <f>'[2]as of Sept_all banks'!B209</f>
        <v>1194411.9289999998</v>
      </c>
      <c r="C156" s="16">
        <f>'[2]as of Sept_all banks'!C209</f>
        <v>1179363.08394</v>
      </c>
      <c r="D156" s="16">
        <f>'[2]as of Sept_all banks'!D209</f>
        <v>0</v>
      </c>
      <c r="E156" s="16">
        <f t="shared" si="96"/>
        <v>1179363.08394</v>
      </c>
      <c r="F156" s="16">
        <f>'[2]as of Sept_all banks'!F209</f>
        <v>14437.730150000001</v>
      </c>
      <c r="G156" s="16">
        <f t="shared" si="97"/>
        <v>1193800.81409</v>
      </c>
      <c r="H156" s="16">
        <f t="shared" si="98"/>
        <v>611.11490999977104</v>
      </c>
      <c r="I156" s="16">
        <f t="shared" si="99"/>
        <v>15048.84505999973</v>
      </c>
      <c r="J156" s="11">
        <f t="shared" si="89"/>
        <v>99.948835498443884</v>
      </c>
    </row>
    <row r="157" spans="1:10" s="64" customFormat="1" ht="11.25" customHeight="1" x14ac:dyDescent="0.2">
      <c r="A157" s="66" t="s">
        <v>217</v>
      </c>
      <c r="B157" s="16">
        <f>'[2]as of Sept_all banks'!B210</f>
        <v>1174132.8470000001</v>
      </c>
      <c r="C157" s="16">
        <f>'[2]as of Sept_all banks'!C210</f>
        <v>1173878.0939500001</v>
      </c>
      <c r="D157" s="16">
        <f>'[2]as of Sept_all banks'!D210</f>
        <v>0</v>
      </c>
      <c r="E157" s="16">
        <f t="shared" si="96"/>
        <v>1173878.0939500001</v>
      </c>
      <c r="F157" s="16">
        <f>'[2]as of Sept_all banks'!F210</f>
        <v>252.58842000000001</v>
      </c>
      <c r="G157" s="16">
        <f t="shared" si="97"/>
        <v>1174130.6823700001</v>
      </c>
      <c r="H157" s="16">
        <f t="shared" si="98"/>
        <v>2.1646300000138581</v>
      </c>
      <c r="I157" s="16">
        <f t="shared" si="99"/>
        <v>254.75304999994114</v>
      </c>
      <c r="J157" s="11">
        <f t="shared" si="89"/>
        <v>99.999815640112146</v>
      </c>
    </row>
    <row r="158" spans="1:10" s="64" customFormat="1" ht="11.25" customHeight="1" x14ac:dyDescent="0.2">
      <c r="A158" s="66" t="s">
        <v>128</v>
      </c>
      <c r="B158" s="16">
        <f>'[2]as of Sept_all banks'!B211</f>
        <v>648779</v>
      </c>
      <c r="C158" s="16">
        <f>'[2]as of Sept_all banks'!C211</f>
        <v>573519.44001999998</v>
      </c>
      <c r="D158" s="16">
        <f>'[2]as of Sept_all banks'!D211</f>
        <v>0</v>
      </c>
      <c r="E158" s="16">
        <f t="shared" si="96"/>
        <v>573519.44001999998</v>
      </c>
      <c r="F158" s="16">
        <f>'[2]as of Sept_all banks'!F211</f>
        <v>36257.482880000003</v>
      </c>
      <c r="G158" s="16">
        <f t="shared" si="97"/>
        <v>609776.92290000001</v>
      </c>
      <c r="H158" s="16">
        <f t="shared" si="98"/>
        <v>39002.077099999995</v>
      </c>
      <c r="I158" s="16">
        <f t="shared" si="99"/>
        <v>75259.55998000002</v>
      </c>
      <c r="J158" s="11">
        <f t="shared" si="89"/>
        <v>93.988387863972164</v>
      </c>
    </row>
    <row r="159" spans="1:10" s="64" customFormat="1" ht="11.25" customHeight="1" x14ac:dyDescent="0.2">
      <c r="A159" s="66" t="s">
        <v>316</v>
      </c>
      <c r="B159" s="16">
        <f>'[2]as of Sept_all banks'!B212</f>
        <v>666870</v>
      </c>
      <c r="C159" s="16">
        <f>'[2]as of Sept_all banks'!C212</f>
        <v>554408.53688999999</v>
      </c>
      <c r="D159" s="16">
        <f>'[2]as of Sept_all banks'!D212</f>
        <v>0</v>
      </c>
      <c r="E159" s="16">
        <f t="shared" si="96"/>
        <v>554408.53688999999</v>
      </c>
      <c r="F159" s="16">
        <f>'[2]as of Sept_all banks'!F212</f>
        <v>112461.46311</v>
      </c>
      <c r="G159" s="16">
        <f t="shared" si="97"/>
        <v>666870</v>
      </c>
      <c r="H159" s="16">
        <f t="shared" si="98"/>
        <v>0</v>
      </c>
      <c r="I159" s="16">
        <f t="shared" si="99"/>
        <v>112461.46311000001</v>
      </c>
      <c r="J159" s="11">
        <f t="shared" si="89"/>
        <v>100</v>
      </c>
    </row>
    <row r="160" spans="1:10" s="64" customFormat="1" ht="11.25" customHeight="1" x14ac:dyDescent="0.2">
      <c r="A160" s="66" t="s">
        <v>129</v>
      </c>
      <c r="B160" s="16">
        <f>'[2]as of Sept_all banks'!B213</f>
        <v>400497.31300000002</v>
      </c>
      <c r="C160" s="16">
        <f>'[2]as of Sept_all banks'!C213</f>
        <v>385096.79465</v>
      </c>
      <c r="D160" s="16">
        <f>'[2]as of Sept_all banks'!D213</f>
        <v>0</v>
      </c>
      <c r="E160" s="16">
        <f t="shared" si="96"/>
        <v>385096.79465</v>
      </c>
      <c r="F160" s="16">
        <f>'[2]as of Sept_all banks'!F213</f>
        <v>14916.27238</v>
      </c>
      <c r="G160" s="16">
        <f t="shared" si="97"/>
        <v>400013.06702999998</v>
      </c>
      <c r="H160" s="16">
        <f t="shared" si="98"/>
        <v>484.24597000004724</v>
      </c>
      <c r="I160" s="16">
        <f t="shared" si="99"/>
        <v>15400.518350000028</v>
      </c>
      <c r="J160" s="11">
        <f t="shared" si="89"/>
        <v>99.879088834236441</v>
      </c>
    </row>
    <row r="161" spans="1:10" s="64" customFormat="1" ht="11.25" customHeight="1" x14ac:dyDescent="0.2">
      <c r="A161" s="66" t="s">
        <v>130</v>
      </c>
      <c r="B161" s="16">
        <f>'[2]as of Sept_all banks'!B214</f>
        <v>310547.25599999999</v>
      </c>
      <c r="C161" s="16">
        <f>'[2]as of Sept_all banks'!C214</f>
        <v>305631.33113000001</v>
      </c>
      <c r="D161" s="16">
        <f>'[2]as of Sept_all banks'!D214</f>
        <v>0</v>
      </c>
      <c r="E161" s="16">
        <f t="shared" si="96"/>
        <v>305631.33113000001</v>
      </c>
      <c r="F161" s="16">
        <f>'[2]as of Sept_all banks'!F214</f>
        <v>4764.0098199999993</v>
      </c>
      <c r="G161" s="16">
        <f t="shared" si="97"/>
        <v>310395.34094999998</v>
      </c>
      <c r="H161" s="16">
        <f t="shared" si="98"/>
        <v>151.91505000001052</v>
      </c>
      <c r="I161" s="16">
        <f t="shared" si="99"/>
        <v>4915.924869999988</v>
      </c>
      <c r="J161" s="11">
        <f t="shared" si="89"/>
        <v>99.951081503035397</v>
      </c>
    </row>
    <row r="162" spans="1:10" s="64" customFormat="1" ht="11.25" customHeight="1" x14ac:dyDescent="0.2">
      <c r="A162" s="66" t="s">
        <v>131</v>
      </c>
      <c r="B162" s="16">
        <f>'[2]as of Sept_all banks'!B215</f>
        <v>1798831.3670000001</v>
      </c>
      <c r="C162" s="16">
        <f>'[2]as of Sept_all banks'!C215</f>
        <v>1732499.1475</v>
      </c>
      <c r="D162" s="16">
        <f>'[2]as of Sept_all banks'!D215</f>
        <v>0</v>
      </c>
      <c r="E162" s="16">
        <f t="shared" si="96"/>
        <v>1732499.1475</v>
      </c>
      <c r="F162" s="16">
        <f>'[2]as of Sept_all banks'!F215</f>
        <v>56619.288999999997</v>
      </c>
      <c r="G162" s="16">
        <f t="shared" si="97"/>
        <v>1789118.4365000001</v>
      </c>
      <c r="H162" s="16">
        <f t="shared" si="98"/>
        <v>9712.9305000000168</v>
      </c>
      <c r="I162" s="16">
        <f t="shared" si="99"/>
        <v>66332.219500000123</v>
      </c>
      <c r="J162" s="11">
        <f t="shared" si="89"/>
        <v>99.460042187489833</v>
      </c>
    </row>
    <row r="163" spans="1:10" s="64" customFormat="1" ht="11.25" customHeight="1" x14ac:dyDescent="0.2">
      <c r="A163" s="66" t="s">
        <v>132</v>
      </c>
      <c r="B163" s="16">
        <f>'[2]as of Sept_all banks'!B216</f>
        <v>134937.38199999998</v>
      </c>
      <c r="C163" s="16">
        <f>'[2]as of Sept_all banks'!C216</f>
        <v>113659.28211</v>
      </c>
      <c r="D163" s="16">
        <f>'[2]as of Sept_all banks'!D216</f>
        <v>0</v>
      </c>
      <c r="E163" s="16">
        <f t="shared" si="96"/>
        <v>113659.28211</v>
      </c>
      <c r="F163" s="16">
        <f>'[2]as of Sept_all banks'!F216</f>
        <v>21174.70362</v>
      </c>
      <c r="G163" s="16">
        <f t="shared" si="97"/>
        <v>134833.98573000001</v>
      </c>
      <c r="H163" s="16">
        <f t="shared" si="98"/>
        <v>103.39626999996835</v>
      </c>
      <c r="I163" s="16">
        <f t="shared" si="99"/>
        <v>21278.099889999983</v>
      </c>
      <c r="J163" s="11">
        <f t="shared" si="89"/>
        <v>99.923374628685195</v>
      </c>
    </row>
    <row r="164" spans="1:10" s="64" customFormat="1" ht="11.25" customHeight="1" x14ac:dyDescent="0.2">
      <c r="A164" s="66" t="s">
        <v>133</v>
      </c>
      <c r="B164" s="16">
        <f>'[2]as of Sept_all banks'!B217</f>
        <v>5837677.0000000009</v>
      </c>
      <c r="C164" s="16">
        <f>'[2]as of Sept_all banks'!C217</f>
        <v>5687120.3371299999</v>
      </c>
      <c r="D164" s="16">
        <f>'[2]as of Sept_all banks'!D217</f>
        <v>0</v>
      </c>
      <c r="E164" s="16">
        <f t="shared" si="96"/>
        <v>5687120.3371299999</v>
      </c>
      <c r="F164" s="16">
        <f>'[2]as of Sept_all banks'!F217</f>
        <v>150470.44900999998</v>
      </c>
      <c r="G164" s="16">
        <f t="shared" si="97"/>
        <v>5837590.7861399995</v>
      </c>
      <c r="H164" s="16">
        <f t="shared" si="98"/>
        <v>86.213860001415014</v>
      </c>
      <c r="I164" s="16">
        <f t="shared" si="99"/>
        <v>150556.66287000105</v>
      </c>
      <c r="J164" s="11">
        <f t="shared" si="89"/>
        <v>99.998523147820592</v>
      </c>
    </row>
    <row r="165" spans="1:10" s="64" customFormat="1" ht="11.25" customHeight="1" x14ac:dyDescent="0.2">
      <c r="A165" s="66" t="s">
        <v>134</v>
      </c>
      <c r="B165" s="16">
        <f>'[2]as of Sept_all banks'!B218</f>
        <v>75641</v>
      </c>
      <c r="C165" s="16">
        <f>'[2]as of Sept_all banks'!C218</f>
        <v>70297.605549999993</v>
      </c>
      <c r="D165" s="16">
        <f>'[2]as of Sept_all banks'!D218</f>
        <v>0</v>
      </c>
      <c r="E165" s="16">
        <f t="shared" si="96"/>
        <v>70297.605549999993</v>
      </c>
      <c r="F165" s="16">
        <f>'[2]as of Sept_all banks'!F218</f>
        <v>1721.55952</v>
      </c>
      <c r="G165" s="16">
        <f t="shared" si="97"/>
        <v>72019.165069999988</v>
      </c>
      <c r="H165" s="16">
        <f t="shared" si="98"/>
        <v>3621.8349300000118</v>
      </c>
      <c r="I165" s="16">
        <f t="shared" si="99"/>
        <v>5343.3944500000071</v>
      </c>
      <c r="J165" s="11">
        <f t="shared" si="89"/>
        <v>95.211809825359254</v>
      </c>
    </row>
    <row r="166" spans="1:10" s="64" customFormat="1" ht="11.25" customHeight="1" x14ac:dyDescent="0.2">
      <c r="A166" s="66" t="s">
        <v>135</v>
      </c>
      <c r="B166" s="16">
        <f>'[2]as of Sept_all banks'!B219</f>
        <v>139118</v>
      </c>
      <c r="C166" s="16">
        <f>'[2]as of Sept_all banks'!C219</f>
        <v>105888.03952999999</v>
      </c>
      <c r="D166" s="16">
        <f>'[2]as of Sept_all banks'!D219</f>
        <v>0</v>
      </c>
      <c r="E166" s="16">
        <f t="shared" si="96"/>
        <v>105888.03952999999</v>
      </c>
      <c r="F166" s="16">
        <f>'[2]as of Sept_all banks'!F219</f>
        <v>21168.02549</v>
      </c>
      <c r="G166" s="16">
        <f t="shared" si="97"/>
        <v>127056.06501999999</v>
      </c>
      <c r="H166" s="16">
        <f t="shared" si="98"/>
        <v>12061.934980000005</v>
      </c>
      <c r="I166" s="16">
        <f t="shared" si="99"/>
        <v>33229.960470000005</v>
      </c>
      <c r="J166" s="11">
        <f t="shared" si="89"/>
        <v>91.329709325896005</v>
      </c>
    </row>
    <row r="167" spans="1:10" s="64" customFormat="1" ht="11.25" customHeight="1" x14ac:dyDescent="0.2">
      <c r="A167" s="17"/>
      <c r="B167" s="16"/>
      <c r="C167" s="16"/>
      <c r="D167" s="16"/>
      <c r="E167" s="12"/>
      <c r="F167" s="16"/>
      <c r="G167" s="12"/>
      <c r="H167" s="12"/>
      <c r="I167" s="12"/>
      <c r="J167" s="11" t="str">
        <f t="shared" si="89"/>
        <v/>
      </c>
    </row>
    <row r="168" spans="1:10" s="64" customFormat="1" ht="11.25" customHeight="1" x14ac:dyDescent="0.2">
      <c r="A168" s="9" t="s">
        <v>136</v>
      </c>
      <c r="B168" s="25">
        <f t="shared" ref="B168:I168" si="100">SUM(B169:B176)</f>
        <v>151782702.54203999</v>
      </c>
      <c r="C168" s="25">
        <f t="shared" si="100"/>
        <v>124974389.99435997</v>
      </c>
      <c r="D168" s="25">
        <f t="shared" si="100"/>
        <v>0</v>
      </c>
      <c r="E168" s="25">
        <f t="shared" si="100"/>
        <v>124974389.99435997</v>
      </c>
      <c r="F168" s="25">
        <f t="shared" si="100"/>
        <v>16896825.490659997</v>
      </c>
      <c r="G168" s="25">
        <f t="shared" si="100"/>
        <v>141871215.48501995</v>
      </c>
      <c r="H168" s="25">
        <f t="shared" si="100"/>
        <v>9911487.0570200197</v>
      </c>
      <c r="I168" s="25">
        <f t="shared" si="100"/>
        <v>26808312.547680013</v>
      </c>
      <c r="J168" s="11">
        <f t="shared" si="89"/>
        <v>93.469949545617808</v>
      </c>
    </row>
    <row r="169" spans="1:10" s="64" customFormat="1" ht="11.25" customHeight="1" x14ac:dyDescent="0.2">
      <c r="A169" s="66" t="s">
        <v>35</v>
      </c>
      <c r="B169" s="16">
        <f>'[2]as of Sept_all banks'!B222</f>
        <v>150080985.472</v>
      </c>
      <c r="C169" s="16">
        <f>'[2]as of Sept_all banks'!C222</f>
        <v>123558557.89707999</v>
      </c>
      <c r="D169" s="16">
        <f>'[2]as of Sept_all banks'!D222</f>
        <v>0</v>
      </c>
      <c r="E169" s="16">
        <f t="shared" ref="E169:E176" si="101">SUM(C169:D169)</f>
        <v>123558557.89707999</v>
      </c>
      <c r="F169" s="16">
        <f>'[2]as of Sept_all banks'!F222</f>
        <v>16814327.968119998</v>
      </c>
      <c r="G169" s="16">
        <f t="shared" ref="G169:G176" si="102">E169+F169</f>
        <v>140372885.86519998</v>
      </c>
      <c r="H169" s="16">
        <f t="shared" ref="H169:H176" si="103">B169-G169</f>
        <v>9708099.6068000197</v>
      </c>
      <c r="I169" s="16">
        <f t="shared" ref="I169:I176" si="104">B169-E169</f>
        <v>26522427.574920014</v>
      </c>
      <c r="J169" s="11">
        <f t="shared" si="89"/>
        <v>93.531425998924277</v>
      </c>
    </row>
    <row r="170" spans="1:10" s="64" customFormat="1" ht="11.25" customHeight="1" x14ac:dyDescent="0.2">
      <c r="A170" s="66" t="s">
        <v>137</v>
      </c>
      <c r="B170" s="16">
        <f>'[2]as of Sept_all banks'!B223</f>
        <v>58420.041000000005</v>
      </c>
      <c r="C170" s="16">
        <f>'[2]as of Sept_all banks'!C223</f>
        <v>48330.539960000002</v>
      </c>
      <c r="D170" s="16">
        <f>'[2]as of Sept_all banks'!D223</f>
        <v>0</v>
      </c>
      <c r="E170" s="16">
        <f t="shared" si="101"/>
        <v>48330.539960000002</v>
      </c>
      <c r="F170" s="16">
        <f>'[2]as of Sept_all banks'!F223</f>
        <v>625.12598000000003</v>
      </c>
      <c r="G170" s="16">
        <f t="shared" si="102"/>
        <v>48955.665939999999</v>
      </c>
      <c r="H170" s="16">
        <f t="shared" si="103"/>
        <v>9464.3750600000058</v>
      </c>
      <c r="I170" s="16">
        <f t="shared" si="104"/>
        <v>10089.501040000003</v>
      </c>
      <c r="J170" s="11">
        <f t="shared" si="89"/>
        <v>83.799437833328454</v>
      </c>
    </row>
    <row r="171" spans="1:10" s="64" customFormat="1" ht="11.25" customHeight="1" x14ac:dyDescent="0.2">
      <c r="A171" s="66" t="s">
        <v>138</v>
      </c>
      <c r="B171" s="16">
        <f>'[2]as of Sept_all banks'!B224</f>
        <v>40115.913</v>
      </c>
      <c r="C171" s="16">
        <f>'[2]as of Sept_all banks'!C224</f>
        <v>37114.649720000001</v>
      </c>
      <c r="D171" s="16">
        <f>'[2]as of Sept_all banks'!D224</f>
        <v>0</v>
      </c>
      <c r="E171" s="16">
        <f t="shared" si="101"/>
        <v>37114.649720000001</v>
      </c>
      <c r="F171" s="16">
        <f>'[2]as of Sept_all banks'!F224</f>
        <v>1201.17653</v>
      </c>
      <c r="G171" s="16">
        <f t="shared" si="102"/>
        <v>38315.826249999998</v>
      </c>
      <c r="H171" s="16">
        <f t="shared" si="103"/>
        <v>1800.0867500000022</v>
      </c>
      <c r="I171" s="16">
        <f t="shared" si="104"/>
        <v>3001.2632799999992</v>
      </c>
      <c r="J171" s="11">
        <f t="shared" si="89"/>
        <v>95.512786285083422</v>
      </c>
    </row>
    <row r="172" spans="1:10" s="64" customFormat="1" ht="11.25" customHeight="1" x14ac:dyDescent="0.2">
      <c r="A172" s="66" t="s">
        <v>139</v>
      </c>
      <c r="B172" s="16">
        <f>'[2]as of Sept_all banks'!B225</f>
        <v>92463.441999999981</v>
      </c>
      <c r="C172" s="16">
        <f>'[2]as of Sept_all banks'!C225</f>
        <v>65715.892810000005</v>
      </c>
      <c r="D172" s="16">
        <f>'[2]as of Sept_all banks'!D225</f>
        <v>0</v>
      </c>
      <c r="E172" s="16">
        <f t="shared" si="101"/>
        <v>65715.892810000005</v>
      </c>
      <c r="F172" s="16">
        <f>'[2]as of Sept_all banks'!F225</f>
        <v>458.31693000000001</v>
      </c>
      <c r="G172" s="16">
        <f t="shared" si="102"/>
        <v>66174.209740000006</v>
      </c>
      <c r="H172" s="16">
        <f t="shared" si="103"/>
        <v>26289.232259999975</v>
      </c>
      <c r="I172" s="16">
        <f t="shared" si="104"/>
        <v>26747.549189999976</v>
      </c>
      <c r="J172" s="11">
        <f t="shared" si="89"/>
        <v>71.567971415124276</v>
      </c>
    </row>
    <row r="173" spans="1:10" s="64" customFormat="1" ht="11.25" customHeight="1" x14ac:dyDescent="0.2">
      <c r="A173" s="66" t="s">
        <v>141</v>
      </c>
      <c r="B173" s="16">
        <f>'[2]as of Sept_all banks'!B226</f>
        <v>106036.93303999999</v>
      </c>
      <c r="C173" s="16">
        <f>'[2]as of Sept_all banks'!C226</f>
        <v>83518.45955</v>
      </c>
      <c r="D173" s="16">
        <f>'[2]as of Sept_all banks'!D226</f>
        <v>0</v>
      </c>
      <c r="E173" s="16">
        <f t="shared" si="101"/>
        <v>83518.45955</v>
      </c>
      <c r="F173" s="16">
        <f>'[2]as of Sept_all banks'!F226</f>
        <v>151.54694000000001</v>
      </c>
      <c r="G173" s="16">
        <f t="shared" si="102"/>
        <v>83670.00649</v>
      </c>
      <c r="H173" s="16">
        <f t="shared" si="103"/>
        <v>22366.926549999989</v>
      </c>
      <c r="I173" s="16">
        <f t="shared" si="104"/>
        <v>22518.473489999989</v>
      </c>
      <c r="J173" s="11">
        <f t="shared" si="89"/>
        <v>78.90647540554329</v>
      </c>
    </row>
    <row r="174" spans="1:10" s="64" customFormat="1" ht="11.25" customHeight="1" x14ac:dyDescent="0.2">
      <c r="A174" s="66" t="s">
        <v>227</v>
      </c>
      <c r="B174" s="16">
        <f>'[2]as of Sept_all banks'!B227</f>
        <v>232324</v>
      </c>
      <c r="C174" s="16">
        <f>'[2]as of Sept_all banks'!C227</f>
        <v>143523.21902000002</v>
      </c>
      <c r="D174" s="16">
        <f>'[2]as of Sept_all banks'!D227</f>
        <v>0</v>
      </c>
      <c r="E174" s="16">
        <f t="shared" si="101"/>
        <v>143523.21902000002</v>
      </c>
      <c r="F174" s="16">
        <f>'[2]as of Sept_all banks'!F227</f>
        <v>1877.0517600000001</v>
      </c>
      <c r="G174" s="16">
        <f t="shared" si="102"/>
        <v>145400.27078000002</v>
      </c>
      <c r="H174" s="16">
        <f t="shared" si="103"/>
        <v>86923.729219999979</v>
      </c>
      <c r="I174" s="16">
        <f t="shared" si="104"/>
        <v>88800.780979999981</v>
      </c>
      <c r="J174" s="11">
        <f t="shared" si="89"/>
        <v>62.58512714140597</v>
      </c>
    </row>
    <row r="175" spans="1:10" s="64" customFormat="1" ht="11.25" customHeight="1" x14ac:dyDescent="0.2">
      <c r="A175" s="66" t="s">
        <v>182</v>
      </c>
      <c r="B175" s="16">
        <f>'[2]as of Sept_all banks'!B228</f>
        <v>1028442.853</v>
      </c>
      <c r="C175" s="16">
        <f>'[2]as of Sept_all banks'!C228</f>
        <v>902052.53220000013</v>
      </c>
      <c r="D175" s="16">
        <f>'[2]as of Sept_all banks'!D228</f>
        <v>0</v>
      </c>
      <c r="E175" s="16">
        <f t="shared" si="101"/>
        <v>902052.53220000013</v>
      </c>
      <c r="F175" s="16">
        <f>'[2]as of Sept_all banks'!F228</f>
        <v>70585.310230000003</v>
      </c>
      <c r="G175" s="16">
        <f t="shared" si="102"/>
        <v>972637.84243000019</v>
      </c>
      <c r="H175" s="16">
        <f t="shared" si="103"/>
        <v>55805.010569999809</v>
      </c>
      <c r="I175" s="16">
        <f t="shared" si="104"/>
        <v>126390.32079999987</v>
      </c>
      <c r="J175" s="11">
        <f t="shared" si="89"/>
        <v>94.573834568715725</v>
      </c>
    </row>
    <row r="176" spans="1:10" s="64" customFormat="1" ht="11.25" customHeight="1" x14ac:dyDescent="0.2">
      <c r="A176" s="66" t="s">
        <v>188</v>
      </c>
      <c r="B176" s="16">
        <f>'[2]as of Sept_all banks'!B229</f>
        <v>143913.88799999998</v>
      </c>
      <c r="C176" s="16">
        <f>'[2]as of Sept_all banks'!C229</f>
        <v>135576.80402000001</v>
      </c>
      <c r="D176" s="16">
        <f>'[2]as of Sept_all banks'!D229</f>
        <v>0</v>
      </c>
      <c r="E176" s="16">
        <f t="shared" si="101"/>
        <v>135576.80402000001</v>
      </c>
      <c r="F176" s="16">
        <f>'[2]as of Sept_all banks'!F229</f>
        <v>7598.9941699999999</v>
      </c>
      <c r="G176" s="16">
        <f t="shared" si="102"/>
        <v>143175.79819</v>
      </c>
      <c r="H176" s="16">
        <f t="shared" si="103"/>
        <v>738.08980999997584</v>
      </c>
      <c r="I176" s="16">
        <f t="shared" si="104"/>
        <v>8337.0839799999667</v>
      </c>
      <c r="J176" s="11">
        <f t="shared" si="89"/>
        <v>99.487130936244341</v>
      </c>
    </row>
    <row r="177" spans="1:10" s="64" customFormat="1" ht="11.25" customHeight="1" x14ac:dyDescent="0.2">
      <c r="A177" s="17"/>
      <c r="B177" s="15"/>
      <c r="C177" s="15"/>
      <c r="D177" s="15"/>
      <c r="E177" s="13"/>
      <c r="F177" s="15"/>
      <c r="G177" s="13"/>
      <c r="H177" s="13"/>
      <c r="I177" s="13"/>
      <c r="J177" s="11" t="str">
        <f t="shared" si="89"/>
        <v/>
      </c>
    </row>
    <row r="178" spans="1:10" s="64" customFormat="1" ht="11.25" customHeight="1" x14ac:dyDescent="0.2">
      <c r="A178" s="9" t="s">
        <v>142</v>
      </c>
      <c r="B178" s="25">
        <f t="shared" ref="B178:I178" si="105">SUM(B179:B181)</f>
        <v>2401053.0099999993</v>
      </c>
      <c r="C178" s="25">
        <f t="shared" si="105"/>
        <v>1986591.6565200002</v>
      </c>
      <c r="D178" s="25">
        <f t="shared" si="105"/>
        <v>0</v>
      </c>
      <c r="E178" s="25">
        <f t="shared" si="105"/>
        <v>1986591.6565200002</v>
      </c>
      <c r="F178" s="25">
        <f t="shared" si="105"/>
        <v>114862.56243000002</v>
      </c>
      <c r="G178" s="25">
        <f t="shared" si="105"/>
        <v>2101454.2189500001</v>
      </c>
      <c r="H178" s="25">
        <f t="shared" si="105"/>
        <v>299598.79104999936</v>
      </c>
      <c r="I178" s="25">
        <f t="shared" si="105"/>
        <v>414461.35347999941</v>
      </c>
      <c r="J178" s="11">
        <f t="shared" si="89"/>
        <v>87.522191729952709</v>
      </c>
    </row>
    <row r="179" spans="1:10" s="64" customFormat="1" ht="11.25" customHeight="1" x14ac:dyDescent="0.2">
      <c r="A179" s="66" t="s">
        <v>119</v>
      </c>
      <c r="B179" s="16">
        <f>'[2]as of Sept_all banks'!B232</f>
        <v>1899306.1839999997</v>
      </c>
      <c r="C179" s="16">
        <f>'[2]as of Sept_all banks'!C232</f>
        <v>1486823.8148000003</v>
      </c>
      <c r="D179" s="16">
        <f>'[2]as of Sept_all banks'!D232</f>
        <v>0</v>
      </c>
      <c r="E179" s="16">
        <f t="shared" ref="E179:E181" si="106">SUM(C179:D179)</f>
        <v>1486823.8148000003</v>
      </c>
      <c r="F179" s="16">
        <f>'[2]as of Sept_all banks'!F232</f>
        <v>112898.29156000001</v>
      </c>
      <c r="G179" s="16">
        <f t="shared" ref="G179:G181" si="107">E179+F179</f>
        <v>1599722.1063600003</v>
      </c>
      <c r="H179" s="16">
        <f t="shared" ref="H179:H181" si="108">B179-G179</f>
        <v>299584.07763999933</v>
      </c>
      <c r="I179" s="16">
        <f t="shared" ref="I179:I181" si="109">B179-E179</f>
        <v>412482.36919999938</v>
      </c>
      <c r="J179" s="11">
        <f t="shared" si="89"/>
        <v>84.226657072791411</v>
      </c>
    </row>
    <row r="180" spans="1:10" s="64" customFormat="1" ht="11.4" customHeight="1" x14ac:dyDescent="0.2">
      <c r="A180" s="66" t="s">
        <v>143</v>
      </c>
      <c r="B180" s="16">
        <f>'[2]as of Sept_all banks'!B233</f>
        <v>353167</v>
      </c>
      <c r="C180" s="16">
        <f>'[2]as of Sept_all banks'!C233</f>
        <v>352631.03583999997</v>
      </c>
      <c r="D180" s="16">
        <f>'[2]as of Sept_all banks'!D233</f>
        <v>0</v>
      </c>
      <c r="E180" s="16">
        <f t="shared" si="106"/>
        <v>352631.03583999997</v>
      </c>
      <c r="F180" s="16">
        <f>'[2]as of Sept_all banks'!F233</f>
        <v>526.20510000000002</v>
      </c>
      <c r="G180" s="16">
        <f t="shared" si="107"/>
        <v>353157.24093999999</v>
      </c>
      <c r="H180" s="16">
        <f t="shared" si="108"/>
        <v>9.7590600000112318</v>
      </c>
      <c r="I180" s="16">
        <f t="shared" si="109"/>
        <v>535.96416000003228</v>
      </c>
      <c r="J180" s="11">
        <f t="shared" si="89"/>
        <v>99.997236701050767</v>
      </c>
    </row>
    <row r="181" spans="1:10" s="64" customFormat="1" ht="11.25" customHeight="1" x14ac:dyDescent="0.2">
      <c r="A181" s="66" t="s">
        <v>144</v>
      </c>
      <c r="B181" s="16">
        <f>'[2]as of Sept_all banks'!B234</f>
        <v>148579.826</v>
      </c>
      <c r="C181" s="16">
        <f>'[2]as of Sept_all banks'!C234</f>
        <v>147136.80588</v>
      </c>
      <c r="D181" s="16">
        <f>'[2]as of Sept_all banks'!D234</f>
        <v>0</v>
      </c>
      <c r="E181" s="16">
        <f t="shared" si="106"/>
        <v>147136.80588</v>
      </c>
      <c r="F181" s="16">
        <f>'[2]as of Sept_all banks'!F234</f>
        <v>1438.0657699999999</v>
      </c>
      <c r="G181" s="16">
        <f t="shared" si="107"/>
        <v>148574.87164999999</v>
      </c>
      <c r="H181" s="16">
        <f t="shared" si="108"/>
        <v>4.9543500000145286</v>
      </c>
      <c r="I181" s="16">
        <f t="shared" si="109"/>
        <v>1443.020120000001</v>
      </c>
      <c r="J181" s="11">
        <f t="shared" si="89"/>
        <v>99.996665529814237</v>
      </c>
    </row>
    <row r="182" spans="1:10" s="64" customFormat="1" ht="11.25" customHeight="1" x14ac:dyDescent="0.2">
      <c r="A182" s="17" t="s">
        <v>145</v>
      </c>
      <c r="B182" s="13"/>
      <c r="C182" s="13"/>
      <c r="D182" s="13"/>
      <c r="E182" s="13"/>
      <c r="F182" s="13"/>
      <c r="G182" s="13"/>
      <c r="H182" s="13"/>
      <c r="I182" s="13"/>
      <c r="J182" s="11" t="str">
        <f t="shared" si="89"/>
        <v/>
      </c>
    </row>
    <row r="183" spans="1:10" s="64" customFormat="1" ht="11.25" customHeight="1" x14ac:dyDescent="0.2">
      <c r="A183" s="9" t="s">
        <v>146</v>
      </c>
      <c r="B183" s="14">
        <f t="shared" ref="B183:I183" si="110">SUM(B184:B190)</f>
        <v>15110817.822000002</v>
      </c>
      <c r="C183" s="14">
        <f t="shared" si="110"/>
        <v>14806785.08199</v>
      </c>
      <c r="D183" s="14">
        <f t="shared" si="110"/>
        <v>56310.993569999991</v>
      </c>
      <c r="E183" s="25">
        <f t="shared" si="110"/>
        <v>14863096.07556</v>
      </c>
      <c r="F183" s="14">
        <f t="shared" si="110"/>
        <v>142313.51864999998</v>
      </c>
      <c r="G183" s="25">
        <f t="shared" si="110"/>
        <v>15005409.594209999</v>
      </c>
      <c r="H183" s="25">
        <f t="shared" si="110"/>
        <v>105408.22779000297</v>
      </c>
      <c r="I183" s="25">
        <f t="shared" si="110"/>
        <v>247721.74644000322</v>
      </c>
      <c r="J183" s="11">
        <f t="shared" si="89"/>
        <v>99.302432012405447</v>
      </c>
    </row>
    <row r="184" spans="1:10" s="64" customFormat="1" ht="11.25" customHeight="1" x14ac:dyDescent="0.2">
      <c r="A184" s="66" t="s">
        <v>119</v>
      </c>
      <c r="B184" s="16">
        <f>'[2]as of Sept_all banks'!B237</f>
        <v>4676139.6587499976</v>
      </c>
      <c r="C184" s="16">
        <f>'[2]as of Sept_all banks'!C237</f>
        <v>4596240.841839998</v>
      </c>
      <c r="D184" s="16">
        <f>'[2]as of Sept_all banks'!D237</f>
        <v>0</v>
      </c>
      <c r="E184" s="16">
        <f t="shared" ref="E184:E190" si="111">SUM(C184:D184)</f>
        <v>4596240.841839998</v>
      </c>
      <c r="F184" s="16">
        <f>'[2]as of Sept_all banks'!F237</f>
        <v>39045.709009999984</v>
      </c>
      <c r="G184" s="16">
        <f t="shared" ref="G184:G190" si="112">E184+F184</f>
        <v>4635286.5508499984</v>
      </c>
      <c r="H184" s="16">
        <f t="shared" ref="H184:H190" si="113">B184-G184</f>
        <v>40853.107899999246</v>
      </c>
      <c r="I184" s="16">
        <f t="shared" ref="I184:I190" si="114">B184-E184</f>
        <v>79898.816909999587</v>
      </c>
      <c r="J184" s="11">
        <f t="shared" si="89"/>
        <v>99.126349705497901</v>
      </c>
    </row>
    <row r="185" spans="1:10" s="64" customFormat="1" ht="11.25" customHeight="1" x14ac:dyDescent="0.2">
      <c r="A185" s="66" t="s">
        <v>147</v>
      </c>
      <c r="B185" s="16">
        <f>'[2]as of Sept_all banks'!B238</f>
        <v>294467.45500000002</v>
      </c>
      <c r="C185" s="16">
        <f>'[2]as of Sept_all banks'!C238</f>
        <v>287236.96123000002</v>
      </c>
      <c r="D185" s="16">
        <f>'[2]as of Sept_all banks'!D238</f>
        <v>0</v>
      </c>
      <c r="E185" s="16">
        <f t="shared" si="111"/>
        <v>287236.96123000002</v>
      </c>
      <c r="F185" s="16">
        <f>'[2]as of Sept_all banks'!F238</f>
        <v>3750.30411</v>
      </c>
      <c r="G185" s="16">
        <f t="shared" si="112"/>
        <v>290987.26534000004</v>
      </c>
      <c r="H185" s="16">
        <f t="shared" si="113"/>
        <v>3480.1896599999745</v>
      </c>
      <c r="I185" s="16">
        <f t="shared" si="114"/>
        <v>7230.4937700000009</v>
      </c>
      <c r="J185" s="11">
        <f t="shared" si="89"/>
        <v>98.818141155870691</v>
      </c>
    </row>
    <row r="186" spans="1:10" s="64" customFormat="1" ht="11.25" customHeight="1" x14ac:dyDescent="0.2">
      <c r="A186" s="66" t="s">
        <v>149</v>
      </c>
      <c r="B186" s="16">
        <f>'[2]as of Sept_all banks'!B239</f>
        <v>63659.237000000001</v>
      </c>
      <c r="C186" s="16">
        <f>'[2]as of Sept_all banks'!C239</f>
        <v>59800.01208</v>
      </c>
      <c r="D186" s="16">
        <f>'[2]as of Sept_all banks'!D239</f>
        <v>0</v>
      </c>
      <c r="E186" s="16">
        <f t="shared" si="111"/>
        <v>59800.01208</v>
      </c>
      <c r="F186" s="16">
        <f>'[2]as of Sept_all banks'!F239</f>
        <v>3857.5222599999997</v>
      </c>
      <c r="G186" s="16">
        <f t="shared" si="112"/>
        <v>63657.534339999998</v>
      </c>
      <c r="H186" s="16">
        <f t="shared" si="113"/>
        <v>1.7026600000026519</v>
      </c>
      <c r="I186" s="16">
        <f t="shared" si="114"/>
        <v>3859.2249200000006</v>
      </c>
      <c r="J186" s="11">
        <f t="shared" si="89"/>
        <v>99.997325352799933</v>
      </c>
    </row>
    <row r="187" spans="1:10" s="64" customFormat="1" ht="11.25" customHeight="1" x14ac:dyDescent="0.2">
      <c r="A187" s="66" t="s">
        <v>221</v>
      </c>
      <c r="B187" s="16">
        <f>'[2]as of Sept_all banks'!B240</f>
        <v>87744.473999999987</v>
      </c>
      <c r="C187" s="16">
        <f>'[2]as of Sept_all banks'!C240</f>
        <v>87743.423580000002</v>
      </c>
      <c r="D187" s="16">
        <f>'[2]as of Sept_all banks'!D240</f>
        <v>0</v>
      </c>
      <c r="E187" s="16">
        <f t="shared" si="111"/>
        <v>87743.423580000002</v>
      </c>
      <c r="F187" s="16">
        <f>'[2]as of Sept_all banks'!F240</f>
        <v>0</v>
      </c>
      <c r="G187" s="16">
        <f t="shared" si="112"/>
        <v>87743.423580000002</v>
      </c>
      <c r="H187" s="16">
        <f t="shared" si="113"/>
        <v>1.0504199999850243</v>
      </c>
      <c r="I187" s="16">
        <f t="shared" si="114"/>
        <v>1.0504199999850243</v>
      </c>
      <c r="J187" s="11">
        <f t="shared" si="89"/>
        <v>99.998802864782135</v>
      </c>
    </row>
    <row r="188" spans="1:10" s="64" customFormat="1" ht="11.25" customHeight="1" x14ac:dyDescent="0.2">
      <c r="A188" s="66" t="s">
        <v>148</v>
      </c>
      <c r="B188" s="16">
        <f>'[2]as of Sept_all banks'!B241</f>
        <v>95164.332999999984</v>
      </c>
      <c r="C188" s="16">
        <f>'[2]as of Sept_all banks'!C241</f>
        <v>93710.727629999994</v>
      </c>
      <c r="D188" s="16">
        <f>'[2]as of Sept_all banks'!D241</f>
        <v>0</v>
      </c>
      <c r="E188" s="16">
        <f t="shared" si="111"/>
        <v>93710.727629999994</v>
      </c>
      <c r="F188" s="16">
        <f>'[2]as of Sept_all banks'!F241</f>
        <v>1408.92435</v>
      </c>
      <c r="G188" s="16">
        <f t="shared" si="112"/>
        <v>95119.651979999995</v>
      </c>
      <c r="H188" s="16">
        <f t="shared" si="113"/>
        <v>44.681019999989076</v>
      </c>
      <c r="I188" s="16">
        <f t="shared" si="114"/>
        <v>1453.6053699999902</v>
      </c>
      <c r="J188" s="11">
        <f t="shared" si="89"/>
        <v>99.953048564949228</v>
      </c>
    </row>
    <row r="189" spans="1:10" s="64" customFormat="1" ht="11.4" x14ac:dyDescent="0.2">
      <c r="A189" s="66" t="s">
        <v>219</v>
      </c>
      <c r="B189" s="16">
        <f>'[2]as of Sept_all banks'!B242</f>
        <v>566812.71600000001</v>
      </c>
      <c r="C189" s="16">
        <f>'[2]as of Sept_all banks'!C242</f>
        <v>482845.66716999997</v>
      </c>
      <c r="D189" s="16">
        <f>'[2]as of Sept_all banks'!D242</f>
        <v>0</v>
      </c>
      <c r="E189" s="16">
        <f t="shared" si="111"/>
        <v>482845.66716999997</v>
      </c>
      <c r="F189" s="16">
        <f>'[2]as of Sept_all banks'!F242</f>
        <v>40620.433509999995</v>
      </c>
      <c r="G189" s="16">
        <f t="shared" si="112"/>
        <v>523466.10067999997</v>
      </c>
      <c r="H189" s="16">
        <f t="shared" si="113"/>
        <v>43346.615320000041</v>
      </c>
      <c r="I189" s="16">
        <f t="shared" si="114"/>
        <v>83967.048830000043</v>
      </c>
      <c r="J189" s="11">
        <f t="shared" si="89"/>
        <v>92.352568300531914</v>
      </c>
    </row>
    <row r="190" spans="1:10" s="64" customFormat="1" ht="11.4" x14ac:dyDescent="0.2">
      <c r="A190" s="66" t="s">
        <v>228</v>
      </c>
      <c r="B190" s="16">
        <f>'[2]as of Sept_all banks'!B243</f>
        <v>9326829.948250005</v>
      </c>
      <c r="C190" s="16">
        <f>'[2]as of Sept_all banks'!C243</f>
        <v>9199207.4484600015</v>
      </c>
      <c r="D190" s="16">
        <f>'[2]as of Sept_all banks'!D243</f>
        <v>56310.993569999991</v>
      </c>
      <c r="E190" s="16">
        <f t="shared" si="111"/>
        <v>9255518.4420300014</v>
      </c>
      <c r="F190" s="16">
        <f>'[2]as of Sept_all banks'!F243</f>
        <v>53630.625410000015</v>
      </c>
      <c r="G190" s="16">
        <f t="shared" si="112"/>
        <v>9309149.0674400013</v>
      </c>
      <c r="H190" s="16">
        <f t="shared" si="113"/>
        <v>17680.880810003728</v>
      </c>
      <c r="I190" s="16">
        <f t="shared" si="114"/>
        <v>71311.50622000359</v>
      </c>
      <c r="J190" s="11">
        <f t="shared" si="89"/>
        <v>99.810429900533123</v>
      </c>
    </row>
    <row r="191" spans="1:10" s="64" customFormat="1" ht="11.4" x14ac:dyDescent="0.2">
      <c r="A191" s="17"/>
      <c r="B191" s="13"/>
      <c r="C191" s="13"/>
      <c r="D191" s="13"/>
      <c r="E191" s="13"/>
      <c r="F191" s="13"/>
      <c r="G191" s="13"/>
      <c r="H191" s="13"/>
      <c r="I191" s="13"/>
      <c r="J191" s="11" t="str">
        <f t="shared" si="89"/>
        <v/>
      </c>
    </row>
    <row r="192" spans="1:10" s="64" customFormat="1" ht="11.25" customHeight="1" x14ac:dyDescent="0.2">
      <c r="A192" s="9" t="s">
        <v>218</v>
      </c>
      <c r="B192" s="28">
        <f t="shared" ref="B192:I192" si="115">SUM(B193:B199)</f>
        <v>50169922.160999998</v>
      </c>
      <c r="C192" s="28">
        <f t="shared" si="115"/>
        <v>49694326.162440017</v>
      </c>
      <c r="D192" s="28">
        <f t="shared" si="115"/>
        <v>0</v>
      </c>
      <c r="E192" s="100">
        <f t="shared" si="115"/>
        <v>49694326.162440017</v>
      </c>
      <c r="F192" s="28">
        <f t="shared" si="115"/>
        <v>433219.17398000002</v>
      </c>
      <c r="G192" s="100">
        <f t="shared" si="115"/>
        <v>50127545.336420007</v>
      </c>
      <c r="H192" s="100">
        <f t="shared" si="115"/>
        <v>42376.824579993321</v>
      </c>
      <c r="I192" s="100">
        <f t="shared" si="115"/>
        <v>475595.99855999212</v>
      </c>
      <c r="J192" s="11">
        <f t="shared" si="89"/>
        <v>99.915533405764506</v>
      </c>
    </row>
    <row r="193" spans="1:10" s="64" customFormat="1" ht="11.25" customHeight="1" x14ac:dyDescent="0.2">
      <c r="A193" s="66" t="s">
        <v>119</v>
      </c>
      <c r="B193" s="16">
        <f>'[2]as of Sept_all banks'!B246</f>
        <v>35619860.160000004</v>
      </c>
      <c r="C193" s="16">
        <f>'[2]as of Sept_all banks'!C246</f>
        <v>35188875.655340008</v>
      </c>
      <c r="D193" s="16">
        <f>'[2]as of Sept_all banks'!D246</f>
        <v>0</v>
      </c>
      <c r="E193" s="16">
        <f t="shared" ref="E193:E199" si="116">SUM(C193:D193)</f>
        <v>35188875.655340008</v>
      </c>
      <c r="F193" s="16">
        <f>'[2]as of Sept_all banks'!F246</f>
        <v>403915.97795000003</v>
      </c>
      <c r="G193" s="16">
        <f t="shared" ref="G193:G199" si="117">E193+F193</f>
        <v>35592791.633290008</v>
      </c>
      <c r="H193" s="16">
        <f t="shared" ref="H193:H199" si="118">B193-G193</f>
        <v>27068.526709996164</v>
      </c>
      <c r="I193" s="16">
        <f t="shared" ref="I193:I199" si="119">B193-E193</f>
        <v>430984.50465999544</v>
      </c>
      <c r="J193" s="11">
        <f t="shared" si="89"/>
        <v>99.924007206686355</v>
      </c>
    </row>
    <row r="194" spans="1:10" s="64" customFormat="1" ht="11.25" customHeight="1" x14ac:dyDescent="0.2">
      <c r="A194" s="66" t="s">
        <v>150</v>
      </c>
      <c r="B194" s="16">
        <f>'[2]as of Sept_all banks'!B247</f>
        <v>162665.78700000001</v>
      </c>
      <c r="C194" s="16">
        <f>'[2]as of Sept_all banks'!C247</f>
        <v>150181.29207</v>
      </c>
      <c r="D194" s="16">
        <f>'[2]as of Sept_all banks'!D247</f>
        <v>0</v>
      </c>
      <c r="E194" s="16">
        <f t="shared" si="116"/>
        <v>150181.29207</v>
      </c>
      <c r="F194" s="16">
        <f>'[2]as of Sept_all banks'!F247</f>
        <v>3497.33752</v>
      </c>
      <c r="G194" s="16">
        <f t="shared" si="117"/>
        <v>153678.62959</v>
      </c>
      <c r="H194" s="16">
        <f t="shared" si="118"/>
        <v>8987.1574100000144</v>
      </c>
      <c r="I194" s="16">
        <f t="shared" si="119"/>
        <v>12484.494930000015</v>
      </c>
      <c r="J194" s="11">
        <f t="shared" si="89"/>
        <v>94.475078271990895</v>
      </c>
    </row>
    <row r="195" spans="1:10" s="64" customFormat="1" ht="11.25" customHeight="1" x14ac:dyDescent="0.2">
      <c r="A195" s="66" t="s">
        <v>151</v>
      </c>
      <c r="B195" s="16">
        <f>'[2]as of Sept_all banks'!B248</f>
        <v>566188.70200000005</v>
      </c>
      <c r="C195" s="16">
        <f>'[2]as of Sept_all banks'!C248</f>
        <v>558263.97753000003</v>
      </c>
      <c r="D195" s="16">
        <f>'[2]as of Sept_all banks'!D248</f>
        <v>0</v>
      </c>
      <c r="E195" s="16">
        <f t="shared" si="116"/>
        <v>558263.97753000003</v>
      </c>
      <c r="F195" s="16">
        <f>'[2]as of Sept_all banks'!F248</f>
        <v>5501.6177099999986</v>
      </c>
      <c r="G195" s="16">
        <f t="shared" si="117"/>
        <v>563765.59524000005</v>
      </c>
      <c r="H195" s="16">
        <f t="shared" si="118"/>
        <v>2423.1067599999951</v>
      </c>
      <c r="I195" s="16">
        <f t="shared" si="119"/>
        <v>7924.7244700000156</v>
      </c>
      <c r="J195" s="11">
        <f t="shared" si="89"/>
        <v>99.572031947751583</v>
      </c>
    </row>
    <row r="196" spans="1:10" s="64" customFormat="1" ht="11.25" customHeight="1" x14ac:dyDescent="0.2">
      <c r="A196" s="66" t="s">
        <v>152</v>
      </c>
      <c r="B196" s="16">
        <f>'[2]as of Sept_all banks'!B249</f>
        <v>64962.749000000003</v>
      </c>
      <c r="C196" s="16">
        <f>'[2]as of Sept_all banks'!C249</f>
        <v>64929.476490000001</v>
      </c>
      <c r="D196" s="16">
        <f>'[2]as of Sept_all banks'!D249</f>
        <v>0</v>
      </c>
      <c r="E196" s="16">
        <f t="shared" si="116"/>
        <v>64929.476490000001</v>
      </c>
      <c r="F196" s="16">
        <f>'[2]as of Sept_all banks'!F249</f>
        <v>33.272510000000004</v>
      </c>
      <c r="G196" s="16">
        <f t="shared" si="117"/>
        <v>64962.749000000003</v>
      </c>
      <c r="H196" s="16">
        <f t="shared" si="118"/>
        <v>0</v>
      </c>
      <c r="I196" s="16">
        <f t="shared" si="119"/>
        <v>33.272510000002512</v>
      </c>
      <c r="J196" s="11">
        <f t="shared" si="89"/>
        <v>100</v>
      </c>
    </row>
    <row r="197" spans="1:10" s="64" customFormat="1" ht="11.25" customHeight="1" x14ac:dyDescent="0.2">
      <c r="A197" s="66" t="s">
        <v>153</v>
      </c>
      <c r="B197" s="16">
        <f>'[2]as of Sept_all banks'!B250</f>
        <v>720110.19099999988</v>
      </c>
      <c r="C197" s="16">
        <f>'[2]as of Sept_all banks'!C250</f>
        <v>710486.69641999993</v>
      </c>
      <c r="D197" s="16">
        <f>'[2]as of Sept_all banks'!D250</f>
        <v>0</v>
      </c>
      <c r="E197" s="16">
        <f t="shared" si="116"/>
        <v>710486.69641999993</v>
      </c>
      <c r="F197" s="16">
        <f>'[2]as of Sept_all banks'!F250</f>
        <v>5829.8577100000002</v>
      </c>
      <c r="G197" s="16">
        <f t="shared" si="117"/>
        <v>716316.55412999995</v>
      </c>
      <c r="H197" s="16">
        <f t="shared" si="118"/>
        <v>3793.6368699999293</v>
      </c>
      <c r="I197" s="16">
        <f t="shared" si="119"/>
        <v>9623.4945799999405</v>
      </c>
      <c r="J197" s="11">
        <f t="shared" si="89"/>
        <v>99.473186615407869</v>
      </c>
    </row>
    <row r="198" spans="1:10" s="64" customFormat="1" ht="11.25" customHeight="1" x14ac:dyDescent="0.2">
      <c r="A198" s="66" t="s">
        <v>154</v>
      </c>
      <c r="B198" s="16">
        <f>'[2]as of Sept_all banks'!B251</f>
        <v>13010122.256999999</v>
      </c>
      <c r="C198" s="16">
        <f>'[2]as of Sept_all banks'!C251</f>
        <v>12996548.459000003</v>
      </c>
      <c r="D198" s="16">
        <f>'[2]as of Sept_all banks'!D251</f>
        <v>0</v>
      </c>
      <c r="E198" s="16">
        <f t="shared" si="116"/>
        <v>12996548.459000003</v>
      </c>
      <c r="F198" s="16">
        <f>'[2]as of Sept_all banks'!F251</f>
        <v>13542.646579999999</v>
      </c>
      <c r="G198" s="16">
        <f t="shared" si="117"/>
        <v>13010091.105580002</v>
      </c>
      <c r="H198" s="16">
        <f t="shared" si="118"/>
        <v>31.151419997215271</v>
      </c>
      <c r="I198" s="16">
        <f t="shared" si="119"/>
        <v>13573.797999996692</v>
      </c>
      <c r="J198" s="11">
        <f t="shared" si="89"/>
        <v>99.999760560128621</v>
      </c>
    </row>
    <row r="199" spans="1:10" s="64" customFormat="1" ht="11.25" customHeight="1" x14ac:dyDescent="0.2">
      <c r="A199" s="66" t="s">
        <v>155</v>
      </c>
      <c r="B199" s="16">
        <f>'[2]as of Sept_all banks'!B252</f>
        <v>26012.314999999999</v>
      </c>
      <c r="C199" s="16">
        <f>'[2]as of Sept_all banks'!C252</f>
        <v>25040.605589999999</v>
      </c>
      <c r="D199" s="16">
        <f>'[2]as of Sept_all banks'!D252</f>
        <v>0</v>
      </c>
      <c r="E199" s="16">
        <f t="shared" si="116"/>
        <v>25040.605589999999</v>
      </c>
      <c r="F199" s="16">
        <f>'[2]as of Sept_all banks'!F252</f>
        <v>898.46400000000006</v>
      </c>
      <c r="G199" s="16">
        <f t="shared" si="117"/>
        <v>25939.069589999999</v>
      </c>
      <c r="H199" s="16">
        <f t="shared" si="118"/>
        <v>73.245409999999538</v>
      </c>
      <c r="I199" s="16">
        <f t="shared" si="119"/>
        <v>971.70940999999948</v>
      </c>
      <c r="J199" s="11">
        <f t="shared" si="89"/>
        <v>99.718420255944167</v>
      </c>
    </row>
    <row r="200" spans="1:10" s="64" customFormat="1" ht="11.25" customHeight="1" x14ac:dyDescent="0.2">
      <c r="A200" s="17"/>
      <c r="B200" s="13"/>
      <c r="C200" s="13"/>
      <c r="D200" s="13"/>
      <c r="E200" s="13"/>
      <c r="F200" s="13"/>
      <c r="G200" s="13"/>
      <c r="H200" s="13"/>
      <c r="I200" s="13"/>
      <c r="J200" s="11" t="str">
        <f t="shared" si="89"/>
        <v/>
      </c>
    </row>
    <row r="201" spans="1:10" s="64" customFormat="1" ht="11.25" customHeight="1" x14ac:dyDescent="0.2">
      <c r="A201" s="9" t="s">
        <v>156</v>
      </c>
      <c r="B201" s="26">
        <f>SUM(B202:B208)</f>
        <v>9072280.1699999981</v>
      </c>
      <c r="C201" s="26">
        <f>SUM(C202:C208)</f>
        <v>7927813.6910299994</v>
      </c>
      <c r="D201" s="26">
        <f>SUM(D202:D208)</f>
        <v>0</v>
      </c>
      <c r="E201" s="26">
        <f t="shared" ref="E201" si="120">SUM(E202:E208)</f>
        <v>7927813.6910299994</v>
      </c>
      <c r="F201" s="26">
        <f>SUM(F202:F208)</f>
        <v>664848.31763999979</v>
      </c>
      <c r="G201" s="26">
        <f t="shared" ref="G201:I201" si="121">SUM(G202:G208)</f>
        <v>8592662.0086700004</v>
      </c>
      <c r="H201" s="26">
        <f t="shared" si="121"/>
        <v>479618.161329997</v>
      </c>
      <c r="I201" s="26">
        <f t="shared" si="121"/>
        <v>1144466.4789699973</v>
      </c>
      <c r="J201" s="11">
        <f t="shared" si="89"/>
        <v>94.713366955795877</v>
      </c>
    </row>
    <row r="202" spans="1:10" s="64" customFormat="1" ht="11.25" customHeight="1" x14ac:dyDescent="0.2">
      <c r="A202" s="66" t="s">
        <v>119</v>
      </c>
      <c r="B202" s="16">
        <f>'[2]as of Sept_all banks'!B255</f>
        <v>1322252.2319999975</v>
      </c>
      <c r="C202" s="16">
        <f>'[2]as of Sept_all banks'!C255</f>
        <v>1148712.378520001</v>
      </c>
      <c r="D202" s="16">
        <f>'[2]as of Sept_all banks'!D255</f>
        <v>0</v>
      </c>
      <c r="E202" s="16">
        <f t="shared" ref="E202:E208" si="122">SUM(C202:D202)</f>
        <v>1148712.378520001</v>
      </c>
      <c r="F202" s="16">
        <f>'[2]as of Sept_all banks'!F255</f>
        <v>54015.020489999872</v>
      </c>
      <c r="G202" s="16">
        <f t="shared" ref="G202:G208" si="123">E202+F202</f>
        <v>1202727.3990100008</v>
      </c>
      <c r="H202" s="16">
        <f t="shared" ref="H202:H208" si="124">B202-G202</f>
        <v>119524.83298999676</v>
      </c>
      <c r="I202" s="16">
        <f t="shared" ref="I202:I208" si="125">B202-E202</f>
        <v>173539.85347999656</v>
      </c>
      <c r="J202" s="11">
        <f t="shared" ref="J202:J265" si="126">IFERROR(G202/B202*100,"")</f>
        <v>90.960511913131185</v>
      </c>
    </row>
    <row r="203" spans="1:10" s="64" customFormat="1" ht="11.25" customHeight="1" x14ac:dyDescent="0.2">
      <c r="A203" s="66" t="s">
        <v>157</v>
      </c>
      <c r="B203" s="16">
        <f>'[2]as of Sept_all banks'!B256</f>
        <v>25223</v>
      </c>
      <c r="C203" s="16">
        <f>'[2]as of Sept_all banks'!C256</f>
        <v>23291.763440000002</v>
      </c>
      <c r="D203" s="16">
        <f>'[2]as of Sept_all banks'!D256</f>
        <v>0</v>
      </c>
      <c r="E203" s="16">
        <f t="shared" si="122"/>
        <v>23291.763440000002</v>
      </c>
      <c r="F203" s="16">
        <f>'[2]as of Sept_all banks'!F256</f>
        <v>1563.2077099999999</v>
      </c>
      <c r="G203" s="16">
        <f t="shared" si="123"/>
        <v>24854.971150000001</v>
      </c>
      <c r="H203" s="16">
        <f t="shared" si="124"/>
        <v>368.02884999999878</v>
      </c>
      <c r="I203" s="16">
        <f t="shared" si="125"/>
        <v>1931.2365599999976</v>
      </c>
      <c r="J203" s="11">
        <f t="shared" si="126"/>
        <v>98.540899774015784</v>
      </c>
    </row>
    <row r="204" spans="1:10" s="64" customFormat="1" ht="11.25" customHeight="1" x14ac:dyDescent="0.2">
      <c r="A204" s="66" t="s">
        <v>158</v>
      </c>
      <c r="B204" s="16">
        <f>'[2]as of Sept_all banks'!B257</f>
        <v>154478.087</v>
      </c>
      <c r="C204" s="16">
        <f>'[2]as of Sept_all banks'!C257</f>
        <v>129774.03362999999</v>
      </c>
      <c r="D204" s="16">
        <f>'[2]as of Sept_all banks'!D257</f>
        <v>0</v>
      </c>
      <c r="E204" s="16">
        <f t="shared" si="122"/>
        <v>129774.03362999999</v>
      </c>
      <c r="F204" s="16">
        <f>'[2]as of Sept_all banks'!F257</f>
        <v>10552.78823</v>
      </c>
      <c r="G204" s="16">
        <f t="shared" si="123"/>
        <v>140326.82186</v>
      </c>
      <c r="H204" s="16">
        <f t="shared" si="124"/>
        <v>14151.265140000003</v>
      </c>
      <c r="I204" s="16">
        <f t="shared" si="125"/>
        <v>24704.053370000009</v>
      </c>
      <c r="J204" s="11">
        <f t="shared" si="126"/>
        <v>90.839305810409215</v>
      </c>
    </row>
    <row r="205" spans="1:10" s="64" customFormat="1" ht="11.25" customHeight="1" x14ac:dyDescent="0.2">
      <c r="A205" s="66" t="s">
        <v>222</v>
      </c>
      <c r="B205" s="16">
        <f>'[2]as of Sept_all banks'!B258</f>
        <v>54252.639999999992</v>
      </c>
      <c r="C205" s="16">
        <f>'[2]as of Sept_all banks'!C258</f>
        <v>53161.418469999997</v>
      </c>
      <c r="D205" s="16">
        <f>'[2]as of Sept_all banks'!D258</f>
        <v>0</v>
      </c>
      <c r="E205" s="16">
        <f t="shared" si="122"/>
        <v>53161.418469999997</v>
      </c>
      <c r="F205" s="16">
        <f>'[2]as of Sept_all banks'!F258</f>
        <v>480.44342</v>
      </c>
      <c r="G205" s="16">
        <f t="shared" si="123"/>
        <v>53641.86189</v>
      </c>
      <c r="H205" s="16">
        <f t="shared" si="124"/>
        <v>610.77810999999201</v>
      </c>
      <c r="I205" s="16">
        <f t="shared" si="125"/>
        <v>1091.2215299999953</v>
      </c>
      <c r="J205" s="11">
        <f t="shared" si="126"/>
        <v>98.874196518362993</v>
      </c>
    </row>
    <row r="206" spans="1:10" s="64" customFormat="1" ht="11.25" customHeight="1" x14ac:dyDescent="0.2">
      <c r="A206" s="66" t="s">
        <v>159</v>
      </c>
      <c r="B206" s="16">
        <f>'[2]as of Sept_all banks'!B259</f>
        <v>70121.127999999982</v>
      </c>
      <c r="C206" s="16">
        <f>'[2]as of Sept_all banks'!C259</f>
        <v>64067.603090000004</v>
      </c>
      <c r="D206" s="16">
        <f>'[2]as of Sept_all banks'!D259</f>
        <v>0</v>
      </c>
      <c r="E206" s="16">
        <f t="shared" si="122"/>
        <v>64067.603090000004</v>
      </c>
      <c r="F206" s="16">
        <f>'[2]as of Sept_all banks'!F259</f>
        <v>2792.3035800000002</v>
      </c>
      <c r="G206" s="16">
        <f t="shared" si="123"/>
        <v>66859.906670000011</v>
      </c>
      <c r="H206" s="16">
        <f t="shared" si="124"/>
        <v>3261.2213299999712</v>
      </c>
      <c r="I206" s="16">
        <f t="shared" si="125"/>
        <v>6053.5249099999783</v>
      </c>
      <c r="J206" s="11">
        <f t="shared" si="126"/>
        <v>95.349160198906134</v>
      </c>
    </row>
    <row r="207" spans="1:10" s="64" customFormat="1" ht="11.25" customHeight="1" x14ac:dyDescent="0.2">
      <c r="A207" s="66" t="s">
        <v>160</v>
      </c>
      <c r="B207" s="16">
        <f>'[2]as of Sept_all banks'!B260</f>
        <v>7060787.4649999999</v>
      </c>
      <c r="C207" s="16">
        <f>'[2]as of Sept_all banks'!C260</f>
        <v>6143905.6978899995</v>
      </c>
      <c r="D207" s="16">
        <f>'[2]as of Sept_all banks'!D260</f>
        <v>0</v>
      </c>
      <c r="E207" s="16">
        <f t="shared" si="122"/>
        <v>6143905.6978899995</v>
      </c>
      <c r="F207" s="16">
        <f>'[2]as of Sept_all banks'!F260</f>
        <v>585770.33484999998</v>
      </c>
      <c r="G207" s="16">
        <f t="shared" si="123"/>
        <v>6729676.0327399997</v>
      </c>
      <c r="H207" s="16">
        <f t="shared" si="124"/>
        <v>331111.43226000015</v>
      </c>
      <c r="I207" s="16">
        <f t="shared" si="125"/>
        <v>916881.76711000036</v>
      </c>
      <c r="J207" s="11">
        <f t="shared" si="126"/>
        <v>95.310559425541356</v>
      </c>
    </row>
    <row r="208" spans="1:10" s="64" customFormat="1" ht="11.25" customHeight="1" x14ac:dyDescent="0.2">
      <c r="A208" s="66" t="s">
        <v>295</v>
      </c>
      <c r="B208" s="16">
        <f>'[2]as of Sept_all banks'!B261</f>
        <v>385165.61800000002</v>
      </c>
      <c r="C208" s="16">
        <f>'[2]as of Sept_all banks'!C261</f>
        <v>364900.7959899999</v>
      </c>
      <c r="D208" s="16">
        <f>'[2]as of Sept_all banks'!D261</f>
        <v>0</v>
      </c>
      <c r="E208" s="16">
        <f t="shared" si="122"/>
        <v>364900.7959899999</v>
      </c>
      <c r="F208" s="16">
        <f>'[2]as of Sept_all banks'!F261</f>
        <v>9674.2193599999991</v>
      </c>
      <c r="G208" s="16">
        <f t="shared" si="123"/>
        <v>374575.01534999989</v>
      </c>
      <c r="H208" s="16">
        <f t="shared" si="124"/>
        <v>10590.602650000132</v>
      </c>
      <c r="I208" s="16">
        <f t="shared" si="125"/>
        <v>20264.82201000012</v>
      </c>
      <c r="J208" s="11">
        <f t="shared" si="126"/>
        <v>97.250376940446401</v>
      </c>
    </row>
    <row r="209" spans="1:10" s="64" customFormat="1" ht="11.25" customHeight="1" x14ac:dyDescent="0.2">
      <c r="A209" s="17"/>
      <c r="B209" s="13"/>
      <c r="C209" s="13"/>
      <c r="D209" s="13"/>
      <c r="E209" s="13"/>
      <c r="F209" s="13"/>
      <c r="G209" s="13"/>
      <c r="H209" s="13"/>
      <c r="I209" s="13"/>
      <c r="J209" s="11" t="str">
        <f t="shared" si="126"/>
        <v/>
      </c>
    </row>
    <row r="210" spans="1:10" s="64" customFormat="1" ht="11.25" customHeight="1" x14ac:dyDescent="0.2">
      <c r="A210" s="9" t="s">
        <v>330</v>
      </c>
      <c r="B210" s="28">
        <f t="shared" ref="B210" si="127">SUM(B211:B217)</f>
        <v>1280118.0440000002</v>
      </c>
      <c r="C210" s="28">
        <f t="shared" ref="C210:I210" si="128">SUM(C211:C217)</f>
        <v>1228972.4832000001</v>
      </c>
      <c r="D210" s="28">
        <f t="shared" si="128"/>
        <v>0</v>
      </c>
      <c r="E210" s="100">
        <f t="shared" si="128"/>
        <v>1228972.4832000001</v>
      </c>
      <c r="F210" s="28">
        <f t="shared" si="128"/>
        <v>22360.971160000001</v>
      </c>
      <c r="G210" s="100">
        <f t="shared" si="128"/>
        <v>1251333.4543600003</v>
      </c>
      <c r="H210" s="100">
        <f t="shared" si="128"/>
        <v>28784.589640000188</v>
      </c>
      <c r="I210" s="100">
        <f t="shared" si="128"/>
        <v>51145.560800000159</v>
      </c>
      <c r="J210" s="11">
        <f t="shared" si="126"/>
        <v>97.751411303440705</v>
      </c>
    </row>
    <row r="211" spans="1:10" s="64" customFormat="1" ht="11.25" customHeight="1" x14ac:dyDescent="0.2">
      <c r="A211" s="66" t="s">
        <v>331</v>
      </c>
      <c r="B211" s="16">
        <f>'[2]as of Sept_all banks'!B264</f>
        <v>434576.00000000041</v>
      </c>
      <c r="C211" s="16">
        <f>'[2]as of Sept_all banks'!C264</f>
        <v>410554.05551000015</v>
      </c>
      <c r="D211" s="16">
        <f>'[2]as of Sept_all banks'!D264</f>
        <v>0</v>
      </c>
      <c r="E211" s="16">
        <f t="shared" ref="E211:E217" si="129">SUM(C211:D211)</f>
        <v>410554.05551000015</v>
      </c>
      <c r="F211" s="16">
        <f>'[2]as of Sept_all banks'!F264</f>
        <v>1198.0988400000003</v>
      </c>
      <c r="G211" s="16">
        <f t="shared" ref="G211:G217" si="130">E211+F211</f>
        <v>411752.15435000014</v>
      </c>
      <c r="H211" s="16">
        <f t="shared" ref="H211:H217" si="131">B211-G211</f>
        <v>22823.845650000265</v>
      </c>
      <c r="I211" s="16">
        <f t="shared" ref="I211:I217" si="132">B211-E211</f>
        <v>24021.944490000256</v>
      </c>
      <c r="J211" s="11">
        <f t="shared" si="126"/>
        <v>94.748019759489651</v>
      </c>
    </row>
    <row r="212" spans="1:10" s="64" customFormat="1" ht="11.25" customHeight="1" x14ac:dyDescent="0.2">
      <c r="A212" s="66" t="s">
        <v>161</v>
      </c>
      <c r="B212" s="16">
        <f>'[2]as of Sept_all banks'!B265</f>
        <v>318710.99999999994</v>
      </c>
      <c r="C212" s="16">
        <f>'[2]as of Sept_all banks'!C265</f>
        <v>304558.47710000002</v>
      </c>
      <c r="D212" s="16">
        <f>'[2]as of Sept_all banks'!D265</f>
        <v>0</v>
      </c>
      <c r="E212" s="16">
        <f t="shared" si="129"/>
        <v>304558.47710000002</v>
      </c>
      <c r="F212" s="16">
        <f>'[2]as of Sept_all banks'!F265</f>
        <v>14152.254989999999</v>
      </c>
      <c r="G212" s="16">
        <f t="shared" si="130"/>
        <v>318710.73209</v>
      </c>
      <c r="H212" s="16">
        <f t="shared" si="131"/>
        <v>0.26790999993681908</v>
      </c>
      <c r="I212" s="16">
        <f t="shared" si="132"/>
        <v>14152.522899999924</v>
      </c>
      <c r="J212" s="11">
        <f t="shared" si="126"/>
        <v>99.999915939518885</v>
      </c>
    </row>
    <row r="213" spans="1:10" s="64" customFormat="1" ht="11.25" customHeight="1" x14ac:dyDescent="0.2">
      <c r="A213" s="66" t="s">
        <v>162</v>
      </c>
      <c r="B213" s="16">
        <f>'[2]as of Sept_all banks'!B266</f>
        <v>50467.249000000003</v>
      </c>
      <c r="C213" s="16">
        <f>'[2]as of Sept_all banks'!C266</f>
        <v>47572.023939999999</v>
      </c>
      <c r="D213" s="16">
        <f>'[2]as of Sept_all banks'!D266</f>
        <v>0</v>
      </c>
      <c r="E213" s="16">
        <f t="shared" si="129"/>
        <v>47572.023939999999</v>
      </c>
      <c r="F213" s="16">
        <f>'[2]as of Sept_all banks'!F266</f>
        <v>2059.3976000000002</v>
      </c>
      <c r="G213" s="16">
        <f t="shared" si="130"/>
        <v>49631.421539999996</v>
      </c>
      <c r="H213" s="16">
        <f t="shared" si="131"/>
        <v>835.8274600000077</v>
      </c>
      <c r="I213" s="16">
        <f t="shared" si="132"/>
        <v>2895.2250600000043</v>
      </c>
      <c r="J213" s="11">
        <f t="shared" si="126"/>
        <v>98.343822030006024</v>
      </c>
    </row>
    <row r="214" spans="1:10" s="64" customFormat="1" ht="11.25" customHeight="1" x14ac:dyDescent="0.2">
      <c r="A214" s="66" t="s">
        <v>163</v>
      </c>
      <c r="B214" s="16">
        <f>'[2]as of Sept_all banks'!B267</f>
        <v>0</v>
      </c>
      <c r="C214" s="16">
        <f>'[2]as of Sept_all banks'!C267</f>
        <v>0</v>
      </c>
      <c r="D214" s="16">
        <f>'[2]as of Sept_all banks'!D267</f>
        <v>0</v>
      </c>
      <c r="E214" s="16">
        <f t="shared" si="129"/>
        <v>0</v>
      </c>
      <c r="F214" s="16">
        <f>'[2]as of Sept_all banks'!F267</f>
        <v>0</v>
      </c>
      <c r="G214" s="16">
        <f t="shared" si="130"/>
        <v>0</v>
      </c>
      <c r="H214" s="16">
        <f t="shared" si="131"/>
        <v>0</v>
      </c>
      <c r="I214" s="16">
        <f t="shared" si="132"/>
        <v>0</v>
      </c>
      <c r="J214" s="11" t="str">
        <f t="shared" si="126"/>
        <v/>
      </c>
    </row>
    <row r="215" spans="1:10" s="64" customFormat="1" ht="11.25" customHeight="1" x14ac:dyDescent="0.2">
      <c r="A215" s="66" t="s">
        <v>164</v>
      </c>
      <c r="B215" s="16">
        <f>'[2]as of Sept_all banks'!B268</f>
        <v>93153.482000000004</v>
      </c>
      <c r="C215" s="16">
        <f>'[2]as of Sept_all banks'!C268</f>
        <v>91042.928650000002</v>
      </c>
      <c r="D215" s="16">
        <f>'[2]as of Sept_all banks'!D268</f>
        <v>0</v>
      </c>
      <c r="E215" s="16">
        <f t="shared" si="129"/>
        <v>91042.928650000002</v>
      </c>
      <c r="F215" s="16">
        <f>'[2]as of Sept_all banks'!F268</f>
        <v>2078.6460999999999</v>
      </c>
      <c r="G215" s="16">
        <f t="shared" si="130"/>
        <v>93121.57475</v>
      </c>
      <c r="H215" s="16">
        <f t="shared" si="131"/>
        <v>31.907250000003842</v>
      </c>
      <c r="I215" s="16">
        <f t="shared" si="132"/>
        <v>2110.553350000002</v>
      </c>
      <c r="J215" s="11">
        <f t="shared" si="126"/>
        <v>99.965747657183655</v>
      </c>
    </row>
    <row r="216" spans="1:10" s="64" customFormat="1" ht="11.25" customHeight="1" x14ac:dyDescent="0.2">
      <c r="A216" s="66" t="s">
        <v>165</v>
      </c>
      <c r="B216" s="16">
        <f>'[2]as of Sept_all banks'!B269</f>
        <v>250977.891</v>
      </c>
      <c r="C216" s="16">
        <f>'[2]as of Sept_all banks'!C269</f>
        <v>248751.75294999999</v>
      </c>
      <c r="D216" s="16">
        <f>'[2]as of Sept_all banks'!D269</f>
        <v>0</v>
      </c>
      <c r="E216" s="16">
        <f t="shared" si="129"/>
        <v>248751.75294999999</v>
      </c>
      <c r="F216" s="16">
        <f>'[2]as of Sept_all banks'!F269</f>
        <v>2223.0572900000002</v>
      </c>
      <c r="G216" s="16">
        <f t="shared" si="130"/>
        <v>250974.81023999999</v>
      </c>
      <c r="H216" s="16">
        <f t="shared" si="131"/>
        <v>3.0807600000116508</v>
      </c>
      <c r="I216" s="16">
        <f t="shared" si="132"/>
        <v>2226.1380500000087</v>
      </c>
      <c r="J216" s="11">
        <f t="shared" si="126"/>
        <v>99.998772497454752</v>
      </c>
    </row>
    <row r="217" spans="1:10" s="64" customFormat="1" ht="11.25" customHeight="1" x14ac:dyDescent="0.2">
      <c r="A217" s="66" t="s">
        <v>166</v>
      </c>
      <c r="B217" s="16">
        <f>'[2]as of Sept_all banks'!B270</f>
        <v>132232.42199999996</v>
      </c>
      <c r="C217" s="16">
        <f>'[2]as of Sept_all banks'!C270</f>
        <v>126493.24505</v>
      </c>
      <c r="D217" s="16">
        <f>'[2]as of Sept_all banks'!D270</f>
        <v>0</v>
      </c>
      <c r="E217" s="16">
        <f t="shared" si="129"/>
        <v>126493.24505</v>
      </c>
      <c r="F217" s="16">
        <f>'[2]as of Sept_all banks'!F270</f>
        <v>649.51634000000001</v>
      </c>
      <c r="G217" s="16">
        <f t="shared" si="130"/>
        <v>127142.76139</v>
      </c>
      <c r="H217" s="16">
        <f t="shared" si="131"/>
        <v>5089.6606099999626</v>
      </c>
      <c r="I217" s="16">
        <f t="shared" si="132"/>
        <v>5739.1769499999646</v>
      </c>
      <c r="J217" s="11">
        <f t="shared" si="126"/>
        <v>96.150973767991673</v>
      </c>
    </row>
    <row r="218" spans="1:10" s="64" customFormat="1" ht="11.25" customHeight="1" x14ac:dyDescent="0.2">
      <c r="A218" s="17"/>
      <c r="B218" s="16"/>
      <c r="C218" s="16"/>
      <c r="D218" s="16"/>
      <c r="E218" s="12"/>
      <c r="F218" s="16"/>
      <c r="G218" s="12"/>
      <c r="H218" s="12"/>
      <c r="I218" s="12"/>
      <c r="J218" s="11" t="str">
        <f t="shared" si="126"/>
        <v/>
      </c>
    </row>
    <row r="219" spans="1:10" s="64" customFormat="1" ht="11.25" customHeight="1" x14ac:dyDescent="0.2">
      <c r="A219" s="9" t="s">
        <v>167</v>
      </c>
      <c r="B219" s="26">
        <f t="shared" ref="B219:I219" si="133">SUM(B220:B232)+SUM(B237:B249)</f>
        <v>41842581.55430001</v>
      </c>
      <c r="C219" s="26">
        <f t="shared" si="133"/>
        <v>35817507.706289992</v>
      </c>
      <c r="D219" s="26">
        <f t="shared" si="133"/>
        <v>44789.936259999995</v>
      </c>
      <c r="E219" s="26">
        <f t="shared" si="133"/>
        <v>35862297.642549992</v>
      </c>
      <c r="F219" s="26">
        <f t="shared" si="133"/>
        <v>4496096.3498200011</v>
      </c>
      <c r="G219" s="26">
        <f t="shared" si="133"/>
        <v>40358393.992369987</v>
      </c>
      <c r="H219" s="26">
        <f t="shared" si="133"/>
        <v>1484187.5619300231</v>
      </c>
      <c r="I219" s="26">
        <f t="shared" si="133"/>
        <v>5980283.9117500242</v>
      </c>
      <c r="J219" s="11">
        <f t="shared" si="126"/>
        <v>96.452925448674904</v>
      </c>
    </row>
    <row r="220" spans="1:10" s="64" customFormat="1" ht="11.25" customHeight="1" x14ac:dyDescent="0.2">
      <c r="A220" s="66" t="s">
        <v>168</v>
      </c>
      <c r="B220" s="16">
        <f>'[2]as of Sept_all banks'!B273</f>
        <v>146563.38030000002</v>
      </c>
      <c r="C220" s="16">
        <f>'[2]as of Sept_all banks'!C273</f>
        <v>76915.425870000006</v>
      </c>
      <c r="D220" s="16">
        <f>'[2]as of Sept_all banks'!D273</f>
        <v>0</v>
      </c>
      <c r="E220" s="16">
        <f t="shared" ref="E220:E231" si="134">SUM(C220:D220)</f>
        <v>76915.425870000006</v>
      </c>
      <c r="F220" s="16">
        <f>'[2]as of Sept_all banks'!F273</f>
        <v>0</v>
      </c>
      <c r="G220" s="16">
        <f t="shared" ref="G220:G231" si="135">E220+F220</f>
        <v>76915.425870000006</v>
      </c>
      <c r="H220" s="16">
        <f t="shared" ref="H220:H231" si="136">B220-G220</f>
        <v>69647.954430000013</v>
      </c>
      <c r="I220" s="16">
        <f t="shared" ref="I220:I231" si="137">B220-E220</f>
        <v>69647.954430000013</v>
      </c>
      <c r="J220" s="11">
        <f t="shared" si="126"/>
        <v>52.479293062538623</v>
      </c>
    </row>
    <row r="221" spans="1:10" s="64" customFormat="1" ht="11.25" customHeight="1" x14ac:dyDescent="0.2">
      <c r="A221" s="66" t="s">
        <v>169</v>
      </c>
      <c r="B221" s="16">
        <f>'[2]as of Sept_all banks'!B274</f>
        <v>105156.234</v>
      </c>
      <c r="C221" s="16">
        <f>'[2]as of Sept_all banks'!C274</f>
        <v>95721.706609999994</v>
      </c>
      <c r="D221" s="16">
        <f>'[2]as of Sept_all banks'!D274</f>
        <v>0</v>
      </c>
      <c r="E221" s="16">
        <f t="shared" si="134"/>
        <v>95721.706609999994</v>
      </c>
      <c r="F221" s="16">
        <f>'[2]as of Sept_all banks'!F274</f>
        <v>1563.8998899999999</v>
      </c>
      <c r="G221" s="16">
        <f t="shared" si="135"/>
        <v>97285.606499999994</v>
      </c>
      <c r="H221" s="16">
        <f t="shared" si="136"/>
        <v>7870.6275000000023</v>
      </c>
      <c r="I221" s="16">
        <f t="shared" si="137"/>
        <v>9434.5273900000029</v>
      </c>
      <c r="J221" s="11">
        <f t="shared" si="126"/>
        <v>92.51530108999529</v>
      </c>
    </row>
    <row r="222" spans="1:10" s="64" customFormat="1" ht="11.25" customHeight="1" x14ac:dyDescent="0.2">
      <c r="A222" s="66" t="s">
        <v>170</v>
      </c>
      <c r="B222" s="16">
        <f>'[2]as of Sept_all banks'!B275</f>
        <v>101214.82499999998</v>
      </c>
      <c r="C222" s="16">
        <f>'[2]as of Sept_all banks'!C275</f>
        <v>95043.703569999998</v>
      </c>
      <c r="D222" s="16">
        <f>'[2]as of Sept_all banks'!D275</f>
        <v>0</v>
      </c>
      <c r="E222" s="16">
        <f t="shared" si="134"/>
        <v>95043.703569999998</v>
      </c>
      <c r="F222" s="16">
        <f>'[2]as of Sept_all banks'!F275</f>
        <v>3853.9382500000002</v>
      </c>
      <c r="G222" s="16">
        <f t="shared" si="135"/>
        <v>98897.641820000004</v>
      </c>
      <c r="H222" s="16">
        <f t="shared" si="136"/>
        <v>2317.1831799999782</v>
      </c>
      <c r="I222" s="16">
        <f t="shared" si="137"/>
        <v>6171.1214299999847</v>
      </c>
      <c r="J222" s="11">
        <f t="shared" si="126"/>
        <v>97.71062867519656</v>
      </c>
    </row>
    <row r="223" spans="1:10" s="64" customFormat="1" ht="11.25" customHeight="1" x14ac:dyDescent="0.2">
      <c r="A223" s="66" t="s">
        <v>171</v>
      </c>
      <c r="B223" s="16">
        <f>'[2]as of Sept_all banks'!B276</f>
        <v>31033923.805000015</v>
      </c>
      <c r="C223" s="16">
        <f>'[2]as of Sept_all banks'!C276</f>
        <v>26290368.46061999</v>
      </c>
      <c r="D223" s="16">
        <f>'[2]as of Sept_all banks'!D276</f>
        <v>0</v>
      </c>
      <c r="E223" s="16">
        <f t="shared" si="134"/>
        <v>26290368.46061999</v>
      </c>
      <c r="F223" s="16">
        <f>'[2]as of Sept_all banks'!F276</f>
        <v>3972020.0798100005</v>
      </c>
      <c r="G223" s="16">
        <f t="shared" si="135"/>
        <v>30262388.540429991</v>
      </c>
      <c r="H223" s="16">
        <f t="shared" si="136"/>
        <v>771535.26457002386</v>
      </c>
      <c r="I223" s="16">
        <f t="shared" si="137"/>
        <v>4743555.3443800248</v>
      </c>
      <c r="J223" s="11">
        <f t="shared" si="126"/>
        <v>97.51389714875269</v>
      </c>
    </row>
    <row r="224" spans="1:10" s="64" customFormat="1" ht="11.25" customHeight="1" x14ac:dyDescent="0.2">
      <c r="A224" s="66" t="s">
        <v>172</v>
      </c>
      <c r="B224" s="16">
        <f>'[2]as of Sept_all banks'!B277</f>
        <v>56272.947999999997</v>
      </c>
      <c r="C224" s="16">
        <f>'[2]as of Sept_all banks'!C277</f>
        <v>50360.682540000002</v>
      </c>
      <c r="D224" s="16">
        <f>'[2]as of Sept_all banks'!D277</f>
        <v>0</v>
      </c>
      <c r="E224" s="16">
        <f t="shared" si="134"/>
        <v>50360.682540000002</v>
      </c>
      <c r="F224" s="16">
        <f>'[2]as of Sept_all banks'!F277</f>
        <v>1242.31999</v>
      </c>
      <c r="G224" s="16">
        <f t="shared" si="135"/>
        <v>51603.002529999998</v>
      </c>
      <c r="H224" s="16">
        <f t="shared" si="136"/>
        <v>4669.9454699999987</v>
      </c>
      <c r="I224" s="16">
        <f t="shared" si="137"/>
        <v>5912.2654599999951</v>
      </c>
      <c r="J224" s="11">
        <f t="shared" si="126"/>
        <v>91.701260310726923</v>
      </c>
    </row>
    <row r="225" spans="1:10" s="64" customFormat="1" ht="11.25" customHeight="1" x14ac:dyDescent="0.2">
      <c r="A225" s="66" t="s">
        <v>173</v>
      </c>
      <c r="B225" s="16">
        <f>'[2]as of Sept_all banks'!B278</f>
        <v>208337.845</v>
      </c>
      <c r="C225" s="16">
        <f>'[2]as of Sept_all banks'!C278</f>
        <v>170280.28438999999</v>
      </c>
      <c r="D225" s="16">
        <f>'[2]as of Sept_all banks'!D278</f>
        <v>0</v>
      </c>
      <c r="E225" s="16">
        <f t="shared" si="134"/>
        <v>170280.28438999999</v>
      </c>
      <c r="F225" s="16">
        <f>'[2]as of Sept_all banks'!F278</f>
        <v>474.36986999999999</v>
      </c>
      <c r="G225" s="16">
        <f t="shared" si="135"/>
        <v>170754.65425999998</v>
      </c>
      <c r="H225" s="16">
        <f t="shared" si="136"/>
        <v>37583.19074000002</v>
      </c>
      <c r="I225" s="16">
        <f t="shared" si="137"/>
        <v>38057.560610000015</v>
      </c>
      <c r="J225" s="11">
        <f t="shared" si="126"/>
        <v>81.960459109097528</v>
      </c>
    </row>
    <row r="226" spans="1:10" s="64" customFormat="1" ht="11.25" customHeight="1" x14ac:dyDescent="0.2">
      <c r="A226" s="66" t="s">
        <v>174</v>
      </c>
      <c r="B226" s="16">
        <f>'[2]as of Sept_all banks'!B279</f>
        <v>643250.67599999998</v>
      </c>
      <c r="C226" s="16">
        <f>'[2]as of Sept_all banks'!C279</f>
        <v>558033.74470000004</v>
      </c>
      <c r="D226" s="16">
        <f>'[2]as of Sept_all banks'!D279</f>
        <v>0</v>
      </c>
      <c r="E226" s="16">
        <f t="shared" si="134"/>
        <v>558033.74470000004</v>
      </c>
      <c r="F226" s="16">
        <f>'[2]as of Sept_all banks'!F279</f>
        <v>34241.462140000003</v>
      </c>
      <c r="G226" s="16">
        <f t="shared" si="135"/>
        <v>592275.20684</v>
      </c>
      <c r="H226" s="16">
        <f t="shared" si="136"/>
        <v>50975.469159999979</v>
      </c>
      <c r="I226" s="16">
        <f t="shared" si="137"/>
        <v>85216.931299999938</v>
      </c>
      <c r="J226" s="11">
        <f t="shared" si="126"/>
        <v>92.07533375992908</v>
      </c>
    </row>
    <row r="227" spans="1:10" s="64" customFormat="1" ht="11.25" customHeight="1" x14ac:dyDescent="0.2">
      <c r="A227" s="66" t="s">
        <v>175</v>
      </c>
      <c r="B227" s="16">
        <f>'[2]as of Sept_all banks'!B280</f>
        <v>253548.77</v>
      </c>
      <c r="C227" s="16">
        <f>'[2]as of Sept_all banks'!C280</f>
        <v>145104.24223</v>
      </c>
      <c r="D227" s="16">
        <f>'[2]as of Sept_all banks'!D280</f>
        <v>0</v>
      </c>
      <c r="E227" s="16">
        <f t="shared" si="134"/>
        <v>145104.24223</v>
      </c>
      <c r="F227" s="16">
        <f>'[2]as of Sept_all banks'!F280</f>
        <v>17352.77621</v>
      </c>
      <c r="G227" s="16">
        <f t="shared" si="135"/>
        <v>162457.01844000001</v>
      </c>
      <c r="H227" s="16">
        <f t="shared" si="136"/>
        <v>91091.751559999975</v>
      </c>
      <c r="I227" s="16">
        <f t="shared" si="137"/>
        <v>108444.52776999999</v>
      </c>
      <c r="J227" s="11">
        <f t="shared" si="126"/>
        <v>64.073282011977426</v>
      </c>
    </row>
    <row r="228" spans="1:10" s="64" customFormat="1" ht="11.25" customHeight="1" x14ac:dyDescent="0.2">
      <c r="A228" s="66" t="s">
        <v>176</v>
      </c>
      <c r="B228" s="16">
        <f>'[2]as of Sept_all banks'!B281</f>
        <v>100253</v>
      </c>
      <c r="C228" s="16">
        <f>'[2]as of Sept_all banks'!C281</f>
        <v>97527.069629999998</v>
      </c>
      <c r="D228" s="16">
        <f>'[2]as of Sept_all banks'!D281</f>
        <v>0</v>
      </c>
      <c r="E228" s="16">
        <f t="shared" si="134"/>
        <v>97527.069629999998</v>
      </c>
      <c r="F228" s="16">
        <f>'[2]as of Sept_all banks'!F281</f>
        <v>2221.5553500000001</v>
      </c>
      <c r="G228" s="16">
        <f t="shared" si="135"/>
        <v>99748.624979999993</v>
      </c>
      <c r="H228" s="16">
        <f t="shared" si="136"/>
        <v>504.37502000000677</v>
      </c>
      <c r="I228" s="16">
        <f t="shared" si="137"/>
        <v>2725.9303700000019</v>
      </c>
      <c r="J228" s="11">
        <f t="shared" si="126"/>
        <v>99.4968978284939</v>
      </c>
    </row>
    <row r="229" spans="1:10" s="64" customFormat="1" ht="11.25" customHeight="1" x14ac:dyDescent="0.2">
      <c r="A229" s="66" t="s">
        <v>177</v>
      </c>
      <c r="B229" s="16">
        <f>'[2]as of Sept_all banks'!B282</f>
        <v>141402.76400000002</v>
      </c>
      <c r="C229" s="16">
        <f>'[2]as of Sept_all banks'!C282</f>
        <v>109836.30109000001</v>
      </c>
      <c r="D229" s="16">
        <f>'[2]as of Sept_all banks'!D282</f>
        <v>0</v>
      </c>
      <c r="E229" s="16">
        <f t="shared" si="134"/>
        <v>109836.30109000001</v>
      </c>
      <c r="F229" s="16">
        <f>'[2]as of Sept_all banks'!F282</f>
        <v>2661.6620600000001</v>
      </c>
      <c r="G229" s="16">
        <f t="shared" si="135"/>
        <v>112497.96315000001</v>
      </c>
      <c r="H229" s="16">
        <f t="shared" si="136"/>
        <v>28904.800850000014</v>
      </c>
      <c r="I229" s="16">
        <f t="shared" si="137"/>
        <v>31566.462910000017</v>
      </c>
      <c r="J229" s="11">
        <f t="shared" si="126"/>
        <v>79.558531932232938</v>
      </c>
    </row>
    <row r="230" spans="1:10" s="64" customFormat="1" ht="11.25" customHeight="1" x14ac:dyDescent="0.2">
      <c r="A230" s="66" t="s">
        <v>178</v>
      </c>
      <c r="B230" s="16">
        <f>'[2]as of Sept_all banks'!B283</f>
        <v>131157</v>
      </c>
      <c r="C230" s="16">
        <f>'[2]as of Sept_all banks'!C283</f>
        <v>118100.85995999999</v>
      </c>
      <c r="D230" s="16">
        <f>'[2]as of Sept_all banks'!D283</f>
        <v>0</v>
      </c>
      <c r="E230" s="16">
        <f t="shared" si="134"/>
        <v>118100.85995999999</v>
      </c>
      <c r="F230" s="16">
        <f>'[2]as of Sept_all banks'!F283</f>
        <v>191.26563000000002</v>
      </c>
      <c r="G230" s="16">
        <f t="shared" si="135"/>
        <v>118292.12558999998</v>
      </c>
      <c r="H230" s="16">
        <f t="shared" si="136"/>
        <v>12864.874410000019</v>
      </c>
      <c r="I230" s="16">
        <f t="shared" si="137"/>
        <v>13056.140040000013</v>
      </c>
      <c r="J230" s="11">
        <f t="shared" si="126"/>
        <v>90.191240719138122</v>
      </c>
    </row>
    <row r="231" spans="1:10" s="64" customFormat="1" ht="11.25" customHeight="1" x14ac:dyDescent="0.2">
      <c r="A231" s="66" t="s">
        <v>179</v>
      </c>
      <c r="B231" s="16">
        <f>'[2]as of Sept_all banks'!B284</f>
        <v>91570.951000000001</v>
      </c>
      <c r="C231" s="16">
        <f>'[2]as of Sept_all banks'!C284</f>
        <v>22857.65753</v>
      </c>
      <c r="D231" s="16">
        <f>'[2]as of Sept_all banks'!D284</f>
        <v>44789.936259999995</v>
      </c>
      <c r="E231" s="16">
        <f t="shared" si="134"/>
        <v>67647.593789999999</v>
      </c>
      <c r="F231" s="16">
        <f>'[2]as of Sept_all banks'!F284</f>
        <v>2986.33844</v>
      </c>
      <c r="G231" s="16">
        <f t="shared" si="135"/>
        <v>70633.932230000006</v>
      </c>
      <c r="H231" s="16">
        <f t="shared" si="136"/>
        <v>20937.018769999995</v>
      </c>
      <c r="I231" s="16">
        <f t="shared" si="137"/>
        <v>23923.357210000002</v>
      </c>
      <c r="J231" s="11">
        <f t="shared" si="126"/>
        <v>77.135741693891561</v>
      </c>
    </row>
    <row r="232" spans="1:10" s="64" customFormat="1" ht="11.25" customHeight="1" x14ac:dyDescent="0.2">
      <c r="A232" s="66" t="s">
        <v>180</v>
      </c>
      <c r="B232" s="25">
        <f t="shared" ref="B232:I232" si="138">SUM(B233:B236)</f>
        <v>1093105.8640000001</v>
      </c>
      <c r="C232" s="25">
        <f t="shared" si="138"/>
        <v>993431.88508000004</v>
      </c>
      <c r="D232" s="25">
        <f t="shared" si="138"/>
        <v>0</v>
      </c>
      <c r="E232" s="25">
        <f t="shared" si="138"/>
        <v>993431.88508000004</v>
      </c>
      <c r="F232" s="25">
        <f t="shared" si="138"/>
        <v>23075.09072</v>
      </c>
      <c r="G232" s="25">
        <f t="shared" si="138"/>
        <v>1016506.9758</v>
      </c>
      <c r="H232" s="25">
        <f t="shared" si="138"/>
        <v>76598.888200000074</v>
      </c>
      <c r="I232" s="25">
        <f t="shared" si="138"/>
        <v>99673.978920000111</v>
      </c>
      <c r="J232" s="11">
        <f t="shared" si="126"/>
        <v>92.992546218743911</v>
      </c>
    </row>
    <row r="233" spans="1:10" s="64" customFormat="1" ht="11.25" customHeight="1" x14ac:dyDescent="0.2">
      <c r="A233" s="66" t="s">
        <v>220</v>
      </c>
      <c r="B233" s="16">
        <f>'[2]as of Sept_all banks'!B286</f>
        <v>532471.41400000011</v>
      </c>
      <c r="C233" s="16">
        <f>'[2]as of Sept_all banks'!C286</f>
        <v>498232.81591999996</v>
      </c>
      <c r="D233" s="16">
        <f>'[2]as of Sept_all banks'!D286</f>
        <v>0</v>
      </c>
      <c r="E233" s="16">
        <f t="shared" ref="E233:E251" si="139">SUM(C233:D233)</f>
        <v>498232.81591999996</v>
      </c>
      <c r="F233" s="16">
        <f>'[2]as of Sept_all banks'!F286</f>
        <v>18774.62066</v>
      </c>
      <c r="G233" s="16">
        <f t="shared" ref="G233:G249" si="140">E233+F233</f>
        <v>517007.43657999998</v>
      </c>
      <c r="H233" s="16">
        <f t="shared" ref="H233:H249" si="141">B233-G233</f>
        <v>15463.977420000127</v>
      </c>
      <c r="I233" s="16">
        <f t="shared" ref="I233:I249" si="142">B233-E233</f>
        <v>34238.598080000142</v>
      </c>
      <c r="J233" s="11">
        <f t="shared" si="126"/>
        <v>97.095810777177206</v>
      </c>
    </row>
    <row r="234" spans="1:10" s="64" customFormat="1" ht="11.25" customHeight="1" x14ac:dyDescent="0.2">
      <c r="A234" s="66" t="s">
        <v>332</v>
      </c>
      <c r="B234" s="16">
        <f>'[2]as of Sept_all banks'!B287</f>
        <v>215407.935</v>
      </c>
      <c r="C234" s="16">
        <f>'[2]as of Sept_all banks'!C287</f>
        <v>214605.3719</v>
      </c>
      <c r="D234" s="16">
        <f>'[2]as of Sept_all banks'!D287</f>
        <v>0</v>
      </c>
      <c r="E234" s="16">
        <f t="shared" si="139"/>
        <v>214605.3719</v>
      </c>
      <c r="F234" s="16">
        <f>'[2]as of Sept_all banks'!F287</f>
        <v>797.54035999999996</v>
      </c>
      <c r="G234" s="16">
        <f t="shared" si="140"/>
        <v>215402.91226000001</v>
      </c>
      <c r="H234" s="16">
        <f t="shared" si="141"/>
        <v>5.022739999985788</v>
      </c>
      <c r="I234" s="16">
        <f t="shared" si="142"/>
        <v>802.56309999999939</v>
      </c>
      <c r="J234" s="11">
        <f t="shared" si="126"/>
        <v>99.997668266027446</v>
      </c>
    </row>
    <row r="235" spans="1:10" s="64" customFormat="1" ht="11.25" customHeight="1" x14ac:dyDescent="0.2">
      <c r="A235" s="66" t="s">
        <v>181</v>
      </c>
      <c r="B235" s="16">
        <f>'[2]as of Sept_all banks'!B288</f>
        <v>176457.18799999997</v>
      </c>
      <c r="C235" s="16">
        <f>'[2]as of Sept_all banks'!C288</f>
        <v>168432.41309000002</v>
      </c>
      <c r="D235" s="16">
        <f>'[2]as of Sept_all banks'!D288</f>
        <v>0</v>
      </c>
      <c r="E235" s="16">
        <f t="shared" si="139"/>
        <v>168432.41309000002</v>
      </c>
      <c r="F235" s="16">
        <f>'[2]as of Sept_all banks'!F288</f>
        <v>2873.0602200000003</v>
      </c>
      <c r="G235" s="16">
        <f t="shared" si="140"/>
        <v>171305.47331000003</v>
      </c>
      <c r="H235" s="16">
        <f t="shared" si="141"/>
        <v>5151.7146899999352</v>
      </c>
      <c r="I235" s="16">
        <f t="shared" si="142"/>
        <v>8024.7749099999492</v>
      </c>
      <c r="J235" s="11">
        <f t="shared" si="126"/>
        <v>97.080473315714443</v>
      </c>
    </row>
    <row r="236" spans="1:10" s="64" customFormat="1" ht="11.25" customHeight="1" x14ac:dyDescent="0.2">
      <c r="A236" s="66" t="s">
        <v>333</v>
      </c>
      <c r="B236" s="16">
        <f>'[2]as of Sept_all banks'!B289</f>
        <v>168769.32700000002</v>
      </c>
      <c r="C236" s="16">
        <f>'[2]as of Sept_all banks'!C289</f>
        <v>112161.28417</v>
      </c>
      <c r="D236" s="16">
        <f>'[2]as of Sept_all banks'!D289</f>
        <v>0</v>
      </c>
      <c r="E236" s="16">
        <f t="shared" si="139"/>
        <v>112161.28417</v>
      </c>
      <c r="F236" s="16">
        <f>'[2]as of Sept_all banks'!F289</f>
        <v>629.86947999999995</v>
      </c>
      <c r="G236" s="16">
        <f t="shared" si="140"/>
        <v>112791.15364999999</v>
      </c>
      <c r="H236" s="16">
        <f t="shared" si="141"/>
        <v>55978.173350000026</v>
      </c>
      <c r="I236" s="16">
        <f t="shared" si="142"/>
        <v>56608.04283000002</v>
      </c>
      <c r="J236" s="11">
        <f t="shared" si="126"/>
        <v>66.831547921027138</v>
      </c>
    </row>
    <row r="237" spans="1:10" s="64" customFormat="1" ht="11.25" customHeight="1" x14ac:dyDescent="0.2">
      <c r="A237" s="66" t="s">
        <v>317</v>
      </c>
      <c r="B237" s="16">
        <f>'[2]as of Sept_all banks'!B290</f>
        <v>129738.67200000001</v>
      </c>
      <c r="C237" s="16">
        <f>'[2]as of Sept_all banks'!C290</f>
        <v>43327.646139999997</v>
      </c>
      <c r="D237" s="16">
        <f>'[2]as of Sept_all banks'!D290</f>
        <v>0</v>
      </c>
      <c r="E237" s="16">
        <f t="shared" si="139"/>
        <v>43327.646139999997</v>
      </c>
      <c r="F237" s="16">
        <f>'[2]as of Sept_all banks'!F290</f>
        <v>320.07479000000001</v>
      </c>
      <c r="G237" s="16">
        <f t="shared" si="140"/>
        <v>43647.720929999996</v>
      </c>
      <c r="H237" s="16">
        <f t="shared" si="141"/>
        <v>86090.95107000001</v>
      </c>
      <c r="I237" s="16">
        <f t="shared" si="142"/>
        <v>86411.025860000009</v>
      </c>
      <c r="J237" s="11">
        <f t="shared" si="126"/>
        <v>33.642799218724853</v>
      </c>
    </row>
    <row r="238" spans="1:10" s="64" customFormat="1" ht="11.25" customHeight="1" x14ac:dyDescent="0.2">
      <c r="A238" s="66" t="s">
        <v>183</v>
      </c>
      <c r="B238" s="16">
        <f>'[2]as of Sept_all banks'!B291</f>
        <v>1198471.798</v>
      </c>
      <c r="C238" s="16">
        <f>'[2]as of Sept_all banks'!C291</f>
        <v>1169977.0011</v>
      </c>
      <c r="D238" s="16">
        <f>'[2]as of Sept_all banks'!D291</f>
        <v>0</v>
      </c>
      <c r="E238" s="16">
        <f t="shared" si="139"/>
        <v>1169977.0011</v>
      </c>
      <c r="F238" s="16">
        <f>'[2]as of Sept_all banks'!F291</f>
        <v>28351.116969999999</v>
      </c>
      <c r="G238" s="16">
        <f t="shared" si="140"/>
        <v>1198328.1180700001</v>
      </c>
      <c r="H238" s="16">
        <f t="shared" si="141"/>
        <v>143.67992999986745</v>
      </c>
      <c r="I238" s="16">
        <f t="shared" si="142"/>
        <v>28494.796899999958</v>
      </c>
      <c r="J238" s="11">
        <f t="shared" si="126"/>
        <v>99.988011405004301</v>
      </c>
    </row>
    <row r="239" spans="1:10" s="64" customFormat="1" ht="11.25" customHeight="1" x14ac:dyDescent="0.2">
      <c r="A239" s="66" t="s">
        <v>184</v>
      </c>
      <c r="B239" s="16">
        <f>'[2]as of Sept_all banks'!B292</f>
        <v>330678.70699999999</v>
      </c>
      <c r="C239" s="16">
        <f>'[2]as of Sept_all banks'!C292</f>
        <v>323942.63938999997</v>
      </c>
      <c r="D239" s="16">
        <f>'[2]as of Sept_all banks'!D292</f>
        <v>0</v>
      </c>
      <c r="E239" s="16">
        <f t="shared" si="139"/>
        <v>323942.63938999997</v>
      </c>
      <c r="F239" s="16">
        <f>'[2]as of Sept_all banks'!F292</f>
        <v>756.45866000000001</v>
      </c>
      <c r="G239" s="16">
        <f t="shared" si="140"/>
        <v>324699.09804999997</v>
      </c>
      <c r="H239" s="16">
        <f t="shared" si="141"/>
        <v>5979.6089500000235</v>
      </c>
      <c r="I239" s="16">
        <f t="shared" si="142"/>
        <v>6736.0676100000273</v>
      </c>
      <c r="J239" s="11">
        <f t="shared" si="126"/>
        <v>98.19171636291658</v>
      </c>
    </row>
    <row r="240" spans="1:10" s="64" customFormat="1" ht="11.25" customHeight="1" x14ac:dyDescent="0.2">
      <c r="A240" s="66" t="s">
        <v>334</v>
      </c>
      <c r="B240" s="16">
        <f>'[2]as of Sept_all banks'!B293</f>
        <v>1427210</v>
      </c>
      <c r="C240" s="16">
        <f>'[2]as of Sept_all banks'!C293</f>
        <v>1378752.3996300001</v>
      </c>
      <c r="D240" s="16">
        <f>'[2]as of Sept_all banks'!D293</f>
        <v>0</v>
      </c>
      <c r="E240" s="16">
        <f t="shared" si="139"/>
        <v>1378752.3996300001</v>
      </c>
      <c r="F240" s="16">
        <f>'[2]as of Sept_all banks'!F293</f>
        <v>48064.879229999999</v>
      </c>
      <c r="G240" s="16">
        <f t="shared" si="140"/>
        <v>1426817.2788600002</v>
      </c>
      <c r="H240" s="16">
        <f t="shared" si="141"/>
        <v>392.72113999980502</v>
      </c>
      <c r="I240" s="16">
        <f t="shared" si="142"/>
        <v>48457.600369999884</v>
      </c>
      <c r="J240" s="11">
        <f t="shared" si="126"/>
        <v>99.972483296781846</v>
      </c>
    </row>
    <row r="241" spans="1:10" s="64" customFormat="1" ht="11.25" customHeight="1" x14ac:dyDescent="0.2">
      <c r="A241" s="66" t="s">
        <v>335</v>
      </c>
      <c r="B241" s="16">
        <f>'[2]as of Sept_all banks'!B294</f>
        <v>56796.011999999988</v>
      </c>
      <c r="C241" s="16">
        <f>'[2]as of Sept_all banks'!C294</f>
        <v>45744.522520000006</v>
      </c>
      <c r="D241" s="16">
        <f>'[2]as of Sept_all banks'!D294</f>
        <v>0</v>
      </c>
      <c r="E241" s="16">
        <f t="shared" si="139"/>
        <v>45744.522520000006</v>
      </c>
      <c r="F241" s="16">
        <f>'[2]as of Sept_all banks'!F294</f>
        <v>3288.74271</v>
      </c>
      <c r="G241" s="16">
        <f t="shared" si="140"/>
        <v>49033.265230000005</v>
      </c>
      <c r="H241" s="16">
        <f t="shared" si="141"/>
        <v>7762.7467699999834</v>
      </c>
      <c r="I241" s="16">
        <f t="shared" si="142"/>
        <v>11051.489479999982</v>
      </c>
      <c r="J241" s="11">
        <f t="shared" si="126"/>
        <v>86.332232675068838</v>
      </c>
    </row>
    <row r="242" spans="1:10" s="64" customFormat="1" ht="11.25" customHeight="1" x14ac:dyDescent="0.2">
      <c r="A242" s="80" t="s">
        <v>40</v>
      </c>
      <c r="B242" s="16">
        <f>'[2]as of Sept_all banks'!B295</f>
        <v>426335.94000000006</v>
      </c>
      <c r="C242" s="16">
        <f>'[2]as of Sept_all banks'!C295</f>
        <v>303070.53839999996</v>
      </c>
      <c r="D242" s="16">
        <f>'[2]as of Sept_all banks'!D295</f>
        <v>0</v>
      </c>
      <c r="E242" s="16">
        <f t="shared" si="139"/>
        <v>303070.53839999996</v>
      </c>
      <c r="F242" s="16">
        <f>'[2]as of Sept_all banks'!F295</f>
        <v>11539.00584</v>
      </c>
      <c r="G242" s="16">
        <f t="shared" si="140"/>
        <v>314609.54423999996</v>
      </c>
      <c r="H242" s="16">
        <f t="shared" si="141"/>
        <v>111726.3957600001</v>
      </c>
      <c r="I242" s="16">
        <f t="shared" si="142"/>
        <v>123265.4016000001</v>
      </c>
      <c r="J242" s="11">
        <f t="shared" si="126"/>
        <v>73.793812513202596</v>
      </c>
    </row>
    <row r="243" spans="1:10" s="64" customFormat="1" ht="11.25" customHeight="1" x14ac:dyDescent="0.2">
      <c r="A243" s="80" t="s">
        <v>185</v>
      </c>
      <c r="B243" s="16">
        <f>'[2]as of Sept_all banks'!B296</f>
        <v>2397858.5309999995</v>
      </c>
      <c r="C243" s="16">
        <f>'[2]as of Sept_all banks'!C296</f>
        <v>2305688.6712500001</v>
      </c>
      <c r="D243" s="16">
        <f>'[2]as of Sept_all banks'!D296</f>
        <v>0</v>
      </c>
      <c r="E243" s="16">
        <f t="shared" si="139"/>
        <v>2305688.6712500001</v>
      </c>
      <c r="F243" s="16">
        <f>'[2]as of Sept_all banks'!F296</f>
        <v>92164.376599999989</v>
      </c>
      <c r="G243" s="16">
        <f t="shared" si="140"/>
        <v>2397853.0478500002</v>
      </c>
      <c r="H243" s="16">
        <f t="shared" si="141"/>
        <v>5.4831499992869794</v>
      </c>
      <c r="I243" s="16">
        <f t="shared" si="142"/>
        <v>92169.859749999363</v>
      </c>
      <c r="J243" s="11">
        <f t="shared" si="126"/>
        <v>99.999771331380543</v>
      </c>
    </row>
    <row r="244" spans="1:10" s="64" customFormat="1" ht="11.25" customHeight="1" x14ac:dyDescent="0.2">
      <c r="A244" s="80" t="s">
        <v>186</v>
      </c>
      <c r="B244" s="16">
        <f>'[2]as of Sept_all banks'!B297</f>
        <v>152629</v>
      </c>
      <c r="C244" s="16">
        <f>'[2]as of Sept_all banks'!C297</f>
        <v>139121.5344</v>
      </c>
      <c r="D244" s="16">
        <f>'[2]as of Sept_all banks'!D297</f>
        <v>0</v>
      </c>
      <c r="E244" s="16">
        <f t="shared" si="139"/>
        <v>139121.5344</v>
      </c>
      <c r="F244" s="16">
        <f>'[2]as of Sept_all banks'!F297</f>
        <v>13031.481669999999</v>
      </c>
      <c r="G244" s="16">
        <f t="shared" si="140"/>
        <v>152153.01607000001</v>
      </c>
      <c r="H244" s="16">
        <f t="shared" si="141"/>
        <v>475.98392999998759</v>
      </c>
      <c r="I244" s="16">
        <f t="shared" si="142"/>
        <v>13507.465599999996</v>
      </c>
      <c r="J244" s="11">
        <f t="shared" si="126"/>
        <v>99.688143190350459</v>
      </c>
    </row>
    <row r="245" spans="1:10" s="64" customFormat="1" ht="11.25" customHeight="1" x14ac:dyDescent="0.2">
      <c r="A245" s="80" t="s">
        <v>296</v>
      </c>
      <c r="B245" s="16">
        <f>'[2]as of Sept_all banks'!B298</f>
        <v>190254</v>
      </c>
      <c r="C245" s="16">
        <f>'[2]as of Sept_all banks'!C298</f>
        <v>152483.14886000002</v>
      </c>
      <c r="D245" s="16">
        <f>'[2]as of Sept_all banks'!D298</f>
        <v>0</v>
      </c>
      <c r="E245" s="16">
        <f t="shared" si="139"/>
        <v>152483.14886000002</v>
      </c>
      <c r="F245" s="16">
        <f>'[2]as of Sept_all banks'!F298</f>
        <v>17139.16705</v>
      </c>
      <c r="G245" s="16">
        <f t="shared" si="140"/>
        <v>169622.31591</v>
      </c>
      <c r="H245" s="16">
        <f t="shared" si="141"/>
        <v>20631.684089999995</v>
      </c>
      <c r="I245" s="16">
        <f t="shared" si="142"/>
        <v>37770.851139999984</v>
      </c>
      <c r="J245" s="11">
        <f t="shared" si="126"/>
        <v>89.155715995458706</v>
      </c>
    </row>
    <row r="246" spans="1:10" s="64" customFormat="1" ht="11.25" customHeight="1" x14ac:dyDescent="0.2">
      <c r="A246" s="80" t="s">
        <v>187</v>
      </c>
      <c r="B246" s="16">
        <f>'[2]as of Sept_all banks'!B299</f>
        <v>650420.91299999994</v>
      </c>
      <c r="C246" s="16">
        <f>'[2]as of Sept_all banks'!C299</f>
        <v>450481.67511000001</v>
      </c>
      <c r="D246" s="16">
        <f>'[2]as of Sept_all banks'!D299</f>
        <v>0</v>
      </c>
      <c r="E246" s="16">
        <f t="shared" si="139"/>
        <v>450481.67511000001</v>
      </c>
      <c r="F246" s="16">
        <f>'[2]as of Sept_all banks'!F299</f>
        <v>146760.84200999999</v>
      </c>
      <c r="G246" s="16">
        <f t="shared" si="140"/>
        <v>597242.51711999997</v>
      </c>
      <c r="H246" s="16">
        <f t="shared" si="141"/>
        <v>53178.395879999967</v>
      </c>
      <c r="I246" s="16">
        <f t="shared" si="142"/>
        <v>199939.23788999993</v>
      </c>
      <c r="J246" s="11">
        <f t="shared" si="126"/>
        <v>91.824002762346609</v>
      </c>
    </row>
    <row r="247" spans="1:10" s="64" customFormat="1" ht="11.25" customHeight="1" x14ac:dyDescent="0.2">
      <c r="A247" s="80" t="s">
        <v>189</v>
      </c>
      <c r="B247" s="16">
        <f>'[2]as of Sept_all banks'!B300</f>
        <v>83373</v>
      </c>
      <c r="C247" s="16">
        <f>'[2]as of Sept_all banks'!C300</f>
        <v>58283.592149999997</v>
      </c>
      <c r="D247" s="16">
        <f>'[2]as of Sept_all banks'!D300</f>
        <v>0</v>
      </c>
      <c r="E247" s="16">
        <f t="shared" si="139"/>
        <v>58283.592149999997</v>
      </c>
      <c r="F247" s="16">
        <f>'[2]as of Sept_all banks'!F300</f>
        <v>3503.0748100000001</v>
      </c>
      <c r="G247" s="16">
        <f t="shared" si="140"/>
        <v>61786.666959999995</v>
      </c>
      <c r="H247" s="16">
        <f t="shared" si="141"/>
        <v>21586.333040000005</v>
      </c>
      <c r="I247" s="16">
        <f t="shared" si="142"/>
        <v>25089.407850000003</v>
      </c>
      <c r="J247" s="11">
        <f t="shared" si="126"/>
        <v>74.10872459909082</v>
      </c>
    </row>
    <row r="248" spans="1:10" s="64" customFormat="1" ht="11.25" customHeight="1" x14ac:dyDescent="0.2">
      <c r="A248" s="80" t="s">
        <v>190</v>
      </c>
      <c r="B248" s="16">
        <f>'[2]as of Sept_all banks'!B301</f>
        <v>511299.91899999999</v>
      </c>
      <c r="C248" s="16">
        <f>'[2]as of Sept_all banks'!C301</f>
        <v>455777.80586999998</v>
      </c>
      <c r="D248" s="16">
        <f>'[2]as of Sept_all banks'!D301</f>
        <v>0</v>
      </c>
      <c r="E248" s="16">
        <f t="shared" si="139"/>
        <v>455777.80586999998</v>
      </c>
      <c r="F248" s="16">
        <f>'[2]as of Sept_all banks'!F301</f>
        <v>55479.7143</v>
      </c>
      <c r="G248" s="16">
        <f t="shared" si="140"/>
        <v>511257.52016999997</v>
      </c>
      <c r="H248" s="16">
        <f t="shared" si="141"/>
        <v>42.398830000020098</v>
      </c>
      <c r="I248" s="16">
        <f t="shared" si="142"/>
        <v>55522.113130000012</v>
      </c>
      <c r="J248" s="11">
        <f t="shared" si="126"/>
        <v>99.991707639992796</v>
      </c>
    </row>
    <row r="249" spans="1:10" s="64" customFormat="1" ht="11.25" customHeight="1" x14ac:dyDescent="0.2">
      <c r="A249" s="66" t="s">
        <v>297</v>
      </c>
      <c r="B249" s="16">
        <f>'[2]as of Sept_all banks'!B302</f>
        <v>181757</v>
      </c>
      <c r="C249" s="16">
        <f>'[2]as of Sept_all banks'!C302</f>
        <v>167274.50765000001</v>
      </c>
      <c r="D249" s="16">
        <f>'[2]as of Sept_all banks'!D302</f>
        <v>0</v>
      </c>
      <c r="E249" s="16">
        <f t="shared" si="139"/>
        <v>167274.50765000001</v>
      </c>
      <c r="F249" s="16">
        <f>'[2]as of Sept_all banks'!F302</f>
        <v>13812.65682</v>
      </c>
      <c r="G249" s="16">
        <f t="shared" si="140"/>
        <v>181087.16447000002</v>
      </c>
      <c r="H249" s="16">
        <f t="shared" si="141"/>
        <v>669.8355299999821</v>
      </c>
      <c r="I249" s="16">
        <f t="shared" si="142"/>
        <v>14482.492349999986</v>
      </c>
      <c r="J249" s="11">
        <f t="shared" si="126"/>
        <v>99.631466446959422</v>
      </c>
    </row>
    <row r="250" spans="1:10" s="64" customFormat="1" ht="11.25" customHeight="1" x14ac:dyDescent="0.2">
      <c r="A250" s="17"/>
      <c r="B250" s="16"/>
      <c r="C250" s="16"/>
      <c r="D250" s="16"/>
      <c r="E250" s="12"/>
      <c r="F250" s="16"/>
      <c r="G250" s="12"/>
      <c r="H250" s="12"/>
      <c r="I250" s="12"/>
      <c r="J250" s="11" t="str">
        <f t="shared" si="126"/>
        <v/>
      </c>
    </row>
    <row r="251" spans="1:10" s="64" customFormat="1" ht="11.25" customHeight="1" x14ac:dyDescent="0.2">
      <c r="A251" s="9" t="s">
        <v>191</v>
      </c>
      <c r="B251" s="16">
        <f>'[2]as of Sept_all banks'!B305</f>
        <v>2869</v>
      </c>
      <c r="C251" s="16">
        <f>'[2]as of Sept_all banks'!C305</f>
        <v>2431.0734500000003</v>
      </c>
      <c r="D251" s="16">
        <f>'[2]as of Sept_all banks'!D305</f>
        <v>0</v>
      </c>
      <c r="E251" s="16">
        <f t="shared" si="139"/>
        <v>2431.0734500000003</v>
      </c>
      <c r="F251" s="16">
        <f>'[2]as of Sept_all banks'!F305</f>
        <v>5.3764399999999997</v>
      </c>
      <c r="G251" s="16">
        <f t="shared" ref="G251" si="143">E251+F251</f>
        <v>2436.4498900000003</v>
      </c>
      <c r="H251" s="16">
        <f t="shared" ref="H251" si="144">B251-G251</f>
        <v>432.55010999999968</v>
      </c>
      <c r="I251" s="16">
        <f t="shared" ref="I251" si="145">B251-E251</f>
        <v>437.92654999999968</v>
      </c>
      <c r="J251" s="11">
        <f t="shared" si="126"/>
        <v>84.923314395259681</v>
      </c>
    </row>
    <row r="252" spans="1:10" s="64" customFormat="1" ht="11.25" customHeight="1" x14ac:dyDescent="0.2">
      <c r="A252" s="17"/>
      <c r="B252" s="15"/>
      <c r="C252" s="15"/>
      <c r="D252" s="15"/>
      <c r="E252" s="13"/>
      <c r="F252" s="15"/>
      <c r="G252" s="13"/>
      <c r="H252" s="13"/>
      <c r="I252" s="13"/>
      <c r="J252" s="11" t="str">
        <f t="shared" si="126"/>
        <v/>
      </c>
    </row>
    <row r="253" spans="1:10" s="64" customFormat="1" ht="11.25" customHeight="1" x14ac:dyDescent="0.2">
      <c r="A253" s="9" t="s">
        <v>192</v>
      </c>
      <c r="B253" s="25">
        <f t="shared" ref="B253:I253" si="146">SUM(B254:B258)</f>
        <v>32854231.978000004</v>
      </c>
      <c r="C253" s="25">
        <f t="shared" si="146"/>
        <v>31118375.443609998</v>
      </c>
      <c r="D253" s="25">
        <f t="shared" si="146"/>
        <v>0</v>
      </c>
      <c r="E253" s="25">
        <f t="shared" si="146"/>
        <v>31118375.443609998</v>
      </c>
      <c r="F253" s="25">
        <f t="shared" si="146"/>
        <v>1729443.0484199999</v>
      </c>
      <c r="G253" s="25">
        <f t="shared" si="146"/>
        <v>32847818.492030002</v>
      </c>
      <c r="H253" s="25">
        <f t="shared" si="146"/>
        <v>6413.4859700009256</v>
      </c>
      <c r="I253" s="25">
        <f t="shared" si="146"/>
        <v>1735856.5343900013</v>
      </c>
      <c r="J253" s="11">
        <f t="shared" si="126"/>
        <v>99.980478965466929</v>
      </c>
    </row>
    <row r="254" spans="1:10" s="64" customFormat="1" ht="11.25" customHeight="1" x14ac:dyDescent="0.2">
      <c r="A254" s="80" t="s">
        <v>193</v>
      </c>
      <c r="B254" s="16">
        <f>'[2]as of Sept_all banks'!B308</f>
        <v>28908054.340000004</v>
      </c>
      <c r="C254" s="16">
        <f>'[2]as of Sept_all banks'!C308</f>
        <v>27639773.230130002</v>
      </c>
      <c r="D254" s="16">
        <f>'[2]as of Sept_all banks'!D308</f>
        <v>0</v>
      </c>
      <c r="E254" s="16">
        <f t="shared" ref="E254:E258" si="147">SUM(C254:D254)</f>
        <v>27639773.230130002</v>
      </c>
      <c r="F254" s="16">
        <f>'[2]as of Sept_all banks'!F308</f>
        <v>1265528.5250400002</v>
      </c>
      <c r="G254" s="16">
        <f t="shared" ref="G254:G258" si="148">E254+F254</f>
        <v>28905301.755170003</v>
      </c>
      <c r="H254" s="16">
        <f t="shared" ref="H254:H258" si="149">B254-G254</f>
        <v>2752.5848300009966</v>
      </c>
      <c r="I254" s="16">
        <f t="shared" ref="I254:I258" si="150">B254-E254</f>
        <v>1268281.1098700017</v>
      </c>
      <c r="J254" s="11">
        <f t="shared" si="126"/>
        <v>99.990478138730381</v>
      </c>
    </row>
    <row r="255" spans="1:10" s="64" customFormat="1" ht="11.25" customHeight="1" x14ac:dyDescent="0.2">
      <c r="A255" s="80" t="s">
        <v>194</v>
      </c>
      <c r="B255" s="16">
        <f>'[2]as of Sept_all banks'!B309</f>
        <v>115234.69700000001</v>
      </c>
      <c r="C255" s="16">
        <f>'[2]as of Sept_all banks'!C309</f>
        <v>97064.638720000003</v>
      </c>
      <c r="D255" s="16">
        <f>'[2]as of Sept_all banks'!D309</f>
        <v>0</v>
      </c>
      <c r="E255" s="16">
        <f t="shared" si="147"/>
        <v>97064.638720000003</v>
      </c>
      <c r="F255" s="16">
        <f>'[2]as of Sept_all banks'!F309</f>
        <v>16801.362149999997</v>
      </c>
      <c r="G255" s="16">
        <f t="shared" si="148"/>
        <v>113866.00087</v>
      </c>
      <c r="H255" s="16">
        <f t="shared" si="149"/>
        <v>1368.6961300000112</v>
      </c>
      <c r="I255" s="16">
        <f t="shared" si="150"/>
        <v>18170.058280000012</v>
      </c>
      <c r="J255" s="11">
        <f t="shared" si="126"/>
        <v>98.812253456960093</v>
      </c>
    </row>
    <row r="256" spans="1:10" s="64" customFormat="1" ht="11.25" customHeight="1" x14ac:dyDescent="0.2">
      <c r="A256" s="80" t="s">
        <v>195</v>
      </c>
      <c r="B256" s="16">
        <f>'[2]as of Sept_all banks'!B310</f>
        <v>1089167</v>
      </c>
      <c r="C256" s="16">
        <f>'[2]as of Sept_all banks'!C310</f>
        <v>1083655.7391700002</v>
      </c>
      <c r="D256" s="16">
        <f>'[2]as of Sept_all banks'!D310</f>
        <v>0</v>
      </c>
      <c r="E256" s="16">
        <f t="shared" si="147"/>
        <v>1083655.7391700002</v>
      </c>
      <c r="F256" s="16">
        <f>'[2]as of Sept_all banks'!F310</f>
        <v>3219.05582</v>
      </c>
      <c r="G256" s="16">
        <f t="shared" si="148"/>
        <v>1086874.7949900001</v>
      </c>
      <c r="H256" s="16">
        <f t="shared" si="149"/>
        <v>2292.2050099999178</v>
      </c>
      <c r="I256" s="16">
        <f t="shared" si="150"/>
        <v>5511.2608299998101</v>
      </c>
      <c r="J256" s="11">
        <f t="shared" si="126"/>
        <v>99.789545128524836</v>
      </c>
    </row>
    <row r="257" spans="1:15" s="64" customFormat="1" ht="11.25" customHeight="1" x14ac:dyDescent="0.2">
      <c r="A257" s="80" t="s">
        <v>196</v>
      </c>
      <c r="B257" s="16">
        <f>'[2]as of Sept_all banks'!B311</f>
        <v>2153388</v>
      </c>
      <c r="C257" s="16">
        <f>'[2]as of Sept_all banks'!C311</f>
        <v>1810810.7594300001</v>
      </c>
      <c r="D257" s="16">
        <f>'[2]as of Sept_all banks'!D311</f>
        <v>0</v>
      </c>
      <c r="E257" s="16">
        <f t="shared" si="147"/>
        <v>1810810.7594300001</v>
      </c>
      <c r="F257" s="16">
        <f>'[2]as of Sept_all banks'!F311</f>
        <v>342577.24056999997</v>
      </c>
      <c r="G257" s="16">
        <f t="shared" si="148"/>
        <v>2153388</v>
      </c>
      <c r="H257" s="16">
        <f t="shared" si="149"/>
        <v>0</v>
      </c>
      <c r="I257" s="16">
        <f t="shared" si="150"/>
        <v>342577.24056999991</v>
      </c>
      <c r="J257" s="11">
        <f t="shared" si="126"/>
        <v>100</v>
      </c>
    </row>
    <row r="258" spans="1:15" s="64" customFormat="1" ht="11.25" customHeight="1" x14ac:dyDescent="0.2">
      <c r="A258" s="80" t="s">
        <v>197</v>
      </c>
      <c r="B258" s="16">
        <f>'[2]as of Sept_all banks'!B312</f>
        <v>588387.94099999999</v>
      </c>
      <c r="C258" s="16">
        <f>'[2]as of Sept_all banks'!C312</f>
        <v>487071.07616000006</v>
      </c>
      <c r="D258" s="16">
        <f>'[2]as of Sept_all banks'!D312</f>
        <v>0</v>
      </c>
      <c r="E258" s="16">
        <f t="shared" si="147"/>
        <v>487071.07616000006</v>
      </c>
      <c r="F258" s="16">
        <f>'[2]as of Sept_all banks'!F312</f>
        <v>101316.86484000001</v>
      </c>
      <c r="G258" s="16">
        <f t="shared" si="148"/>
        <v>588387.94100000011</v>
      </c>
      <c r="H258" s="16">
        <f t="shared" si="149"/>
        <v>0</v>
      </c>
      <c r="I258" s="16">
        <f t="shared" si="150"/>
        <v>101316.86483999994</v>
      </c>
      <c r="J258" s="11">
        <f t="shared" si="126"/>
        <v>100.00000000000003</v>
      </c>
    </row>
    <row r="259" spans="1:15" s="64" customFormat="1" ht="11.25" customHeight="1" x14ac:dyDescent="0.2">
      <c r="A259" s="17"/>
      <c r="B259" s="16"/>
      <c r="C259" s="16"/>
      <c r="D259" s="16"/>
      <c r="E259" s="12"/>
      <c r="F259" s="16"/>
      <c r="G259" s="12"/>
      <c r="H259" s="12"/>
      <c r="I259" s="12"/>
      <c r="J259" s="11" t="str">
        <f t="shared" si="126"/>
        <v/>
      </c>
    </row>
    <row r="260" spans="1:15" s="64" customFormat="1" ht="11.25" customHeight="1" x14ac:dyDescent="0.2">
      <c r="A260" s="9" t="s">
        <v>198</v>
      </c>
      <c r="B260" s="14">
        <f t="shared" ref="B260:I260" si="151">+B261+B262</f>
        <v>1406357.1870000002</v>
      </c>
      <c r="C260" s="14">
        <f t="shared" si="151"/>
        <v>1397978.7452399998</v>
      </c>
      <c r="D260" s="14">
        <f t="shared" si="151"/>
        <v>0</v>
      </c>
      <c r="E260" s="25">
        <f t="shared" si="151"/>
        <v>1397978.7452399998</v>
      </c>
      <c r="F260" s="14">
        <f t="shared" si="151"/>
        <v>4758.1735599999993</v>
      </c>
      <c r="G260" s="25">
        <f t="shared" si="151"/>
        <v>1402736.9187999996</v>
      </c>
      <c r="H260" s="25">
        <f t="shared" si="151"/>
        <v>3620.2682000005007</v>
      </c>
      <c r="I260" s="25">
        <f t="shared" si="151"/>
        <v>8378.4417600004308</v>
      </c>
      <c r="J260" s="11">
        <f t="shared" si="126"/>
        <v>99.742578326938187</v>
      </c>
    </row>
    <row r="261" spans="1:15" s="64" customFormat="1" ht="11.25" customHeight="1" x14ac:dyDescent="0.2">
      <c r="A261" s="80" t="s">
        <v>199</v>
      </c>
      <c r="B261" s="16">
        <f>'[2]as of Sept_all banks'!B315</f>
        <v>1358543.2430000002</v>
      </c>
      <c r="C261" s="16">
        <f>'[2]as of Sept_all banks'!C315</f>
        <v>1350261.0336099998</v>
      </c>
      <c r="D261" s="16">
        <f>'[2]as of Sept_all banks'!D315</f>
        <v>0</v>
      </c>
      <c r="E261" s="16">
        <f t="shared" ref="E261:E268" si="152">SUM(C261:D261)</f>
        <v>1350261.0336099998</v>
      </c>
      <c r="F261" s="16">
        <f>'[2]as of Sept_all banks'!F315</f>
        <v>4661.9665699999996</v>
      </c>
      <c r="G261" s="16">
        <f t="shared" ref="G261:G262" si="153">E261+F261</f>
        <v>1354923.0001799997</v>
      </c>
      <c r="H261" s="16">
        <f t="shared" ref="H261:H262" si="154">B261-G261</f>
        <v>3620.2428200005088</v>
      </c>
      <c r="I261" s="16">
        <f t="shared" ref="I261:I262" si="155">B261-E261</f>
        <v>8282.2093900004402</v>
      </c>
      <c r="J261" s="11">
        <f t="shared" si="126"/>
        <v>99.733520236572957</v>
      </c>
    </row>
    <row r="262" spans="1:15" s="64" customFormat="1" ht="11.25" customHeight="1" x14ac:dyDescent="0.2">
      <c r="A262" s="80" t="s">
        <v>200</v>
      </c>
      <c r="B262" s="16">
        <f>'[2]as of Sept_all banks'!B316</f>
        <v>47813.943999999996</v>
      </c>
      <c r="C262" s="16">
        <f>'[2]as of Sept_all banks'!C316</f>
        <v>47717.711630000005</v>
      </c>
      <c r="D262" s="16">
        <f>'[2]as of Sept_all banks'!D316</f>
        <v>0</v>
      </c>
      <c r="E262" s="16">
        <f t="shared" si="152"/>
        <v>47717.711630000005</v>
      </c>
      <c r="F262" s="16">
        <f>'[2]as of Sept_all banks'!F316</f>
        <v>96.206990000000005</v>
      </c>
      <c r="G262" s="16">
        <f t="shared" si="153"/>
        <v>47813.918620000004</v>
      </c>
      <c r="H262" s="16">
        <f t="shared" si="154"/>
        <v>2.5379999991855584E-2</v>
      </c>
      <c r="I262" s="16">
        <f t="shared" si="155"/>
        <v>96.232369999990624</v>
      </c>
      <c r="J262" s="11">
        <f t="shared" si="126"/>
        <v>99.999946919250178</v>
      </c>
    </row>
    <row r="263" spans="1:15" s="64" customFormat="1" ht="11.4" x14ac:dyDescent="0.2">
      <c r="A263" s="17"/>
      <c r="B263" s="13"/>
      <c r="C263" s="13"/>
      <c r="D263" s="13"/>
      <c r="E263" s="13"/>
      <c r="F263" s="13"/>
      <c r="G263" s="13"/>
      <c r="H263" s="13"/>
      <c r="I263" s="13"/>
      <c r="J263" s="11" t="str">
        <f t="shared" si="126"/>
        <v/>
      </c>
    </row>
    <row r="264" spans="1:15" s="64" customFormat="1" ht="11.25" customHeight="1" x14ac:dyDescent="0.2">
      <c r="A264" s="29" t="s">
        <v>201</v>
      </c>
      <c r="B264" s="16">
        <f>'[2]as of Sept_all banks'!B319</f>
        <v>9867323.4000000004</v>
      </c>
      <c r="C264" s="16">
        <f>'[2]as of Sept_all banks'!C319</f>
        <v>9218680.8805999998</v>
      </c>
      <c r="D264" s="16">
        <f>'[2]as of Sept_all banks'!D319</f>
        <v>11836.40107</v>
      </c>
      <c r="E264" s="16">
        <f t="shared" si="152"/>
        <v>9230517.2816700004</v>
      </c>
      <c r="F264" s="16">
        <f>'[2]as of Sept_all banks'!F319</f>
        <v>629897.23294999998</v>
      </c>
      <c r="G264" s="16">
        <f t="shared" ref="G264" si="156">E264+F264</f>
        <v>9860414.5146200005</v>
      </c>
      <c r="H264" s="16">
        <f t="shared" ref="H264" si="157">B264-G264</f>
        <v>6908.885379999876</v>
      </c>
      <c r="I264" s="16">
        <f t="shared" ref="I264" si="158">B264-E264</f>
        <v>636806.11832999997</v>
      </c>
      <c r="J264" s="11">
        <f t="shared" si="126"/>
        <v>99.92998217348385</v>
      </c>
    </row>
    <row r="265" spans="1:15" s="64" customFormat="1" ht="11.25" customHeight="1" x14ac:dyDescent="0.2">
      <c r="A265" s="17"/>
      <c r="B265" s="13"/>
      <c r="C265" s="13"/>
      <c r="D265" s="13"/>
      <c r="E265" s="13"/>
      <c r="F265" s="13"/>
      <c r="G265" s="13"/>
      <c r="H265" s="13"/>
      <c r="I265" s="13"/>
      <c r="J265" s="11" t="str">
        <f t="shared" si="126"/>
        <v/>
      </c>
    </row>
    <row r="266" spans="1:15" s="64" customFormat="1" ht="11.25" customHeight="1" x14ac:dyDescent="0.2">
      <c r="A266" s="9" t="s">
        <v>202</v>
      </c>
      <c r="B266" s="16">
        <f>'[2]as of Sept_all banks'!B322</f>
        <v>18468145</v>
      </c>
      <c r="C266" s="16">
        <f>'[2]as of Sept_all banks'!C322</f>
        <v>16322200.61509</v>
      </c>
      <c r="D266" s="16">
        <f>'[2]as of Sept_all banks'!D322</f>
        <v>0</v>
      </c>
      <c r="E266" s="16">
        <f t="shared" si="152"/>
        <v>16322200.61509</v>
      </c>
      <c r="F266" s="16">
        <f>'[2]as of Sept_all banks'!F322</f>
        <v>20877.47697</v>
      </c>
      <c r="G266" s="16">
        <f t="shared" ref="G266" si="159">E266+F266</f>
        <v>16343078.09206</v>
      </c>
      <c r="H266" s="16">
        <f t="shared" ref="H266" si="160">B266-G266</f>
        <v>2125066.9079400003</v>
      </c>
      <c r="I266" s="16">
        <f t="shared" ref="I266" si="161">B266-E266</f>
        <v>2145944.3849100005</v>
      </c>
      <c r="J266" s="11">
        <f t="shared" ref="J266:J285" si="162">IFERROR(G266/B266*100,"")</f>
        <v>88.493338622043524</v>
      </c>
    </row>
    <row r="267" spans="1:15" s="64" customFormat="1" ht="11.25" customHeight="1" x14ac:dyDescent="0.2">
      <c r="A267" s="17"/>
      <c r="B267" s="13"/>
      <c r="C267" s="13"/>
      <c r="D267" s="13"/>
      <c r="E267" s="13"/>
      <c r="F267" s="13"/>
      <c r="G267" s="13"/>
      <c r="H267" s="13"/>
      <c r="I267" s="13"/>
      <c r="J267" s="11" t="str">
        <f t="shared" si="162"/>
        <v/>
      </c>
    </row>
    <row r="268" spans="1:15" s="64" customFormat="1" ht="11.25" customHeight="1" x14ac:dyDescent="0.2">
      <c r="A268" s="9" t="s">
        <v>203</v>
      </c>
      <c r="B268" s="16">
        <f>'[2]as of Sept_all banks'!B325</f>
        <v>3319872.3930000002</v>
      </c>
      <c r="C268" s="16">
        <f>'[2]as of Sept_all banks'!C325</f>
        <v>3256156.4670700002</v>
      </c>
      <c r="D268" s="16">
        <f>'[2]as of Sept_all banks'!D325</f>
        <v>0</v>
      </c>
      <c r="E268" s="16">
        <f t="shared" si="152"/>
        <v>3256156.4670700002</v>
      </c>
      <c r="F268" s="16">
        <f>'[2]as of Sept_all banks'!F325</f>
        <v>63715.925929999998</v>
      </c>
      <c r="G268" s="16">
        <f t="shared" ref="G268" si="163">E268+F268</f>
        <v>3319872.3930000002</v>
      </c>
      <c r="H268" s="16">
        <f t="shared" ref="H268" si="164">B268-G268</f>
        <v>0</v>
      </c>
      <c r="I268" s="16">
        <f t="shared" ref="I268" si="165">B268-E268</f>
        <v>63715.92592999991</v>
      </c>
      <c r="J268" s="11">
        <f t="shared" si="162"/>
        <v>100</v>
      </c>
    </row>
    <row r="269" spans="1:15" s="64" customFormat="1" ht="11.25" customHeight="1" x14ac:dyDescent="0.2">
      <c r="A269" s="30"/>
      <c r="B269" s="16"/>
      <c r="C269" s="16"/>
      <c r="D269" s="16"/>
      <c r="E269" s="16"/>
      <c r="F269" s="16"/>
      <c r="G269" s="16"/>
      <c r="H269" s="16"/>
      <c r="I269" s="16"/>
      <c r="J269" s="11" t="str">
        <f t="shared" si="162"/>
        <v/>
      </c>
      <c r="K269" s="65"/>
      <c r="L269" s="65"/>
      <c r="M269" s="65"/>
      <c r="N269" s="65"/>
      <c r="O269" s="65"/>
    </row>
    <row r="270" spans="1:15" s="64" customFormat="1" ht="11.25" customHeight="1" x14ac:dyDescent="0.2">
      <c r="A270" s="31" t="s">
        <v>204</v>
      </c>
      <c r="B270" s="25">
        <f t="shared" ref="B270:I270" si="166">+B271+B272</f>
        <v>814208.96000000008</v>
      </c>
      <c r="C270" s="25">
        <f t="shared" si="166"/>
        <v>812689.93424999993</v>
      </c>
      <c r="D270" s="25">
        <f t="shared" si="166"/>
        <v>0</v>
      </c>
      <c r="E270" s="25">
        <f t="shared" si="166"/>
        <v>812689.93424999993</v>
      </c>
      <c r="F270" s="25">
        <f t="shared" si="166"/>
        <v>1445.3113500000002</v>
      </c>
      <c r="G270" s="25">
        <f t="shared" si="166"/>
        <v>814135.24560000002</v>
      </c>
      <c r="H270" s="25">
        <f t="shared" si="166"/>
        <v>73.714400000149908</v>
      </c>
      <c r="I270" s="25">
        <f t="shared" si="166"/>
        <v>1519.0257500001426</v>
      </c>
      <c r="J270" s="11">
        <f t="shared" si="162"/>
        <v>99.99094650100632</v>
      </c>
    </row>
    <row r="271" spans="1:15" s="64" customFormat="1" ht="11.25" customHeight="1" x14ac:dyDescent="0.2">
      <c r="A271" s="72" t="s">
        <v>229</v>
      </c>
      <c r="B271" s="16">
        <f>'[2]as of Sept_all banks'!B328</f>
        <v>786968.46800000011</v>
      </c>
      <c r="C271" s="16">
        <f>'[2]as of Sept_all banks'!C328</f>
        <v>786015.91755999997</v>
      </c>
      <c r="D271" s="16">
        <f>'[2]as of Sept_all banks'!D328</f>
        <v>0</v>
      </c>
      <c r="E271" s="16">
        <f t="shared" ref="E271:E272" si="167">SUM(C271:D271)</f>
        <v>786015.91755999997</v>
      </c>
      <c r="F271" s="16">
        <f>'[2]as of Sept_all banks'!F328</f>
        <v>931.8366400000001</v>
      </c>
      <c r="G271" s="16">
        <f t="shared" ref="G271:G272" si="168">E271+F271</f>
        <v>786947.75419999997</v>
      </c>
      <c r="H271" s="16">
        <f t="shared" ref="H271:H272" si="169">B271-G271</f>
        <v>20.713800000143237</v>
      </c>
      <c r="I271" s="16">
        <f t="shared" ref="I271:I272" si="170">B271-E271</f>
        <v>952.55044000013731</v>
      </c>
      <c r="J271" s="11">
        <f t="shared" si="162"/>
        <v>99.997367899624649</v>
      </c>
    </row>
    <row r="272" spans="1:15" s="64" customFormat="1" ht="11.25" customHeight="1" x14ac:dyDescent="0.2">
      <c r="A272" s="72" t="s">
        <v>230</v>
      </c>
      <c r="B272" s="16">
        <f>'[2]as of Sept_all banks'!B329</f>
        <v>27240.492000000006</v>
      </c>
      <c r="C272" s="16">
        <f>'[2]as of Sept_all banks'!C329</f>
        <v>26674.01669</v>
      </c>
      <c r="D272" s="16">
        <f>'[2]as of Sept_all banks'!D329</f>
        <v>0</v>
      </c>
      <c r="E272" s="16">
        <f t="shared" si="167"/>
        <v>26674.01669</v>
      </c>
      <c r="F272" s="16">
        <f>'[2]as of Sept_all banks'!F329</f>
        <v>513.47471000000007</v>
      </c>
      <c r="G272" s="16">
        <f t="shared" si="168"/>
        <v>27187.491399999999</v>
      </c>
      <c r="H272" s="16">
        <f t="shared" si="169"/>
        <v>53.000600000006671</v>
      </c>
      <c r="I272" s="16">
        <f t="shared" si="170"/>
        <v>566.47531000000527</v>
      </c>
      <c r="J272" s="11">
        <f t="shared" si="162"/>
        <v>99.805434498025932</v>
      </c>
    </row>
    <row r="273" spans="1:10" s="64" customFormat="1" ht="12" customHeight="1" x14ac:dyDescent="0.2">
      <c r="A273" s="73"/>
      <c r="B273" s="16"/>
      <c r="C273" s="16"/>
      <c r="D273" s="16"/>
      <c r="E273" s="16"/>
      <c r="F273" s="16"/>
      <c r="G273" s="16"/>
      <c r="H273" s="16"/>
      <c r="I273" s="16"/>
      <c r="J273" s="11" t="str">
        <f t="shared" si="162"/>
        <v/>
      </c>
    </row>
    <row r="274" spans="1:10" s="64" customFormat="1" ht="11.25" customHeight="1" x14ac:dyDescent="0.2">
      <c r="A274" s="32" t="s">
        <v>205</v>
      </c>
      <c r="B274" s="33">
        <f t="shared" ref="B274:I274" si="171">B10+B17+B19+B21+B23+B35+B39+B48+B50+B52+B60+B71+B78+B83+B87+B93+B105+B118+B129+B145+B147+B168+B178+B183+B192+B201+B210+B219+B251+B253+B260+B264+B266+B268+B270</f>
        <v>2148021649.1676903</v>
      </c>
      <c r="C274" s="33">
        <f t="shared" si="171"/>
        <v>1906800445.61988</v>
      </c>
      <c r="D274" s="33">
        <f t="shared" si="171"/>
        <v>122539677.62813999</v>
      </c>
      <c r="E274" s="33">
        <f t="shared" si="171"/>
        <v>2029340123.2480199</v>
      </c>
      <c r="F274" s="33">
        <f t="shared" si="171"/>
        <v>67048715.417090014</v>
      </c>
      <c r="G274" s="33">
        <f t="shared" si="171"/>
        <v>2096388838.6651099</v>
      </c>
      <c r="H274" s="33">
        <f t="shared" si="171"/>
        <v>51632810.502580144</v>
      </c>
      <c r="I274" s="33">
        <f t="shared" si="171"/>
        <v>118681525.91967013</v>
      </c>
      <c r="J274" s="11">
        <f t="shared" si="162"/>
        <v>97.596262099006907</v>
      </c>
    </row>
    <row r="275" spans="1:10" s="64" customFormat="1" ht="11.25" customHeight="1" x14ac:dyDescent="0.2">
      <c r="A275" s="74"/>
      <c r="B275" s="12"/>
      <c r="C275" s="12"/>
      <c r="D275" s="12"/>
      <c r="E275" s="12"/>
      <c r="F275" s="12"/>
      <c r="G275" s="12"/>
      <c r="H275" s="12"/>
      <c r="I275" s="12"/>
      <c r="J275" s="11" t="str">
        <f t="shared" si="162"/>
        <v/>
      </c>
    </row>
    <row r="276" spans="1:10" s="64" customFormat="1" ht="11.25" customHeight="1" x14ac:dyDescent="0.2">
      <c r="A276" s="8" t="s">
        <v>206</v>
      </c>
      <c r="B276" s="12"/>
      <c r="C276" s="12"/>
      <c r="D276" s="12"/>
      <c r="E276" s="12"/>
      <c r="F276" s="12"/>
      <c r="G276" s="12"/>
      <c r="H276" s="12"/>
      <c r="I276" s="12"/>
      <c r="J276" s="11" t="str">
        <f t="shared" si="162"/>
        <v/>
      </c>
    </row>
    <row r="277" spans="1:10" s="64" customFormat="1" ht="11.25" customHeight="1" x14ac:dyDescent="0.2">
      <c r="A277" s="66" t="s">
        <v>207</v>
      </c>
      <c r="B277" s="16">
        <f>'[2]as of Sept_all banks'!B333</f>
        <v>136299219.25599998</v>
      </c>
      <c r="C277" s="16">
        <f>'[2]as of Sept_all banks'!C333</f>
        <v>135568736.38146999</v>
      </c>
      <c r="D277" s="16">
        <f>'[2]as of Sept_all banks'!D333</f>
        <v>260115.58948</v>
      </c>
      <c r="E277" s="16">
        <f t="shared" ref="E277" si="172">SUM(C277:D277)</f>
        <v>135828851.97095001</v>
      </c>
      <c r="F277" s="16">
        <f>'[2]as of Sept_all banks'!F333</f>
        <v>20499.141879999999</v>
      </c>
      <c r="G277" s="16">
        <f t="shared" ref="G277" si="173">E277+F277</f>
        <v>135849351.11283001</v>
      </c>
      <c r="H277" s="16">
        <f t="shared" ref="H277" si="174">B277-G277</f>
        <v>449868.14316996932</v>
      </c>
      <c r="I277" s="16">
        <f t="shared" ref="I277" si="175">B277-E277</f>
        <v>470367.28504997492</v>
      </c>
      <c r="J277" s="11">
        <f t="shared" si="162"/>
        <v>99.669940777632021</v>
      </c>
    </row>
    <row r="278" spans="1:10" s="64" customFormat="1" ht="11.4" x14ac:dyDescent="0.2">
      <c r="A278" s="19"/>
      <c r="B278" s="12"/>
      <c r="C278" s="12"/>
      <c r="D278" s="12"/>
      <c r="E278" s="12"/>
      <c r="F278" s="12"/>
      <c r="G278" s="12"/>
      <c r="H278" s="12"/>
      <c r="I278" s="12"/>
      <c r="J278" s="11" t="str">
        <f t="shared" si="162"/>
        <v/>
      </c>
    </row>
    <row r="279" spans="1:10" s="64" customFormat="1" ht="11.25" customHeight="1" x14ac:dyDescent="0.2">
      <c r="A279" s="66" t="s">
        <v>208</v>
      </c>
      <c r="B279" s="12">
        <f t="shared" ref="B279:I279" si="176">SUM(B280:B281)</f>
        <v>828962297.30599988</v>
      </c>
      <c r="C279" s="12">
        <f t="shared" si="176"/>
        <v>676110739.61518991</v>
      </c>
      <c r="D279" s="12">
        <f t="shared" si="176"/>
        <v>152056150.60141</v>
      </c>
      <c r="E279" s="12">
        <f t="shared" si="176"/>
        <v>828166890.21659994</v>
      </c>
      <c r="F279" s="12">
        <f t="shared" si="176"/>
        <v>732307.61565000005</v>
      </c>
      <c r="G279" s="12">
        <f t="shared" si="176"/>
        <v>828899197.83224988</v>
      </c>
      <c r="H279" s="12">
        <f t="shared" si="176"/>
        <v>63099.473750049248</v>
      </c>
      <c r="I279" s="12">
        <f t="shared" si="176"/>
        <v>795407.0894000032</v>
      </c>
      <c r="J279" s="11">
        <f t="shared" si="162"/>
        <v>99.992388137077512</v>
      </c>
    </row>
    <row r="280" spans="1:10" s="64" customFormat="1" ht="11.25" customHeight="1" x14ac:dyDescent="0.2">
      <c r="A280" s="66" t="s">
        <v>223</v>
      </c>
      <c r="B280" s="16">
        <f>'[2]as of Sept_all banks'!B335</f>
        <v>825819708.76899993</v>
      </c>
      <c r="C280" s="16">
        <f>'[2]as of Sept_all banks'!C335</f>
        <v>672993986.9127599</v>
      </c>
      <c r="D280" s="16">
        <f>'[2]as of Sept_all banks'!D335</f>
        <v>152056150.60141</v>
      </c>
      <c r="E280" s="16">
        <f t="shared" ref="E280:E281" si="177">SUM(C280:D280)</f>
        <v>825050137.51416993</v>
      </c>
      <c r="F280" s="16">
        <f>'[2]as of Sept_all banks'!F335</f>
        <v>706472.42070000002</v>
      </c>
      <c r="G280" s="16">
        <f t="shared" ref="G280:G281" si="178">E280+F280</f>
        <v>825756609.93486989</v>
      </c>
      <c r="H280" s="16">
        <f t="shared" ref="H280:H281" si="179">B280-G280</f>
        <v>63098.834130048752</v>
      </c>
      <c r="I280" s="16">
        <f t="shared" ref="I280:I281" si="180">B280-E280</f>
        <v>769571.25483000278</v>
      </c>
      <c r="J280" s="11">
        <f t="shared" si="162"/>
        <v>99.992359248216047</v>
      </c>
    </row>
    <row r="281" spans="1:10" s="64" customFormat="1" ht="11.25" customHeight="1" x14ac:dyDescent="0.2">
      <c r="A281" s="75" t="s">
        <v>209</v>
      </c>
      <c r="B281" s="16">
        <f>'[2]as of Sept_all banks'!B337</f>
        <v>3142588.537</v>
      </c>
      <c r="C281" s="16">
        <f>'[2]as of Sept_all banks'!C337</f>
        <v>3116752.7024299996</v>
      </c>
      <c r="D281" s="16">
        <f>'[2]as of Sept_all banks'!D337</f>
        <v>0</v>
      </c>
      <c r="E281" s="16">
        <f t="shared" si="177"/>
        <v>3116752.7024299996</v>
      </c>
      <c r="F281" s="16">
        <f>'[2]as of Sept_all banks'!F337</f>
        <v>25835.194950000001</v>
      </c>
      <c r="G281" s="16">
        <f t="shared" si="178"/>
        <v>3142587.8973799995</v>
      </c>
      <c r="H281" s="16">
        <f t="shared" si="179"/>
        <v>0.63962000049650669</v>
      </c>
      <c r="I281" s="16">
        <f t="shared" si="180"/>
        <v>25835.834570000414</v>
      </c>
      <c r="J281" s="11">
        <f t="shared" si="162"/>
        <v>99.999979646715033</v>
      </c>
    </row>
    <row r="282" spans="1:10" s="64" customFormat="1" ht="11.25" customHeight="1" x14ac:dyDescent="0.2">
      <c r="A282" s="75"/>
      <c r="B282" s="12"/>
      <c r="C282" s="12"/>
      <c r="D282" s="12"/>
      <c r="E282" s="12"/>
      <c r="F282" s="12"/>
      <c r="G282" s="12"/>
      <c r="H282" s="12"/>
      <c r="I282" s="12"/>
      <c r="J282" s="11" t="str">
        <f t="shared" si="162"/>
        <v/>
      </c>
    </row>
    <row r="283" spans="1:10" s="64" customFormat="1" ht="11.25" customHeight="1" x14ac:dyDescent="0.2">
      <c r="A283" s="8" t="s">
        <v>210</v>
      </c>
      <c r="B283" s="27">
        <f t="shared" ref="B283:I283" si="181">B277+B279</f>
        <v>965261516.5619998</v>
      </c>
      <c r="C283" s="27">
        <f t="shared" si="181"/>
        <v>811679475.99665987</v>
      </c>
      <c r="D283" s="27">
        <f t="shared" si="181"/>
        <v>152316266.19089001</v>
      </c>
      <c r="E283" s="27">
        <f t="shared" si="181"/>
        <v>963995742.18754995</v>
      </c>
      <c r="F283" s="27">
        <f t="shared" si="181"/>
        <v>752806.75753000006</v>
      </c>
      <c r="G283" s="27">
        <f t="shared" si="181"/>
        <v>964748548.94507992</v>
      </c>
      <c r="H283" s="27">
        <f t="shared" si="181"/>
        <v>512967.61692001857</v>
      </c>
      <c r="I283" s="27">
        <f t="shared" si="181"/>
        <v>1265774.3744499781</v>
      </c>
      <c r="J283" s="11">
        <f t="shared" si="162"/>
        <v>99.946857135800158</v>
      </c>
    </row>
    <row r="284" spans="1:10" s="64" customFormat="1" ht="11.25" customHeight="1" x14ac:dyDescent="0.2">
      <c r="A284" s="66"/>
      <c r="B284" s="12"/>
      <c r="C284" s="12"/>
      <c r="D284" s="12"/>
      <c r="E284" s="12"/>
      <c r="F284" s="12"/>
      <c r="G284" s="12"/>
      <c r="H284" s="12"/>
      <c r="I284" s="12"/>
      <c r="J284" s="11" t="str">
        <f t="shared" si="162"/>
        <v/>
      </c>
    </row>
    <row r="285" spans="1:10" s="95" customFormat="1" ht="16.5" customHeight="1" thickBot="1" x14ac:dyDescent="0.25">
      <c r="A285" s="91" t="s">
        <v>211</v>
      </c>
      <c r="B285" s="92">
        <f t="shared" ref="B285:I285" si="182">+B283+B274</f>
        <v>3113283165.7296901</v>
      </c>
      <c r="C285" s="92">
        <f t="shared" si="182"/>
        <v>2718479921.61654</v>
      </c>
      <c r="D285" s="92">
        <f t="shared" si="182"/>
        <v>274855943.81902999</v>
      </c>
      <c r="E285" s="92">
        <f t="shared" si="182"/>
        <v>2993335865.4355698</v>
      </c>
      <c r="F285" s="92">
        <f t="shared" si="182"/>
        <v>67801522.174620017</v>
      </c>
      <c r="G285" s="93">
        <f t="shared" si="182"/>
        <v>3061137387.6101899</v>
      </c>
      <c r="H285" s="92">
        <f t="shared" si="182"/>
        <v>52145778.11950016</v>
      </c>
      <c r="I285" s="94">
        <f t="shared" si="182"/>
        <v>119947300.29412012</v>
      </c>
      <c r="J285" s="11">
        <f t="shared" si="162"/>
        <v>98.325055083536611</v>
      </c>
    </row>
    <row r="286" spans="1:10" s="64" customFormat="1" ht="12" customHeight="1" thickTop="1" x14ac:dyDescent="0.2">
      <c r="A286" s="66"/>
      <c r="B286" s="12"/>
      <c r="C286" s="12"/>
      <c r="D286" s="12"/>
      <c r="E286" s="13"/>
      <c r="F286" s="12"/>
      <c r="G286" s="13"/>
      <c r="H286" s="13"/>
      <c r="I286" s="13"/>
      <c r="J286" s="11"/>
    </row>
    <row r="287" spans="1:10" ht="22.2" customHeight="1" x14ac:dyDescent="0.2">
      <c r="A287" s="107" t="s">
        <v>323</v>
      </c>
      <c r="B287" s="107"/>
      <c r="C287" s="107"/>
      <c r="D287" s="107"/>
      <c r="E287" s="107"/>
      <c r="F287" s="107"/>
      <c r="G287" s="107"/>
      <c r="H287" s="107"/>
      <c r="I287" s="107"/>
      <c r="J287" s="107"/>
    </row>
    <row r="288" spans="1:10" ht="11.4" x14ac:dyDescent="0.2">
      <c r="A288" s="64" t="s">
        <v>318</v>
      </c>
    </row>
    <row r="289" spans="1:11" ht="22.2" customHeight="1" x14ac:dyDescent="0.2">
      <c r="A289" s="107" t="s">
        <v>336</v>
      </c>
      <c r="B289" s="107"/>
      <c r="C289" s="107"/>
      <c r="D289" s="107"/>
      <c r="E289" s="107"/>
      <c r="F289" s="107"/>
      <c r="G289" s="107"/>
      <c r="H289" s="107"/>
      <c r="I289" s="107"/>
      <c r="J289" s="107"/>
    </row>
    <row r="290" spans="1:11" ht="11.4" x14ac:dyDescent="0.2">
      <c r="A290" s="64" t="s">
        <v>319</v>
      </c>
    </row>
    <row r="291" spans="1:11" ht="11.4" x14ac:dyDescent="0.2">
      <c r="A291" s="64" t="s">
        <v>320</v>
      </c>
    </row>
    <row r="292" spans="1:11" ht="11.4" x14ac:dyDescent="0.2">
      <c r="A292" s="64" t="s">
        <v>321</v>
      </c>
    </row>
    <row r="293" spans="1:11" ht="11.4" x14ac:dyDescent="0.2">
      <c r="A293" s="64" t="s">
        <v>322</v>
      </c>
    </row>
    <row r="294" spans="1:11" x14ac:dyDescent="0.2">
      <c r="G294" s="64"/>
      <c r="H294" s="64"/>
      <c r="I294" s="20"/>
      <c r="K294" s="60"/>
    </row>
    <row r="295" spans="1:11" x14ac:dyDescent="0.2">
      <c r="G295" s="64"/>
      <c r="H295" s="64"/>
      <c r="I295" s="20"/>
      <c r="K295" s="60"/>
    </row>
    <row r="296" spans="1:11" x14ac:dyDescent="0.2">
      <c r="G296" s="64"/>
      <c r="H296" s="64"/>
      <c r="I296" s="20"/>
      <c r="K296" s="60"/>
    </row>
    <row r="297" spans="1:11" x14ac:dyDescent="0.2">
      <c r="G297" s="64"/>
      <c r="H297" s="64"/>
      <c r="I297" s="20"/>
      <c r="K297" s="60"/>
    </row>
    <row r="298" spans="1:11" x14ac:dyDescent="0.2">
      <c r="G298" s="64"/>
      <c r="H298" s="64"/>
      <c r="I298" s="20"/>
      <c r="K298" s="60"/>
    </row>
    <row r="299" spans="1:11" x14ac:dyDescent="0.2">
      <c r="G299" s="64"/>
      <c r="H299" s="64"/>
      <c r="I299" s="20"/>
      <c r="K299" s="60"/>
    </row>
    <row r="300" spans="1:11" x14ac:dyDescent="0.2">
      <c r="G300" s="64"/>
      <c r="H300" s="64"/>
      <c r="I300" s="20"/>
      <c r="K300" s="60"/>
    </row>
    <row r="301" spans="1:11" x14ac:dyDescent="0.2">
      <c r="G301" s="64"/>
      <c r="H301" s="64"/>
      <c r="I301" s="20"/>
      <c r="K301" s="60"/>
    </row>
    <row r="302" spans="1:11" x14ac:dyDescent="0.2">
      <c r="G302" s="64"/>
      <c r="H302" s="64"/>
      <c r="I302" s="20"/>
      <c r="K302" s="60"/>
    </row>
    <row r="303" spans="1:11" x14ac:dyDescent="0.2">
      <c r="G303" s="64"/>
      <c r="H303" s="64"/>
      <c r="I303" s="20"/>
      <c r="K303" s="60"/>
    </row>
    <row r="304" spans="1:11" x14ac:dyDescent="0.2">
      <c r="G304" s="64"/>
      <c r="H304" s="64"/>
      <c r="I304" s="20"/>
      <c r="K304" s="60"/>
    </row>
    <row r="305" spans="7:11" x14ac:dyDescent="0.2">
      <c r="G305" s="64"/>
      <c r="H305" s="64"/>
      <c r="I305" s="20"/>
      <c r="K305" s="60"/>
    </row>
    <row r="306" spans="7:11" x14ac:dyDescent="0.2">
      <c r="G306" s="64"/>
      <c r="H306" s="64"/>
      <c r="I306" s="20"/>
      <c r="K306" s="60"/>
    </row>
    <row r="307" spans="7:11" x14ac:dyDescent="0.2">
      <c r="G307" s="64"/>
      <c r="H307" s="64"/>
      <c r="I307" s="20"/>
      <c r="K307" s="60"/>
    </row>
    <row r="308" spans="7:11" x14ac:dyDescent="0.2">
      <c r="G308" s="64"/>
      <c r="H308" s="64"/>
      <c r="I308" s="20"/>
      <c r="K308" s="60"/>
    </row>
    <row r="309" spans="7:11" x14ac:dyDescent="0.2">
      <c r="G309" s="64"/>
      <c r="H309" s="64"/>
      <c r="I309" s="20"/>
      <c r="K309" s="60"/>
    </row>
    <row r="310" spans="7:11" x14ac:dyDescent="0.2">
      <c r="G310" s="64"/>
      <c r="H310" s="64"/>
      <c r="I310" s="20"/>
      <c r="K310" s="60"/>
    </row>
    <row r="311" spans="7:11" x14ac:dyDescent="0.2">
      <c r="G311" s="64"/>
      <c r="H311" s="64"/>
      <c r="I311" s="20"/>
      <c r="K311" s="60"/>
    </row>
    <row r="312" spans="7:11" x14ac:dyDescent="0.2">
      <c r="G312" s="64"/>
      <c r="H312" s="64"/>
      <c r="I312" s="20"/>
      <c r="K312" s="60"/>
    </row>
    <row r="313" spans="7:11" x14ac:dyDescent="0.2">
      <c r="G313" s="64"/>
      <c r="H313" s="64"/>
      <c r="I313" s="20"/>
      <c r="K313" s="60"/>
    </row>
    <row r="314" spans="7:11" x14ac:dyDescent="0.2">
      <c r="G314" s="64"/>
      <c r="H314" s="64"/>
      <c r="I314" s="20"/>
      <c r="K314" s="60"/>
    </row>
    <row r="315" spans="7:11" x14ac:dyDescent="0.2">
      <c r="G315" s="64"/>
      <c r="H315" s="64"/>
      <c r="I315" s="20"/>
      <c r="K315" s="60"/>
    </row>
    <row r="316" spans="7:11" x14ac:dyDescent="0.2">
      <c r="G316" s="64"/>
      <c r="H316" s="64"/>
      <c r="I316" s="20"/>
      <c r="K316" s="60"/>
    </row>
    <row r="317" spans="7:11" x14ac:dyDescent="0.2">
      <c r="G317" s="64"/>
      <c r="H317" s="64"/>
      <c r="I317" s="20"/>
      <c r="K317" s="60"/>
    </row>
    <row r="318" spans="7:11" x14ac:dyDescent="0.2">
      <c r="G318" s="64"/>
      <c r="H318" s="64"/>
      <c r="I318" s="20"/>
      <c r="K318" s="60"/>
    </row>
    <row r="319" spans="7:11" x14ac:dyDescent="0.2">
      <c r="G319" s="64"/>
      <c r="H319" s="64"/>
      <c r="I319" s="20"/>
      <c r="K319" s="60"/>
    </row>
    <row r="320" spans="7:11" x14ac:dyDescent="0.2">
      <c r="G320" s="64"/>
      <c r="H320" s="64"/>
      <c r="I320" s="20"/>
      <c r="K320" s="60"/>
    </row>
    <row r="321" spans="7:11" x14ac:dyDescent="0.2">
      <c r="G321" s="64"/>
      <c r="H321" s="64"/>
      <c r="I321" s="20"/>
      <c r="K321" s="60"/>
    </row>
    <row r="322" spans="7:11" x14ac:dyDescent="0.2">
      <c r="G322" s="64"/>
      <c r="H322" s="64"/>
      <c r="I322" s="20"/>
      <c r="K322" s="60"/>
    </row>
    <row r="323" spans="7:11" x14ac:dyDescent="0.2">
      <c r="G323" s="64"/>
      <c r="H323" s="64"/>
      <c r="I323" s="20"/>
      <c r="K323" s="60"/>
    </row>
    <row r="324" spans="7:11" x14ac:dyDescent="0.2">
      <c r="G324" s="64"/>
      <c r="H324" s="64"/>
      <c r="I324" s="20"/>
      <c r="K324" s="60"/>
    </row>
  </sheetData>
  <mergeCells count="8">
    <mergeCell ref="A287:J287"/>
    <mergeCell ref="A289:J289"/>
    <mergeCell ref="A5:A7"/>
    <mergeCell ref="B6:B7"/>
    <mergeCell ref="H6:H7"/>
    <mergeCell ref="I6:I7"/>
    <mergeCell ref="J6:J7"/>
    <mergeCell ref="E5:G6"/>
  </mergeCells>
  <printOptions horizontalCentered="1"/>
  <pageMargins left="0.35" right="0.35" top="0.3" bottom="0.25" header="0.2" footer="0.2"/>
  <pageSetup paperSize="9" scale="80" orientation="portrait" r:id="rId1"/>
  <headerFooter alignWithMargins="0">
    <oddFooter>Page &amp;P of &amp;N</oddFooter>
  </headerFooter>
  <rowBreaks count="3" manualBreakCount="3">
    <brk id="92" max="9" man="1"/>
    <brk id="172" max="9" man="1"/>
    <brk id="25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V8"/>
  <sheetViews>
    <sheetView tabSelected="1" view="pageBreakPreview" zoomScale="85" zoomScaleNormal="70" zoomScaleSheetLayoutView="85" workbookViewId="0">
      <selection activeCell="V8" sqref="V8"/>
    </sheetView>
  </sheetViews>
  <sheetFormatPr defaultRowHeight="13.2" x14ac:dyDescent="0.25"/>
  <cols>
    <col min="1" max="1" width="38.6640625" customWidth="1"/>
    <col min="2" max="10" width="10.6640625" customWidth="1"/>
    <col min="11" max="11" width="10.88671875" customWidth="1"/>
    <col min="12" max="12" width="11.109375" customWidth="1"/>
    <col min="13" max="13" width="10.33203125" bestFit="1" customWidth="1"/>
    <col min="14" max="14" width="11" customWidth="1"/>
    <col min="15" max="15" width="9.44140625" bestFit="1" customWidth="1"/>
    <col min="16" max="16" width="11.33203125" customWidth="1"/>
    <col min="17" max="21" width="11" customWidth="1"/>
  </cols>
  <sheetData>
    <row r="1" spans="1:22" x14ac:dyDescent="0.25">
      <c r="A1" s="36" t="s">
        <v>324</v>
      </c>
    </row>
    <row r="2" spans="1:22" x14ac:dyDescent="0.25">
      <c r="A2" t="s">
        <v>0</v>
      </c>
    </row>
    <row r="3" spans="1:22" x14ac:dyDescent="0.25">
      <c r="A3" t="s">
        <v>1</v>
      </c>
      <c r="M3" t="s">
        <v>2</v>
      </c>
    </row>
    <row r="4" spans="1:22" x14ac:dyDescent="0.25">
      <c r="B4" s="82" t="s">
        <v>302</v>
      </c>
      <c r="C4" s="82" t="s">
        <v>303</v>
      </c>
      <c r="D4" s="82" t="s">
        <v>304</v>
      </c>
      <c r="E4" s="82" t="s">
        <v>305</v>
      </c>
      <c r="F4" s="82" t="s">
        <v>9</v>
      </c>
      <c r="G4" s="82" t="s">
        <v>10</v>
      </c>
      <c r="H4" s="82" t="s">
        <v>11</v>
      </c>
      <c r="I4" s="82" t="s">
        <v>12</v>
      </c>
      <c r="J4" s="82" t="s">
        <v>13</v>
      </c>
      <c r="K4" s="82" t="s">
        <v>14</v>
      </c>
      <c r="L4" s="1"/>
      <c r="M4" s="1" t="s">
        <v>3</v>
      </c>
      <c r="N4" s="1" t="s">
        <v>4</v>
      </c>
      <c r="O4" s="1" t="s">
        <v>5</v>
      </c>
      <c r="P4" s="1" t="s">
        <v>6</v>
      </c>
      <c r="Q4" s="1" t="s">
        <v>9</v>
      </c>
      <c r="R4" s="1" t="s">
        <v>306</v>
      </c>
      <c r="S4" s="1" t="s">
        <v>307</v>
      </c>
      <c r="T4" s="1" t="s">
        <v>308</v>
      </c>
      <c r="U4" s="1" t="s">
        <v>311</v>
      </c>
    </row>
    <row r="5" spans="1:22" x14ac:dyDescent="0.25">
      <c r="A5" t="s">
        <v>7</v>
      </c>
      <c r="B5" s="4">
        <f>'[3]NCA RELEASES'!C92/1000</f>
        <v>265283.09108395001</v>
      </c>
      <c r="C5" s="4">
        <f>'[3]NCA RELEASES'!D92/1000</f>
        <v>288729.88239632995</v>
      </c>
      <c r="D5" s="4">
        <f>'[3]NCA RELEASES'!E92/1000</f>
        <v>333545.40042916994</v>
      </c>
      <c r="E5" s="4">
        <f>'[3]NCA RELEASES'!F92/1000</f>
        <v>360575.46406101016</v>
      </c>
      <c r="F5" s="4">
        <f>'[3]NCA RELEASES'!G92/1000</f>
        <v>394834.44927548</v>
      </c>
      <c r="G5" s="4">
        <f>'[3]NCA RELEASES'!H92/1000</f>
        <v>390281.98526424001</v>
      </c>
      <c r="H5" s="4">
        <f>'[3]NCA RELEASES'!I92/1000</f>
        <v>406274.81324434001</v>
      </c>
      <c r="I5" s="4">
        <f>'[3]NCA RELEASES'!J92/1000</f>
        <v>347917.78020028997</v>
      </c>
      <c r="J5" s="4">
        <f>'[3]NCA RELEASES'!K92/1000</f>
        <v>325840.29977488011</v>
      </c>
      <c r="K5" s="4">
        <f>SUM(B5:J5)</f>
        <v>3113283.1657296903</v>
      </c>
      <c r="L5" s="2"/>
      <c r="M5" s="2">
        <f>B5</f>
        <v>265283.09108395001</v>
      </c>
      <c r="N5" s="2">
        <f>+M5+C5</f>
        <v>554012.97348028002</v>
      </c>
      <c r="O5" s="2">
        <f>+N5+D5</f>
        <v>887558.3739094499</v>
      </c>
      <c r="P5" s="2">
        <f t="shared" ref="P5:P6" si="0">+O5+E5</f>
        <v>1248133.8379704601</v>
      </c>
      <c r="Q5" s="2">
        <f t="shared" ref="Q5:Q6" si="1">+P5+F5</f>
        <v>1642968.28724594</v>
      </c>
      <c r="R5" s="2">
        <f t="shared" ref="R5:R6" si="2">+Q5+G5</f>
        <v>2033250.27251018</v>
      </c>
      <c r="S5" s="2">
        <f t="shared" ref="S5:S6" si="3">+R5+H5</f>
        <v>2439525.0857545203</v>
      </c>
      <c r="T5" s="2">
        <f t="shared" ref="T5:T6" si="4">+S5+I5</f>
        <v>2787442.8659548103</v>
      </c>
      <c r="U5" s="2">
        <f t="shared" ref="U5:U6" si="5">+T5+J5</f>
        <v>3113283.1657296903</v>
      </c>
      <c r="V5" s="2" t="b">
        <f>U5=K5</f>
        <v>1</v>
      </c>
    </row>
    <row r="6" spans="1:22" x14ac:dyDescent="0.25">
      <c r="A6" t="s">
        <v>8</v>
      </c>
      <c r="B6" s="4">
        <f>'[4]all(net trust &amp;WF)'!C92/1000</f>
        <v>194503.24133078003</v>
      </c>
      <c r="C6" s="4">
        <f>'[4]all(net trust &amp;WF)'!D92/1000</f>
        <v>274070.71397683996</v>
      </c>
      <c r="D6" s="4">
        <f>'[4]all(net trust &amp;WF)'!E92/1000</f>
        <v>411435.16409438004</v>
      </c>
      <c r="E6" s="4">
        <f>'[4]all(net trust &amp;WF)'!F92/1000</f>
        <v>271681.28229021013</v>
      </c>
      <c r="F6" s="4">
        <f>'[4]all(net trust &amp;WF)'!G92/1000</f>
        <v>381147.14327147993</v>
      </c>
      <c r="G6" s="4">
        <f>'[4]all(net trust &amp;WF)'!H92/1000</f>
        <v>476192.29445689003</v>
      </c>
      <c r="H6" s="4">
        <f>'[4]all(net trust &amp;WF)'!I92/1000</f>
        <v>290253.16976591002</v>
      </c>
      <c r="I6" s="4">
        <f>'[4]all(net trust &amp;WF)'!J92/1000</f>
        <v>336778.01814870001</v>
      </c>
      <c r="J6" s="4">
        <f>'[4]all(net trust &amp;WF)'!K92/1000</f>
        <v>425076.36027499987</v>
      </c>
      <c r="K6" s="4">
        <f>SUM(B6:J6)</f>
        <v>3061137.3876101901</v>
      </c>
      <c r="L6" s="2"/>
      <c r="M6" s="2">
        <f>B6</f>
        <v>194503.24133078003</v>
      </c>
      <c r="N6" s="2">
        <f>+M6+C6</f>
        <v>468573.95530762</v>
      </c>
      <c r="O6" s="2">
        <f>+N6+D6</f>
        <v>880009.11940199998</v>
      </c>
      <c r="P6" s="2">
        <f t="shared" si="0"/>
        <v>1151690.4016922102</v>
      </c>
      <c r="Q6" s="2">
        <f t="shared" si="1"/>
        <v>1532837.5449636902</v>
      </c>
      <c r="R6" s="2">
        <f t="shared" si="2"/>
        <v>2009029.8394205803</v>
      </c>
      <c r="S6" s="2">
        <f t="shared" si="3"/>
        <v>2299283.0091864904</v>
      </c>
      <c r="T6" s="2">
        <f t="shared" si="4"/>
        <v>2636061.0273351902</v>
      </c>
      <c r="U6" s="2">
        <f t="shared" si="5"/>
        <v>3061137.3876101901</v>
      </c>
      <c r="V6" s="2" t="b">
        <f t="shared" ref="V6:V8" si="6">U6=K6</f>
        <v>1</v>
      </c>
    </row>
    <row r="7" spans="1:22" hidden="1" x14ac:dyDescent="0.25">
      <c r="A7" t="s">
        <v>309</v>
      </c>
      <c r="B7" s="4">
        <f t="shared" ref="B7:K7" si="7">+B6/B5*100</f>
        <v>73.319125065995479</v>
      </c>
      <c r="C7" s="4">
        <f t="shared" si="7"/>
        <v>94.922877986225259</v>
      </c>
      <c r="D7" s="4">
        <f t="shared" si="7"/>
        <v>123.3520724809846</v>
      </c>
      <c r="E7" s="4">
        <f t="shared" si="7"/>
        <v>75.346580499509813</v>
      </c>
      <c r="F7" s="4">
        <f t="shared" si="7"/>
        <v>96.533406335461294</v>
      </c>
      <c r="G7" s="4">
        <f t="shared" si="7"/>
        <v>122.01236860432709</v>
      </c>
      <c r="H7" s="4">
        <f t="shared" si="7"/>
        <v>71.442570472944183</v>
      </c>
      <c r="I7" s="4">
        <f t="shared" ref="I7" si="8">+I6/I5*100</f>
        <v>96.798162472416038</v>
      </c>
      <c r="J7" s="4">
        <f t="shared" si="7"/>
        <v>130.45542880014565</v>
      </c>
      <c r="K7" s="4">
        <f t="shared" si="7"/>
        <v>98.325055083536597</v>
      </c>
      <c r="L7" s="3"/>
      <c r="M7" s="3"/>
      <c r="N7" s="3"/>
      <c r="O7" s="3"/>
      <c r="P7" s="3"/>
      <c r="Q7" s="3"/>
      <c r="R7" s="3"/>
      <c r="S7" s="3"/>
      <c r="T7" s="3"/>
      <c r="U7" s="3"/>
      <c r="V7" s="2" t="b">
        <f t="shared" si="6"/>
        <v>0</v>
      </c>
    </row>
    <row r="8" spans="1:22" x14ac:dyDescent="0.25">
      <c r="A8" t="s">
        <v>310</v>
      </c>
      <c r="B8" s="4">
        <f>+B6/B5*100</f>
        <v>73.319125065995479</v>
      </c>
      <c r="C8" s="4">
        <f>N8</f>
        <v>84.578155699868063</v>
      </c>
      <c r="D8" s="4">
        <f>O8</f>
        <v>99.149435718329428</v>
      </c>
      <c r="E8" s="4">
        <f>P8</f>
        <v>92.272989214436123</v>
      </c>
      <c r="F8" s="4">
        <f t="shared" ref="F8" si="9">P8</f>
        <v>92.272989214436123</v>
      </c>
      <c r="G8" s="4">
        <f>R8</f>
        <v>98.808782498787124</v>
      </c>
      <c r="H8" s="4">
        <f>S8</f>
        <v>94.251254992745672</v>
      </c>
      <c r="I8" s="4">
        <f>T8</f>
        <v>94.569150081296257</v>
      </c>
      <c r="J8" s="4">
        <f>U8</f>
        <v>98.325055083536597</v>
      </c>
      <c r="K8" s="4">
        <f>+K6/K5*100</f>
        <v>98.325055083536597</v>
      </c>
      <c r="L8" s="3"/>
      <c r="M8" s="4">
        <f>+M6/M5*100</f>
        <v>73.319125065995479</v>
      </c>
      <c r="N8" s="4">
        <f t="shared" ref="N8:O8" si="10">+N6/N5*100</f>
        <v>84.578155699868063</v>
      </c>
      <c r="O8" s="4">
        <f t="shared" si="10"/>
        <v>99.149435718329428</v>
      </c>
      <c r="P8" s="4">
        <f t="shared" ref="P8:U8" si="11">+P6/P5*100</f>
        <v>92.272989214436123</v>
      </c>
      <c r="Q8" s="4">
        <f t="shared" si="11"/>
        <v>93.296843089597388</v>
      </c>
      <c r="R8" s="4">
        <f t="shared" si="11"/>
        <v>98.808782498787124</v>
      </c>
      <c r="S8" s="4">
        <f t="shared" si="11"/>
        <v>94.251254992745672</v>
      </c>
      <c r="T8" s="4">
        <f t="shared" si="11"/>
        <v>94.569150081296257</v>
      </c>
      <c r="U8" s="4">
        <f t="shared" si="11"/>
        <v>98.325055083536597</v>
      </c>
      <c r="V8" s="2" t="b">
        <f t="shared" si="6"/>
        <v>1</v>
      </c>
    </row>
  </sheetData>
  <printOptions horizontalCentered="1"/>
  <pageMargins left="0.35433070866141736" right="0.35433070866141736" top="0.6692913385826772" bottom="0.47244094488188981" header="0.51181102362204722" footer="0.5118110236220472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Noj Mc Justine R. Patricio</cp:lastModifiedBy>
  <cp:lastPrinted>2022-10-11T02:21:33Z</cp:lastPrinted>
  <dcterms:created xsi:type="dcterms:W3CDTF">2014-06-18T02:22:11Z</dcterms:created>
  <dcterms:modified xsi:type="dcterms:W3CDTF">2022-10-13T00:25:39Z</dcterms:modified>
</cp:coreProperties>
</file>