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npatricio\Documents\CPD\Bank Reports\Summary_Conso Reports\Monthly Reports\ACTUAL DISBURSEMENT (BANK)\bank reports\2022\WEBSITE\For website\10_October 2022\"/>
    </mc:Choice>
  </mc:AlternateContent>
  <xr:revisionPtr revIDLastSave="0" documentId="13_ncr:1_{CF41E4E6-5C32-4FCF-B585-2DA1A5B0CF86}" xr6:coauthVersionLast="36" xr6:coauthVersionMax="36" xr10:uidLastSave="{00000000-0000-0000-0000-000000000000}"/>
  <bookViews>
    <workbookView xWindow="240" yWindow="72" windowWidth="20952" windowHeight="10740" activeTab="1" xr2:uid="{00000000-000D-0000-FFFF-FFFF00000000}"/>
  </bookViews>
  <sheets>
    <sheet name="By Department" sheetId="23" r:id="rId1"/>
    <sheet name="By Agency" sheetId="22" r:id="rId2"/>
    <sheet name="Graph " sheetId="17" r:id="rId3"/>
  </sheets>
  <definedNames>
    <definedName name="_xlnm._FilterDatabase" localSheetId="1" hidden="1">'By Agency'!$A$9:$H$383</definedName>
    <definedName name="_xlnm.Print_Area" localSheetId="1">'By Agency'!$A$1:$H$293</definedName>
    <definedName name="_xlnm.Print_Area" localSheetId="0">'By Department'!$A$1:$V$64</definedName>
    <definedName name="_xlnm.Print_Area" localSheetId="2">'Graph '!$A$12:$P$59</definedName>
    <definedName name="_xlnm.Print_Titles" localSheetId="1">'By Agency'!$1:$8</definedName>
    <definedName name="Z_081E09AD_AB62_433B_A53E_F457872E493D_.wvu.PrintArea" localSheetId="1" hidden="1">'By Agency'!$A$1:$F$287</definedName>
    <definedName name="Z_081E09AD_AB62_433B_A53E_F457872E493D_.wvu.PrintTitles" localSheetId="1" hidden="1">'By Agency'!$1:$8</definedName>
    <definedName name="Z_081E09AD_AB62_433B_A53E_F457872E493D_.wvu.Rows" localSheetId="1" hidden="1">'By Agency'!$131:$131,'By Agency'!$187:$188</definedName>
    <definedName name="Z_0A72D1F9_6F9D_1548_A9BD_D2852F16C0D3_.wvu.PrintArea" localSheetId="1" hidden="1">'By Agency'!$A$1:$F$287</definedName>
    <definedName name="Z_0A72D1F9_6F9D_1548_A9BD_D2852F16C0D3_.wvu.PrintTitles" localSheetId="1" hidden="1">'By Agency'!$1:$8</definedName>
    <definedName name="Z_0A72D1F9_6F9D_1548_A9BD_D2852F16C0D3_.wvu.Rows" localSheetId="1" hidden="1">'By Agency'!$131:$131,'By Agency'!$187:$188</definedName>
    <definedName name="Z_149BABA1_3CBB_4AB5_8307_CDFFE2416884_.wvu.Cols" localSheetId="1" hidden="1">'By Agency'!#REF!</definedName>
    <definedName name="Z_149BABA1_3CBB_4AB5_8307_CDFFE2416884_.wvu.PrintArea" localSheetId="1" hidden="1">'By Agency'!$A$1:$F$287</definedName>
    <definedName name="Z_149BABA1_3CBB_4AB5_8307_CDFFE2416884_.wvu.PrintTitles" localSheetId="1" hidden="1">'By Agency'!$1:$8</definedName>
    <definedName name="Z_149BABA1_3CBB_4AB5_8307_CDFFE2416884_.wvu.Rows" localSheetId="1" hidden="1">'By Agency'!$131:$131,'By Agency'!$187:$188,'By Agency'!$275:$277,'By Agency'!$278:$279,'By Agency'!$280:$283</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Agency'!$A$1:$H$291</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Agency'!$A$1:$H$287</definedName>
    <definedName name="Z_97AE4AC2_2269_476F_89AE_42BE1A190109_.wvu.PrintTitles" localSheetId="1" hidden="1">'By Agency'!$1:$8</definedName>
    <definedName name="Z_97AE4AC2_2269_476F_89AE_42BE1A190109_.wvu.Rows" localSheetId="1" hidden="1">'By Agency'!$131:$131,'By Agency'!$187:$188,'By Agency'!$273:$277,'By Agency'!$278:$279,'By Agency'!$280:$283</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Agency'!$A$1:$H$291</definedName>
    <definedName name="Z_D5067B77_BADA_4D46_9CA2_CCC5AFBA88BD_.wvu.PrintTitles" localSheetId="1" hidden="1">'By Agency'!$1:$8</definedName>
    <definedName name="Z_D5067B77_BADA_4D46_9CA2_CCC5AFBA88BD_.wvu.Rows" localSheetId="1" hidden="1">'By Agency'!$187:$187</definedName>
    <definedName name="Z_E72949E6_F470_4685_A8B8_FC40C2B684D5_.wvu.PrintArea" localSheetId="1" hidden="1">'By Agency'!$A$1:$F$287</definedName>
    <definedName name="Z_E72949E6_F470_4685_A8B8_FC40C2B684D5_.wvu.PrintTitles" localSheetId="1" hidden="1">'By Agency'!$1:$8</definedName>
    <definedName name="Z_E72949E6_F470_4685_A8B8_FC40C2B684D5_.wvu.Rows" localSheetId="1" hidden="1">'By Agency'!$131:$131,'By Agency'!$187:$188</definedName>
  </definedNames>
  <calcPr calcId="191029"/>
</workbook>
</file>

<file path=xl/calcChain.xml><?xml version="1.0" encoding="utf-8"?>
<calcChain xmlns="http://schemas.openxmlformats.org/spreadsheetml/2006/main">
  <c r="S53" i="23" l="1"/>
  <c r="O53" i="23"/>
  <c r="N53" i="23"/>
  <c r="R53" i="23"/>
  <c r="T52" i="23"/>
  <c r="O52" i="23"/>
  <c r="M52" i="23"/>
  <c r="G52" i="23"/>
  <c r="P52" i="23"/>
  <c r="U50" i="23"/>
  <c r="R50" i="23"/>
  <c r="O50" i="23"/>
  <c r="O48" i="23" s="1"/>
  <c r="M50" i="23"/>
  <c r="Q50" i="23" s="1"/>
  <c r="G50" i="23"/>
  <c r="P50" i="23"/>
  <c r="N50" i="23"/>
  <c r="K48" i="23"/>
  <c r="U48" i="23" s="1"/>
  <c r="H48" i="23"/>
  <c r="R48" i="23" s="1"/>
  <c r="F48" i="23"/>
  <c r="C48" i="23"/>
  <c r="T46" i="23"/>
  <c r="O46" i="23"/>
  <c r="N46" i="23"/>
  <c r="L46" i="23"/>
  <c r="M46" i="23"/>
  <c r="U45" i="23"/>
  <c r="R45" i="23"/>
  <c r="M45" i="23"/>
  <c r="P45" i="23"/>
  <c r="U44" i="23"/>
  <c r="P44" i="23"/>
  <c r="R44" i="23"/>
  <c r="N44" i="23"/>
  <c r="S43" i="23"/>
  <c r="P43" i="23"/>
  <c r="N43" i="23"/>
  <c r="T42" i="23"/>
  <c r="O42" i="23"/>
  <c r="L42" i="23"/>
  <c r="N42" i="23"/>
  <c r="U41" i="23"/>
  <c r="R41" i="23"/>
  <c r="N41" i="23"/>
  <c r="M41" i="23"/>
  <c r="P41" i="23"/>
  <c r="T40" i="23"/>
  <c r="S40" i="23"/>
  <c r="N40" i="23"/>
  <c r="S39" i="23"/>
  <c r="N39" i="23"/>
  <c r="P39" i="23"/>
  <c r="R39" i="23"/>
  <c r="T38" i="23"/>
  <c r="O38" i="23"/>
  <c r="N38" i="23"/>
  <c r="L38" i="23"/>
  <c r="U37" i="23"/>
  <c r="T37" i="23"/>
  <c r="R37" i="23"/>
  <c r="M37" i="23"/>
  <c r="L37" i="23"/>
  <c r="P37" i="23"/>
  <c r="U36" i="23"/>
  <c r="S36" i="23"/>
  <c r="R36" i="23"/>
  <c r="P36" i="23"/>
  <c r="M36" i="23"/>
  <c r="N36" i="23"/>
  <c r="R35" i="23"/>
  <c r="N35" i="23"/>
  <c r="P35" i="23"/>
  <c r="T34" i="23"/>
  <c r="P34" i="23"/>
  <c r="O34" i="23"/>
  <c r="L34" i="23"/>
  <c r="T33" i="23"/>
  <c r="R33" i="23"/>
  <c r="O33" i="23"/>
  <c r="M33" i="23"/>
  <c r="L33" i="23"/>
  <c r="G33" i="23"/>
  <c r="P33" i="23"/>
  <c r="U32" i="23"/>
  <c r="T32" i="23"/>
  <c r="R32" i="23"/>
  <c r="P32" i="23"/>
  <c r="M32" i="23"/>
  <c r="P31" i="23"/>
  <c r="R31" i="23"/>
  <c r="T30" i="23"/>
  <c r="P30" i="23"/>
  <c r="O30" i="23"/>
  <c r="G30" i="23"/>
  <c r="R29" i="23"/>
  <c r="O29" i="23"/>
  <c r="N29" i="23"/>
  <c r="M29" i="23"/>
  <c r="T28" i="23"/>
  <c r="S28" i="23"/>
  <c r="P28" i="23"/>
  <c r="L28" i="23"/>
  <c r="P27" i="23"/>
  <c r="T26" i="23"/>
  <c r="O26" i="23"/>
  <c r="N26" i="23"/>
  <c r="G26" i="23"/>
  <c r="R25" i="23"/>
  <c r="N25" i="23"/>
  <c r="M25" i="23"/>
  <c r="L25" i="23"/>
  <c r="T25" i="23"/>
  <c r="S24" i="23"/>
  <c r="L24" i="23"/>
  <c r="N24" i="23"/>
  <c r="R24" i="23"/>
  <c r="S23" i="23"/>
  <c r="N23" i="23"/>
  <c r="R23" i="23"/>
  <c r="T22" i="23"/>
  <c r="O22" i="23"/>
  <c r="N22" i="23"/>
  <c r="R22" i="23"/>
  <c r="M22" i="23"/>
  <c r="R21" i="23"/>
  <c r="M21" i="23"/>
  <c r="L21" i="23"/>
  <c r="P21" i="23"/>
  <c r="S20" i="23"/>
  <c r="R20" i="23"/>
  <c r="N20" i="23"/>
  <c r="O20" i="23"/>
  <c r="U19" i="23"/>
  <c r="P19" i="23"/>
  <c r="M19" i="23"/>
  <c r="R19" i="23"/>
  <c r="T19" i="23"/>
  <c r="N19" i="23"/>
  <c r="S18" i="23"/>
  <c r="N18" i="23"/>
  <c r="P18" i="23"/>
  <c r="U17" i="23"/>
  <c r="T17" i="23"/>
  <c r="P17" i="23"/>
  <c r="L17" i="23"/>
  <c r="O17" i="23"/>
  <c r="S16" i="23"/>
  <c r="R16" i="23"/>
  <c r="O16" i="23"/>
  <c r="N16" i="23"/>
  <c r="T16" i="23"/>
  <c r="P16" i="23"/>
  <c r="M16" i="23"/>
  <c r="U15" i="23"/>
  <c r="P15" i="23"/>
  <c r="S15" i="23"/>
  <c r="R15" i="23"/>
  <c r="N15" i="23"/>
  <c r="S14" i="23"/>
  <c r="N14" i="23"/>
  <c r="R14" i="23"/>
  <c r="U13" i="23"/>
  <c r="T13" i="23"/>
  <c r="P13" i="23"/>
  <c r="O13" i="23"/>
  <c r="S12" i="23"/>
  <c r="N12" i="23"/>
  <c r="U12" i="23"/>
  <c r="T12" i="23"/>
  <c r="R12" i="23"/>
  <c r="P12" i="23"/>
  <c r="M12" i="23"/>
  <c r="J10" i="23"/>
  <c r="V28" i="23" l="1"/>
  <c r="V24" i="23"/>
  <c r="T14" i="23"/>
  <c r="O14" i="23"/>
  <c r="L14" i="23"/>
  <c r="L27" i="23"/>
  <c r="R27" i="23"/>
  <c r="L43" i="23"/>
  <c r="R43" i="23"/>
  <c r="O12" i="23"/>
  <c r="N21" i="23"/>
  <c r="N10" i="23" s="1"/>
  <c r="G21" i="23"/>
  <c r="Q22" i="23"/>
  <c r="U23" i="23"/>
  <c r="G34" i="23"/>
  <c r="N34" i="23"/>
  <c r="O35" i="23"/>
  <c r="T35" i="23"/>
  <c r="V37" i="23"/>
  <c r="L40" i="23"/>
  <c r="C10" i="23"/>
  <c r="C8" i="23" s="1"/>
  <c r="I10" i="23"/>
  <c r="S13" i="23"/>
  <c r="L15" i="23"/>
  <c r="O18" i="23"/>
  <c r="T18" i="23"/>
  <c r="L18" i="23"/>
  <c r="S19" i="23"/>
  <c r="P20" i="23"/>
  <c r="T21" i="23"/>
  <c r="O21" i="23"/>
  <c r="P25" i="23"/>
  <c r="U25" i="23"/>
  <c r="G28" i="23"/>
  <c r="L29" i="23"/>
  <c r="T29" i="23"/>
  <c r="M30" i="23"/>
  <c r="R30" i="23"/>
  <c r="L30" i="23"/>
  <c r="V33" i="23"/>
  <c r="U35" i="23"/>
  <c r="S37" i="23"/>
  <c r="G37" i="23"/>
  <c r="N37" i="23"/>
  <c r="Q37" i="23" s="1"/>
  <c r="P29" i="23"/>
  <c r="K10" i="23"/>
  <c r="O19" i="23"/>
  <c r="G29" i="23"/>
  <c r="U14" i="23"/>
  <c r="G16" i="23"/>
  <c r="U24" i="23"/>
  <c r="P24" i="23"/>
  <c r="U29" i="23"/>
  <c r="M13" i="23"/>
  <c r="Q13" i="23" s="1"/>
  <c r="R13" i="23"/>
  <c r="G14" i="23"/>
  <c r="M14" i="23"/>
  <c r="G17" i="23"/>
  <c r="N17" i="23"/>
  <c r="Q21" i="23"/>
  <c r="G24" i="23"/>
  <c r="M24" i="23"/>
  <c r="O25" i="23"/>
  <c r="Q25" i="23" s="1"/>
  <c r="G25" i="23"/>
  <c r="S38" i="23"/>
  <c r="D10" i="23"/>
  <c r="G12" i="23"/>
  <c r="M15" i="23"/>
  <c r="Q15" i="23" s="1"/>
  <c r="U18" i="23"/>
  <c r="G20" i="23"/>
  <c r="U26" i="23"/>
  <c r="P26" i="23"/>
  <c r="G27" i="23"/>
  <c r="M27" i="23"/>
  <c r="N27" i="23"/>
  <c r="N28" i="23"/>
  <c r="M28" i="23"/>
  <c r="S31" i="23"/>
  <c r="N31" i="23"/>
  <c r="O36" i="23"/>
  <c r="Q36" i="23" s="1"/>
  <c r="Q41" i="23"/>
  <c r="G44" i="23"/>
  <c r="M44" i="23"/>
  <c r="S22" i="23"/>
  <c r="L22" i="23"/>
  <c r="R28" i="23"/>
  <c r="F10" i="23"/>
  <c r="F8" i="23" s="1"/>
  <c r="L12" i="23"/>
  <c r="H10" i="23"/>
  <c r="P14" i="23"/>
  <c r="P10" i="23" s="1"/>
  <c r="P8" i="23" s="1"/>
  <c r="O15" i="23"/>
  <c r="Q16" i="23"/>
  <c r="U16" i="23"/>
  <c r="R17" i="23"/>
  <c r="M17" i="23"/>
  <c r="Q17" i="23" s="1"/>
  <c r="G18" i="23"/>
  <c r="M18" i="23"/>
  <c r="Q18" i="23" s="1"/>
  <c r="L20" i="23"/>
  <c r="U22" i="23"/>
  <c r="P22" i="23"/>
  <c r="G22" i="23"/>
  <c r="O31" i="23"/>
  <c r="T31" i="23"/>
  <c r="N32" i="23"/>
  <c r="Q32" i="23" s="1"/>
  <c r="S32" i="23"/>
  <c r="M34" i="23"/>
  <c r="R34" i="23"/>
  <c r="P40" i="23"/>
  <c r="U40" i="23"/>
  <c r="L13" i="23"/>
  <c r="T15" i="23"/>
  <c r="S17" i="23"/>
  <c r="R18" i="23"/>
  <c r="L19" i="23"/>
  <c r="P23" i="23"/>
  <c r="V25" i="23"/>
  <c r="S27" i="23"/>
  <c r="O32" i="23"/>
  <c r="S34" i="23"/>
  <c r="U39" i="23"/>
  <c r="R40" i="23"/>
  <c r="T41" i="23"/>
  <c r="O41" i="23"/>
  <c r="G41" i="23"/>
  <c r="Q46" i="23"/>
  <c r="L52" i="23"/>
  <c r="S52" i="23"/>
  <c r="I48" i="23"/>
  <c r="G13" i="23"/>
  <c r="N13" i="23"/>
  <c r="T20" i="23"/>
  <c r="L23" i="23"/>
  <c r="G39" i="23"/>
  <c r="M39" i="23"/>
  <c r="Q12" i="23"/>
  <c r="T36" i="23"/>
  <c r="U42" i="23"/>
  <c r="P42" i="23"/>
  <c r="G42" i="23"/>
  <c r="Q19" i="23"/>
  <c r="M26" i="23"/>
  <c r="Q26" i="23" s="1"/>
  <c r="R26" i="23"/>
  <c r="E10" i="23"/>
  <c r="E8" i="23" s="1"/>
  <c r="G15" i="23"/>
  <c r="G19" i="23"/>
  <c r="O23" i="23"/>
  <c r="T23" i="23"/>
  <c r="O24" i="23"/>
  <c r="S26" i="23"/>
  <c r="U27" i="23"/>
  <c r="G31" i="23"/>
  <c r="M31" i="23"/>
  <c r="U33" i="23"/>
  <c r="S41" i="23"/>
  <c r="L41" i="23"/>
  <c r="T45" i="23"/>
  <c r="G23" i="23"/>
  <c r="M23" i="23"/>
  <c r="S33" i="23"/>
  <c r="L39" i="23"/>
  <c r="G40" i="23"/>
  <c r="P46" i="23"/>
  <c r="U46" i="23"/>
  <c r="P53" i="23"/>
  <c r="U53" i="23"/>
  <c r="S21" i="23"/>
  <c r="U38" i="23"/>
  <c r="L16" i="23"/>
  <c r="U21" i="23"/>
  <c r="T24" i="23"/>
  <c r="L26" i="23"/>
  <c r="U28" i="23"/>
  <c r="S29" i="23"/>
  <c r="N30" i="23"/>
  <c r="U34" i="23"/>
  <c r="L35" i="23"/>
  <c r="S35" i="23"/>
  <c r="G36" i="23"/>
  <c r="L36" i="23"/>
  <c r="G38" i="23"/>
  <c r="P38" i="23"/>
  <c r="M40" i="23"/>
  <c r="M42" i="23"/>
  <c r="Q42" i="23" s="1"/>
  <c r="R42" i="23"/>
  <c r="O43" i="23"/>
  <c r="T43" i="23"/>
  <c r="O44" i="23"/>
  <c r="G46" i="23"/>
  <c r="G53" i="23"/>
  <c r="M53" i="23"/>
  <c r="Q53" i="23" s="1"/>
  <c r="M20" i="23"/>
  <c r="Q20" i="23" s="1"/>
  <c r="U20" i="23"/>
  <c r="S25" i="23"/>
  <c r="Q29" i="23"/>
  <c r="U30" i="23"/>
  <c r="L31" i="23"/>
  <c r="G32" i="23"/>
  <c r="L32" i="23"/>
  <c r="N33" i="23"/>
  <c r="Q33" i="23" s="1"/>
  <c r="O37" i="23"/>
  <c r="M38" i="23"/>
  <c r="R38" i="23"/>
  <c r="O39" i="23"/>
  <c r="T39" i="23"/>
  <c r="O40" i="23"/>
  <c r="S42" i="23"/>
  <c r="U43" i="23"/>
  <c r="S44" i="23"/>
  <c r="N45" i="23"/>
  <c r="S45" i="23"/>
  <c r="L45" i="23"/>
  <c r="P48" i="23"/>
  <c r="G43" i="23"/>
  <c r="M43" i="23"/>
  <c r="Q43" i="23" s="1"/>
  <c r="L44" i="23"/>
  <c r="S46" i="23"/>
  <c r="G48" i="23"/>
  <c r="O45" i="23"/>
  <c r="Q45" i="23" s="1"/>
  <c r="O27" i="23"/>
  <c r="T27" i="23"/>
  <c r="O28" i="23"/>
  <c r="S30" i="23"/>
  <c r="U31" i="23"/>
  <c r="G35" i="23"/>
  <c r="M35" i="23"/>
  <c r="Q35" i="23" s="1"/>
  <c r="T44" i="23"/>
  <c r="G45" i="23"/>
  <c r="R46" i="23"/>
  <c r="D48" i="23"/>
  <c r="R52" i="23"/>
  <c r="L53" i="23"/>
  <c r="T53" i="23"/>
  <c r="E48" i="23"/>
  <c r="M48" i="23"/>
  <c r="S50" i="23"/>
  <c r="U52" i="23"/>
  <c r="L50" i="23"/>
  <c r="T50" i="23"/>
  <c r="N52" i="23"/>
  <c r="Q52" i="23" s="1"/>
  <c r="Q48" i="23" s="1"/>
  <c r="J48" i="23"/>
  <c r="V36" i="23" l="1"/>
  <c r="V41" i="23"/>
  <c r="Q28" i="23"/>
  <c r="T48" i="23"/>
  <c r="V16" i="23"/>
  <c r="N48" i="23"/>
  <c r="N8" i="23" s="1"/>
  <c r="V19" i="23"/>
  <c r="V22" i="23"/>
  <c r="G10" i="23"/>
  <c r="G8" i="23" s="1"/>
  <c r="V30" i="23"/>
  <c r="S10" i="23"/>
  <c r="I8" i="23"/>
  <c r="V17" i="23"/>
  <c r="Q39" i="23"/>
  <c r="S48" i="23"/>
  <c r="R10" i="23"/>
  <c r="H8" i="23"/>
  <c r="V18" i="23"/>
  <c r="O10" i="23"/>
  <c r="O8" i="23" s="1"/>
  <c r="V50" i="23"/>
  <c r="L48" i="23"/>
  <c r="V48" i="23" s="1"/>
  <c r="Q38" i="23"/>
  <c r="V35" i="23"/>
  <c r="Q23" i="23"/>
  <c r="Q31" i="23"/>
  <c r="Q34" i="23"/>
  <c r="Q10" i="23" s="1"/>
  <c r="Q8" i="23" s="1"/>
  <c r="L10" i="23"/>
  <c r="V12" i="23"/>
  <c r="J8" i="23"/>
  <c r="Q27" i="23"/>
  <c r="V34" i="23"/>
  <c r="Q30" i="23"/>
  <c r="V40" i="23"/>
  <c r="V27" i="23"/>
  <c r="T10" i="23"/>
  <c r="V31" i="23"/>
  <c r="D8" i="23"/>
  <c r="Q40" i="23"/>
  <c r="V23" i="23"/>
  <c r="V52" i="23"/>
  <c r="Q44" i="23"/>
  <c r="V43" i="23"/>
  <c r="V53" i="23"/>
  <c r="V45" i="23"/>
  <c r="V26" i="23"/>
  <c r="M10" i="23"/>
  <c r="M8" i="23" s="1"/>
  <c r="V13" i="23"/>
  <c r="V15" i="23"/>
  <c r="V38" i="23"/>
  <c r="V39" i="23"/>
  <c r="V20" i="23"/>
  <c r="Q14" i="23"/>
  <c r="U10" i="23"/>
  <c r="K8" i="23"/>
  <c r="V29" i="23"/>
  <c r="V21" i="23"/>
  <c r="V14" i="23"/>
  <c r="V32" i="23"/>
  <c r="V44" i="23"/>
  <c r="V42" i="23"/>
  <c r="V46" i="23"/>
  <c r="Q24" i="23"/>
  <c r="R8" i="23" l="1"/>
  <c r="T8" i="23"/>
  <c r="S8" i="23"/>
  <c r="L8" i="23"/>
  <c r="V10" i="23"/>
  <c r="U8" i="23"/>
  <c r="V8" i="23" l="1"/>
  <c r="H284" i="22" l="1"/>
  <c r="H282" i="22"/>
  <c r="G281" i="22"/>
  <c r="D279" i="22"/>
  <c r="D283" i="22" s="1"/>
  <c r="H278" i="22"/>
  <c r="H276" i="22"/>
  <c r="H275" i="22"/>
  <c r="H273" i="22"/>
  <c r="B270" i="22"/>
  <c r="H269" i="22"/>
  <c r="H267" i="22"/>
  <c r="H265" i="22"/>
  <c r="H263" i="22"/>
  <c r="H259" i="22"/>
  <c r="H252" i="22"/>
  <c r="H250" i="22"/>
  <c r="G243" i="22"/>
  <c r="E233" i="22"/>
  <c r="E227" i="22"/>
  <c r="E221" i="22"/>
  <c r="H221" i="22" s="1"/>
  <c r="H218" i="22"/>
  <c r="E215" i="22"/>
  <c r="H215" i="22" s="1"/>
  <c r="G211" i="22"/>
  <c r="H209" i="22"/>
  <c r="D201" i="22"/>
  <c r="E202" i="22"/>
  <c r="H200" i="22"/>
  <c r="G196" i="22"/>
  <c r="H191" i="22"/>
  <c r="G187" i="22"/>
  <c r="E186" i="22"/>
  <c r="H186" i="22" s="1"/>
  <c r="H182" i="22"/>
  <c r="H177" i="22"/>
  <c r="B168" i="22"/>
  <c r="H167" i="22"/>
  <c r="E159" i="22"/>
  <c r="E157" i="22"/>
  <c r="H146" i="22"/>
  <c r="H144" i="22"/>
  <c r="B142" i="22"/>
  <c r="B138" i="22" s="1"/>
  <c r="D135" i="22"/>
  <c r="H128" i="22"/>
  <c r="H117" i="22"/>
  <c r="E113" i="22"/>
  <c r="H113" i="22" s="1"/>
  <c r="G111" i="22"/>
  <c r="H104" i="22"/>
  <c r="B93" i="22"/>
  <c r="H92" i="22"/>
  <c r="D87" i="22"/>
  <c r="H86" i="22"/>
  <c r="H82" i="22"/>
  <c r="D78" i="22"/>
  <c r="B78" i="22"/>
  <c r="H77" i="22"/>
  <c r="B71" i="22"/>
  <c r="H70" i="22"/>
  <c r="H59" i="22"/>
  <c r="B52" i="22"/>
  <c r="H51" i="22"/>
  <c r="H49" i="22"/>
  <c r="H47" i="22"/>
  <c r="B39" i="22"/>
  <c r="H38" i="22"/>
  <c r="D35" i="22"/>
  <c r="B35" i="22"/>
  <c r="H34" i="22"/>
  <c r="E26" i="22"/>
  <c r="H26" i="22" s="1"/>
  <c r="H22" i="22"/>
  <c r="H20" i="22"/>
  <c r="H18" i="22"/>
  <c r="H16" i="22"/>
  <c r="D10" i="22"/>
  <c r="B10" i="22"/>
  <c r="G233" i="22" l="1"/>
  <c r="G227" i="22"/>
  <c r="G113" i="22"/>
  <c r="G185" i="22"/>
  <c r="G202" i="22"/>
  <c r="F221" i="22"/>
  <c r="G108" i="22"/>
  <c r="D118" i="22"/>
  <c r="G120" i="22"/>
  <c r="E28" i="22"/>
  <c r="F28" i="22" s="1"/>
  <c r="G115" i="22"/>
  <c r="B118" i="22"/>
  <c r="G181" i="22"/>
  <c r="F227" i="22"/>
  <c r="D270" i="22"/>
  <c r="G56" i="22"/>
  <c r="E12" i="22"/>
  <c r="F12" i="22" s="1"/>
  <c r="G24" i="22"/>
  <c r="G14" i="22"/>
  <c r="D23" i="22"/>
  <c r="G12" i="22"/>
  <c r="B23" i="22"/>
  <c r="G37" i="22"/>
  <c r="B60" i="22"/>
  <c r="D52" i="22"/>
  <c r="F26" i="22"/>
  <c r="G72" i="22"/>
  <c r="G76" i="22"/>
  <c r="G110" i="22"/>
  <c r="G114" i="22"/>
  <c r="G26" i="22"/>
  <c r="G28" i="22"/>
  <c r="G43" i="22"/>
  <c r="G62" i="22"/>
  <c r="G81" i="22"/>
  <c r="D83" i="22"/>
  <c r="G99" i="22"/>
  <c r="E114" i="22"/>
  <c r="F114" i="22" s="1"/>
  <c r="E111" i="22"/>
  <c r="G36" i="22"/>
  <c r="G75" i="22"/>
  <c r="E116" i="22"/>
  <c r="G33" i="22"/>
  <c r="D39" i="22"/>
  <c r="G61" i="22"/>
  <c r="G65" i="22"/>
  <c r="G69" i="22"/>
  <c r="G91" i="22"/>
  <c r="G97" i="22"/>
  <c r="G32" i="22"/>
  <c r="G54" i="22"/>
  <c r="D71" i="22"/>
  <c r="D105" i="22"/>
  <c r="G41" i="22"/>
  <c r="G64" i="22"/>
  <c r="G68" i="22"/>
  <c r="B87" i="22"/>
  <c r="G89" i="22"/>
  <c r="D93" i="22"/>
  <c r="G103" i="22"/>
  <c r="G126" i="22"/>
  <c r="G53" i="22"/>
  <c r="G57" i="22"/>
  <c r="G73" i="22"/>
  <c r="G179" i="22"/>
  <c r="B178" i="22"/>
  <c r="G31" i="22"/>
  <c r="G40" i="22"/>
  <c r="G44" i="22"/>
  <c r="G50" i="22"/>
  <c r="D60" i="22"/>
  <c r="G63" i="22"/>
  <c r="G79" i="22"/>
  <c r="B83" i="22"/>
  <c r="G85" i="22"/>
  <c r="G101" i="22"/>
  <c r="G84" i="22"/>
  <c r="G88" i="22"/>
  <c r="G94" i="22"/>
  <c r="G102" i="22"/>
  <c r="F113" i="22"/>
  <c r="E137" i="22"/>
  <c r="F137" i="22" s="1"/>
  <c r="G171" i="22"/>
  <c r="E236" i="22"/>
  <c r="G237" i="22"/>
  <c r="E237" i="22"/>
  <c r="G163" i="22"/>
  <c r="B147" i="22"/>
  <c r="G190" i="22"/>
  <c r="B183" i="22"/>
  <c r="D147" i="22"/>
  <c r="G112" i="22"/>
  <c r="E115" i="22"/>
  <c r="G122" i="22"/>
  <c r="D130" i="22"/>
  <c r="G141" i="22"/>
  <c r="D142" i="22"/>
  <c r="G194" i="22"/>
  <c r="E194" i="22"/>
  <c r="F194" i="22" s="1"/>
  <c r="G106" i="22"/>
  <c r="B105" i="22"/>
  <c r="E108" i="22"/>
  <c r="E120" i="22"/>
  <c r="G116" i="22"/>
  <c r="G184" i="22"/>
  <c r="E184" i="22"/>
  <c r="F184" i="22" s="1"/>
  <c r="E112" i="22"/>
  <c r="G151" i="22"/>
  <c r="G134" i="22"/>
  <c r="G157" i="22"/>
  <c r="F157" i="22"/>
  <c r="G161" i="22"/>
  <c r="G169" i="22"/>
  <c r="E175" i="22"/>
  <c r="D178" i="22"/>
  <c r="G188" i="22"/>
  <c r="E188" i="22"/>
  <c r="F188" i="22" s="1"/>
  <c r="G206" i="22"/>
  <c r="E206" i="22"/>
  <c r="G207" i="22"/>
  <c r="E217" i="22"/>
  <c r="F217" i="22" s="1"/>
  <c r="B135" i="22"/>
  <c r="B130" i="22" s="1"/>
  <c r="D138" i="22"/>
  <c r="G150" i="22"/>
  <c r="G159" i="22"/>
  <c r="F159" i="22"/>
  <c r="E165" i="22"/>
  <c r="F165" i="22" s="1"/>
  <c r="D168" i="22"/>
  <c r="F186" i="22"/>
  <c r="G186" i="22"/>
  <c r="E189" i="22"/>
  <c r="F189" i="22" s="1"/>
  <c r="G189" i="22"/>
  <c r="E171" i="22"/>
  <c r="B192" i="22"/>
  <c r="E208" i="22"/>
  <c r="G208" i="22"/>
  <c r="E246" i="22"/>
  <c r="G149" i="22"/>
  <c r="E161" i="22"/>
  <c r="F161" i="22" s="1"/>
  <c r="E173" i="22"/>
  <c r="F173" i="22" s="1"/>
  <c r="E185" i="22"/>
  <c r="F185" i="22" s="1"/>
  <c r="E196" i="22"/>
  <c r="F196" i="22" s="1"/>
  <c r="G197" i="22"/>
  <c r="E212" i="22"/>
  <c r="G212" i="22"/>
  <c r="G132" i="22"/>
  <c r="G140" i="22"/>
  <c r="E163" i="22"/>
  <c r="F163" i="22" s="1"/>
  <c r="E179" i="22"/>
  <c r="E187" i="22"/>
  <c r="F187" i="22" s="1"/>
  <c r="E190" i="22"/>
  <c r="E234" i="22"/>
  <c r="G234" i="22"/>
  <c r="G133" i="22"/>
  <c r="G137" i="22"/>
  <c r="G143" i="22"/>
  <c r="G148" i="22"/>
  <c r="G156" i="22"/>
  <c r="H157" i="22"/>
  <c r="E169" i="22"/>
  <c r="F169" i="22" s="1"/>
  <c r="G175" i="22"/>
  <c r="F175" i="22"/>
  <c r="H202" i="22"/>
  <c r="G205" i="22"/>
  <c r="B201" i="22"/>
  <c r="G222" i="22"/>
  <c r="G155" i="22"/>
  <c r="H159" i="22"/>
  <c r="G165" i="22"/>
  <c r="G173" i="22"/>
  <c r="D183" i="22"/>
  <c r="E197" i="22"/>
  <c r="F197" i="22" s="1"/>
  <c r="G215" i="22"/>
  <c r="F215" i="22"/>
  <c r="G238" i="22"/>
  <c r="E238" i="22"/>
  <c r="G213" i="22"/>
  <c r="E213" i="22"/>
  <c r="G235" i="22"/>
  <c r="E235" i="22"/>
  <c r="G193" i="22"/>
  <c r="E214" i="22"/>
  <c r="G214" i="22"/>
  <c r="G217" i="22"/>
  <c r="G224" i="22"/>
  <c r="E224" i="22"/>
  <c r="G231" i="22"/>
  <c r="E231" i="22"/>
  <c r="G198" i="22"/>
  <c r="E198" i="22"/>
  <c r="F198" i="22" s="1"/>
  <c r="F202" i="22"/>
  <c r="D210" i="22"/>
  <c r="B210" i="22"/>
  <c r="G221" i="22"/>
  <c r="E239" i="22"/>
  <c r="D253" i="22"/>
  <c r="D192" i="22"/>
  <c r="E205" i="22"/>
  <c r="E211" i="22"/>
  <c r="E222" i="22"/>
  <c r="B232" i="22"/>
  <c r="G239" i="22"/>
  <c r="G226" i="22"/>
  <c r="H233" i="22"/>
  <c r="F233" i="22"/>
  <c r="E226" i="22"/>
  <c r="F226" i="22" s="1"/>
  <c r="H227" i="22"/>
  <c r="G240" i="22"/>
  <c r="G242" i="22"/>
  <c r="E241" i="22"/>
  <c r="G241" i="22"/>
  <c r="G248" i="22"/>
  <c r="G236" i="22"/>
  <c r="E243" i="22"/>
  <c r="D260" i="22"/>
  <c r="G254" i="22"/>
  <c r="G266" i="22"/>
  <c r="G280" i="22"/>
  <c r="D232" i="22"/>
  <c r="D219" i="22" s="1"/>
  <c r="G244" i="22"/>
  <c r="B260" i="22"/>
  <c r="G246" i="22"/>
  <c r="G258" i="22"/>
  <c r="G268" i="22"/>
  <c r="B253" i="22"/>
  <c r="G256" i="22"/>
  <c r="G272" i="22"/>
  <c r="E277" i="22"/>
  <c r="E281" i="22"/>
  <c r="G277" i="22"/>
  <c r="B279" i="22"/>
  <c r="B283" i="22" s="1"/>
  <c r="E181" i="22" l="1"/>
  <c r="F181" i="22" s="1"/>
  <c r="H28" i="22"/>
  <c r="E232" i="22"/>
  <c r="G83" i="22"/>
  <c r="G279" i="22"/>
  <c r="H232" i="22"/>
  <c r="G142" i="22"/>
  <c r="E264" i="22"/>
  <c r="E152" i="22"/>
  <c r="E136" i="22"/>
  <c r="E216" i="22"/>
  <c r="E210" i="22" s="1"/>
  <c r="G216" i="22"/>
  <c r="G210" i="22" s="1"/>
  <c r="H281" i="22"/>
  <c r="F281" i="22"/>
  <c r="G232" i="22"/>
  <c r="G257" i="22"/>
  <c r="E257" i="22"/>
  <c r="E266" i="22"/>
  <c r="E230" i="22"/>
  <c r="G203" i="22"/>
  <c r="G230" i="22"/>
  <c r="H222" i="22"/>
  <c r="G228" i="22"/>
  <c r="E228" i="22"/>
  <c r="E193" i="22"/>
  <c r="E139" i="22"/>
  <c r="G152" i="22"/>
  <c r="H165" i="22"/>
  <c r="H175" i="22"/>
  <c r="G183" i="22"/>
  <c r="E102" i="22"/>
  <c r="E101" i="22"/>
  <c r="E95" i="22"/>
  <c r="E41" i="22"/>
  <c r="G95" i="22"/>
  <c r="E74" i="22"/>
  <c r="E58" i="22"/>
  <c r="E65" i="22"/>
  <c r="E46" i="22"/>
  <c r="E119" i="22"/>
  <c r="G119" i="22"/>
  <c r="G46" i="22"/>
  <c r="E19" i="22"/>
  <c r="G19" i="22"/>
  <c r="E32" i="22"/>
  <c r="E14" i="22"/>
  <c r="H277" i="22"/>
  <c r="F277" i="22"/>
  <c r="B129" i="22"/>
  <c r="E91" i="22"/>
  <c r="E66" i="22"/>
  <c r="G35" i="22"/>
  <c r="E56" i="22"/>
  <c r="E245" i="22"/>
  <c r="G245" i="22"/>
  <c r="F211" i="22"/>
  <c r="H211" i="22"/>
  <c r="H224" i="22"/>
  <c r="F224" i="22"/>
  <c r="E158" i="22"/>
  <c r="H197" i="22"/>
  <c r="E170" i="22"/>
  <c r="G170" i="22"/>
  <c r="G139" i="22"/>
  <c r="H187" i="22"/>
  <c r="E162" i="22"/>
  <c r="G162" i="22"/>
  <c r="H185" i="22"/>
  <c r="H208" i="22"/>
  <c r="F208" i="22"/>
  <c r="G135" i="22"/>
  <c r="E125" i="22"/>
  <c r="G125" i="22"/>
  <c r="E127" i="22"/>
  <c r="G127" i="22"/>
  <c r="E98" i="22"/>
  <c r="E85" i="22"/>
  <c r="E50" i="22"/>
  <c r="E31" i="22"/>
  <c r="E57" i="22"/>
  <c r="E54" i="22"/>
  <c r="E61" i="22"/>
  <c r="E42" i="22"/>
  <c r="H116" i="22"/>
  <c r="F116" i="22"/>
  <c r="G42" i="22"/>
  <c r="G136" i="22"/>
  <c r="E81" i="22"/>
  <c r="E110" i="22"/>
  <c r="E262" i="22"/>
  <c r="H238" i="22"/>
  <c r="F238" i="22"/>
  <c r="H190" i="22"/>
  <c r="E100" i="22"/>
  <c r="G262" i="22"/>
  <c r="E244" i="22"/>
  <c r="H226" i="22"/>
  <c r="E148" i="22"/>
  <c r="E132" i="22"/>
  <c r="H171" i="22"/>
  <c r="H189" i="22"/>
  <c r="H181" i="22"/>
  <c r="E154" i="22"/>
  <c r="E121" i="22"/>
  <c r="G121" i="22"/>
  <c r="E123" i="22"/>
  <c r="G123" i="22"/>
  <c r="B219" i="22"/>
  <c r="E141" i="22"/>
  <c r="E131" i="22"/>
  <c r="G131" i="22"/>
  <c r="H237" i="22"/>
  <c r="F237" i="22"/>
  <c r="F171" i="22"/>
  <c r="E96" i="22"/>
  <c r="E67" i="22"/>
  <c r="E73" i="22"/>
  <c r="G27" i="22"/>
  <c r="E27" i="22"/>
  <c r="E62" i="22"/>
  <c r="E30" i="22"/>
  <c r="E76" i="22"/>
  <c r="E25" i="22"/>
  <c r="G25" i="22"/>
  <c r="E24" i="22"/>
  <c r="E268" i="22"/>
  <c r="E256" i="22"/>
  <c r="E247" i="22"/>
  <c r="G247" i="22"/>
  <c r="E254" i="22"/>
  <c r="E248" i="22"/>
  <c r="H205" i="22"/>
  <c r="E203" i="22"/>
  <c r="E258" i="22"/>
  <c r="H243" i="22"/>
  <c r="F243" i="22"/>
  <c r="E242" i="22"/>
  <c r="H214" i="22"/>
  <c r="F214" i="22"/>
  <c r="F222" i="22"/>
  <c r="H169" i="22"/>
  <c r="E180" i="22"/>
  <c r="G180" i="22"/>
  <c r="G158" i="22"/>
  <c r="E174" i="22"/>
  <c r="G174" i="22"/>
  <c r="H161" i="22"/>
  <c r="E109" i="22"/>
  <c r="G109" i="22"/>
  <c r="E166" i="22"/>
  <c r="G166" i="22"/>
  <c r="E176" i="22"/>
  <c r="G176" i="22"/>
  <c r="H217" i="22"/>
  <c r="H188" i="22"/>
  <c r="E134" i="22"/>
  <c r="H120" i="22"/>
  <c r="F120" i="22"/>
  <c r="E122" i="22"/>
  <c r="E133" i="22"/>
  <c r="E94" i="22"/>
  <c r="E44" i="22"/>
  <c r="G98" i="22"/>
  <c r="E53" i="22"/>
  <c r="E126" i="22"/>
  <c r="E89" i="22"/>
  <c r="E68" i="22"/>
  <c r="E48" i="22"/>
  <c r="G48" i="22"/>
  <c r="E199" i="22"/>
  <c r="G199" i="22"/>
  <c r="G74" i="22"/>
  <c r="G58" i="22"/>
  <c r="E106" i="22"/>
  <c r="H114" i="22"/>
  <c r="E21" i="22"/>
  <c r="G21" i="22"/>
  <c r="G66" i="22"/>
  <c r="E15" i="22"/>
  <c r="G15" i="22"/>
  <c r="H12" i="22"/>
  <c r="E280" i="22"/>
  <c r="E249" i="22"/>
  <c r="G249" i="22"/>
  <c r="H239" i="22"/>
  <c r="F239" i="22"/>
  <c r="H198" i="22"/>
  <c r="H235" i="22"/>
  <c r="F235" i="22"/>
  <c r="E153" i="22"/>
  <c r="E107" i="22"/>
  <c r="G107" i="22"/>
  <c r="E150" i="22"/>
  <c r="E207" i="22"/>
  <c r="H112" i="22"/>
  <c r="F112" i="22"/>
  <c r="H194" i="22"/>
  <c r="H115" i="22"/>
  <c r="F115" i="22"/>
  <c r="E124" i="22"/>
  <c r="G124" i="22"/>
  <c r="E90" i="22"/>
  <c r="E79" i="22"/>
  <c r="E63" i="22"/>
  <c r="E33" i="22"/>
  <c r="E36" i="22"/>
  <c r="E72" i="22"/>
  <c r="E195" i="22"/>
  <c r="G195" i="22"/>
  <c r="D129" i="22"/>
  <c r="E29" i="22"/>
  <c r="G29" i="22"/>
  <c r="G271" i="22"/>
  <c r="E271" i="22"/>
  <c r="H241" i="22"/>
  <c r="F241" i="22"/>
  <c r="E240" i="22"/>
  <c r="G225" i="22"/>
  <c r="E225" i="22"/>
  <c r="H231" i="22"/>
  <c r="F231" i="22"/>
  <c r="E220" i="22"/>
  <c r="G220" i="22"/>
  <c r="G204" i="22"/>
  <c r="E204" i="22"/>
  <c r="E160" i="22"/>
  <c r="G160" i="22"/>
  <c r="E145" i="22"/>
  <c r="G145" i="22"/>
  <c r="E178" i="22"/>
  <c r="H179" i="22"/>
  <c r="H212" i="22"/>
  <c r="F212" i="22"/>
  <c r="H196" i="22"/>
  <c r="H173" i="22"/>
  <c r="H108" i="22"/>
  <c r="F108" i="22"/>
  <c r="G229" i="22"/>
  <c r="E229" i="22"/>
  <c r="E88" i="22"/>
  <c r="E40" i="22"/>
  <c r="F179" i="22"/>
  <c r="G67" i="22"/>
  <c r="G60" i="22" s="1"/>
  <c r="E103" i="22"/>
  <c r="E64" i="22"/>
  <c r="E45" i="22"/>
  <c r="G100" i="22"/>
  <c r="E69" i="22"/>
  <c r="E75" i="22"/>
  <c r="E55" i="22"/>
  <c r="H111" i="22"/>
  <c r="F111" i="22"/>
  <c r="E99" i="22"/>
  <c r="G55" i="22"/>
  <c r="G90" i="22"/>
  <c r="E11" i="22"/>
  <c r="G11" i="22"/>
  <c r="E37" i="22"/>
  <c r="E17" i="22"/>
  <c r="G17" i="22"/>
  <c r="G255" i="22"/>
  <c r="E255" i="22"/>
  <c r="G251" i="22"/>
  <c r="E251" i="22"/>
  <c r="G223" i="22"/>
  <c r="E223" i="22"/>
  <c r="H163" i="22"/>
  <c r="F190" i="22"/>
  <c r="E272" i="22"/>
  <c r="G261" i="22"/>
  <c r="E261" i="22"/>
  <c r="G264" i="22"/>
  <c r="H213" i="22"/>
  <c r="F213" i="22"/>
  <c r="F205" i="22"/>
  <c r="E156" i="22"/>
  <c r="E143" i="22"/>
  <c r="F234" i="22"/>
  <c r="H234" i="22"/>
  <c r="E164" i="22"/>
  <c r="G164" i="22"/>
  <c r="E140" i="22"/>
  <c r="E172" i="22"/>
  <c r="G172" i="22"/>
  <c r="E149" i="22"/>
  <c r="F246" i="22"/>
  <c r="H246" i="22"/>
  <c r="G153" i="22"/>
  <c r="H206" i="22"/>
  <c r="F206" i="22"/>
  <c r="G154" i="22"/>
  <c r="E151" i="22"/>
  <c r="H184" i="22"/>
  <c r="E183" i="22"/>
  <c r="E155" i="22"/>
  <c r="H236" i="22"/>
  <c r="F236" i="22"/>
  <c r="H137" i="22"/>
  <c r="E84" i="22"/>
  <c r="E80" i="22"/>
  <c r="G80" i="22"/>
  <c r="G45" i="22"/>
  <c r="E97" i="22"/>
  <c r="G96" i="22"/>
  <c r="E43" i="22"/>
  <c r="E13" i="22"/>
  <c r="G13" i="22"/>
  <c r="G30" i="22"/>
  <c r="B274" i="22" l="1"/>
  <c r="G253" i="22"/>
  <c r="H64" i="22"/>
  <c r="F64" i="22"/>
  <c r="H195" i="22"/>
  <c r="F195" i="22"/>
  <c r="F166" i="22"/>
  <c r="H166" i="22"/>
  <c r="H143" i="22"/>
  <c r="E142" i="22"/>
  <c r="E138" i="22" s="1"/>
  <c r="F143" i="22"/>
  <c r="H145" i="22"/>
  <c r="F145" i="22"/>
  <c r="H225" i="22"/>
  <c r="F225" i="22"/>
  <c r="H124" i="22"/>
  <c r="F124" i="22"/>
  <c r="H106" i="22"/>
  <c r="E105" i="22"/>
  <c r="F106" i="22"/>
  <c r="H97" i="22"/>
  <c r="F97" i="22"/>
  <c r="H40" i="22"/>
  <c r="E39" i="22"/>
  <c r="F40" i="22"/>
  <c r="H13" i="22"/>
  <c r="F13" i="22"/>
  <c r="E83" i="22"/>
  <c r="H84" i="22"/>
  <c r="F84" i="22"/>
  <c r="H155" i="22"/>
  <c r="F155" i="22"/>
  <c r="H272" i="22"/>
  <c r="F272" i="22"/>
  <c r="H220" i="22"/>
  <c r="F220" i="22"/>
  <c r="E219" i="22"/>
  <c r="H79" i="22"/>
  <c r="E78" i="22"/>
  <c r="F79" i="22"/>
  <c r="H153" i="22"/>
  <c r="F153" i="22"/>
  <c r="H280" i="22"/>
  <c r="E279" i="22"/>
  <c r="F280" i="22"/>
  <c r="H133" i="22"/>
  <c r="F133" i="22"/>
  <c r="H134" i="22"/>
  <c r="F134" i="22"/>
  <c r="H30" i="22"/>
  <c r="F30" i="22"/>
  <c r="H73" i="22"/>
  <c r="F73" i="22"/>
  <c r="H154" i="22"/>
  <c r="F154" i="22"/>
  <c r="H85" i="22"/>
  <c r="F85" i="22"/>
  <c r="G105" i="22"/>
  <c r="F162" i="22"/>
  <c r="H162" i="22"/>
  <c r="H14" i="22"/>
  <c r="F14" i="22"/>
  <c r="H65" i="22"/>
  <c r="F65" i="22"/>
  <c r="F95" i="22"/>
  <c r="H95" i="22"/>
  <c r="H183" i="22"/>
  <c r="H174" i="22"/>
  <c r="F174" i="22"/>
  <c r="H247" i="22"/>
  <c r="F247" i="22"/>
  <c r="H32" i="22"/>
  <c r="F32" i="22"/>
  <c r="H193" i="22"/>
  <c r="E192" i="22"/>
  <c r="F193" i="22"/>
  <c r="G201" i="22"/>
  <c r="H136" i="22"/>
  <c r="F136" i="22"/>
  <c r="H68" i="22"/>
  <c r="F68" i="22"/>
  <c r="E168" i="22"/>
  <c r="H132" i="22"/>
  <c r="F132" i="22"/>
  <c r="H244" i="22"/>
  <c r="F244" i="22"/>
  <c r="H54" i="22"/>
  <c r="F54" i="22"/>
  <c r="H149" i="22"/>
  <c r="F149" i="22"/>
  <c r="G283" i="22"/>
  <c r="H251" i="22"/>
  <c r="F251" i="22"/>
  <c r="G270" i="22"/>
  <c r="H21" i="22"/>
  <c r="F21" i="22"/>
  <c r="H122" i="22"/>
  <c r="F122" i="22"/>
  <c r="H62" i="22"/>
  <c r="F62" i="22"/>
  <c r="H67" i="22"/>
  <c r="F67" i="22"/>
  <c r="H123" i="22"/>
  <c r="F123" i="22"/>
  <c r="H110" i="22"/>
  <c r="F110" i="22"/>
  <c r="H57" i="22"/>
  <c r="F57" i="22"/>
  <c r="H98" i="22"/>
  <c r="F98" i="22"/>
  <c r="H125" i="22"/>
  <c r="F125" i="22"/>
  <c r="H158" i="22"/>
  <c r="F158" i="22"/>
  <c r="H56" i="22"/>
  <c r="F56" i="22"/>
  <c r="G118" i="22"/>
  <c r="H58" i="22"/>
  <c r="F58" i="22"/>
  <c r="H101" i="22"/>
  <c r="F101" i="22"/>
  <c r="E135" i="22"/>
  <c r="G71" i="22"/>
  <c r="H17" i="22"/>
  <c r="F17" i="22"/>
  <c r="H75" i="22"/>
  <c r="F75" i="22"/>
  <c r="F103" i="22"/>
  <c r="H103" i="22"/>
  <c r="E87" i="22"/>
  <c r="H88" i="22"/>
  <c r="F88" i="22"/>
  <c r="H204" i="22"/>
  <c r="F204" i="22"/>
  <c r="H150" i="22"/>
  <c r="F150" i="22"/>
  <c r="H89" i="22"/>
  <c r="F89" i="22"/>
  <c r="H44" i="22"/>
  <c r="F44" i="22"/>
  <c r="H258" i="22"/>
  <c r="F258" i="22"/>
  <c r="H248" i="22"/>
  <c r="F248" i="22"/>
  <c r="H256" i="22"/>
  <c r="F256" i="22"/>
  <c r="H27" i="22"/>
  <c r="F27" i="22"/>
  <c r="G130" i="22"/>
  <c r="H148" i="22"/>
  <c r="E147" i="22"/>
  <c r="F148" i="22"/>
  <c r="H210" i="22"/>
  <c r="E118" i="22"/>
  <c r="H119" i="22"/>
  <c r="F119" i="22"/>
  <c r="H230" i="22"/>
  <c r="F230" i="22"/>
  <c r="H152" i="22"/>
  <c r="F152" i="22"/>
  <c r="H55" i="22"/>
  <c r="F55" i="22"/>
  <c r="H240" i="22"/>
  <c r="F240" i="22"/>
  <c r="H43" i="22"/>
  <c r="F43" i="22"/>
  <c r="H99" i="22"/>
  <c r="F99" i="22"/>
  <c r="F172" i="22"/>
  <c r="H172" i="22"/>
  <c r="G192" i="22"/>
  <c r="H178" i="22"/>
  <c r="H29" i="22"/>
  <c r="F29" i="22"/>
  <c r="H199" i="22"/>
  <c r="F199" i="22"/>
  <c r="H25" i="22"/>
  <c r="F25" i="22"/>
  <c r="H96" i="22"/>
  <c r="F96" i="22"/>
  <c r="E130" i="22"/>
  <c r="H131" i="22"/>
  <c r="F131" i="22"/>
  <c r="G78" i="22"/>
  <c r="H81" i="22"/>
  <c r="F81" i="22"/>
  <c r="F42" i="22"/>
  <c r="H42" i="22"/>
  <c r="H31" i="22"/>
  <c r="F31" i="22"/>
  <c r="G168" i="22"/>
  <c r="G138" i="22"/>
  <c r="F232" i="22"/>
  <c r="H74" i="22"/>
  <c r="F74" i="22"/>
  <c r="H228" i="22"/>
  <c r="F228" i="22"/>
  <c r="H266" i="22"/>
  <c r="F266" i="22"/>
  <c r="G147" i="22"/>
  <c r="G39" i="22"/>
  <c r="G23" i="22"/>
  <c r="H164" i="22"/>
  <c r="F164" i="22"/>
  <c r="H160" i="22"/>
  <c r="F160" i="22"/>
  <c r="H207" i="22"/>
  <c r="F207" i="22"/>
  <c r="H80" i="22"/>
  <c r="F80" i="22"/>
  <c r="H90" i="22"/>
  <c r="F90" i="22"/>
  <c r="E260" i="22"/>
  <c r="H261" i="22"/>
  <c r="F261" i="22"/>
  <c r="H37" i="22"/>
  <c r="F37" i="22"/>
  <c r="H33" i="22"/>
  <c r="F33" i="22"/>
  <c r="D274" i="22"/>
  <c r="G178" i="22"/>
  <c r="H151" i="22"/>
  <c r="F151" i="22"/>
  <c r="H255" i="22"/>
  <c r="F255" i="22"/>
  <c r="G10" i="22"/>
  <c r="H69" i="22"/>
  <c r="F69" i="22"/>
  <c r="E71" i="22"/>
  <c r="H72" i="22"/>
  <c r="F72" i="22"/>
  <c r="H107" i="22"/>
  <c r="F107" i="22"/>
  <c r="H126" i="22"/>
  <c r="F126" i="22"/>
  <c r="H109" i="22"/>
  <c r="F109" i="22"/>
  <c r="H180" i="22"/>
  <c r="F180" i="22"/>
  <c r="F178" i="22" s="1"/>
  <c r="E253" i="22"/>
  <c r="H254" i="22"/>
  <c r="F254" i="22"/>
  <c r="H268" i="22"/>
  <c r="F268" i="22"/>
  <c r="H121" i="22"/>
  <c r="F121" i="22"/>
  <c r="H100" i="22"/>
  <c r="F100" i="22"/>
  <c r="H127" i="22"/>
  <c r="F127" i="22"/>
  <c r="H102" i="22"/>
  <c r="F102" i="22"/>
  <c r="H139" i="22"/>
  <c r="F139" i="22"/>
  <c r="B285" i="22"/>
  <c r="H156" i="22"/>
  <c r="F156" i="22"/>
  <c r="G219" i="22"/>
  <c r="H63" i="22"/>
  <c r="F63" i="22"/>
  <c r="H249" i="22"/>
  <c r="F249" i="22"/>
  <c r="H15" i="22"/>
  <c r="F15" i="22"/>
  <c r="E93" i="22"/>
  <c r="H94" i="22"/>
  <c r="F94" i="22"/>
  <c r="F176" i="22"/>
  <c r="H176" i="22"/>
  <c r="H242" i="22"/>
  <c r="F242" i="22"/>
  <c r="H203" i="22"/>
  <c r="F203" i="22"/>
  <c r="E201" i="22"/>
  <c r="H76" i="22"/>
  <c r="F76" i="22"/>
  <c r="H262" i="22"/>
  <c r="F262" i="22"/>
  <c r="H61" i="22"/>
  <c r="E60" i="22"/>
  <c r="F61" i="22"/>
  <c r="H50" i="22"/>
  <c r="F50" i="22"/>
  <c r="H170" i="22"/>
  <c r="F170" i="22"/>
  <c r="H66" i="22"/>
  <c r="F66" i="22"/>
  <c r="H19" i="22"/>
  <c r="F19" i="22"/>
  <c r="F46" i="22"/>
  <c r="H46" i="22"/>
  <c r="H41" i="22"/>
  <c r="F41" i="22"/>
  <c r="H257" i="22"/>
  <c r="F257" i="22"/>
  <c r="H216" i="22"/>
  <c r="F216" i="22"/>
  <c r="F183" i="22"/>
  <c r="G87" i="22"/>
  <c r="H140" i="22"/>
  <c r="F140" i="22"/>
  <c r="H229" i="22"/>
  <c r="F229" i="22"/>
  <c r="G260" i="22"/>
  <c r="H223" i="22"/>
  <c r="F223" i="22"/>
  <c r="E10" i="22"/>
  <c r="H11" i="22"/>
  <c r="F11" i="22"/>
  <c r="H45" i="22"/>
  <c r="F45" i="22"/>
  <c r="E270" i="22"/>
  <c r="H271" i="22"/>
  <c r="F271" i="22"/>
  <c r="H36" i="22"/>
  <c r="E35" i="22"/>
  <c r="F36" i="22"/>
  <c r="H48" i="22"/>
  <c r="F48" i="22"/>
  <c r="E52" i="22"/>
  <c r="H53" i="22"/>
  <c r="F53" i="22"/>
  <c r="E23" i="22"/>
  <c r="H24" i="22"/>
  <c r="F24" i="22"/>
  <c r="G52" i="22"/>
  <c r="H141" i="22"/>
  <c r="F141" i="22"/>
  <c r="H245" i="22"/>
  <c r="F245" i="22"/>
  <c r="H91" i="22"/>
  <c r="F91" i="22"/>
  <c r="H264" i="22"/>
  <c r="F264" i="22"/>
  <c r="G93" i="22"/>
  <c r="H71" i="22" l="1"/>
  <c r="F23" i="22"/>
  <c r="H10" i="22"/>
  <c r="F105" i="22"/>
  <c r="H23" i="22"/>
  <c r="F35" i="22"/>
  <c r="F93" i="22"/>
  <c r="H138" i="22"/>
  <c r="H135" i="22"/>
  <c r="F135" i="22"/>
  <c r="F52" i="22"/>
  <c r="H35" i="22"/>
  <c r="H260" i="22"/>
  <c r="G129" i="22"/>
  <c r="G274" i="22" s="1"/>
  <c r="G285" i="22" s="1"/>
  <c r="F210" i="22"/>
  <c r="F78" i="22"/>
  <c r="F147" i="22"/>
  <c r="F253" i="22"/>
  <c r="F71" i="22"/>
  <c r="F87" i="22"/>
  <c r="F279" i="22"/>
  <c r="H78" i="22"/>
  <c r="H83" i="22"/>
  <c r="F142" i="22"/>
  <c r="F138" i="22" s="1"/>
  <c r="F270" i="22"/>
  <c r="F60" i="22"/>
  <c r="H87" i="22"/>
  <c r="H52" i="22"/>
  <c r="F10" i="22"/>
  <c r="H93" i="22"/>
  <c r="H168" i="22"/>
  <c r="H279" i="22"/>
  <c r="E283" i="22"/>
  <c r="H142" i="22"/>
  <c r="H253" i="22"/>
  <c r="F118" i="22"/>
  <c r="F192" i="22"/>
  <c r="F130" i="22"/>
  <c r="H60" i="22"/>
  <c r="F168" i="22"/>
  <c r="H201" i="22"/>
  <c r="F260" i="22"/>
  <c r="E129" i="22"/>
  <c r="E274" i="22" s="1"/>
  <c r="H130" i="22"/>
  <c r="H192" i="22"/>
  <c r="H219" i="22"/>
  <c r="F39" i="22"/>
  <c r="H105" i="22"/>
  <c r="H147" i="22"/>
  <c r="H270" i="22"/>
  <c r="F201" i="22"/>
  <c r="D285" i="22"/>
  <c r="H118" i="22"/>
  <c r="F219" i="22"/>
  <c r="F83" i="22"/>
  <c r="H39" i="22"/>
  <c r="H274" i="22" l="1"/>
  <c r="F129" i="22"/>
  <c r="H283" i="22"/>
  <c r="E285" i="22"/>
  <c r="F274" i="22"/>
  <c r="H129" i="22"/>
  <c r="F283" i="22"/>
  <c r="H285" i="22" l="1"/>
  <c r="F285" i="22"/>
  <c r="J7" i="17" l="1"/>
  <c r="I7" i="17" l="1"/>
  <c r="B8" i="17"/>
  <c r="K7" i="17"/>
  <c r="H7" i="17"/>
  <c r="G7" i="17"/>
  <c r="F7" i="17"/>
  <c r="E7" i="17"/>
  <c r="D7" i="17"/>
  <c r="C7" i="17"/>
  <c r="B7" i="17"/>
  <c r="N6" i="17"/>
  <c r="O6" i="17" s="1"/>
  <c r="P6" i="17" s="1"/>
  <c r="Q6" i="17" s="1"/>
  <c r="R6" i="17" s="1"/>
  <c r="S6" i="17" s="1"/>
  <c r="T6" i="17" s="1"/>
  <c r="U6" i="17" s="1"/>
  <c r="V6" i="17" s="1"/>
  <c r="W6" i="17" s="1"/>
  <c r="L6" i="17"/>
  <c r="N5" i="17"/>
  <c r="O5" i="17" s="1"/>
  <c r="P5" i="17" s="1"/>
  <c r="L5" i="17"/>
  <c r="L8" i="17" l="1"/>
  <c r="N8" i="17"/>
  <c r="Q5" i="17"/>
  <c r="P8" i="17"/>
  <c r="D8" i="17" s="1"/>
  <c r="L7" i="17"/>
  <c r="X7" i="17" s="1"/>
  <c r="O8" i="17"/>
  <c r="C8" i="17" s="1"/>
  <c r="R5" i="17" l="1"/>
  <c r="Q8" i="17"/>
  <c r="E8" i="17" s="1"/>
  <c r="S5" i="17" l="1"/>
  <c r="R8" i="17"/>
  <c r="F8" i="17" s="1"/>
  <c r="T5" i="17" l="1"/>
  <c r="S8" i="17"/>
  <c r="G8" i="17" s="1"/>
  <c r="X6" i="17"/>
  <c r="U5" i="17" l="1"/>
  <c r="T8" i="17"/>
  <c r="H8" i="17" s="1"/>
  <c r="V5" i="17" l="1"/>
  <c r="U8" i="17"/>
  <c r="I8" i="17" s="1"/>
  <c r="W5" i="17" l="1"/>
  <c r="V8" i="17"/>
  <c r="J8" i="17" s="1"/>
  <c r="W8" i="17" l="1"/>
  <c r="K8" i="17" s="1"/>
  <c r="X5" i="17"/>
  <c r="X8" i="17" l="1"/>
</calcChain>
</file>

<file path=xl/sharedStrings.xml><?xml version="1.0" encoding="utf-8"?>
<sst xmlns="http://schemas.openxmlformats.org/spreadsheetml/2006/main" count="371" uniqueCount="340">
  <si>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</si>
  <si>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</si>
  <si>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</si>
  <si>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</si>
  <si>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</si>
  <si>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</si>
  <si>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</si>
  <si>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</si>
  <si>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</si>
  <si>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</si>
  <si>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</si>
  <si>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</si>
  <si>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</si>
  <si>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</si>
  <si>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</si>
  <si>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</si>
  <si>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</si>
  <si>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</si>
  <si>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</si>
  <si>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</si>
  <si>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</si>
  <si>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</si>
  <si>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</si>
  <si>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</si>
  <si>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</si>
  <si>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</si>
  <si>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</si>
  <si>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</si>
  <si>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</si>
  <si>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</si>
  <si>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</si>
  <si>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</si>
  <si>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</si>
  <si>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</si>
  <si>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</si>
  <si>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</si>
  <si>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</si>
  <si>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</si>
  <si>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</si>
  <si>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</si>
  <si>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</si>
  <si>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</si>
  <si>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</si>
  <si>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</si>
  <si>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</si>
  <si>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</si>
  <si>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</si>
  <si>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</si>
  <si>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</si>
  <si>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</si>
  <si>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</si>
  <si>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</si>
  <si>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</si>
  <si>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</si>
  <si>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</si>
  <si>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</si>
  <si>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</si>
  <si>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</si>
  <si>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</si>
  <si>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</si>
  <si>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</si>
  <si>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</si>
  <si>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</si>
  <si>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</si>
  <si>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</si>
  <si>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</si>
  <si>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</si>
  <si>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</si>
  <si>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</si>
  <si>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</si>
  <si>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</si>
  <si>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</si>
  <si>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</si>
  <si>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</si>
  <si>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</si>
  <si>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</si>
  <si>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</si>
  <si>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</si>
  <si>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</si>
  <si>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</si>
  <si>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</si>
  <si>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</si>
  <si>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</si>
  <si>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</si>
  <si>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</si>
  <si>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</si>
  <si>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</si>
  <si>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</si>
  <si>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</si>
  <si>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</si>
  <si>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</si>
  <si>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</si>
  <si>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</si>
  <si>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</si>
  <si>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</si>
  <si>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</si>
  <si>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</si>
  <si>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</si>
  <si>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</si>
  <si>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</si>
  <si>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</si>
  <si>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</si>
  <si>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</si>
  <si>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</si>
  <si>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</si>
  <si>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</si>
  <si>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</si>
  <si>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</si>
  <si>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</si>
  <si>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</si>
  <si>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</si>
  <si>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</si>
  <si>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</si>
  <si>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</si>
  <si>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</si>
  <si>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</si>
  <si>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</si>
  <si>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</si>
  <si>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</si>
  <si>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</si>
  <si>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</si>
  <si>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</si>
  <si>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</si>
  <si>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</si>
  <si>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</si>
  <si>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</si>
  <si>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</si>
  <si>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</si>
  <si>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</si>
  <si>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</si>
  <si>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</si>
  <si>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</si>
  <si>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</si>
  <si>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</si>
  <si>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</si>
  <si>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</si>
  <si>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</si>
  <si>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</si>
  <si>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</si>
  <si>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</si>
  <si>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</si>
  <si>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</si>
  <si>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</si>
  <si>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</si>
  <si>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</si>
  <si>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</si>
  <si>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</si>
  <si>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</si>
  <si>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</si>
  <si>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</si>
  <si>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</si>
  <si>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</si>
  <si>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</si>
  <si>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</si>
  <si>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</si>
  <si>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</si>
  <si>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</si>
  <si>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</si>
  <si>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</si>
  <si>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</si>
  <si>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</si>
  <si>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</si>
  <si>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</si>
  <si>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</si>
  <si>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</si>
  <si>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</si>
  <si>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</si>
  <si>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</si>
  <si>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</si>
  <si>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</si>
  <si>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</si>
  <si>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</si>
  <si>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</si>
  <si>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</si>
  <si>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</si>
  <si>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</si>
  <si>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</si>
  <si>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</si>
  <si>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</si>
  <si>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</si>
  <si>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</si>
  <si>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</si>
  <si>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</si>
  <si>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</si>
  <si>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</si>
  <si>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</si>
  <si>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</si>
  <si>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</si>
  <si>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</si>
  <si>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</si>
  <si>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</si>
  <si>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</si>
  <si>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</si>
  <si>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</si>
  <si>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</si>
  <si>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</si>
  <si>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</si>
  <si>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</si>
  <si>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</si>
  <si>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</si>
  <si>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</si>
  <si>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</si>
  <si>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</si>
  <si>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</si>
  <si>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</si>
  <si>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</si>
  <si>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</si>
  <si>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</si>
  <si>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</si>
  <si>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</si>
  <si>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TOTAL (Departments &amp; SPFs)</t>
  </si>
  <si>
    <t>DICT</t>
  </si>
  <si>
    <t xml:space="preserve">  CICC</t>
  </si>
  <si>
    <t xml:space="preserve">  NPC</t>
  </si>
  <si>
    <t xml:space="preserve">  NTC</t>
  </si>
  <si>
    <t xml:space="preserve">   OWWA</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</si>
  <si>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</si>
  <si>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</si>
  <si>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</si>
  <si>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</si>
  <si>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</si>
  <si>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</si>
  <si>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</si>
  <si>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</si>
  <si>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</si>
  <si>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</si>
  <si>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</si>
  <si>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</si>
  <si>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</si>
  <si>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</si>
  <si>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</si>
  <si>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</si>
  <si>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</si>
  <si>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</si>
  <si>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</si>
  <si>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</si>
  <si>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</si>
  <si>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</si>
  <si>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</si>
  <si>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</si>
  <si>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</si>
  <si>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</si>
  <si>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</si>
  <si>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</si>
  <si>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</si>
  <si>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</si>
  <si>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</si>
  <si>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</si>
  <si>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</si>
  <si>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</si>
  <si>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</si>
  <si>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</si>
  <si>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</si>
  <si>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</si>
  <si>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</si>
  <si>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</si>
  <si>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</si>
  <si>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</si>
  <si>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</si>
  <si>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</si>
  <si>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</si>
  <si>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</si>
  <si>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</si>
  <si>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</si>
  <si>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</si>
  <si>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</si>
  <si>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</si>
  <si>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</si>
  <si>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</si>
  <si>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</si>
  <si>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</si>
  <si>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</si>
  <si>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</si>
  <si>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</si>
  <si>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</si>
  <si>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</si>
  <si>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</si>
  <si>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</si>
  <si>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</si>
  <si>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</si>
  <si>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</si>
  <si>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</si>
  <si>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</si>
  <si>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</si>
  <si>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</si>
  <si>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</si>
  <si>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</si>
  <si>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</si>
  <si>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</si>
  <si>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</si>
  <si>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</si>
  <si>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</si>
  <si>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</si>
  <si>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</si>
  <si>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PHILSA</t>
  </si>
  <si>
    <t xml:space="preserve">   ARTA</t>
  </si>
  <si>
    <t>ALGU: inclusive of IRA, special shares for LGUs, MMDA, BARMM and other transfers to LGUs</t>
  </si>
  <si>
    <t>Department of Human Settlements and Urban Development</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</si>
  <si>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</si>
  <si>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</si>
  <si>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</si>
  <si>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</si>
  <si>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</si>
  <si>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</si>
  <si>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</si>
  <si>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</si>
  <si>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</si>
  <si>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</si>
  <si>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</si>
  <si>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</si>
  <si>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</si>
  <si>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</si>
  <si>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</si>
  <si>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</si>
  <si>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</si>
  <si>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</si>
  <si>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</si>
  <si>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</si>
  <si>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</si>
  <si>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</si>
  <si>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OCTOBER</t>
  </si>
  <si>
    <t>OCT</t>
  </si>
  <si>
    <t>AS OF OCTOBER</t>
  </si>
  <si>
    <t>October</t>
  </si>
  <si>
    <t>As of end       October</t>
  </si>
  <si>
    <t>NCAs CREDITED VS NCA UTILIZATION, JANUARY-OCTOBER 2022</t>
  </si>
  <si>
    <t>STATUS OF NCA UTILIZATION (Net Trust and Working Fund), as of October 31, 2022</t>
  </si>
  <si>
    <t xml:space="preserve">  NAS</t>
  </si>
  <si>
    <t xml:space="preserve">  PNAC</t>
  </si>
  <si>
    <t xml:space="preserve">   OADR</t>
  </si>
  <si>
    <t>OPS</t>
  </si>
  <si>
    <t xml:space="preserve">    OPS-Proper</t>
  </si>
  <si>
    <t xml:space="preserve">     NHCP</t>
  </si>
  <si>
    <t xml:space="preserve">     NAP</t>
  </si>
  <si>
    <t xml:space="preserve">   OPAPRU</t>
  </si>
  <si>
    <t xml:space="preserve">   OMB</t>
  </si>
  <si>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</si>
  <si>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AS OF OCTOBER 31, 2022</t>
  </si>
  <si>
    <t>Office of the Press Secretary</t>
  </si>
  <si>
    <t>Source: Report of MDS-Government Servicing Banks as of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</si>
</sst>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1">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37" fontId="31" fillId="0" borderId="11" xfId="43" applyNumberFormat="1" applyFont="1" applyBorder="1" applyAlignment="1">
      <alignment horizontal="right"/>
    </xf>
    <xf numFmtId="0" fontId="33" fillId="0" borderId="0" xfId="0" applyFont="1" applyBorder="1"/>
    <xf numFmtId="0" fontId="15" fillId="0" borderId="0" xfId="45" applyFont="1" applyFill="1" applyAlignment="1">
      <alignment horizontal="left" indent="2"/>
    </xf>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167" fontId="31" fillId="0" borderId="11" xfId="43" applyNumberFormat="1" applyFont="1" applyBorder="1" applyAlignment="1"/>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4" fillId="0" borderId="0" xfId="0" applyNumberFormat="1" applyFont="1"/>
    <xf numFmtId="164" fontId="34" fillId="0" borderId="0" xfId="0" applyNumberFormat="1" applyFont="1"/>
    <xf numFmtId="0" fontId="34" fillId="0" borderId="0" xfId="0" applyFont="1"/>
    <xf numFmtId="164" fontId="37"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5" fillId="0" borderId="0" xfId="0" applyNumberFormat="1" applyFont="1"/>
    <xf numFmtId="167" fontId="36" fillId="0" borderId="0" xfId="0" applyNumberFormat="1" applyFont="1"/>
    <xf numFmtId="167" fontId="20" fillId="26" borderId="0" xfId="43" applyNumberFormat="1" applyFont="1" applyFill="1" applyBorder="1"/>
    <xf numFmtId="0" fontId="20" fillId="0" borderId="0" xfId="0" applyFont="1" applyFill="1" applyBorder="1"/>
    <xf numFmtId="167" fontId="20" fillId="0" borderId="0" xfId="43" applyNumberFormat="1" applyFont="1" applyBorder="1"/>
    <xf numFmtId="0" fontId="20" fillId="0" borderId="0" xfId="0" applyFont="1"/>
    <xf numFmtId="0" fontId="20" fillId="0" borderId="0" xfId="0" applyFont="1" applyBorder="1"/>
    <xf numFmtId="166" fontId="15" fillId="0" borderId="0" xfId="0" applyNumberFormat="1" applyFont="1"/>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167" fontId="24" fillId="25" borderId="12" xfId="43" applyNumberFormat="1" applyFont="1" applyFill="1" applyBorder="1" applyAlignment="1">
      <alignment horizontal="center" vertical="center"/>
    </xf>
    <xf numFmtId="167" fontId="15" fillId="0" borderId="0" xfId="0" applyNumberFormat="1" applyFont="1"/>
    <xf numFmtId="167" fontId="15" fillId="0" borderId="11" xfId="0" applyNumberFormat="1" applyFont="1" applyBorder="1"/>
    <xf numFmtId="167" fontId="15" fillId="0" borderId="0" xfId="0" applyNumberFormat="1" applyFont="1" applyBorder="1"/>
    <xf numFmtId="0" fontId="15" fillId="0" borderId="10" xfId="0" applyFont="1" applyBorder="1" applyAlignment="1">
      <alignment horizontal="center" vertical="center" wrapText="1"/>
    </xf>
    <xf numFmtId="167" fontId="24" fillId="25" borderId="14" xfId="43" applyNumberFormat="1" applyFont="1" applyFill="1" applyBorder="1" applyAlignment="1">
      <alignment horizontal="center" vertical="center"/>
    </xf>
    <xf numFmtId="0" fontId="22" fillId="26" borderId="0" xfId="0" applyFont="1" applyFill="1" applyAlignment="1"/>
    <xf numFmtId="0" fontId="20" fillId="26" borderId="0" xfId="0" applyFont="1" applyFill="1"/>
    <xf numFmtId="0" fontId="23" fillId="24" borderId="0" xfId="0" applyFont="1" applyFill="1" applyBorder="1" applyAlignment="1">
      <alignment horizontal="left"/>
    </xf>
    <xf numFmtId="164" fontId="20" fillId="26" borderId="0" xfId="0" applyNumberFormat="1" applyFont="1" applyFill="1" applyBorder="1" applyAlignment="1">
      <alignment horizontal="left"/>
    </xf>
    <xf numFmtId="0" fontId="20" fillId="26" borderId="0" xfId="0" applyFont="1" applyFill="1" applyBorder="1"/>
    <xf numFmtId="0" fontId="24" fillId="26" borderId="0" xfId="0" applyFont="1" applyFill="1" applyBorder="1" applyAlignment="1">
      <alignment horizontal="left"/>
    </xf>
    <xf numFmtId="164" fontId="20" fillId="26" borderId="0" xfId="0" applyNumberFormat="1" applyFont="1" applyFill="1"/>
    <xf numFmtId="0" fontId="24" fillId="26" borderId="0" xfId="0" applyFont="1" applyFill="1" applyBorder="1"/>
    <xf numFmtId="164" fontId="20" fillId="26" borderId="0" xfId="0" applyNumberFormat="1" applyFont="1" applyFill="1" applyBorder="1"/>
    <xf numFmtId="0" fontId="20" fillId="0" borderId="0" xfId="0" applyFont="1" applyFill="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31" fillId="0" borderId="11" xfId="43" applyNumberFormat="1" applyFont="1" applyFill="1" applyBorder="1" applyAlignment="1">
      <alignment horizontal="right"/>
    </xf>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37" fontId="31" fillId="0" borderId="11" xfId="43" applyNumberFormat="1" applyFont="1" applyFill="1" applyBorder="1" applyAlignment="1">
      <alignment horizontal="right"/>
    </xf>
    <xf numFmtId="0" fontId="30" fillId="0" borderId="0" xfId="0" applyFont="1" applyFill="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Alignment="1">
      <alignment horizontal="left" wrapText="1" indent="3"/>
    </xf>
    <xf numFmtId="0" fontId="20" fillId="0" borderId="0" xfId="0" applyFont="1" applyFill="1" applyAlignment="1">
      <alignment horizontal="left" indent="1"/>
    </xf>
    <xf numFmtId="167" fontId="31" fillId="0" borderId="11" xfId="43" applyNumberFormat="1" applyFont="1" applyFill="1" applyBorder="1" applyAlignment="1"/>
    <xf numFmtId="0" fontId="39" fillId="0" borderId="0" xfId="0" applyFont="1" applyAlignment="1">
      <alignment horizontal="left" indent="1"/>
    </xf>
    <xf numFmtId="0" fontId="30" fillId="0" borderId="0" xfId="0" applyFont="1" applyAlignment="1">
      <alignment horizontal="left" vertical="top" indent="1"/>
    </xf>
    <xf numFmtId="0" fontId="33" fillId="0" borderId="0" xfId="0" applyFont="1" applyFill="1" applyAlignment="1">
      <alignment horizontal="left" indent="1"/>
    </xf>
    <xf numFmtId="0" fontId="20" fillId="0" borderId="0" xfId="0" applyFont="1" applyFill="1" applyAlignment="1"/>
    <xf numFmtId="0" fontId="24" fillId="0" borderId="0" xfId="0" applyFont="1" applyFill="1" applyAlignment="1">
      <alignment wrapText="1"/>
    </xf>
    <xf numFmtId="0" fontId="20" fillId="0" borderId="0" xfId="0" applyFont="1" applyAlignment="1"/>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167" fontId="22" fillId="0" borderId="21" xfId="0" applyNumberFormat="1" applyFont="1" applyBorder="1" applyAlignment="1">
      <alignment vertical="center"/>
    </xf>
    <xf numFmtId="167" fontId="38" fillId="0" borderId="21" xfId="0" applyNumberFormat="1" applyFont="1" applyBorder="1" applyAlignment="1">
      <alignment vertical="center"/>
    </xf>
    <xf numFmtId="167" fontId="22" fillId="0" borderId="21" xfId="0" applyNumberFormat="1" applyFont="1" applyFill="1" applyBorder="1" applyAlignment="1">
      <alignment vertical="center"/>
    </xf>
    <xf numFmtId="0" fontId="20" fillId="0" borderId="0" xfId="0" applyFont="1" applyAlignment="1">
      <alignment vertical="center"/>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OCTOBER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695014029786314"/>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3662309742142049"/>
          <c:y val="0.13341770354431259"/>
          <c:w val="0.695853841819123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noFill/>
            </a:ln>
            <a:effectLst/>
          </c:spPr>
          <c:invertIfNegative val="0"/>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'!$B$5:$K$5</c:f>
              <c:numCache>
                <c:formatCode>_(* #,##0_);_(* \(#,##0\);_(* "-"??_);_(@_)</c:formatCode>
                <c:ptCount val="10"/>
                <c:pt idx="0">
                  <c:v>265283.09108395001</c:v>
                </c:pt>
                <c:pt idx="1">
                  <c:v>288729.88239632995</c:v>
                </c:pt>
                <c:pt idx="2">
                  <c:v>333545.40042916994</c:v>
                </c:pt>
                <c:pt idx="3">
                  <c:v>360575.46406101016</c:v>
                </c:pt>
                <c:pt idx="4">
                  <c:v>394834.44927548</c:v>
                </c:pt>
                <c:pt idx="5">
                  <c:v>390281.98526424001</c:v>
                </c:pt>
                <c:pt idx="6">
                  <c:v>406274.81324434001</c:v>
                </c:pt>
                <c:pt idx="7">
                  <c:v>347917.78020028997</c:v>
                </c:pt>
                <c:pt idx="8">
                  <c:v>325840.29977488011</c:v>
                </c:pt>
                <c:pt idx="9">
                  <c:v>450815.31433452014</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'!$B$6:$K$6</c:f>
              <c:numCache>
                <c:formatCode>_(* #,##0_);_(* \(#,##0\);_(* "-"??_);_(@_)</c:formatCode>
                <c:ptCount val="10"/>
                <c:pt idx="0">
                  <c:v>194503.24133078003</c:v>
                </c:pt>
                <c:pt idx="1">
                  <c:v>274070.71397683996</c:v>
                </c:pt>
                <c:pt idx="2">
                  <c:v>411435.16409438004</c:v>
                </c:pt>
                <c:pt idx="3">
                  <c:v>271681.28229021013</c:v>
                </c:pt>
                <c:pt idx="4">
                  <c:v>381147.14327147993</c:v>
                </c:pt>
                <c:pt idx="5">
                  <c:v>476192.29445689003</c:v>
                </c:pt>
                <c:pt idx="6">
                  <c:v>290253.16976591002</c:v>
                </c:pt>
                <c:pt idx="7">
                  <c:v>336778.01814870001</c:v>
                </c:pt>
                <c:pt idx="8">
                  <c:v>425076.36027499987</c:v>
                </c:pt>
                <c:pt idx="9">
                  <c:v>300051.84555120999</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'!$B$8:$K$8</c:f>
              <c:numCache>
                <c:formatCode>_(* #,##0_);_(* \(#,##0\);_(* "-"??_);_(@_)</c:formatCode>
                <c:ptCount val="10"/>
                <c:pt idx="0">
                  <c:v>73.319125065995479</c:v>
                </c:pt>
                <c:pt idx="1">
                  <c:v>84.578155699868063</c:v>
                </c:pt>
                <c:pt idx="2">
                  <c:v>99.149435718329428</c:v>
                </c:pt>
                <c:pt idx="3">
                  <c:v>92.272989214436123</c:v>
                </c:pt>
                <c:pt idx="4">
                  <c:v>93.296843089597388</c:v>
                </c:pt>
                <c:pt idx="5">
                  <c:v>98.808782498787124</c:v>
                </c:pt>
                <c:pt idx="6">
                  <c:v>94.251254992745672</c:v>
                </c:pt>
                <c:pt idx="7">
                  <c:v>94.569150081296257</c:v>
                </c:pt>
                <c:pt idx="8">
                  <c:v>98.325055083536597</c:v>
                </c:pt>
                <c:pt idx="9">
                  <c:v>94.30685633301708</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chemeClr val="tx1"/>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15</xdr:col>
      <xdr:colOff>457200</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B716-66F2-4FC4-90CF-033C28082B8F}">
  <sheetPr>
    <pageSetUpPr fitToPage="1"/>
  </sheetPr>
  <dimension ref="A1:AH75"/>
  <sheetViews>
    <sheetView view="pageBreakPreview" zoomScaleNormal="100" zoomScaleSheetLayoutView="100" workbookViewId="0">
      <pane xSplit="2" ySplit="6" topLeftCell="C13" activePane="bottomRight" state="frozen"/>
      <selection pane="topRight" activeCell="C1" sqref="C1"/>
      <selection pane="bottomLeft" activeCell="A7" sqref="A7"/>
      <selection pane="bottomRight" activeCell="E27" sqref="E27"/>
    </sheetView>
  </sheetViews>
  <sheetFormatPr defaultColWidth="9.109375" defaultRowHeight="13.2" x14ac:dyDescent="0.25"/>
  <cols>
    <col min="1" max="1" width="1.88671875" style="24" customWidth="1"/>
    <col min="2" max="2" width="42.109375" style="24" customWidth="1"/>
    <col min="3" max="3" width="12.88671875" style="25" customWidth="1"/>
    <col min="4" max="4" width="14" style="25" bestFit="1" customWidth="1"/>
    <col min="5" max="5" width="14.109375" style="25" customWidth="1"/>
    <col min="6" max="6" width="14.5546875" style="25" bestFit="1" customWidth="1"/>
    <col min="7" max="7" width="14" style="25" bestFit="1" customWidth="1"/>
    <col min="8" max="8" width="12.6640625" style="25" customWidth="1"/>
    <col min="9" max="9" width="14" style="25" bestFit="1" customWidth="1"/>
    <col min="10" max="10" width="14.6640625" style="25" customWidth="1"/>
    <col min="11" max="11" width="14.5546875" style="25" bestFit="1" customWidth="1"/>
    <col min="12" max="12" width="14" style="25" bestFit="1" customWidth="1"/>
    <col min="13" max="15" width="12" style="25" customWidth="1"/>
    <col min="16" max="16" width="13.33203125" style="25" customWidth="1"/>
    <col min="17" max="17" width="12.5546875" style="25" customWidth="1"/>
    <col min="18" max="21" width="9.109375" style="25"/>
    <col min="22" max="22" width="10.44140625" style="25" customWidth="1"/>
    <col min="23" max="16384" width="9.109375" style="25"/>
  </cols>
  <sheetData>
    <row r="1" spans="1:33" ht="15.6" x14ac:dyDescent="0.25">
      <c r="A1" s="23" t="s">
        <v>230</v>
      </c>
    </row>
    <row r="2" spans="1:33" x14ac:dyDescent="0.25">
      <c r="A2" s="24" t="s">
        <v>337</v>
      </c>
    </row>
    <row r="3" spans="1:33" x14ac:dyDescent="0.25">
      <c r="A3" s="24" t="s">
        <v>231</v>
      </c>
    </row>
    <row r="5" spans="1:33" s="50" customFormat="1" ht="18.75" customHeight="1" x14ac:dyDescent="0.25">
      <c r="A5" s="101" t="s">
        <v>232</v>
      </c>
      <c r="B5" s="101"/>
      <c r="C5" s="102" t="s">
        <v>233</v>
      </c>
      <c r="D5" s="102"/>
      <c r="E5" s="102"/>
      <c r="F5" s="102"/>
      <c r="G5" s="102"/>
      <c r="H5" s="102" t="s">
        <v>234</v>
      </c>
      <c r="I5" s="102"/>
      <c r="J5" s="102"/>
      <c r="K5" s="102"/>
      <c r="L5" s="102"/>
      <c r="M5" s="102" t="s">
        <v>235</v>
      </c>
      <c r="N5" s="102"/>
      <c r="O5" s="102"/>
      <c r="P5" s="102"/>
      <c r="Q5" s="102"/>
      <c r="R5" s="102" t="s">
        <v>236</v>
      </c>
      <c r="S5" s="102"/>
      <c r="T5" s="102"/>
      <c r="U5" s="102"/>
      <c r="V5" s="102"/>
    </row>
    <row r="6" spans="1:33" s="50" customFormat="1" ht="26.4" x14ac:dyDescent="0.25">
      <c r="A6" s="101"/>
      <c r="B6" s="101"/>
      <c r="C6" s="58" t="s">
        <v>237</v>
      </c>
      <c r="D6" s="58" t="s">
        <v>238</v>
      </c>
      <c r="E6" s="58" t="s">
        <v>239</v>
      </c>
      <c r="F6" s="58" t="s">
        <v>323</v>
      </c>
      <c r="G6" s="58" t="s">
        <v>324</v>
      </c>
      <c r="H6" s="58" t="s">
        <v>237</v>
      </c>
      <c r="I6" s="58" t="s">
        <v>238</v>
      </c>
      <c r="J6" s="58" t="s">
        <v>239</v>
      </c>
      <c r="K6" s="58" t="s">
        <v>323</v>
      </c>
      <c r="L6" s="58" t="s">
        <v>324</v>
      </c>
      <c r="M6" s="58" t="s">
        <v>237</v>
      </c>
      <c r="N6" s="58" t="s">
        <v>238</v>
      </c>
      <c r="O6" s="58" t="s">
        <v>239</v>
      </c>
      <c r="P6" s="58" t="s">
        <v>323</v>
      </c>
      <c r="Q6" s="58" t="s">
        <v>324</v>
      </c>
      <c r="R6" s="58" t="s">
        <v>237</v>
      </c>
      <c r="S6" s="58" t="s">
        <v>238</v>
      </c>
      <c r="T6" s="58" t="s">
        <v>239</v>
      </c>
      <c r="U6" s="58" t="s">
        <v>323</v>
      </c>
      <c r="V6" s="58" t="s">
        <v>324</v>
      </c>
    </row>
    <row r="7" spans="1:33" x14ac:dyDescent="0.25">
      <c r="A7" s="26"/>
      <c r="B7" s="26"/>
      <c r="C7" s="27"/>
      <c r="D7" s="27"/>
      <c r="E7" s="27"/>
      <c r="F7" s="27"/>
      <c r="G7" s="27"/>
      <c r="H7" s="27"/>
      <c r="I7" s="27"/>
      <c r="J7" s="27"/>
      <c r="K7" s="27"/>
      <c r="L7" s="27"/>
      <c r="M7" s="27"/>
      <c r="N7" s="27"/>
      <c r="O7" s="27"/>
      <c r="P7" s="27"/>
      <c r="Q7" s="27"/>
      <c r="R7" s="28"/>
      <c r="S7" s="28"/>
      <c r="T7" s="28"/>
      <c r="U7" s="28"/>
      <c r="V7" s="28"/>
    </row>
    <row r="8" spans="1:33" s="31" customFormat="1" x14ac:dyDescent="0.25">
      <c r="A8" s="29" t="s">
        <v>14</v>
      </c>
      <c r="B8" s="29"/>
      <c r="C8" s="30">
        <f t="shared" ref="C8:Q8" si="0">+C10+C48</f>
        <v>887558373.90944982</v>
      </c>
      <c r="D8" s="30">
        <f t="shared" si="0"/>
        <v>1145691898.6007302</v>
      </c>
      <c r="E8" s="30">
        <f t="shared" si="0"/>
        <v>1080032893.2195101</v>
      </c>
      <c r="F8" s="30">
        <f t="shared" si="0"/>
        <v>450815314.3345201</v>
      </c>
      <c r="G8" s="30">
        <f t="shared" si="0"/>
        <v>3564098480.0642109</v>
      </c>
      <c r="H8" s="30">
        <f t="shared" si="0"/>
        <v>880009119.40199995</v>
      </c>
      <c r="I8" s="30">
        <f t="shared" si="0"/>
        <v>1129020720.01858</v>
      </c>
      <c r="J8" s="30">
        <f t="shared" si="0"/>
        <v>1052107548.18961</v>
      </c>
      <c r="K8" s="30">
        <f t="shared" si="0"/>
        <v>300051845.55121005</v>
      </c>
      <c r="L8" s="30">
        <f t="shared" si="0"/>
        <v>3361189233.1613998</v>
      </c>
      <c r="M8" s="30">
        <f t="shared" si="0"/>
        <v>7549254.5074499873</v>
      </c>
      <c r="N8" s="30">
        <f t="shared" si="0"/>
        <v>16671178.582150089</v>
      </c>
      <c r="O8" s="30">
        <f t="shared" si="0"/>
        <v>27925345.029900093</v>
      </c>
      <c r="P8" s="30">
        <f t="shared" si="0"/>
        <v>150763468.78331015</v>
      </c>
      <c r="Q8" s="30">
        <f t="shared" si="0"/>
        <v>202909246.90281031</v>
      </c>
      <c r="R8" s="42">
        <f>+H8/C8*100</f>
        <v>99.149435718329443</v>
      </c>
      <c r="S8" s="42">
        <f>+I8/D8*100</f>
        <v>98.544881167222073</v>
      </c>
      <c r="T8" s="42">
        <f>+J8/E8*100</f>
        <v>97.414398653483943</v>
      </c>
      <c r="U8" s="42">
        <f>+K8/F8*100</f>
        <v>66.557598202744614</v>
      </c>
      <c r="V8" s="42">
        <f>+L8/G8*100</f>
        <v>94.306856333017052</v>
      </c>
      <c r="X8" s="31" t="b">
        <v>1</v>
      </c>
      <c r="Y8" s="31" t="b">
        <v>1</v>
      </c>
      <c r="Z8" s="31" t="b">
        <v>1</v>
      </c>
      <c r="AA8" s="31" t="b">
        <v>1</v>
      </c>
      <c r="AB8" s="31" t="b">
        <v>1</v>
      </c>
      <c r="AC8" s="31" t="b">
        <v>1</v>
      </c>
      <c r="AD8" s="31" t="b">
        <v>1</v>
      </c>
      <c r="AE8" s="31" t="b">
        <v>1</v>
      </c>
      <c r="AF8" s="31" t="b">
        <v>1</v>
      </c>
      <c r="AG8" s="31" t="b">
        <v>1</v>
      </c>
    </row>
    <row r="9" spans="1:33" x14ac:dyDescent="0.25">
      <c r="C9" s="27"/>
      <c r="D9" s="27"/>
      <c r="E9" s="27"/>
      <c r="F9" s="27"/>
      <c r="G9" s="27"/>
      <c r="H9" s="27"/>
      <c r="I9" s="27"/>
      <c r="J9" s="27"/>
      <c r="K9" s="27"/>
      <c r="L9" s="27"/>
      <c r="M9" s="27"/>
      <c r="N9" s="27"/>
      <c r="O9" s="27"/>
      <c r="P9" s="27"/>
      <c r="Q9" s="27"/>
      <c r="R9" s="43"/>
      <c r="S9" s="43"/>
      <c r="T9" s="43"/>
      <c r="U9" s="43"/>
      <c r="V9" s="43"/>
    </row>
    <row r="10" spans="1:33" ht="15" x14ac:dyDescent="0.4">
      <c r="A10" s="24" t="s">
        <v>240</v>
      </c>
      <c r="C10" s="32">
        <f t="shared" ref="C10:Q10" si="1">SUM(C12:C46)</f>
        <v>590780648.27744985</v>
      </c>
      <c r="D10" s="32">
        <f t="shared" si="1"/>
        <v>824629452.41773021</v>
      </c>
      <c r="E10" s="32">
        <f t="shared" si="1"/>
        <v>732611548.47250998</v>
      </c>
      <c r="F10" s="32">
        <f t="shared" si="1"/>
        <v>322654683.01352006</v>
      </c>
      <c r="G10" s="32">
        <f t="shared" si="1"/>
        <v>2470676332.181211</v>
      </c>
      <c r="H10" s="32">
        <f t="shared" si="1"/>
        <v>583331435.03140986</v>
      </c>
      <c r="I10" s="32">
        <f t="shared" si="1"/>
        <v>808153088.31900012</v>
      </c>
      <c r="J10" s="32">
        <f t="shared" si="1"/>
        <v>704904315.31470001</v>
      </c>
      <c r="K10" s="32">
        <f t="shared" si="1"/>
        <v>172864640.51771998</v>
      </c>
      <c r="L10" s="32">
        <f t="shared" si="1"/>
        <v>2269253479.1828299</v>
      </c>
      <c r="M10" s="32">
        <f t="shared" si="1"/>
        <v>7449213.246040008</v>
      </c>
      <c r="N10" s="32">
        <f t="shared" si="1"/>
        <v>16476364.098730007</v>
      </c>
      <c r="O10" s="32">
        <f t="shared" si="1"/>
        <v>27707233.157809947</v>
      </c>
      <c r="P10" s="32">
        <f t="shared" si="1"/>
        <v>149790042.49580011</v>
      </c>
      <c r="Q10" s="32">
        <f t="shared" si="1"/>
        <v>201422852.99838006</v>
      </c>
      <c r="R10" s="43">
        <f>+H10/C10*100</f>
        <v>98.73908983515966</v>
      </c>
      <c r="S10" s="43">
        <f>+I10/D10*100</f>
        <v>98.001967544280276</v>
      </c>
      <c r="T10" s="43">
        <f>+J10/E10*100</f>
        <v>96.21801850986661</v>
      </c>
      <c r="U10" s="43">
        <f>+K10/F10*100</f>
        <v>53.575741998598701</v>
      </c>
      <c r="V10" s="43">
        <f>+L10/G10*100</f>
        <v>91.847460941168407</v>
      </c>
    </row>
    <row r="11" spans="1:33" x14ac:dyDescent="0.25">
      <c r="C11" s="27"/>
      <c r="D11" s="27"/>
      <c r="E11" s="27"/>
      <c r="F11" s="27"/>
      <c r="G11" s="27"/>
      <c r="H11" s="27"/>
      <c r="I11" s="27"/>
      <c r="J11" s="27"/>
      <c r="K11" s="27"/>
      <c r="L11" s="27"/>
      <c r="M11" s="27"/>
      <c r="N11" s="27"/>
      <c r="O11" s="27"/>
      <c r="P11" s="27"/>
      <c r="Q11" s="27"/>
      <c r="R11" s="43"/>
      <c r="S11" s="43"/>
      <c r="T11" s="43"/>
      <c r="U11" s="43"/>
      <c r="V11" s="43"/>
    </row>
    <row r="12" spans="1:33" x14ac:dyDescent="0.25">
      <c r="B12" s="33" t="s">
        <v>241</v>
      </c>
      <c r="C12" s="27">
        <v>5030858</v>
      </c>
      <c r="D12" s="27">
        <v>8325424</v>
      </c>
      <c r="E12" s="27">
        <v>7624064</v>
      </c>
      <c r="F12" s="27">
        <v>3873770</v>
      </c>
      <c r="G12" s="27">
        <f>SUM(C12:F12)</f>
        <v>24854116</v>
      </c>
      <c r="H12" s="27">
        <v>4995871.0977300005</v>
      </c>
      <c r="I12" s="27">
        <v>8050099.3544699987</v>
      </c>
      <c r="J12" s="27">
        <v>7232133.6714599989</v>
      </c>
      <c r="K12" s="27">
        <v>1890592.1917300038</v>
      </c>
      <c r="L12" s="27">
        <f>SUM(H12:K12)</f>
        <v>22168696.315390002</v>
      </c>
      <c r="M12" s="27">
        <f t="shared" ref="M12:P46" si="2">+C12-H12</f>
        <v>34986.902269999497</v>
      </c>
      <c r="N12" s="27">
        <f t="shared" si="2"/>
        <v>275324.64553000126</v>
      </c>
      <c r="O12" s="27">
        <f t="shared" si="2"/>
        <v>391930.32854000106</v>
      </c>
      <c r="P12" s="27">
        <f t="shared" si="2"/>
        <v>1983177.8082699962</v>
      </c>
      <c r="Q12" s="27">
        <f>SUM(M12:P12)</f>
        <v>2685419.684609998</v>
      </c>
      <c r="R12" s="43">
        <f t="shared" ref="R12:V46" si="3">+H12/C12*100</f>
        <v>99.304553969322939</v>
      </c>
      <c r="S12" s="43">
        <f t="shared" si="3"/>
        <v>96.692965481037348</v>
      </c>
      <c r="T12" s="43">
        <f t="shared" si="3"/>
        <v>94.859299075401239</v>
      </c>
      <c r="U12" s="43">
        <f t="shared" si="3"/>
        <v>48.804967556927849</v>
      </c>
      <c r="V12" s="43">
        <f t="shared" si="3"/>
        <v>89.195271782709966</v>
      </c>
      <c r="X12" s="25" t="b">
        <v>1</v>
      </c>
      <c r="Y12" s="25" t="b">
        <v>1</v>
      </c>
      <c r="Z12" s="25" t="b">
        <v>1</v>
      </c>
      <c r="AA12" s="25" t="b">
        <v>1</v>
      </c>
      <c r="AB12" s="25" t="b">
        <v>1</v>
      </c>
      <c r="AC12" s="25" t="b">
        <v>1</v>
      </c>
      <c r="AD12" s="25" t="b">
        <v>1</v>
      </c>
      <c r="AE12" s="25" t="b">
        <v>1</v>
      </c>
      <c r="AF12" s="25" t="b">
        <v>1</v>
      </c>
      <c r="AG12" s="25" t="b">
        <v>1</v>
      </c>
    </row>
    <row r="13" spans="1:33" x14ac:dyDescent="0.25">
      <c r="B13" s="33" t="s">
        <v>242</v>
      </c>
      <c r="C13" s="27">
        <v>1807279</v>
      </c>
      <c r="D13" s="27">
        <v>2008729.0040000002</v>
      </c>
      <c r="E13" s="27">
        <v>1756077.9939999995</v>
      </c>
      <c r="F13" s="27">
        <v>861163.93900000025</v>
      </c>
      <c r="G13" s="27">
        <f t="shared" ref="G13:G46" si="4">SUM(C13:F13)</f>
        <v>6433249.9369999999</v>
      </c>
      <c r="H13" s="27">
        <v>1807143.8925800002</v>
      </c>
      <c r="I13" s="27">
        <v>1688709.4714899999</v>
      </c>
      <c r="J13" s="27">
        <v>562958.66775999963</v>
      </c>
      <c r="K13" s="27">
        <v>485654.29033000022</v>
      </c>
      <c r="L13" s="27">
        <f t="shared" ref="L13:L46" si="5">SUM(H13:K13)</f>
        <v>4544466.32216</v>
      </c>
      <c r="M13" s="27">
        <f t="shared" si="2"/>
        <v>135.107419999782</v>
      </c>
      <c r="N13" s="27">
        <f t="shared" si="2"/>
        <v>320019.53251000028</v>
      </c>
      <c r="O13" s="27">
        <f t="shared" si="2"/>
        <v>1193119.3262399998</v>
      </c>
      <c r="P13" s="27">
        <f t="shared" si="2"/>
        <v>375509.64867000002</v>
      </c>
      <c r="Q13" s="27">
        <f t="shared" ref="Q13:Q46" si="6">SUM(M13:P13)</f>
        <v>1888783.6148399999</v>
      </c>
      <c r="R13" s="43">
        <f t="shared" si="3"/>
        <v>99.992524263270937</v>
      </c>
      <c r="S13" s="43">
        <f t="shared" si="3"/>
        <v>84.068556192859148</v>
      </c>
      <c r="T13" s="43">
        <f t="shared" si="3"/>
        <v>32.057725777753795</v>
      </c>
      <c r="U13" s="43">
        <f t="shared" si="3"/>
        <v>56.395102992114502</v>
      </c>
      <c r="V13" s="43">
        <f t="shared" si="3"/>
        <v>70.640288604723608</v>
      </c>
      <c r="X13" s="25" t="b">
        <v>1</v>
      </c>
      <c r="Y13" s="25" t="b">
        <v>1</v>
      </c>
      <c r="Z13" s="25" t="b">
        <v>1</v>
      </c>
      <c r="AA13" s="25" t="b">
        <v>1</v>
      </c>
      <c r="AB13" s="25" t="b">
        <v>1</v>
      </c>
      <c r="AC13" s="25" t="b">
        <v>1</v>
      </c>
      <c r="AD13" s="25" t="b">
        <v>1</v>
      </c>
      <c r="AE13" s="25" t="b">
        <v>1</v>
      </c>
      <c r="AF13" s="25" t="b">
        <v>1</v>
      </c>
      <c r="AG13" s="25" t="b">
        <v>1</v>
      </c>
    </row>
    <row r="14" spans="1:33" x14ac:dyDescent="0.25">
      <c r="B14" s="33" t="s">
        <v>243</v>
      </c>
      <c r="C14" s="27">
        <v>176539.70600000001</v>
      </c>
      <c r="D14" s="27">
        <v>198815.636</v>
      </c>
      <c r="E14" s="27">
        <v>188385.99999999994</v>
      </c>
      <c r="F14" s="27">
        <v>65748</v>
      </c>
      <c r="G14" s="27">
        <f t="shared" si="4"/>
        <v>629489.34199999995</v>
      </c>
      <c r="H14" s="27">
        <v>176505.86255000002</v>
      </c>
      <c r="I14" s="27">
        <v>198805.81273000001</v>
      </c>
      <c r="J14" s="27">
        <v>177398.40820999997</v>
      </c>
      <c r="K14" s="27">
        <v>62239.173429999966</v>
      </c>
      <c r="L14" s="27">
        <f t="shared" si="5"/>
        <v>614949.25691999996</v>
      </c>
      <c r="M14" s="27">
        <f t="shared" si="2"/>
        <v>33.843449999985751</v>
      </c>
      <c r="N14" s="27">
        <f t="shared" si="2"/>
        <v>9.8232699999934994</v>
      </c>
      <c r="O14" s="27">
        <f t="shared" si="2"/>
        <v>10987.591789999977</v>
      </c>
      <c r="P14" s="27">
        <f t="shared" si="2"/>
        <v>3508.8265700000338</v>
      </c>
      <c r="Q14" s="27">
        <f t="shared" si="6"/>
        <v>14540.08507999999</v>
      </c>
      <c r="R14" s="43">
        <f t="shared" si="3"/>
        <v>99.980829553437687</v>
      </c>
      <c r="S14" s="43">
        <f t="shared" si="3"/>
        <v>99.995059105914592</v>
      </c>
      <c r="T14" s="43">
        <f t="shared" si="3"/>
        <v>94.167511497669693</v>
      </c>
      <c r="U14" s="43">
        <f t="shared" si="3"/>
        <v>94.663219307051122</v>
      </c>
      <c r="V14" s="43">
        <f t="shared" si="3"/>
        <v>97.690177718688048</v>
      </c>
      <c r="X14" s="25" t="b">
        <v>1</v>
      </c>
      <c r="Y14" s="25" t="b">
        <v>1</v>
      </c>
      <c r="Z14" s="25" t="b">
        <v>1</v>
      </c>
      <c r="AA14" s="25" t="b">
        <v>1</v>
      </c>
      <c r="AB14" s="25" t="b">
        <v>1</v>
      </c>
      <c r="AC14" s="25" t="b">
        <v>1</v>
      </c>
      <c r="AD14" s="25" t="b">
        <v>1</v>
      </c>
      <c r="AE14" s="25" t="b">
        <v>1</v>
      </c>
      <c r="AF14" s="25" t="b">
        <v>1</v>
      </c>
      <c r="AG14" s="25" t="b">
        <v>1</v>
      </c>
    </row>
    <row r="15" spans="1:33" x14ac:dyDescent="0.25">
      <c r="B15" s="33" t="s">
        <v>244</v>
      </c>
      <c r="C15" s="27">
        <v>1690715</v>
      </c>
      <c r="D15" s="27">
        <v>2298386.0830000001</v>
      </c>
      <c r="E15" s="27">
        <v>2284675.3465699996</v>
      </c>
      <c r="F15" s="27">
        <v>919266.50600000005</v>
      </c>
      <c r="G15" s="27">
        <f t="shared" si="4"/>
        <v>7193042.9355699997</v>
      </c>
      <c r="H15" s="27">
        <v>1673937.0848700001</v>
      </c>
      <c r="I15" s="27">
        <v>2294795.4997699996</v>
      </c>
      <c r="J15" s="27">
        <v>2195671.0395400003</v>
      </c>
      <c r="K15" s="27">
        <v>478630.93872999959</v>
      </c>
      <c r="L15" s="27">
        <f t="shared" si="5"/>
        <v>6643034.5629099999</v>
      </c>
      <c r="M15" s="27">
        <f t="shared" si="2"/>
        <v>16777.915129999863</v>
      </c>
      <c r="N15" s="27">
        <f t="shared" si="2"/>
        <v>3590.5832300004549</v>
      </c>
      <c r="O15" s="27">
        <f t="shared" si="2"/>
        <v>89004.307029999327</v>
      </c>
      <c r="P15" s="27">
        <f t="shared" si="2"/>
        <v>440635.56727000047</v>
      </c>
      <c r="Q15" s="27">
        <f t="shared" si="6"/>
        <v>550008.37266000011</v>
      </c>
      <c r="R15" s="43">
        <f t="shared" si="3"/>
        <v>99.007643799812513</v>
      </c>
      <c r="S15" s="43">
        <f t="shared" si="3"/>
        <v>99.843778064244376</v>
      </c>
      <c r="T15" s="43">
        <f t="shared" si="3"/>
        <v>96.104290827857781</v>
      </c>
      <c r="U15" s="43">
        <f t="shared" si="3"/>
        <v>52.066613501743262</v>
      </c>
      <c r="V15" s="43">
        <f t="shared" si="3"/>
        <v>92.353606427953068</v>
      </c>
      <c r="X15" s="25" t="b">
        <v>1</v>
      </c>
      <c r="Y15" s="25" t="b">
        <v>1</v>
      </c>
      <c r="Z15" s="25" t="b">
        <v>1</v>
      </c>
      <c r="AA15" s="25" t="b">
        <v>1</v>
      </c>
      <c r="AB15" s="25" t="b">
        <v>1</v>
      </c>
      <c r="AC15" s="25" t="b">
        <v>1</v>
      </c>
      <c r="AD15" s="25" t="b">
        <v>1</v>
      </c>
      <c r="AE15" s="25" t="b">
        <v>1</v>
      </c>
      <c r="AF15" s="25" t="b">
        <v>1</v>
      </c>
      <c r="AG15" s="25" t="b">
        <v>1</v>
      </c>
    </row>
    <row r="16" spans="1:33" x14ac:dyDescent="0.25">
      <c r="B16" s="33" t="s">
        <v>245</v>
      </c>
      <c r="C16" s="27">
        <v>8909559.2652099989</v>
      </c>
      <c r="D16" s="27">
        <v>16187648.793489996</v>
      </c>
      <c r="E16" s="27">
        <v>22345369.346000001</v>
      </c>
      <c r="F16" s="27">
        <v>6346781.261500001</v>
      </c>
      <c r="G16" s="27">
        <f t="shared" si="4"/>
        <v>53789358.666199997</v>
      </c>
      <c r="H16" s="27">
        <v>8792479.6000100002</v>
      </c>
      <c r="I16" s="27">
        <v>15650499.639580004</v>
      </c>
      <c r="J16" s="27">
        <v>20852121.471750006</v>
      </c>
      <c r="K16" s="27">
        <v>2332688.4336699918</v>
      </c>
      <c r="L16" s="27">
        <f t="shared" si="5"/>
        <v>47627789.145010002</v>
      </c>
      <c r="M16" s="27">
        <f t="shared" si="2"/>
        <v>117079.66519999877</v>
      </c>
      <c r="N16" s="27">
        <f t="shared" si="2"/>
        <v>537149.15390999243</v>
      </c>
      <c r="O16" s="27">
        <f t="shared" si="2"/>
        <v>1493247.8742499948</v>
      </c>
      <c r="P16" s="27">
        <f t="shared" si="2"/>
        <v>4014092.8278300092</v>
      </c>
      <c r="Q16" s="27">
        <f t="shared" si="6"/>
        <v>6161569.5211899951</v>
      </c>
      <c r="R16" s="43">
        <f t="shared" si="3"/>
        <v>98.685909575155179</v>
      </c>
      <c r="S16" s="43">
        <f t="shared" si="3"/>
        <v>96.681734569593502</v>
      </c>
      <c r="T16" s="43">
        <f t="shared" si="3"/>
        <v>93.317416905810518</v>
      </c>
      <c r="U16" s="43">
        <f t="shared" si="3"/>
        <v>36.753881023444677</v>
      </c>
      <c r="V16" s="43">
        <f t="shared" si="3"/>
        <v>88.545002814726274</v>
      </c>
      <c r="X16" s="25" t="b">
        <v>1</v>
      </c>
      <c r="Y16" s="25" t="b">
        <v>1</v>
      </c>
      <c r="Z16" s="25" t="b">
        <v>1</v>
      </c>
      <c r="AA16" s="25" t="b">
        <v>1</v>
      </c>
      <c r="AB16" s="25" t="b">
        <v>1</v>
      </c>
      <c r="AC16" s="25" t="b">
        <v>1</v>
      </c>
      <c r="AD16" s="25" t="b">
        <v>1</v>
      </c>
      <c r="AE16" s="25" t="b">
        <v>1</v>
      </c>
      <c r="AF16" s="25" t="b">
        <v>1</v>
      </c>
      <c r="AG16" s="25" t="b">
        <v>1</v>
      </c>
    </row>
    <row r="17" spans="2:33" x14ac:dyDescent="0.25">
      <c r="B17" s="33" t="s">
        <v>289</v>
      </c>
      <c r="C17" s="27">
        <v>406796</v>
      </c>
      <c r="D17" s="27">
        <v>444752.73600000003</v>
      </c>
      <c r="E17" s="27">
        <v>561806.66599999974</v>
      </c>
      <c r="F17" s="27">
        <v>193693</v>
      </c>
      <c r="G17" s="27">
        <f t="shared" si="4"/>
        <v>1607048.4019999998</v>
      </c>
      <c r="H17" s="27">
        <v>312553.75185</v>
      </c>
      <c r="I17" s="27">
        <v>423202.21724999999</v>
      </c>
      <c r="J17" s="27">
        <v>490725.83412000013</v>
      </c>
      <c r="K17" s="27">
        <v>154538.31094</v>
      </c>
      <c r="L17" s="27">
        <f t="shared" si="5"/>
        <v>1381020.1141600001</v>
      </c>
      <c r="M17" s="27">
        <f t="shared" si="2"/>
        <v>94242.248149999999</v>
      </c>
      <c r="N17" s="27">
        <f t="shared" si="2"/>
        <v>21550.518750000047</v>
      </c>
      <c r="O17" s="27">
        <f t="shared" si="2"/>
        <v>71080.831879999605</v>
      </c>
      <c r="P17" s="27">
        <f t="shared" si="2"/>
        <v>39154.689060000004</v>
      </c>
      <c r="Q17" s="27">
        <f t="shared" si="6"/>
        <v>226028.28783999966</v>
      </c>
      <c r="R17" s="43">
        <f t="shared" si="3"/>
        <v>76.833044535836152</v>
      </c>
      <c r="S17" s="43">
        <f t="shared" si="3"/>
        <v>95.154494395285738</v>
      </c>
      <c r="T17" s="43">
        <f t="shared" si="3"/>
        <v>87.347812658385294</v>
      </c>
      <c r="U17" s="43">
        <f t="shared" si="3"/>
        <v>79.785181157811593</v>
      </c>
      <c r="V17" s="43">
        <f t="shared" si="3"/>
        <v>85.93519102730798</v>
      </c>
      <c r="X17" s="25" t="b">
        <v>1</v>
      </c>
      <c r="Y17" s="25" t="b">
        <v>1</v>
      </c>
      <c r="Z17" s="25" t="b">
        <v>1</v>
      </c>
      <c r="AA17" s="25" t="b">
        <v>1</v>
      </c>
      <c r="AB17" s="25" t="b">
        <v>1</v>
      </c>
      <c r="AC17" s="25" t="b">
        <v>1</v>
      </c>
      <c r="AD17" s="25" t="b">
        <v>1</v>
      </c>
      <c r="AE17" s="25" t="b">
        <v>1</v>
      </c>
      <c r="AF17" s="25" t="b">
        <v>1</v>
      </c>
      <c r="AG17" s="25" t="b">
        <v>1</v>
      </c>
    </row>
    <row r="18" spans="2:33" x14ac:dyDescent="0.25">
      <c r="B18" s="33" t="s">
        <v>246</v>
      </c>
      <c r="C18" s="27">
        <v>141046033.67899999</v>
      </c>
      <c r="D18" s="27">
        <v>167925821.99000004</v>
      </c>
      <c r="E18" s="27">
        <v>131160548.27399999</v>
      </c>
      <c r="F18" s="27">
        <v>67284336.871000111</v>
      </c>
      <c r="G18" s="27">
        <f t="shared" si="4"/>
        <v>507416740.81400013</v>
      </c>
      <c r="H18" s="27">
        <v>140517375.05978996</v>
      </c>
      <c r="I18" s="27">
        <v>167179171.53670001</v>
      </c>
      <c r="J18" s="27">
        <v>126162575.78827</v>
      </c>
      <c r="K18" s="27">
        <v>38742648.87342</v>
      </c>
      <c r="L18" s="27">
        <f t="shared" si="5"/>
        <v>472601771.25817996</v>
      </c>
      <c r="M18" s="27">
        <f t="shared" si="2"/>
        <v>528658.61921003461</v>
      </c>
      <c r="N18" s="27">
        <f t="shared" si="2"/>
        <v>746650.45330002904</v>
      </c>
      <c r="O18" s="27">
        <f t="shared" si="2"/>
        <v>4997972.4857299924</v>
      </c>
      <c r="P18" s="27">
        <f t="shared" si="2"/>
        <v>28541687.997580111</v>
      </c>
      <c r="Q18" s="27">
        <f t="shared" si="6"/>
        <v>34814969.555820167</v>
      </c>
      <c r="R18" s="43">
        <f t="shared" si="3"/>
        <v>99.625187177958381</v>
      </c>
      <c r="S18" s="43">
        <f t="shared" si="3"/>
        <v>99.555368885825985</v>
      </c>
      <c r="T18" s="43">
        <f t="shared" si="3"/>
        <v>96.189423914812394</v>
      </c>
      <c r="U18" s="43">
        <f t="shared" si="3"/>
        <v>57.580487042175598</v>
      </c>
      <c r="V18" s="43">
        <f t="shared" si="3"/>
        <v>93.138781842323553</v>
      </c>
      <c r="X18" s="25" t="b">
        <v>1</v>
      </c>
      <c r="Y18" s="25" t="b">
        <v>1</v>
      </c>
      <c r="Z18" s="25" t="b">
        <v>1</v>
      </c>
      <c r="AA18" s="25" t="b">
        <v>1</v>
      </c>
      <c r="AB18" s="25" t="b">
        <v>1</v>
      </c>
      <c r="AC18" s="25" t="b">
        <v>1</v>
      </c>
      <c r="AD18" s="25" t="b">
        <v>1</v>
      </c>
      <c r="AE18" s="25" t="b">
        <v>1</v>
      </c>
      <c r="AF18" s="25" t="b">
        <v>1</v>
      </c>
      <c r="AG18" s="25" t="b">
        <v>1</v>
      </c>
    </row>
    <row r="19" spans="2:33" x14ac:dyDescent="0.25">
      <c r="B19" s="33" t="s">
        <v>247</v>
      </c>
      <c r="C19" s="27">
        <v>15237086.561000001</v>
      </c>
      <c r="D19" s="27">
        <v>24011692.929999996</v>
      </c>
      <c r="E19" s="27">
        <v>21434925.745000005</v>
      </c>
      <c r="F19" s="27">
        <v>7843583.5279999971</v>
      </c>
      <c r="G19" s="27">
        <f t="shared" si="4"/>
        <v>68527288.763999999</v>
      </c>
      <c r="H19" s="27">
        <v>15123986.472009998</v>
      </c>
      <c r="I19" s="27">
        <v>23817190.088440005</v>
      </c>
      <c r="J19" s="27">
        <v>21009078.086459994</v>
      </c>
      <c r="K19" s="27">
        <v>5125401.3364900127</v>
      </c>
      <c r="L19" s="27">
        <f t="shared" si="5"/>
        <v>65075655.98340001</v>
      </c>
      <c r="M19" s="27">
        <f t="shared" si="2"/>
        <v>113100.08899000287</v>
      </c>
      <c r="N19" s="27">
        <f t="shared" si="2"/>
        <v>194502.84155999124</v>
      </c>
      <c r="O19" s="27">
        <f t="shared" si="2"/>
        <v>425847.65854001045</v>
      </c>
      <c r="P19" s="27">
        <f t="shared" si="2"/>
        <v>2718182.1915099844</v>
      </c>
      <c r="Q19" s="27">
        <f t="shared" si="6"/>
        <v>3451632.780599989</v>
      </c>
      <c r="R19" s="43">
        <f t="shared" si="3"/>
        <v>99.25773153196171</v>
      </c>
      <c r="S19" s="43">
        <f t="shared" si="3"/>
        <v>99.189966146381209</v>
      </c>
      <c r="T19" s="43">
        <f t="shared" si="3"/>
        <v>98.013300052418671</v>
      </c>
      <c r="U19" s="43">
        <f t="shared" si="3"/>
        <v>65.345148913036667</v>
      </c>
      <c r="V19" s="43">
        <f t="shared" si="3"/>
        <v>94.963126598387674</v>
      </c>
      <c r="X19" s="25" t="b">
        <v>1</v>
      </c>
      <c r="Y19" s="25" t="b">
        <v>1</v>
      </c>
      <c r="Z19" s="25" t="b">
        <v>1</v>
      </c>
      <c r="AA19" s="25" t="b">
        <v>1</v>
      </c>
      <c r="AB19" s="25" t="b">
        <v>1</v>
      </c>
      <c r="AC19" s="25" t="b">
        <v>1</v>
      </c>
      <c r="AD19" s="25" t="b">
        <v>1</v>
      </c>
      <c r="AE19" s="25" t="b">
        <v>1</v>
      </c>
      <c r="AF19" s="25" t="b">
        <v>1</v>
      </c>
      <c r="AG19" s="25" t="b">
        <v>1</v>
      </c>
    </row>
    <row r="20" spans="2:33" x14ac:dyDescent="0.25">
      <c r="B20" s="33" t="s">
        <v>248</v>
      </c>
      <c r="C20" s="27">
        <v>254514</v>
      </c>
      <c r="D20" s="27">
        <v>808217.71099999989</v>
      </c>
      <c r="E20" s="27">
        <v>482700.31300000008</v>
      </c>
      <c r="F20" s="27">
        <v>289893</v>
      </c>
      <c r="G20" s="27">
        <f t="shared" si="4"/>
        <v>1835325.024</v>
      </c>
      <c r="H20" s="27">
        <v>254489.34449000002</v>
      </c>
      <c r="I20" s="27">
        <v>800055.83493999997</v>
      </c>
      <c r="J20" s="27">
        <v>404302.61729999981</v>
      </c>
      <c r="K20" s="27">
        <v>100440.34815000021</v>
      </c>
      <c r="L20" s="27">
        <f t="shared" si="5"/>
        <v>1559288.14488</v>
      </c>
      <c r="M20" s="27">
        <f t="shared" si="2"/>
        <v>24.655509999982314</v>
      </c>
      <c r="N20" s="27">
        <f t="shared" si="2"/>
        <v>8161.8760599999223</v>
      </c>
      <c r="O20" s="27">
        <f t="shared" si="2"/>
        <v>78397.695700000273</v>
      </c>
      <c r="P20" s="27">
        <f t="shared" si="2"/>
        <v>189452.65184999979</v>
      </c>
      <c r="Q20" s="27">
        <f t="shared" si="6"/>
        <v>276036.87911999994</v>
      </c>
      <c r="R20" s="43">
        <f t="shared" si="3"/>
        <v>99.990312709713422</v>
      </c>
      <c r="S20" s="43">
        <f t="shared" si="3"/>
        <v>98.99013892557474</v>
      </c>
      <c r="T20" s="43">
        <f t="shared" si="3"/>
        <v>83.758515669327878</v>
      </c>
      <c r="U20" s="43">
        <f t="shared" si="3"/>
        <v>34.647386501226386</v>
      </c>
      <c r="V20" s="43">
        <f t="shared" si="3"/>
        <v>84.959782299573774</v>
      </c>
      <c r="X20" s="25" t="b">
        <v>1</v>
      </c>
      <c r="Y20" s="25" t="b">
        <v>1</v>
      </c>
      <c r="Z20" s="25" t="b">
        <v>1</v>
      </c>
      <c r="AA20" s="25" t="b">
        <v>1</v>
      </c>
      <c r="AB20" s="25" t="b">
        <v>1</v>
      </c>
      <c r="AC20" s="25" t="b">
        <v>1</v>
      </c>
      <c r="AD20" s="25" t="b">
        <v>1</v>
      </c>
      <c r="AE20" s="25" t="b">
        <v>1</v>
      </c>
      <c r="AF20" s="25" t="b">
        <v>1</v>
      </c>
      <c r="AG20" s="25" t="b">
        <v>1</v>
      </c>
    </row>
    <row r="21" spans="2:33" x14ac:dyDescent="0.25">
      <c r="B21" s="33" t="s">
        <v>249</v>
      </c>
      <c r="C21" s="27">
        <v>4593846.5010000002</v>
      </c>
      <c r="D21" s="27">
        <v>7571230.5800000001</v>
      </c>
      <c r="E21" s="27">
        <v>6140148.3099999987</v>
      </c>
      <c r="F21" s="27">
        <v>2606217.1270000003</v>
      </c>
      <c r="G21" s="27">
        <f t="shared" si="4"/>
        <v>20911442.517999999</v>
      </c>
      <c r="H21" s="27">
        <v>4582347.8909099996</v>
      </c>
      <c r="I21" s="27">
        <v>7447727.031109998</v>
      </c>
      <c r="J21" s="27">
        <v>5952771.4837300014</v>
      </c>
      <c r="K21" s="27">
        <v>1423661.2441200018</v>
      </c>
      <c r="L21" s="27">
        <f t="shared" si="5"/>
        <v>19406507.649870001</v>
      </c>
      <c r="M21" s="27">
        <f t="shared" si="2"/>
        <v>11498.610090000555</v>
      </c>
      <c r="N21" s="27">
        <f t="shared" si="2"/>
        <v>123503.54889000207</v>
      </c>
      <c r="O21" s="27">
        <f t="shared" si="2"/>
        <v>187376.82626999728</v>
      </c>
      <c r="P21" s="27">
        <f t="shared" si="2"/>
        <v>1182555.8828799985</v>
      </c>
      <c r="Q21" s="27">
        <f t="shared" si="6"/>
        <v>1504934.8681299984</v>
      </c>
      <c r="R21" s="43">
        <f t="shared" si="3"/>
        <v>99.749695378644077</v>
      </c>
      <c r="S21" s="43">
        <f t="shared" si="3"/>
        <v>98.368778396259032</v>
      </c>
      <c r="T21" s="43">
        <f t="shared" si="3"/>
        <v>96.948333870619535</v>
      </c>
      <c r="U21" s="43">
        <f t="shared" si="3"/>
        <v>54.625580860899682</v>
      </c>
      <c r="V21" s="43">
        <f t="shared" si="3"/>
        <v>92.803294814144976</v>
      </c>
      <c r="X21" s="25" t="b">
        <v>1</v>
      </c>
      <c r="Y21" s="25" t="b">
        <v>1</v>
      </c>
      <c r="Z21" s="25" t="b">
        <v>1</v>
      </c>
      <c r="AA21" s="25" t="b">
        <v>1</v>
      </c>
      <c r="AB21" s="25" t="b">
        <v>1</v>
      </c>
      <c r="AC21" s="25" t="b">
        <v>1</v>
      </c>
      <c r="AD21" s="25" t="b">
        <v>1</v>
      </c>
      <c r="AE21" s="25" t="b">
        <v>1</v>
      </c>
      <c r="AF21" s="25" t="b">
        <v>1</v>
      </c>
      <c r="AG21" s="25" t="b">
        <v>1</v>
      </c>
    </row>
    <row r="22" spans="2:33" x14ac:dyDescent="0.25">
      <c r="B22" s="33" t="s">
        <v>250</v>
      </c>
      <c r="C22" s="27">
        <v>4145711.7547499696</v>
      </c>
      <c r="D22" s="27">
        <v>5515768.0500200847</v>
      </c>
      <c r="E22" s="27">
        <v>4928494.4586299863</v>
      </c>
      <c r="F22" s="27">
        <v>2214381.0429999717</v>
      </c>
      <c r="G22" s="27">
        <f t="shared" si="4"/>
        <v>16804355.306400012</v>
      </c>
      <c r="H22" s="27">
        <v>3839096.6047099871</v>
      </c>
      <c r="I22" s="27">
        <v>5248336.8165300991</v>
      </c>
      <c r="J22" s="27">
        <v>4359915.0645100046</v>
      </c>
      <c r="K22" s="27">
        <v>1260888.3230499942</v>
      </c>
      <c r="L22" s="27">
        <f t="shared" si="5"/>
        <v>14708236.808800085</v>
      </c>
      <c r="M22" s="27">
        <f t="shared" si="2"/>
        <v>306615.15003998252</v>
      </c>
      <c r="N22" s="27">
        <f t="shared" si="2"/>
        <v>267431.23348998558</v>
      </c>
      <c r="O22" s="27">
        <f t="shared" si="2"/>
        <v>568579.39411998168</v>
      </c>
      <c r="P22" s="27">
        <f t="shared" si="2"/>
        <v>953492.71994997747</v>
      </c>
      <c r="Q22" s="27">
        <f t="shared" si="6"/>
        <v>2096118.4975999272</v>
      </c>
      <c r="R22" s="43">
        <f t="shared" si="3"/>
        <v>92.604040797369066</v>
      </c>
      <c r="S22" s="43">
        <f t="shared" si="3"/>
        <v>95.151514148804509</v>
      </c>
      <c r="T22" s="43">
        <f t="shared" si="3"/>
        <v>88.46342632841197</v>
      </c>
      <c r="U22" s="43">
        <f t="shared" si="3"/>
        <v>56.940892220689513</v>
      </c>
      <c r="V22" s="43">
        <f t="shared" si="3"/>
        <v>87.526337908353952</v>
      </c>
      <c r="X22" s="25" t="b">
        <v>1</v>
      </c>
      <c r="Y22" s="25" t="b">
        <v>1</v>
      </c>
      <c r="Z22" s="25" t="b">
        <v>1</v>
      </c>
      <c r="AA22" s="25" t="b">
        <v>1</v>
      </c>
      <c r="AB22" s="25" t="b">
        <v>1</v>
      </c>
      <c r="AC22" s="25" t="b">
        <v>1</v>
      </c>
      <c r="AD22" s="25" t="b">
        <v>1</v>
      </c>
      <c r="AE22" s="25" t="b">
        <v>1</v>
      </c>
      <c r="AF22" s="25" t="b">
        <v>1</v>
      </c>
      <c r="AG22" s="25" t="b">
        <v>1</v>
      </c>
    </row>
    <row r="23" spans="2:33" x14ac:dyDescent="0.25">
      <c r="B23" s="33" t="s">
        <v>251</v>
      </c>
      <c r="C23" s="27">
        <v>4214753.3260000004</v>
      </c>
      <c r="D23" s="27">
        <v>3729535.0519999992</v>
      </c>
      <c r="E23" s="27">
        <v>4785070.4670000011</v>
      </c>
      <c r="F23" s="27">
        <v>2129351.7749999985</v>
      </c>
      <c r="G23" s="27">
        <f t="shared" si="4"/>
        <v>14858710.619999999</v>
      </c>
      <c r="H23" s="27">
        <v>4211066.6774500003</v>
      </c>
      <c r="I23" s="27">
        <v>3727440.9100399995</v>
      </c>
      <c r="J23" s="27">
        <v>4781959.2129999995</v>
      </c>
      <c r="K23" s="27">
        <v>313642.35351000167</v>
      </c>
      <c r="L23" s="27">
        <f t="shared" si="5"/>
        <v>13034109.154000001</v>
      </c>
      <c r="M23" s="27">
        <f t="shared" si="2"/>
        <v>3686.6485500000417</v>
      </c>
      <c r="N23" s="27">
        <f t="shared" si="2"/>
        <v>2094.141959999688</v>
      </c>
      <c r="O23" s="27">
        <f t="shared" si="2"/>
        <v>3111.254000001587</v>
      </c>
      <c r="P23" s="27">
        <f t="shared" si="2"/>
        <v>1815709.4214899968</v>
      </c>
      <c r="Q23" s="27">
        <f t="shared" si="6"/>
        <v>1824601.4659999982</v>
      </c>
      <c r="R23" s="43">
        <f t="shared" si="3"/>
        <v>99.912529909466869</v>
      </c>
      <c r="S23" s="43">
        <f t="shared" si="3"/>
        <v>99.943849784737196</v>
      </c>
      <c r="T23" s="43">
        <f t="shared" si="3"/>
        <v>99.934979975290688</v>
      </c>
      <c r="U23" s="43">
        <f t="shared" si="3"/>
        <v>14.729475758414875</v>
      </c>
      <c r="V23" s="43">
        <f t="shared" si="3"/>
        <v>87.720324376301789</v>
      </c>
      <c r="X23" s="25" t="b">
        <v>1</v>
      </c>
      <c r="Y23" s="25" t="b">
        <v>1</v>
      </c>
      <c r="Z23" s="25" t="b">
        <v>1</v>
      </c>
      <c r="AA23" s="25" t="b">
        <v>1</v>
      </c>
      <c r="AB23" s="25" t="b">
        <v>1</v>
      </c>
      <c r="AC23" s="25" t="b">
        <v>1</v>
      </c>
      <c r="AD23" s="25" t="b">
        <v>1</v>
      </c>
      <c r="AE23" s="25" t="b">
        <v>1</v>
      </c>
      <c r="AF23" s="25" t="b">
        <v>1</v>
      </c>
      <c r="AG23" s="25" t="b">
        <v>1</v>
      </c>
    </row>
    <row r="24" spans="2:33" x14ac:dyDescent="0.25">
      <c r="B24" s="33" t="s">
        <v>252</v>
      </c>
      <c r="C24" s="27">
        <v>32329043.283</v>
      </c>
      <c r="D24" s="27">
        <v>43081225.82</v>
      </c>
      <c r="E24" s="27">
        <v>38975339.047999993</v>
      </c>
      <c r="F24" s="27">
        <v>27725457.971000016</v>
      </c>
      <c r="G24" s="27">
        <f t="shared" si="4"/>
        <v>142111066.12200001</v>
      </c>
      <c r="H24" s="27">
        <v>32183414.977359995</v>
      </c>
      <c r="I24" s="27">
        <v>42964092.732560009</v>
      </c>
      <c r="J24" s="27">
        <v>38823332.590090007</v>
      </c>
      <c r="K24" s="27">
        <v>11925286.527779996</v>
      </c>
      <c r="L24" s="27">
        <f t="shared" si="5"/>
        <v>125896126.82779001</v>
      </c>
      <c r="M24" s="27">
        <f t="shared" si="2"/>
        <v>145628.30564000458</v>
      </c>
      <c r="N24" s="27">
        <f t="shared" si="2"/>
        <v>117133.08743999153</v>
      </c>
      <c r="O24" s="27">
        <f t="shared" si="2"/>
        <v>152006.45790998638</v>
      </c>
      <c r="P24" s="27">
        <f t="shared" si="2"/>
        <v>15800171.443220019</v>
      </c>
      <c r="Q24" s="27">
        <f t="shared" si="6"/>
        <v>16214939.294210002</v>
      </c>
      <c r="R24" s="43">
        <f t="shared" si="3"/>
        <v>99.549543410965754</v>
      </c>
      <c r="S24" s="43">
        <f t="shared" si="3"/>
        <v>99.728111061812882</v>
      </c>
      <c r="T24" s="43">
        <f t="shared" si="3"/>
        <v>99.60999323771685</v>
      </c>
      <c r="U24" s="43">
        <f t="shared" si="3"/>
        <v>43.01204524828222</v>
      </c>
      <c r="V24" s="43">
        <f t="shared" si="3"/>
        <v>88.589953100281619</v>
      </c>
      <c r="X24" s="25" t="b">
        <v>1</v>
      </c>
      <c r="Y24" s="25" t="b">
        <v>1</v>
      </c>
      <c r="Z24" s="25" t="b">
        <v>1</v>
      </c>
      <c r="AA24" s="25" t="b">
        <v>1</v>
      </c>
      <c r="AB24" s="25" t="b">
        <v>1</v>
      </c>
      <c r="AC24" s="25" t="b">
        <v>1</v>
      </c>
      <c r="AD24" s="25" t="b">
        <v>1</v>
      </c>
      <c r="AE24" s="25" t="b">
        <v>1</v>
      </c>
      <c r="AF24" s="25" t="b">
        <v>1</v>
      </c>
      <c r="AG24" s="25" t="b">
        <v>1</v>
      </c>
    </row>
    <row r="25" spans="2:33" x14ac:dyDescent="0.25">
      <c r="B25" s="33" t="s">
        <v>297</v>
      </c>
      <c r="C25" s="27">
        <v>203457.20699999999</v>
      </c>
      <c r="D25" s="27">
        <v>390179.38900000002</v>
      </c>
      <c r="E25" s="27">
        <v>357997.77399999998</v>
      </c>
      <c r="F25" s="27">
        <v>111613.6579999997</v>
      </c>
      <c r="G25" s="27">
        <f t="shared" si="4"/>
        <v>1063248.0279999997</v>
      </c>
      <c r="H25" s="27">
        <v>203333.19468000002</v>
      </c>
      <c r="I25" s="27">
        <v>370748.55553000007</v>
      </c>
      <c r="J25" s="27">
        <v>328010.43009999988</v>
      </c>
      <c r="K25" s="27">
        <v>44158.711160000064</v>
      </c>
      <c r="L25" s="27">
        <f t="shared" si="5"/>
        <v>946250.89147000003</v>
      </c>
      <c r="M25" s="27">
        <f t="shared" si="2"/>
        <v>124.01231999997981</v>
      </c>
      <c r="N25" s="27">
        <f t="shared" si="2"/>
        <v>19430.833469999954</v>
      </c>
      <c r="O25" s="27">
        <f t="shared" si="2"/>
        <v>29987.343900000094</v>
      </c>
      <c r="P25" s="27">
        <f t="shared" si="2"/>
        <v>67454.94683999964</v>
      </c>
      <c r="Q25" s="27">
        <f t="shared" si="6"/>
        <v>116997.13652999967</v>
      </c>
      <c r="R25" s="43">
        <f t="shared" si="3"/>
        <v>99.939047467608276</v>
      </c>
      <c r="S25" s="43">
        <f t="shared" si="3"/>
        <v>95.020025655430004</v>
      </c>
      <c r="T25" s="43">
        <f t="shared" si="3"/>
        <v>91.623594871849662</v>
      </c>
      <c r="U25" s="43">
        <f t="shared" si="3"/>
        <v>39.563895630049309</v>
      </c>
      <c r="V25" s="43">
        <f t="shared" si="3"/>
        <v>88.996251725942571</v>
      </c>
      <c r="X25" s="25" t="b">
        <v>1</v>
      </c>
      <c r="Y25" s="25" t="b">
        <v>1</v>
      </c>
      <c r="Z25" s="25" t="b">
        <v>1</v>
      </c>
      <c r="AA25" s="25" t="b">
        <v>1</v>
      </c>
      <c r="AB25" s="25" t="b">
        <v>1</v>
      </c>
      <c r="AC25" s="25" t="b">
        <v>1</v>
      </c>
      <c r="AD25" s="25" t="b">
        <v>1</v>
      </c>
      <c r="AE25" s="25" t="b">
        <v>1</v>
      </c>
      <c r="AF25" s="25" t="b">
        <v>1</v>
      </c>
      <c r="AG25" s="25" t="b">
        <v>1</v>
      </c>
    </row>
    <row r="26" spans="2:33" x14ac:dyDescent="0.25">
      <c r="B26" s="33" t="s">
        <v>253</v>
      </c>
      <c r="C26" s="27">
        <v>1556853.0220000001</v>
      </c>
      <c r="D26" s="27">
        <v>2755320.6669999999</v>
      </c>
      <c r="E26" s="27">
        <v>1429441.3569999998</v>
      </c>
      <c r="F26" s="27">
        <v>254611.09599999897</v>
      </c>
      <c r="G26" s="27">
        <f>SUM(C26:F26)</f>
        <v>5996226.1419999991</v>
      </c>
      <c r="H26" s="27">
        <v>1074196.1977899999</v>
      </c>
      <c r="I26" s="27">
        <v>1652010.89625</v>
      </c>
      <c r="J26" s="27">
        <v>1130653.23355</v>
      </c>
      <c r="K26" s="27">
        <v>164758.47423999943</v>
      </c>
      <c r="L26" s="27">
        <f>SUM(H26:K26)</f>
        <v>4021618.8018299993</v>
      </c>
      <c r="M26" s="27">
        <f>+C26-H26</f>
        <v>482656.82421000022</v>
      </c>
      <c r="N26" s="27">
        <f>+D26-I26</f>
        <v>1103309.7707499999</v>
      </c>
      <c r="O26" s="27">
        <f>+E26-J26</f>
        <v>298788.12344999984</v>
      </c>
      <c r="P26" s="27">
        <f>+F26-K26</f>
        <v>89852.621759999543</v>
      </c>
      <c r="Q26" s="27">
        <f>SUM(M26:P26)</f>
        <v>1974607.3401699995</v>
      </c>
      <c r="R26" s="43">
        <f>+H26/C26*100</f>
        <v>68.99791968865766</v>
      </c>
      <c r="S26" s="43">
        <f>+I26/D26*100</f>
        <v>59.957119185285748</v>
      </c>
      <c r="T26" s="43">
        <f>+J26/E26*100</f>
        <v>79.097559897310305</v>
      </c>
      <c r="U26" s="43">
        <f>+K26/F26*100</f>
        <v>64.709856258581937</v>
      </c>
      <c r="V26" s="43">
        <f>+L26/G26*100</f>
        <v>67.069164947948693</v>
      </c>
      <c r="X26" s="25" t="b">
        <v>1</v>
      </c>
      <c r="Y26" s="25" t="b">
        <v>1</v>
      </c>
      <c r="Z26" s="25" t="b">
        <v>1</v>
      </c>
      <c r="AA26" s="25" t="b">
        <v>1</v>
      </c>
      <c r="AB26" s="25" t="b">
        <v>1</v>
      </c>
      <c r="AC26" s="25" t="b">
        <v>1</v>
      </c>
      <c r="AD26" s="25" t="b">
        <v>1</v>
      </c>
      <c r="AE26" s="25" t="b">
        <v>1</v>
      </c>
      <c r="AF26" s="25" t="b">
        <v>1</v>
      </c>
      <c r="AG26" s="25" t="b">
        <v>1</v>
      </c>
    </row>
    <row r="27" spans="2:33" x14ac:dyDescent="0.25">
      <c r="B27" s="33" t="s">
        <v>254</v>
      </c>
      <c r="C27" s="27">
        <v>68372973.894999996</v>
      </c>
      <c r="D27" s="27">
        <v>81831255.482690021</v>
      </c>
      <c r="E27" s="27">
        <v>70651258.776709944</v>
      </c>
      <c r="F27" s="27">
        <v>28751197.859939992</v>
      </c>
      <c r="G27" s="27">
        <f t="shared" si="4"/>
        <v>249606686.01433995</v>
      </c>
      <c r="H27" s="27">
        <v>68345071.038420007</v>
      </c>
      <c r="I27" s="27">
        <v>81669007.38165997</v>
      </c>
      <c r="J27" s="27">
        <v>70116294.986710042</v>
      </c>
      <c r="K27" s="27">
        <v>17650899.164880008</v>
      </c>
      <c r="L27" s="27">
        <f t="shared" si="5"/>
        <v>237781272.57167003</v>
      </c>
      <c r="M27" s="27">
        <f t="shared" si="2"/>
        <v>27902.856579989195</v>
      </c>
      <c r="N27" s="27">
        <f t="shared" si="2"/>
        <v>162248.10103005171</v>
      </c>
      <c r="O27" s="27">
        <f t="shared" si="2"/>
        <v>534963.78999990225</v>
      </c>
      <c r="P27" s="27">
        <f t="shared" si="2"/>
        <v>11100298.695059985</v>
      </c>
      <c r="Q27" s="27">
        <f t="shared" si="6"/>
        <v>11825413.442669928</v>
      </c>
      <c r="R27" s="43">
        <f t="shared" si="3"/>
        <v>99.959190225332534</v>
      </c>
      <c r="S27" s="43">
        <f t="shared" si="3"/>
        <v>99.801728447067063</v>
      </c>
      <c r="T27" s="43">
        <f t="shared" si="3"/>
        <v>99.242810674200967</v>
      </c>
      <c r="U27" s="43">
        <f t="shared" si="3"/>
        <v>61.391874004225741</v>
      </c>
      <c r="V27" s="43">
        <f t="shared" si="3"/>
        <v>95.262381135900114</v>
      </c>
      <c r="X27" s="25" t="b">
        <v>1</v>
      </c>
      <c r="Y27" s="25" t="b">
        <v>1</v>
      </c>
      <c r="Z27" s="25" t="b">
        <v>1</v>
      </c>
      <c r="AA27" s="25" t="b">
        <v>1</v>
      </c>
      <c r="AB27" s="25" t="b">
        <v>1</v>
      </c>
      <c r="AC27" s="25" t="b">
        <v>1</v>
      </c>
      <c r="AD27" s="25" t="b">
        <v>1</v>
      </c>
      <c r="AE27" s="25" t="b">
        <v>1</v>
      </c>
      <c r="AF27" s="25" t="b">
        <v>1</v>
      </c>
      <c r="AG27" s="25" t="b">
        <v>1</v>
      </c>
    </row>
    <row r="28" spans="2:33" x14ac:dyDescent="0.25">
      <c r="B28" s="33" t="s">
        <v>255</v>
      </c>
      <c r="C28" s="27">
        <v>5529829.676</v>
      </c>
      <c r="D28" s="27">
        <v>7581118.8099999996</v>
      </c>
      <c r="E28" s="27">
        <v>6317621.2009999994</v>
      </c>
      <c r="F28" s="27">
        <v>2327342.319000002</v>
      </c>
      <c r="G28" s="27">
        <f t="shared" si="4"/>
        <v>21755912.006000001</v>
      </c>
      <c r="H28" s="27">
        <v>5232678.7557599992</v>
      </c>
      <c r="I28" s="27">
        <v>7357702.5045299996</v>
      </c>
      <c r="J28" s="27">
        <v>6187106.8359200004</v>
      </c>
      <c r="K28" s="27">
        <v>1817941.8801800013</v>
      </c>
      <c r="L28" s="27">
        <f t="shared" si="5"/>
        <v>20595429.97639</v>
      </c>
      <c r="M28" s="27">
        <f t="shared" si="2"/>
        <v>297150.92024000082</v>
      </c>
      <c r="N28" s="27">
        <f t="shared" si="2"/>
        <v>223416.30547000002</v>
      </c>
      <c r="O28" s="27">
        <f t="shared" si="2"/>
        <v>130514.36507999897</v>
      </c>
      <c r="P28" s="27">
        <f t="shared" si="2"/>
        <v>509400.43882000074</v>
      </c>
      <c r="Q28" s="27">
        <f t="shared" si="6"/>
        <v>1160482.0296100006</v>
      </c>
      <c r="R28" s="43">
        <f t="shared" si="3"/>
        <v>94.626400130737025</v>
      </c>
      <c r="S28" s="43">
        <f t="shared" si="3"/>
        <v>97.052990316214292</v>
      </c>
      <c r="T28" s="43">
        <f t="shared" si="3"/>
        <v>97.934121706136153</v>
      </c>
      <c r="U28" s="43">
        <f t="shared" si="3"/>
        <v>78.112354394050783</v>
      </c>
      <c r="V28" s="43">
        <f t="shared" si="3"/>
        <v>94.665900334171454</v>
      </c>
      <c r="X28" s="25" t="b">
        <v>1</v>
      </c>
      <c r="Y28" s="25" t="b">
        <v>1</v>
      </c>
      <c r="Z28" s="25" t="b">
        <v>1</v>
      </c>
      <c r="AA28" s="25" t="b">
        <v>1</v>
      </c>
      <c r="AB28" s="25" t="b">
        <v>1</v>
      </c>
      <c r="AC28" s="25" t="b">
        <v>1</v>
      </c>
      <c r="AD28" s="25" t="b">
        <v>1</v>
      </c>
      <c r="AE28" s="25" t="b">
        <v>1</v>
      </c>
      <c r="AF28" s="25" t="b">
        <v>1</v>
      </c>
      <c r="AG28" s="25" t="b">
        <v>1</v>
      </c>
    </row>
    <row r="29" spans="2:33" x14ac:dyDescent="0.25">
      <c r="B29" s="24" t="s">
        <v>256</v>
      </c>
      <c r="C29" s="27">
        <v>12721480.051999999</v>
      </c>
      <c r="D29" s="27">
        <v>17919002.938000001</v>
      </c>
      <c r="E29" s="27">
        <v>19241629.408000004</v>
      </c>
      <c r="F29" s="27">
        <v>5767847.3610000014</v>
      </c>
      <c r="G29" s="27">
        <f t="shared" si="4"/>
        <v>55649959.759000003</v>
      </c>
      <c r="H29" s="27">
        <v>9666982.2459699996</v>
      </c>
      <c r="I29" s="27">
        <v>15319623.918420002</v>
      </c>
      <c r="J29" s="27">
        <v>12526898.315539997</v>
      </c>
      <c r="K29" s="27">
        <v>948862.61669999361</v>
      </c>
      <c r="L29" s="27">
        <f t="shared" si="5"/>
        <v>38462367.096629992</v>
      </c>
      <c r="M29" s="27">
        <f t="shared" si="2"/>
        <v>3054497.8060299996</v>
      </c>
      <c r="N29" s="27">
        <f t="shared" si="2"/>
        <v>2599379.0195799991</v>
      </c>
      <c r="O29" s="27">
        <f t="shared" si="2"/>
        <v>6714731.0924600065</v>
      </c>
      <c r="P29" s="27">
        <f t="shared" si="2"/>
        <v>4818984.7443000078</v>
      </c>
      <c r="Q29" s="27">
        <f t="shared" si="6"/>
        <v>17187592.662370011</v>
      </c>
      <c r="R29" s="43">
        <f t="shared" si="3"/>
        <v>75.989446247256524</v>
      </c>
      <c r="S29" s="43">
        <f t="shared" si="3"/>
        <v>85.493729597713184</v>
      </c>
      <c r="T29" s="43">
        <f t="shared" si="3"/>
        <v>65.10310561501484</v>
      </c>
      <c r="U29" s="43">
        <f t="shared" si="3"/>
        <v>16.450896795845242</v>
      </c>
      <c r="V29" s="43">
        <f t="shared" si="3"/>
        <v>69.114815649816634</v>
      </c>
      <c r="X29" s="25" t="b">
        <v>1</v>
      </c>
      <c r="Y29" s="25" t="b">
        <v>1</v>
      </c>
      <c r="Z29" s="25" t="b">
        <v>1</v>
      </c>
      <c r="AA29" s="25" t="b">
        <v>1</v>
      </c>
      <c r="AB29" s="25" t="b">
        <v>1</v>
      </c>
      <c r="AC29" s="25" t="b">
        <v>1</v>
      </c>
      <c r="AD29" s="25" t="b">
        <v>1</v>
      </c>
      <c r="AE29" s="25" t="b">
        <v>1</v>
      </c>
      <c r="AF29" s="25" t="b">
        <v>1</v>
      </c>
      <c r="AG29" s="25" t="b">
        <v>1</v>
      </c>
    </row>
    <row r="30" spans="2:33" x14ac:dyDescent="0.25">
      <c r="B30" s="24" t="s">
        <v>257</v>
      </c>
      <c r="C30" s="27">
        <v>61671145.512669995</v>
      </c>
      <c r="D30" s="27">
        <v>89800248.861850038</v>
      </c>
      <c r="E30" s="27">
        <v>88364116.762739986</v>
      </c>
      <c r="F30" s="27">
        <v>24322259.024289966</v>
      </c>
      <c r="G30" s="27">
        <f t="shared" si="4"/>
        <v>264157770.16154999</v>
      </c>
      <c r="H30" s="27">
        <v>61442676.459969997</v>
      </c>
      <c r="I30" s="27">
        <v>89358061.953840017</v>
      </c>
      <c r="J30" s="27">
        <v>88030327.808029979</v>
      </c>
      <c r="K30" s="27">
        <v>19541484.645940036</v>
      </c>
      <c r="L30" s="27">
        <f t="shared" si="5"/>
        <v>258372550.86778003</v>
      </c>
      <c r="M30" s="27">
        <f t="shared" si="2"/>
        <v>228469.05269999802</v>
      </c>
      <c r="N30" s="27">
        <f t="shared" si="2"/>
        <v>442186.90801002085</v>
      </c>
      <c r="O30" s="27">
        <f t="shared" si="2"/>
        <v>333788.95471000671</v>
      </c>
      <c r="P30" s="27">
        <f t="shared" si="2"/>
        <v>4780774.37834993</v>
      </c>
      <c r="Q30" s="27">
        <f t="shared" si="6"/>
        <v>5785219.2937699556</v>
      </c>
      <c r="R30" s="43">
        <f t="shared" si="3"/>
        <v>99.629536551006552</v>
      </c>
      <c r="S30" s="43">
        <f t="shared" si="3"/>
        <v>99.507588326742507</v>
      </c>
      <c r="T30" s="43">
        <f t="shared" si="3"/>
        <v>99.622257351809168</v>
      </c>
      <c r="U30" s="43">
        <f t="shared" si="3"/>
        <v>80.344036408889892</v>
      </c>
      <c r="V30" s="43">
        <f t="shared" si="3"/>
        <v>97.809937867725068</v>
      </c>
      <c r="X30" s="25" t="b">
        <v>1</v>
      </c>
      <c r="Y30" s="25" t="b">
        <v>1</v>
      </c>
      <c r="Z30" s="25" t="b">
        <v>1</v>
      </c>
      <c r="AA30" s="25" t="b">
        <v>1</v>
      </c>
      <c r="AB30" s="25" t="b">
        <v>1</v>
      </c>
      <c r="AC30" s="25" t="b">
        <v>1</v>
      </c>
      <c r="AD30" s="25" t="b">
        <v>1</v>
      </c>
      <c r="AE30" s="25" t="b">
        <v>1</v>
      </c>
      <c r="AF30" s="25" t="b">
        <v>1</v>
      </c>
      <c r="AG30" s="25" t="b">
        <v>1</v>
      </c>
    </row>
    <row r="31" spans="2:33" x14ac:dyDescent="0.25">
      <c r="B31" s="24" t="s">
        <v>258</v>
      </c>
      <c r="C31" s="27">
        <v>124683702.82053</v>
      </c>
      <c r="D31" s="27">
        <v>210776168.14793998</v>
      </c>
      <c r="E31" s="27">
        <v>172960929.03655005</v>
      </c>
      <c r="F31" s="27">
        <v>81621140.427000046</v>
      </c>
      <c r="G31" s="27">
        <f t="shared" si="4"/>
        <v>590041940.43202007</v>
      </c>
      <c r="H31" s="27">
        <v>124208591.43366</v>
      </c>
      <c r="I31" s="27">
        <v>205721765.27778003</v>
      </c>
      <c r="J31" s="27">
        <v>172456699.92840999</v>
      </c>
      <c r="K31" s="27">
        <v>47793833.772199988</v>
      </c>
      <c r="L31" s="27">
        <f t="shared" si="5"/>
        <v>550180890.41205001</v>
      </c>
      <c r="M31" s="27">
        <f t="shared" si="2"/>
        <v>475111.38686999679</v>
      </c>
      <c r="N31" s="27">
        <f t="shared" si="2"/>
        <v>5054402.8701599538</v>
      </c>
      <c r="O31" s="27">
        <f t="shared" si="2"/>
        <v>504229.10814005136</v>
      </c>
      <c r="P31" s="27">
        <f t="shared" si="2"/>
        <v>33827306.654800057</v>
      </c>
      <c r="Q31" s="27">
        <f t="shared" si="6"/>
        <v>39861050.019970059</v>
      </c>
      <c r="R31" s="43">
        <f t="shared" si="3"/>
        <v>99.618946681785772</v>
      </c>
      <c r="S31" s="43">
        <f t="shared" si="3"/>
        <v>97.602004574534078</v>
      </c>
      <c r="T31" s="43">
        <f t="shared" si="3"/>
        <v>99.708472248068531</v>
      </c>
      <c r="U31" s="43">
        <f t="shared" si="3"/>
        <v>58.555704468434413</v>
      </c>
      <c r="V31" s="43">
        <f t="shared" si="3"/>
        <v>93.244370054307595</v>
      </c>
      <c r="X31" s="25" t="b">
        <v>1</v>
      </c>
      <c r="Y31" s="25" t="b">
        <v>1</v>
      </c>
      <c r="Z31" s="25" t="b">
        <v>1</v>
      </c>
      <c r="AA31" s="25" t="b">
        <v>1</v>
      </c>
      <c r="AB31" s="25" t="b">
        <v>1</v>
      </c>
      <c r="AC31" s="25" t="b">
        <v>1</v>
      </c>
      <c r="AD31" s="25" t="b">
        <v>1</v>
      </c>
      <c r="AE31" s="25" t="b">
        <v>1</v>
      </c>
      <c r="AF31" s="25" t="b">
        <v>1</v>
      </c>
      <c r="AG31" s="25" t="b">
        <v>1</v>
      </c>
    </row>
    <row r="32" spans="2:33" x14ac:dyDescent="0.25">
      <c r="B32" s="24" t="s">
        <v>259</v>
      </c>
      <c r="C32" s="27">
        <v>6586251.2060000002</v>
      </c>
      <c r="D32" s="27">
        <v>6857578.3339999989</v>
      </c>
      <c r="E32" s="27">
        <v>6452015.1790000014</v>
      </c>
      <c r="F32" s="27">
        <v>2228614.8000000007</v>
      </c>
      <c r="G32" s="27">
        <f t="shared" si="4"/>
        <v>22124459.519000001</v>
      </c>
      <c r="H32" s="27">
        <v>6551865.6567299999</v>
      </c>
      <c r="I32" s="27">
        <v>6544033.3937599994</v>
      </c>
      <c r="J32" s="27">
        <v>6030652.8679800034</v>
      </c>
      <c r="K32" s="27">
        <v>1724427.5891299993</v>
      </c>
      <c r="L32" s="27">
        <f t="shared" si="5"/>
        <v>20850979.507600002</v>
      </c>
      <c r="M32" s="27">
        <f t="shared" si="2"/>
        <v>34385.549270000309</v>
      </c>
      <c r="N32" s="27">
        <f t="shared" si="2"/>
        <v>313544.94023999944</v>
      </c>
      <c r="O32" s="27">
        <f t="shared" si="2"/>
        <v>421362.31101999804</v>
      </c>
      <c r="P32" s="27">
        <f t="shared" si="2"/>
        <v>504187.21087000147</v>
      </c>
      <c r="Q32" s="27">
        <f t="shared" si="6"/>
        <v>1273480.0113999993</v>
      </c>
      <c r="R32" s="43">
        <f t="shared" si="3"/>
        <v>99.477919256425025</v>
      </c>
      <c r="S32" s="43">
        <f t="shared" si="3"/>
        <v>95.427759990936778</v>
      </c>
      <c r="T32" s="43">
        <f t="shared" si="3"/>
        <v>93.469291386798858</v>
      </c>
      <c r="U32" s="43">
        <f t="shared" si="3"/>
        <v>77.37665518195422</v>
      </c>
      <c r="V32" s="43">
        <f t="shared" si="3"/>
        <v>94.244017530433396</v>
      </c>
      <c r="X32" s="25" t="b">
        <v>1</v>
      </c>
      <c r="Y32" s="25" t="b">
        <v>1</v>
      </c>
      <c r="Z32" s="25" t="b">
        <v>1</v>
      </c>
      <c r="AA32" s="25" t="b">
        <v>1</v>
      </c>
      <c r="AB32" s="25" t="b">
        <v>1</v>
      </c>
      <c r="AC32" s="25" t="b">
        <v>1</v>
      </c>
      <c r="AD32" s="25" t="b">
        <v>1</v>
      </c>
      <c r="AE32" s="25" t="b">
        <v>1</v>
      </c>
      <c r="AF32" s="25" t="b">
        <v>1</v>
      </c>
      <c r="AG32" s="25" t="b">
        <v>1</v>
      </c>
    </row>
    <row r="33" spans="1:34" x14ac:dyDescent="0.25">
      <c r="B33" s="24" t="s">
        <v>260</v>
      </c>
      <c r="C33" s="27">
        <v>33486027.215879999</v>
      </c>
      <c r="D33" s="27">
        <v>59370888.449159995</v>
      </c>
      <c r="E33" s="27">
        <v>58925786.877000019</v>
      </c>
      <c r="F33" s="27">
        <v>22203348</v>
      </c>
      <c r="G33" s="27">
        <f t="shared" si="4"/>
        <v>173986050.54203999</v>
      </c>
      <c r="H33" s="27">
        <v>33000705.318300001</v>
      </c>
      <c r="I33" s="27">
        <v>57650639.615570001</v>
      </c>
      <c r="J33" s="27">
        <v>51219870.551150009</v>
      </c>
      <c r="K33" s="27">
        <v>5854330.9467999935</v>
      </c>
      <c r="L33" s="27">
        <f t="shared" si="5"/>
        <v>147725546.43182001</v>
      </c>
      <c r="M33" s="27">
        <f t="shared" si="2"/>
        <v>485321.89757999778</v>
      </c>
      <c r="N33" s="27">
        <f t="shared" si="2"/>
        <v>1720248.8335899934</v>
      </c>
      <c r="O33" s="27">
        <f t="shared" si="2"/>
        <v>7705916.3258500099</v>
      </c>
      <c r="P33" s="27">
        <f t="shared" si="2"/>
        <v>16349017.053200006</v>
      </c>
      <c r="Q33" s="27">
        <f t="shared" si="6"/>
        <v>26260504.110220008</v>
      </c>
      <c r="R33" s="43">
        <f t="shared" si="3"/>
        <v>98.550673406399653</v>
      </c>
      <c r="S33" s="43">
        <f t="shared" si="3"/>
        <v>97.102538165547131</v>
      </c>
      <c r="T33" s="43">
        <f t="shared" si="3"/>
        <v>86.922675564884486</v>
      </c>
      <c r="U33" s="43">
        <f t="shared" si="3"/>
        <v>26.36688370960989</v>
      </c>
      <c r="V33" s="43">
        <f t="shared" si="3"/>
        <v>84.906546226891507</v>
      </c>
      <c r="X33" s="25" t="b">
        <v>1</v>
      </c>
      <c r="Y33" s="25" t="b">
        <v>1</v>
      </c>
      <c r="Z33" s="25" t="b">
        <v>1</v>
      </c>
      <c r="AA33" s="25" t="b">
        <v>1</v>
      </c>
      <c r="AB33" s="25" t="b">
        <v>1</v>
      </c>
      <c r="AC33" s="25" t="b">
        <v>1</v>
      </c>
      <c r="AD33" s="25" t="b">
        <v>1</v>
      </c>
      <c r="AE33" s="25" t="b">
        <v>1</v>
      </c>
      <c r="AF33" s="25" t="b">
        <v>1</v>
      </c>
      <c r="AG33" s="25" t="b">
        <v>1</v>
      </c>
    </row>
    <row r="34" spans="1:34" x14ac:dyDescent="0.25">
      <c r="B34" s="24" t="s">
        <v>261</v>
      </c>
      <c r="C34" s="27">
        <v>727416</v>
      </c>
      <c r="D34" s="27">
        <v>704710.81499999994</v>
      </c>
      <c r="E34" s="27">
        <v>968926.19499999983</v>
      </c>
      <c r="F34" s="27">
        <v>240502.71399999969</v>
      </c>
      <c r="G34" s="27">
        <f t="shared" si="4"/>
        <v>2641555.7239999995</v>
      </c>
      <c r="H34" s="27">
        <v>580179.22537999996</v>
      </c>
      <c r="I34" s="27">
        <v>701170.57661000011</v>
      </c>
      <c r="J34" s="27">
        <v>820104.41696000006</v>
      </c>
      <c r="K34" s="27">
        <v>85238.568939999677</v>
      </c>
      <c r="L34" s="27">
        <f t="shared" si="5"/>
        <v>2186692.7878899998</v>
      </c>
      <c r="M34" s="27">
        <f t="shared" si="2"/>
        <v>147236.77462000004</v>
      </c>
      <c r="N34" s="27">
        <f t="shared" si="2"/>
        <v>3540.2383899998385</v>
      </c>
      <c r="O34" s="27">
        <f t="shared" si="2"/>
        <v>148821.77803999977</v>
      </c>
      <c r="P34" s="27">
        <f t="shared" si="2"/>
        <v>155264.14506000001</v>
      </c>
      <c r="Q34" s="27">
        <f t="shared" si="6"/>
        <v>454862.93610999966</v>
      </c>
      <c r="R34" s="43">
        <f t="shared" si="3"/>
        <v>79.758930980346861</v>
      </c>
      <c r="S34" s="43">
        <f t="shared" si="3"/>
        <v>99.497632459351451</v>
      </c>
      <c r="T34" s="43">
        <f t="shared" si="3"/>
        <v>84.640545502023528</v>
      </c>
      <c r="U34" s="43">
        <f t="shared" si="3"/>
        <v>35.441832452668201</v>
      </c>
      <c r="V34" s="43">
        <f t="shared" si="3"/>
        <v>82.780490603422919</v>
      </c>
      <c r="X34" s="25" t="b">
        <v>1</v>
      </c>
      <c r="Y34" s="25" t="b">
        <v>1</v>
      </c>
      <c r="Z34" s="25" t="b">
        <v>1</v>
      </c>
      <c r="AA34" s="25" t="b">
        <v>1</v>
      </c>
      <c r="AB34" s="25" t="b">
        <v>1</v>
      </c>
      <c r="AC34" s="25" t="b">
        <v>1</v>
      </c>
      <c r="AD34" s="25" t="b">
        <v>1</v>
      </c>
      <c r="AE34" s="25" t="b">
        <v>1</v>
      </c>
      <c r="AF34" s="25" t="b">
        <v>1</v>
      </c>
      <c r="AG34" s="25" t="b">
        <v>1</v>
      </c>
    </row>
    <row r="35" spans="1:34" x14ac:dyDescent="0.25">
      <c r="B35" s="24" t="s">
        <v>262</v>
      </c>
      <c r="C35" s="27">
        <v>3857013.3393600001</v>
      </c>
      <c r="D35" s="27">
        <v>5697373.8936399985</v>
      </c>
      <c r="E35" s="27">
        <v>5556430.5890000015</v>
      </c>
      <c r="F35" s="27">
        <v>4084702.2239999995</v>
      </c>
      <c r="G35" s="27">
        <f t="shared" si="4"/>
        <v>19195520.046</v>
      </c>
      <c r="H35" s="27">
        <v>3789466.0775800003</v>
      </c>
      <c r="I35" s="27">
        <v>5678013.1185900001</v>
      </c>
      <c r="J35" s="27">
        <v>5537930.3980400003</v>
      </c>
      <c r="K35" s="27">
        <v>2226926.6922199968</v>
      </c>
      <c r="L35" s="27">
        <f t="shared" si="5"/>
        <v>17232336.286429998</v>
      </c>
      <c r="M35" s="27">
        <f t="shared" si="2"/>
        <v>67547.261779999826</v>
      </c>
      <c r="N35" s="27">
        <f t="shared" si="2"/>
        <v>19360.775049998425</v>
      </c>
      <c r="O35" s="27">
        <f t="shared" si="2"/>
        <v>18500.1909600012</v>
      </c>
      <c r="P35" s="27">
        <f t="shared" si="2"/>
        <v>1857775.5317800026</v>
      </c>
      <c r="Q35" s="27">
        <f t="shared" si="6"/>
        <v>1963183.7595700021</v>
      </c>
      <c r="R35" s="43">
        <f t="shared" si="3"/>
        <v>98.248715888776047</v>
      </c>
      <c r="S35" s="43">
        <f t="shared" si="3"/>
        <v>99.660180718144346</v>
      </c>
      <c r="T35" s="43">
        <f t="shared" si="3"/>
        <v>99.66704900450614</v>
      </c>
      <c r="U35" s="43">
        <f t="shared" si="3"/>
        <v>54.518703447597929</v>
      </c>
      <c r="V35" s="43">
        <f t="shared" si="3"/>
        <v>89.772698239665075</v>
      </c>
      <c r="X35" s="25" t="b">
        <v>1</v>
      </c>
      <c r="Y35" s="25" t="b">
        <v>1</v>
      </c>
      <c r="Z35" s="25" t="b">
        <v>1</v>
      </c>
      <c r="AA35" s="25" t="b">
        <v>1</v>
      </c>
      <c r="AB35" s="25" t="b">
        <v>1</v>
      </c>
      <c r="AC35" s="25" t="b">
        <v>1</v>
      </c>
      <c r="AD35" s="25" t="b">
        <v>1</v>
      </c>
      <c r="AE35" s="25" t="b">
        <v>1</v>
      </c>
      <c r="AF35" s="25" t="b">
        <v>1</v>
      </c>
      <c r="AG35" s="25" t="b">
        <v>1</v>
      </c>
    </row>
    <row r="36" spans="1:34" x14ac:dyDescent="0.25">
      <c r="B36" s="24" t="s">
        <v>308</v>
      </c>
      <c r="C36" s="27">
        <v>20727053.421</v>
      </c>
      <c r="D36" s="27">
        <v>12412265.566</v>
      </c>
      <c r="E36" s="27">
        <v>17030603.173999999</v>
      </c>
      <c r="F36" s="27">
        <v>9596480.5299500003</v>
      </c>
      <c r="G36" s="27">
        <f t="shared" si="4"/>
        <v>59766402.690949999</v>
      </c>
      <c r="H36" s="27">
        <v>20721553.656599998</v>
      </c>
      <c r="I36" s="27">
        <v>12401160.094580002</v>
      </c>
      <c r="J36" s="27">
        <v>17004831.585239999</v>
      </c>
      <c r="K36" s="27">
        <v>4994618.853050001</v>
      </c>
      <c r="L36" s="27">
        <f t="shared" si="5"/>
        <v>55122164.189470001</v>
      </c>
      <c r="M36" s="27">
        <f t="shared" si="2"/>
        <v>5499.7644000016153</v>
      </c>
      <c r="N36" s="27">
        <f t="shared" si="2"/>
        <v>11105.471419997513</v>
      </c>
      <c r="O36" s="27">
        <f t="shared" si="2"/>
        <v>25771.588759999722</v>
      </c>
      <c r="P36" s="27">
        <f t="shared" si="2"/>
        <v>4601861.6768999994</v>
      </c>
      <c r="Q36" s="27">
        <f t="shared" si="6"/>
        <v>4644238.5014799982</v>
      </c>
      <c r="R36" s="43">
        <f t="shared" si="3"/>
        <v>99.973465768200171</v>
      </c>
      <c r="S36" s="43">
        <f t="shared" si="3"/>
        <v>99.91052824836089</v>
      </c>
      <c r="T36" s="43">
        <f t="shared" si="3"/>
        <v>99.848674832613412</v>
      </c>
      <c r="U36" s="43">
        <f t="shared" si="3"/>
        <v>52.046360511670045</v>
      </c>
      <c r="V36" s="43">
        <f t="shared" si="3"/>
        <v>92.229349111916278</v>
      </c>
      <c r="X36" s="25" t="b">
        <v>1</v>
      </c>
      <c r="Y36" s="25" t="b">
        <v>1</v>
      </c>
      <c r="Z36" s="25" t="b">
        <v>1</v>
      </c>
      <c r="AA36" s="25" t="b">
        <v>1</v>
      </c>
      <c r="AB36" s="25" t="b">
        <v>1</v>
      </c>
      <c r="AC36" s="25" t="b">
        <v>1</v>
      </c>
      <c r="AD36" s="25" t="b">
        <v>1</v>
      </c>
      <c r="AE36" s="25" t="b">
        <v>1</v>
      </c>
      <c r="AF36" s="25" t="b">
        <v>1</v>
      </c>
      <c r="AG36" s="25" t="b">
        <v>1</v>
      </c>
    </row>
    <row r="37" spans="1:34" x14ac:dyDescent="0.25">
      <c r="B37" s="34" t="s">
        <v>263</v>
      </c>
      <c r="C37" s="27">
        <v>2256542.9070000001</v>
      </c>
      <c r="D37" s="27">
        <v>3161275.2839999995</v>
      </c>
      <c r="E37" s="27">
        <v>3654461.9790000003</v>
      </c>
      <c r="F37" s="27">
        <v>1750299.3619999997</v>
      </c>
      <c r="G37" s="27">
        <f t="shared" si="4"/>
        <v>10822579.532</v>
      </c>
      <c r="H37" s="27">
        <v>2244826.6385999997</v>
      </c>
      <c r="I37" s="27">
        <v>3115689.2220999994</v>
      </c>
      <c r="J37" s="27">
        <v>3232146.1479700012</v>
      </c>
      <c r="K37" s="27">
        <v>398529.98145999946</v>
      </c>
      <c r="L37" s="27">
        <f t="shared" si="5"/>
        <v>8991191.9901299998</v>
      </c>
      <c r="M37" s="27">
        <f t="shared" si="2"/>
        <v>11716.268400000408</v>
      </c>
      <c r="N37" s="27">
        <f t="shared" si="2"/>
        <v>45586.061900000088</v>
      </c>
      <c r="O37" s="27">
        <f t="shared" si="2"/>
        <v>422315.83102999907</v>
      </c>
      <c r="P37" s="27">
        <f t="shared" si="2"/>
        <v>1351769.3805400003</v>
      </c>
      <c r="Q37" s="27">
        <f t="shared" si="6"/>
        <v>1831387.5418699998</v>
      </c>
      <c r="R37" s="43">
        <f t="shared" si="3"/>
        <v>99.480786810494251</v>
      </c>
      <c r="S37" s="43">
        <f t="shared" si="3"/>
        <v>98.557985059677577</v>
      </c>
      <c r="T37" s="43">
        <f t="shared" si="3"/>
        <v>88.443830214767743</v>
      </c>
      <c r="U37" s="43">
        <f t="shared" si="3"/>
        <v>22.769246799279784</v>
      </c>
      <c r="V37" s="43">
        <f t="shared" si="3"/>
        <v>83.078086546234303</v>
      </c>
      <c r="X37" s="25" t="b">
        <v>1</v>
      </c>
      <c r="Y37" s="25" t="b">
        <v>1</v>
      </c>
      <c r="Z37" s="25" t="b">
        <v>1</v>
      </c>
      <c r="AA37" s="25" t="b">
        <v>1</v>
      </c>
      <c r="AB37" s="25" t="b">
        <v>1</v>
      </c>
      <c r="AC37" s="25" t="b">
        <v>1</v>
      </c>
      <c r="AD37" s="25" t="b">
        <v>1</v>
      </c>
      <c r="AE37" s="25" t="b">
        <v>1</v>
      </c>
      <c r="AF37" s="25" t="b">
        <v>1</v>
      </c>
      <c r="AG37" s="25" t="b">
        <v>1</v>
      </c>
    </row>
    <row r="38" spans="1:34" x14ac:dyDescent="0.25">
      <c r="B38" s="24" t="s">
        <v>338</v>
      </c>
      <c r="C38" s="27">
        <v>389035.48100000003</v>
      </c>
      <c r="D38" s="27">
        <v>511015.03200000001</v>
      </c>
      <c r="E38" s="27">
        <v>380067.53100000019</v>
      </c>
      <c r="F38" s="27">
        <v>377901.99999999977</v>
      </c>
      <c r="G38" s="27">
        <f t="shared" si="4"/>
        <v>1658020.044</v>
      </c>
      <c r="H38" s="27">
        <v>385784.23960999999</v>
      </c>
      <c r="I38" s="27">
        <v>486132.60433000006</v>
      </c>
      <c r="J38" s="27">
        <v>379416.61042000004</v>
      </c>
      <c r="K38" s="27">
        <v>95839.815269999905</v>
      </c>
      <c r="L38" s="27">
        <f t="shared" si="5"/>
        <v>1347173.26963</v>
      </c>
      <c r="M38" s="27">
        <f t="shared" si="2"/>
        <v>3251.2413900000392</v>
      </c>
      <c r="N38" s="27">
        <f t="shared" si="2"/>
        <v>24882.427669999946</v>
      </c>
      <c r="O38" s="27">
        <f t="shared" si="2"/>
        <v>650.92058000015095</v>
      </c>
      <c r="P38" s="27">
        <f t="shared" si="2"/>
        <v>282062.18472999986</v>
      </c>
      <c r="Q38" s="27">
        <f t="shared" si="6"/>
        <v>310846.77437</v>
      </c>
      <c r="R38" s="43">
        <f t="shared" si="3"/>
        <v>99.164281524748631</v>
      </c>
      <c r="S38" s="43">
        <f t="shared" si="3"/>
        <v>95.130783614600205</v>
      </c>
      <c r="T38" s="43">
        <f t="shared" si="3"/>
        <v>99.828735546473141</v>
      </c>
      <c r="U38" s="43">
        <f t="shared" si="3"/>
        <v>25.361023564310315</v>
      </c>
      <c r="V38" s="43">
        <f t="shared" si="3"/>
        <v>81.25192904061177</v>
      </c>
      <c r="X38" s="25" t="b">
        <v>1</v>
      </c>
      <c r="Y38" s="25" t="b">
        <v>1</v>
      </c>
      <c r="Z38" s="25" t="b">
        <v>1</v>
      </c>
      <c r="AA38" s="25" t="b">
        <v>1</v>
      </c>
      <c r="AB38" s="25" t="b">
        <v>1</v>
      </c>
      <c r="AC38" s="25" t="b">
        <v>1</v>
      </c>
      <c r="AD38" s="25" t="b">
        <v>1</v>
      </c>
      <c r="AE38" s="25" t="b">
        <v>1</v>
      </c>
      <c r="AF38" s="25" t="b">
        <v>1</v>
      </c>
      <c r="AG38" s="25" t="b">
        <v>1</v>
      </c>
    </row>
    <row r="39" spans="1:34" x14ac:dyDescent="0.25">
      <c r="B39" s="24" t="s">
        <v>264</v>
      </c>
      <c r="C39" s="27">
        <v>10985724.124049999</v>
      </c>
      <c r="D39" s="27">
        <v>12413662.476940002</v>
      </c>
      <c r="E39" s="27">
        <v>18443194.953310002</v>
      </c>
      <c r="F39" s="27">
        <v>5896169.4618400037</v>
      </c>
      <c r="G39" s="27">
        <f t="shared" si="4"/>
        <v>47738751.016140006</v>
      </c>
      <c r="H39" s="27">
        <v>10235097.468199998</v>
      </c>
      <c r="I39" s="27">
        <v>12093688.341390003</v>
      </c>
      <c r="J39" s="27">
        <v>18029608.182779994</v>
      </c>
      <c r="K39" s="27">
        <v>2506805.9321700111</v>
      </c>
      <c r="L39" s="27">
        <f t="shared" si="5"/>
        <v>42865199.924540006</v>
      </c>
      <c r="M39" s="27">
        <f t="shared" si="2"/>
        <v>750626.65585000068</v>
      </c>
      <c r="N39" s="27">
        <f t="shared" si="2"/>
        <v>319974.13554999977</v>
      </c>
      <c r="O39" s="27">
        <f t="shared" si="2"/>
        <v>413586.77053000778</v>
      </c>
      <c r="P39" s="27">
        <f t="shared" si="2"/>
        <v>3389363.5296699926</v>
      </c>
      <c r="Q39" s="27">
        <f t="shared" si="6"/>
        <v>4873551.0916000009</v>
      </c>
      <c r="R39" s="43">
        <f t="shared" si="3"/>
        <v>93.167253725162041</v>
      </c>
      <c r="S39" s="43">
        <f t="shared" si="3"/>
        <v>97.422403451484257</v>
      </c>
      <c r="T39" s="43">
        <f t="shared" si="3"/>
        <v>97.757510173389022</v>
      </c>
      <c r="U39" s="43">
        <f t="shared" si="3"/>
        <v>42.515839281656568</v>
      </c>
      <c r="V39" s="43">
        <f t="shared" si="3"/>
        <v>89.791205283204206</v>
      </c>
      <c r="X39" s="25" t="b">
        <v>1</v>
      </c>
      <c r="Y39" s="25" t="b">
        <v>1</v>
      </c>
      <c r="Z39" s="25" t="b">
        <v>1</v>
      </c>
      <c r="AA39" s="25" t="b">
        <v>1</v>
      </c>
      <c r="AB39" s="25" t="b">
        <v>1</v>
      </c>
      <c r="AC39" s="25" t="b">
        <v>1</v>
      </c>
      <c r="AD39" s="25" t="b">
        <v>1</v>
      </c>
      <c r="AE39" s="25" t="b">
        <v>1</v>
      </c>
      <c r="AF39" s="25" t="b">
        <v>1</v>
      </c>
      <c r="AG39" s="25" t="b">
        <v>1</v>
      </c>
      <c r="AH39" s="27"/>
    </row>
    <row r="40" spans="1:34" x14ac:dyDescent="0.25">
      <c r="B40" s="24" t="s">
        <v>265</v>
      </c>
      <c r="C40" s="27">
        <v>856</v>
      </c>
      <c r="D40" s="27">
        <v>1160</v>
      </c>
      <c r="E40" s="27">
        <v>853</v>
      </c>
      <c r="F40" s="27">
        <v>313</v>
      </c>
      <c r="G40" s="27">
        <f>SUM(C40:F40)</f>
        <v>3182</v>
      </c>
      <c r="H40" s="27">
        <v>855.64143999999999</v>
      </c>
      <c r="I40" s="27">
        <v>1054.1049800000001</v>
      </c>
      <c r="J40" s="27">
        <v>526.70347000000038</v>
      </c>
      <c r="K40" s="27">
        <v>275.27009999999927</v>
      </c>
      <c r="L40" s="27">
        <f>SUM(H40:K40)</f>
        <v>2711.7199899999996</v>
      </c>
      <c r="M40" s="27">
        <f>+C40-H40</f>
        <v>0.35856000000001131</v>
      </c>
      <c r="N40" s="27">
        <f>+D40-I40</f>
        <v>105.89501999999993</v>
      </c>
      <c r="O40" s="27">
        <f>+E40-J40</f>
        <v>326.29652999999962</v>
      </c>
      <c r="P40" s="27">
        <f>+F40-K40</f>
        <v>37.729900000000725</v>
      </c>
      <c r="Q40" s="27">
        <f>SUM(M40:P40)</f>
        <v>470.28001000000029</v>
      </c>
      <c r="R40" s="43">
        <f>+H40/C40*100</f>
        <v>99.95811214953271</v>
      </c>
      <c r="S40" s="43">
        <f>+I40/D40*100</f>
        <v>90.871118965517255</v>
      </c>
      <c r="T40" s="43">
        <f>+J40/E40*100</f>
        <v>61.747182883939075</v>
      </c>
      <c r="U40" s="43">
        <f>+K40/F40*100</f>
        <v>87.94571884984002</v>
      </c>
      <c r="V40" s="43">
        <f>+L40/G40*100</f>
        <v>85.220615650534242</v>
      </c>
      <c r="X40" s="25" t="b">
        <v>1</v>
      </c>
      <c r="Y40" s="25" t="b">
        <v>1</v>
      </c>
      <c r="Z40" s="25" t="b">
        <v>1</v>
      </c>
      <c r="AA40" s="25" t="b">
        <v>1</v>
      </c>
      <c r="AB40" s="25" t="b">
        <v>1</v>
      </c>
      <c r="AC40" s="25" t="b">
        <v>1</v>
      </c>
      <c r="AD40" s="25" t="b">
        <v>1</v>
      </c>
      <c r="AE40" s="25" t="b">
        <v>1</v>
      </c>
      <c r="AF40" s="25" t="b">
        <v>1</v>
      </c>
      <c r="AG40" s="25" t="b">
        <v>1</v>
      </c>
    </row>
    <row r="41" spans="1:34" x14ac:dyDescent="0.25">
      <c r="B41" s="24" t="s">
        <v>266</v>
      </c>
      <c r="C41" s="27">
        <v>9413739.0370000005</v>
      </c>
      <c r="D41" s="27">
        <v>12780822.941</v>
      </c>
      <c r="E41" s="27">
        <v>10659670</v>
      </c>
      <c r="F41" s="27">
        <v>3675710</v>
      </c>
      <c r="G41" s="27">
        <f t="shared" si="4"/>
        <v>36529941.978</v>
      </c>
      <c r="H41" s="27">
        <v>9412348.9713499993</v>
      </c>
      <c r="I41" s="27">
        <v>12777561.327229999</v>
      </c>
      <c r="J41" s="27">
        <v>10657908.193450004</v>
      </c>
      <c r="K41" s="27">
        <v>1277946.6475899965</v>
      </c>
      <c r="L41" s="27">
        <f t="shared" si="5"/>
        <v>34125765.139619999</v>
      </c>
      <c r="M41" s="27">
        <f t="shared" si="2"/>
        <v>1390.0656500011683</v>
      </c>
      <c r="N41" s="27">
        <f t="shared" si="2"/>
        <v>3261.6137700006366</v>
      </c>
      <c r="O41" s="27">
        <f t="shared" si="2"/>
        <v>1761.8065499961376</v>
      </c>
      <c r="P41" s="27">
        <f t="shared" si="2"/>
        <v>2397763.3524100035</v>
      </c>
      <c r="Q41" s="27">
        <f t="shared" si="6"/>
        <v>2404176.8383800015</v>
      </c>
      <c r="R41" s="43">
        <f t="shared" si="3"/>
        <v>99.985233650045558</v>
      </c>
      <c r="S41" s="43">
        <f t="shared" si="3"/>
        <v>99.974480408772919</v>
      </c>
      <c r="T41" s="43">
        <f t="shared" si="3"/>
        <v>99.983472222404671</v>
      </c>
      <c r="U41" s="43">
        <f t="shared" si="3"/>
        <v>34.767341482053709</v>
      </c>
      <c r="V41" s="43">
        <f t="shared" si="3"/>
        <v>93.418613038509875</v>
      </c>
      <c r="X41" s="25" t="b">
        <v>1</v>
      </c>
      <c r="Y41" s="25" t="b">
        <v>1</v>
      </c>
      <c r="Z41" s="25" t="b">
        <v>1</v>
      </c>
      <c r="AA41" s="25" t="b">
        <v>1</v>
      </c>
      <c r="AB41" s="25" t="b">
        <v>1</v>
      </c>
      <c r="AC41" s="25" t="b">
        <v>1</v>
      </c>
      <c r="AD41" s="25" t="b">
        <v>1</v>
      </c>
      <c r="AE41" s="25" t="b">
        <v>1</v>
      </c>
      <c r="AF41" s="25" t="b">
        <v>1</v>
      </c>
      <c r="AG41" s="25" t="b">
        <v>1</v>
      </c>
    </row>
    <row r="42" spans="1:34" x14ac:dyDescent="0.25">
      <c r="B42" s="24" t="s">
        <v>267</v>
      </c>
      <c r="C42" s="27">
        <v>490889.18699999998</v>
      </c>
      <c r="D42" s="27">
        <v>500748.00000000006</v>
      </c>
      <c r="E42" s="27">
        <v>414719.99999999988</v>
      </c>
      <c r="F42" s="27">
        <v>149366.41500000004</v>
      </c>
      <c r="G42" s="27">
        <f t="shared" si="4"/>
        <v>1555723.602</v>
      </c>
      <c r="H42" s="27">
        <v>490873.89364999998</v>
      </c>
      <c r="I42" s="27">
        <v>500353.03411000001</v>
      </c>
      <c r="J42" s="27">
        <v>411509.99104000011</v>
      </c>
      <c r="K42" s="27">
        <v>105795.24448999972</v>
      </c>
      <c r="L42" s="27">
        <f t="shared" si="5"/>
        <v>1508532.1632899998</v>
      </c>
      <c r="M42" s="27">
        <f t="shared" si="2"/>
        <v>15.293349999992643</v>
      </c>
      <c r="N42" s="27">
        <f t="shared" si="2"/>
        <v>394.96589000005042</v>
      </c>
      <c r="O42" s="27">
        <f t="shared" si="2"/>
        <v>3210.0089599997737</v>
      </c>
      <c r="P42" s="27">
        <f t="shared" si="2"/>
        <v>43571.170510000316</v>
      </c>
      <c r="Q42" s="27">
        <f t="shared" si="6"/>
        <v>47191.438710000133</v>
      </c>
      <c r="R42" s="43">
        <f t="shared" si="3"/>
        <v>99.996884561647519</v>
      </c>
      <c r="S42" s="43">
        <f t="shared" si="3"/>
        <v>99.921124819270361</v>
      </c>
      <c r="T42" s="43">
        <f t="shared" si="3"/>
        <v>99.225981635802512</v>
      </c>
      <c r="U42" s="43">
        <f t="shared" si="3"/>
        <v>70.829339038497835</v>
      </c>
      <c r="V42" s="43">
        <f t="shared" si="3"/>
        <v>96.966592352951892</v>
      </c>
      <c r="X42" s="25" t="b">
        <v>1</v>
      </c>
      <c r="Y42" s="25" t="b">
        <v>1</v>
      </c>
      <c r="Z42" s="25" t="b">
        <v>1</v>
      </c>
      <c r="AA42" s="25" t="b">
        <v>1</v>
      </c>
      <c r="AB42" s="25" t="b">
        <v>1</v>
      </c>
      <c r="AC42" s="25" t="b">
        <v>1</v>
      </c>
      <c r="AD42" s="25" t="b">
        <v>1</v>
      </c>
      <c r="AE42" s="25" t="b">
        <v>1</v>
      </c>
      <c r="AF42" s="25" t="b">
        <v>1</v>
      </c>
      <c r="AG42" s="25" t="b">
        <v>1</v>
      </c>
    </row>
    <row r="43" spans="1:34" x14ac:dyDescent="0.25">
      <c r="B43" s="24" t="s">
        <v>268</v>
      </c>
      <c r="C43" s="27">
        <v>1945490.253</v>
      </c>
      <c r="D43" s="27">
        <v>3952301.8539999998</v>
      </c>
      <c r="E43" s="27">
        <v>3969531.2930000005</v>
      </c>
      <c r="F43" s="27">
        <v>1185198.171000002</v>
      </c>
      <c r="G43" s="27">
        <f t="shared" si="4"/>
        <v>11052521.571000002</v>
      </c>
      <c r="H43" s="27">
        <v>1941653.4112099998</v>
      </c>
      <c r="I43" s="27">
        <v>3951579.2812400004</v>
      </c>
      <c r="J43" s="27">
        <v>3967181.8221700005</v>
      </c>
      <c r="K43" s="27">
        <v>700132.30984999985</v>
      </c>
      <c r="L43" s="27">
        <f t="shared" si="5"/>
        <v>10560546.82447</v>
      </c>
      <c r="M43" s="27">
        <f t="shared" si="2"/>
        <v>3836.8417900002096</v>
      </c>
      <c r="N43" s="27">
        <f t="shared" si="2"/>
        <v>722.57275999942794</v>
      </c>
      <c r="O43" s="27">
        <f t="shared" si="2"/>
        <v>2349.4708300000057</v>
      </c>
      <c r="P43" s="27">
        <f t="shared" si="2"/>
        <v>485065.86115000211</v>
      </c>
      <c r="Q43" s="27">
        <f t="shared" si="6"/>
        <v>491974.74653000175</v>
      </c>
      <c r="R43" s="43">
        <f t="shared" si="3"/>
        <v>99.802782780120154</v>
      </c>
      <c r="S43" s="43">
        <f t="shared" si="3"/>
        <v>99.981717672721075</v>
      </c>
      <c r="T43" s="43">
        <f t="shared" si="3"/>
        <v>99.940812386738372</v>
      </c>
      <c r="U43" s="43">
        <f t="shared" si="3"/>
        <v>59.073016393475243</v>
      </c>
      <c r="V43" s="43">
        <f t="shared" si="3"/>
        <v>95.548755608667051</v>
      </c>
      <c r="X43" s="25" t="b">
        <v>1</v>
      </c>
      <c r="Y43" s="25" t="b">
        <v>1</v>
      </c>
      <c r="Z43" s="25" t="b">
        <v>1</v>
      </c>
      <c r="AA43" s="25" t="b">
        <v>1</v>
      </c>
      <c r="AB43" s="25" t="b">
        <v>1</v>
      </c>
      <c r="AC43" s="25" t="b">
        <v>1</v>
      </c>
      <c r="AD43" s="25" t="b">
        <v>1</v>
      </c>
      <c r="AE43" s="25" t="b">
        <v>1</v>
      </c>
      <c r="AF43" s="25" t="b">
        <v>1</v>
      </c>
      <c r="AG43" s="25" t="b">
        <v>1</v>
      </c>
    </row>
    <row r="44" spans="1:34" x14ac:dyDescent="0.25">
      <c r="B44" s="24" t="s">
        <v>269</v>
      </c>
      <c r="C44" s="27">
        <v>4272171</v>
      </c>
      <c r="D44" s="27">
        <v>11375483</v>
      </c>
      <c r="E44" s="27">
        <v>2820491</v>
      </c>
      <c r="F44" s="27">
        <v>5309248</v>
      </c>
      <c r="G44" s="27">
        <f t="shared" si="4"/>
        <v>23777393</v>
      </c>
      <c r="H44" s="27">
        <v>4272171</v>
      </c>
      <c r="I44" s="27">
        <v>9583379.9656099994</v>
      </c>
      <c r="J44" s="27">
        <v>2487527.1264500003</v>
      </c>
      <c r="K44" s="27">
        <v>438486.34593999758</v>
      </c>
      <c r="L44" s="27">
        <f t="shared" si="5"/>
        <v>16781564.437999997</v>
      </c>
      <c r="M44" s="27">
        <f t="shared" si="2"/>
        <v>0</v>
      </c>
      <c r="N44" s="27">
        <f t="shared" si="2"/>
        <v>1792103.0343900006</v>
      </c>
      <c r="O44" s="27">
        <f t="shared" si="2"/>
        <v>332963.87354999967</v>
      </c>
      <c r="P44" s="27">
        <f t="shared" si="2"/>
        <v>4870761.6540600024</v>
      </c>
      <c r="Q44" s="27">
        <f t="shared" si="6"/>
        <v>6995828.5620000027</v>
      </c>
      <c r="R44" s="43">
        <f t="shared" si="3"/>
        <v>100</v>
      </c>
      <c r="S44" s="43">
        <f t="shared" si="3"/>
        <v>84.24591699192024</v>
      </c>
      <c r="T44" s="43">
        <f t="shared" si="3"/>
        <v>88.19482588138024</v>
      </c>
      <c r="U44" s="43">
        <f t="shared" si="3"/>
        <v>8.2589162521697528</v>
      </c>
      <c r="V44" s="43">
        <f t="shared" si="3"/>
        <v>70.577814977445158</v>
      </c>
      <c r="X44" s="25" t="b">
        <v>1</v>
      </c>
      <c r="Y44" s="25" t="b">
        <v>1</v>
      </c>
      <c r="Z44" s="25" t="b">
        <v>1</v>
      </c>
      <c r="AA44" s="25" t="b">
        <v>1</v>
      </c>
      <c r="AB44" s="25" t="b">
        <v>1</v>
      </c>
      <c r="AC44" s="25" t="b">
        <v>1</v>
      </c>
      <c r="AD44" s="25" t="b">
        <v>1</v>
      </c>
      <c r="AE44" s="25" t="b">
        <v>1</v>
      </c>
      <c r="AF44" s="25" t="b">
        <v>1</v>
      </c>
      <c r="AG44" s="25" t="b">
        <v>1</v>
      </c>
    </row>
    <row r="45" spans="1:34" x14ac:dyDescent="0.25">
      <c r="B45" s="24" t="s">
        <v>270</v>
      </c>
      <c r="C45" s="27">
        <v>862722</v>
      </c>
      <c r="D45" s="27">
        <v>1334343.3930000002</v>
      </c>
      <c r="E45" s="27">
        <v>1122807</v>
      </c>
      <c r="F45" s="27">
        <v>374269</v>
      </c>
      <c r="G45" s="27">
        <f t="shared" si="4"/>
        <v>3694141.3930000002</v>
      </c>
      <c r="H45" s="27">
        <v>862722</v>
      </c>
      <c r="I45" s="27">
        <v>1334343.3930000002</v>
      </c>
      <c r="J45" s="27">
        <v>1122807</v>
      </c>
      <c r="K45" s="27">
        <v>128255.04014999978</v>
      </c>
      <c r="L45" s="27">
        <f t="shared" si="5"/>
        <v>3448127.4331499999</v>
      </c>
      <c r="M45" s="27">
        <f t="shared" si="2"/>
        <v>0</v>
      </c>
      <c r="N45" s="27">
        <f t="shared" si="2"/>
        <v>0</v>
      </c>
      <c r="O45" s="27">
        <f t="shared" si="2"/>
        <v>0</v>
      </c>
      <c r="P45" s="27">
        <f t="shared" si="2"/>
        <v>246013.95985000022</v>
      </c>
      <c r="Q45" s="27">
        <f t="shared" si="6"/>
        <v>246013.95985000022</v>
      </c>
      <c r="R45" s="43">
        <f t="shared" si="3"/>
        <v>100</v>
      </c>
      <c r="S45" s="43">
        <f t="shared" si="3"/>
        <v>100</v>
      </c>
      <c r="T45" s="43">
        <f t="shared" si="3"/>
        <v>100</v>
      </c>
      <c r="U45" s="43">
        <f t="shared" si="3"/>
        <v>34.268144075517817</v>
      </c>
      <c r="V45" s="43">
        <f t="shared" si="3"/>
        <v>93.340429245178044</v>
      </c>
      <c r="X45" s="25" t="b">
        <v>1</v>
      </c>
      <c r="Y45" s="25" t="b">
        <v>1</v>
      </c>
      <c r="Z45" s="25" t="b">
        <v>1</v>
      </c>
      <c r="AA45" s="25" t="b">
        <v>1</v>
      </c>
      <c r="AB45" s="25" t="b">
        <v>1</v>
      </c>
      <c r="AC45" s="25" t="b">
        <v>1</v>
      </c>
      <c r="AD45" s="25" t="b">
        <v>1</v>
      </c>
      <c r="AE45" s="25" t="b">
        <v>1</v>
      </c>
      <c r="AF45" s="25" t="b">
        <v>1</v>
      </c>
      <c r="AG45" s="25" t="b">
        <v>1</v>
      </c>
    </row>
    <row r="46" spans="1:34" x14ac:dyDescent="0.25">
      <c r="B46" s="24" t="s">
        <v>271</v>
      </c>
      <c r="C46" s="27">
        <v>197538.845</v>
      </c>
      <c r="D46" s="27">
        <v>395280.69700000004</v>
      </c>
      <c r="E46" s="27">
        <v>221389.41799999995</v>
      </c>
      <c r="F46" s="27">
        <v>72903.569000000018</v>
      </c>
      <c r="G46" s="27">
        <f t="shared" si="4"/>
        <v>887112.52899999998</v>
      </c>
      <c r="H46" s="27">
        <v>197534.19019999998</v>
      </c>
      <c r="I46" s="27">
        <v>395242.81228000007</v>
      </c>
      <c r="J46" s="27">
        <v>221358.24312</v>
      </c>
      <c r="K46" s="27">
        <v>68779.669909999939</v>
      </c>
      <c r="L46" s="27">
        <f t="shared" si="5"/>
        <v>882914.91550999996</v>
      </c>
      <c r="M46" s="27">
        <f t="shared" si="2"/>
        <v>4.6548000000184402</v>
      </c>
      <c r="N46" s="27">
        <f t="shared" si="2"/>
        <v>37.884719999972731</v>
      </c>
      <c r="O46" s="27">
        <f t="shared" si="2"/>
        <v>31.174879999947734</v>
      </c>
      <c r="P46" s="27">
        <f t="shared" si="2"/>
        <v>4123.899090000079</v>
      </c>
      <c r="Q46" s="27">
        <f t="shared" si="6"/>
        <v>4197.6134900000179</v>
      </c>
      <c r="R46" s="43">
        <f t="shared" si="3"/>
        <v>99.997643602705068</v>
      </c>
      <c r="S46" s="43">
        <f t="shared" si="3"/>
        <v>99.990415742461622</v>
      </c>
      <c r="T46" s="43">
        <f t="shared" si="3"/>
        <v>99.985918532023092</v>
      </c>
      <c r="U46" s="43">
        <f t="shared" si="3"/>
        <v>94.343350885880398</v>
      </c>
      <c r="V46" s="43">
        <f t="shared" si="3"/>
        <v>99.526822882917486</v>
      </c>
      <c r="X46" s="25" t="b">
        <v>1</v>
      </c>
      <c r="Y46" s="25" t="b">
        <v>1</v>
      </c>
      <c r="Z46" s="25" t="b">
        <v>1</v>
      </c>
      <c r="AA46" s="25" t="b">
        <v>1</v>
      </c>
      <c r="AB46" s="25" t="b">
        <v>1</v>
      </c>
      <c r="AC46" s="25" t="b">
        <v>1</v>
      </c>
      <c r="AD46" s="25" t="b">
        <v>1</v>
      </c>
      <c r="AE46" s="25" t="b">
        <v>1</v>
      </c>
      <c r="AF46" s="25" t="b">
        <v>1</v>
      </c>
      <c r="AG46" s="25" t="b">
        <v>1</v>
      </c>
    </row>
    <row r="47" spans="1:34" x14ac:dyDescent="0.25">
      <c r="C47" s="27"/>
      <c r="D47" s="27"/>
      <c r="E47" s="27"/>
      <c r="F47" s="27"/>
      <c r="G47" s="27"/>
      <c r="H47" s="27"/>
      <c r="I47" s="27"/>
      <c r="J47" s="27"/>
      <c r="K47" s="27"/>
      <c r="L47" s="27"/>
      <c r="M47" s="27"/>
      <c r="N47" s="27"/>
      <c r="O47" s="27"/>
      <c r="P47" s="27"/>
      <c r="Q47" s="27"/>
      <c r="R47" s="43"/>
      <c r="S47" s="43"/>
      <c r="T47" s="43"/>
      <c r="U47" s="43"/>
      <c r="V47" s="43"/>
    </row>
    <row r="48" spans="1:34" ht="15" x14ac:dyDescent="0.4">
      <c r="A48" s="24" t="s">
        <v>272</v>
      </c>
      <c r="C48" s="32">
        <f t="shared" ref="C48:Q48" si="7">SUM(C50:C52)</f>
        <v>296777725.63200003</v>
      </c>
      <c r="D48" s="32">
        <f t="shared" si="7"/>
        <v>321062446.18299997</v>
      </c>
      <c r="E48" s="32">
        <f t="shared" si="7"/>
        <v>347421344.7470001</v>
      </c>
      <c r="F48" s="32">
        <f>SUM(F50:F52)</f>
        <v>128160631.32100007</v>
      </c>
      <c r="G48" s="32">
        <f t="shared" si="7"/>
        <v>1093422147.8830001</v>
      </c>
      <c r="H48" s="32">
        <f t="shared" si="7"/>
        <v>296677684.37059003</v>
      </c>
      <c r="I48" s="32">
        <f t="shared" si="7"/>
        <v>320867631.69957983</v>
      </c>
      <c r="J48" s="32">
        <f t="shared" si="7"/>
        <v>347203232.87491</v>
      </c>
      <c r="K48" s="32">
        <f>SUM(K50:K52)</f>
        <v>127187205.03349003</v>
      </c>
      <c r="L48" s="32">
        <f t="shared" si="7"/>
        <v>1091935753.97857</v>
      </c>
      <c r="M48" s="32">
        <f t="shared" si="7"/>
        <v>100041.26140997931</v>
      </c>
      <c r="N48" s="32">
        <f t="shared" si="7"/>
        <v>194814.48342008144</v>
      </c>
      <c r="O48" s="32">
        <f t="shared" si="7"/>
        <v>218111.87209014595</v>
      </c>
      <c r="P48" s="32">
        <f>SUM(P50:P52)</f>
        <v>973426.28751003742</v>
      </c>
      <c r="Q48" s="32">
        <f t="shared" si="7"/>
        <v>1486393.9044302441</v>
      </c>
      <c r="R48" s="43">
        <f>+H48/C48*100</f>
        <v>99.966290845717296</v>
      </c>
      <c r="S48" s="43">
        <f>+I48/D48*100</f>
        <v>99.939321933867944</v>
      </c>
      <c r="T48" s="43">
        <f>+J48/E48*100</f>
        <v>99.937219783589015</v>
      </c>
      <c r="U48" s="43">
        <f>+K48/F48*100</f>
        <v>99.240463879214261</v>
      </c>
      <c r="V48" s="43">
        <f>+L48/G48*100</f>
        <v>99.864060380768024</v>
      </c>
    </row>
    <row r="49" spans="1:33" x14ac:dyDescent="0.25">
      <c r="C49" s="27"/>
      <c r="D49" s="27"/>
      <c r="E49" s="27"/>
      <c r="F49" s="27"/>
      <c r="G49" s="27"/>
      <c r="H49" s="27"/>
      <c r="I49" s="27"/>
      <c r="J49" s="27"/>
      <c r="K49" s="27"/>
      <c r="L49" s="27"/>
      <c r="M49" s="27"/>
      <c r="N49" s="27"/>
      <c r="O49" s="27"/>
      <c r="P49" s="27"/>
      <c r="Q49" s="27"/>
      <c r="R49" s="43"/>
      <c r="S49" s="43"/>
      <c r="T49" s="43"/>
      <c r="U49" s="43"/>
      <c r="V49" s="43"/>
    </row>
    <row r="50" spans="1:33" x14ac:dyDescent="0.25">
      <c r="B50" s="24" t="s">
        <v>273</v>
      </c>
      <c r="C50" s="27">
        <v>27897343.039999999</v>
      </c>
      <c r="D50" s="27">
        <v>54402278.090999998</v>
      </c>
      <c r="E50" s="27">
        <v>53999598.125000015</v>
      </c>
      <c r="F50" s="27">
        <v>40479792.840999961</v>
      </c>
      <c r="G50" s="27">
        <f>SUM(C50:F50)</f>
        <v>176779012.09699997</v>
      </c>
      <c r="H50" s="27">
        <v>27798745.750569995</v>
      </c>
      <c r="I50" s="27">
        <v>54216692.044059992</v>
      </c>
      <c r="J50" s="27">
        <v>53833913.318200022</v>
      </c>
      <c r="K50" s="27">
        <v>40358863.068639994</v>
      </c>
      <c r="L50" s="27">
        <f>SUM(H50:K50)</f>
        <v>176208214.18147001</v>
      </c>
      <c r="M50" s="27">
        <f>+C50-H50</f>
        <v>98597.289430003613</v>
      </c>
      <c r="N50" s="27">
        <f>+D50-I50</f>
        <v>185586.04694000632</v>
      </c>
      <c r="O50" s="27">
        <f>+E50-J50</f>
        <v>165684.80679999292</v>
      </c>
      <c r="P50" s="27">
        <f>+F50-K50</f>
        <v>120929.77235996723</v>
      </c>
      <c r="Q50" s="27">
        <f>SUM(M50:P50)</f>
        <v>570797.91552997008</v>
      </c>
      <c r="R50" s="43">
        <f>+H50/C50*100</f>
        <v>99.6465710397989</v>
      </c>
      <c r="S50" s="43">
        <f>+I50/D50*100</f>
        <v>99.658863464082202</v>
      </c>
      <c r="T50" s="43">
        <f>+J50/E50*100</f>
        <v>99.693174000264847</v>
      </c>
      <c r="U50" s="43">
        <f>+K50/F50*100</f>
        <v>99.701258914948099</v>
      </c>
      <c r="V50" s="43">
        <f>+L50/G50*100</f>
        <v>99.677112170297249</v>
      </c>
      <c r="X50" s="25" t="b">
        <v>1</v>
      </c>
      <c r="Y50" s="25" t="b">
        <v>1</v>
      </c>
      <c r="Z50" s="25" t="b">
        <v>1</v>
      </c>
      <c r="AA50" s="25" t="b">
        <v>1</v>
      </c>
      <c r="AB50" s="25" t="b">
        <v>1</v>
      </c>
      <c r="AC50" s="25" t="b">
        <v>1</v>
      </c>
      <c r="AD50" s="25" t="b">
        <v>1</v>
      </c>
      <c r="AE50" s="25" t="b">
        <v>1</v>
      </c>
      <c r="AF50" s="25" t="b">
        <v>1</v>
      </c>
      <c r="AG50" s="25" t="b">
        <v>1</v>
      </c>
    </row>
    <row r="51" spans="1:33" ht="15.6" x14ac:dyDescent="0.25">
      <c r="B51" s="24" t="s">
        <v>287</v>
      </c>
      <c r="C51" s="27"/>
      <c r="D51" s="27"/>
      <c r="E51" s="27"/>
      <c r="F51" s="27"/>
      <c r="G51" s="27"/>
      <c r="H51" s="27"/>
      <c r="I51" s="27"/>
      <c r="J51" s="27"/>
      <c r="K51" s="27"/>
      <c r="L51" s="27"/>
      <c r="M51" s="27"/>
      <c r="N51" s="27"/>
      <c r="O51" s="27"/>
      <c r="P51" s="27"/>
      <c r="Q51" s="27"/>
      <c r="R51" s="43"/>
      <c r="S51" s="43"/>
      <c r="T51" s="43"/>
      <c r="U51" s="43"/>
      <c r="V51" s="43"/>
    </row>
    <row r="52" spans="1:33" ht="15.6" x14ac:dyDescent="0.25">
      <c r="B52" s="24" t="s">
        <v>288</v>
      </c>
      <c r="C52" s="27">
        <v>268880382.59200001</v>
      </c>
      <c r="D52" s="27">
        <v>266660168.09199995</v>
      </c>
      <c r="E52" s="27">
        <v>293421746.6220001</v>
      </c>
      <c r="F52" s="27">
        <v>87680838.480000108</v>
      </c>
      <c r="G52" s="27">
        <f>SUM(C52:F52)</f>
        <v>916643135.78600013</v>
      </c>
      <c r="H52" s="27">
        <v>268878938.62002003</v>
      </c>
      <c r="I52" s="27">
        <v>266650939.65551987</v>
      </c>
      <c r="J52" s="27">
        <v>293369319.55670995</v>
      </c>
      <c r="K52" s="27">
        <v>86828341.964850038</v>
      </c>
      <c r="L52" s="27">
        <f>SUM(H52:K52)</f>
        <v>915727539.79709995</v>
      </c>
      <c r="M52" s="27">
        <f t="shared" ref="M52:P53" si="8">+C52-H52</f>
        <v>1443.9719799757004</v>
      </c>
      <c r="N52" s="27">
        <f t="shared" si="8"/>
        <v>9228.4364800751209</v>
      </c>
      <c r="O52" s="27">
        <f t="shared" si="8"/>
        <v>52427.065290153027</v>
      </c>
      <c r="P52" s="27">
        <f t="shared" si="8"/>
        <v>852496.51515007019</v>
      </c>
      <c r="Q52" s="27">
        <f>SUM(M52:P52)</f>
        <v>915595.98890027404</v>
      </c>
      <c r="R52" s="43">
        <f t="shared" ref="R52:V53" si="9">+H52/C52*100</f>
        <v>99.999462968638298</v>
      </c>
      <c r="S52" s="43">
        <f t="shared" si="9"/>
        <v>99.996539251982739</v>
      </c>
      <c r="T52" s="43">
        <f t="shared" si="9"/>
        <v>99.98213252225041</v>
      </c>
      <c r="U52" s="43">
        <f t="shared" si="9"/>
        <v>99.027727688365431</v>
      </c>
      <c r="V52" s="43">
        <f t="shared" si="9"/>
        <v>99.900114237138197</v>
      </c>
      <c r="X52" s="25" t="b">
        <v>1</v>
      </c>
      <c r="Y52" s="25" t="b">
        <v>1</v>
      </c>
      <c r="Z52" s="25" t="b">
        <v>1</v>
      </c>
      <c r="AA52" s="25" t="b">
        <v>1</v>
      </c>
      <c r="AB52" s="25" t="b">
        <v>1</v>
      </c>
      <c r="AC52" s="25" t="b">
        <v>1</v>
      </c>
      <c r="AD52" s="25" t="b">
        <v>1</v>
      </c>
      <c r="AE52" s="25" t="b">
        <v>1</v>
      </c>
      <c r="AF52" s="25" t="b">
        <v>1</v>
      </c>
      <c r="AG52" s="25" t="b">
        <v>1</v>
      </c>
    </row>
    <row r="53" spans="1:33" ht="26.25" customHeight="1" x14ac:dyDescent="0.25">
      <c r="B53" s="35" t="s">
        <v>274</v>
      </c>
      <c r="C53" s="27">
        <v>1158997.121</v>
      </c>
      <c r="D53" s="27">
        <v>852835.85299999989</v>
      </c>
      <c r="E53" s="27">
        <v>1130755.5630000001</v>
      </c>
      <c r="F53" s="27">
        <v>334527.9700000002</v>
      </c>
      <c r="G53" s="27">
        <f>SUM(C53:F53)</f>
        <v>3477116.5070000002</v>
      </c>
      <c r="H53" s="27">
        <v>1158996.7658100002</v>
      </c>
      <c r="I53" s="27">
        <v>852835.6946899998</v>
      </c>
      <c r="J53" s="27">
        <v>1130755.4368799995</v>
      </c>
      <c r="K53" s="27">
        <v>314739.29576000012</v>
      </c>
      <c r="L53" s="27">
        <f>SUM(H53:K53)</f>
        <v>3457327.1931399996</v>
      </c>
      <c r="M53" s="27">
        <f t="shared" si="8"/>
        <v>0.35518999979831278</v>
      </c>
      <c r="N53" s="27">
        <f t="shared" si="8"/>
        <v>0.15831000008620322</v>
      </c>
      <c r="O53" s="27">
        <f t="shared" si="8"/>
        <v>0.12612000061199069</v>
      </c>
      <c r="P53" s="27">
        <f t="shared" si="8"/>
        <v>19788.67424000008</v>
      </c>
      <c r="Q53" s="27">
        <f>SUM(M53:P53)</f>
        <v>19789.313860000577</v>
      </c>
      <c r="R53" s="43">
        <f t="shared" si="9"/>
        <v>99.99996935367713</v>
      </c>
      <c r="S53" s="43">
        <f t="shared" si="9"/>
        <v>99.999981437225046</v>
      </c>
      <c r="T53" s="43">
        <f t="shared" si="9"/>
        <v>99.999988846395738</v>
      </c>
      <c r="U53" s="43">
        <f t="shared" si="9"/>
        <v>94.08459799639472</v>
      </c>
      <c r="V53" s="43">
        <f t="shared" si="9"/>
        <v>99.430869980336823</v>
      </c>
      <c r="X53" s="25" t="b">
        <v>1</v>
      </c>
      <c r="Y53" s="25" t="b">
        <v>1</v>
      </c>
      <c r="Z53" s="25" t="b">
        <v>1</v>
      </c>
      <c r="AA53" s="25" t="b">
        <v>1</v>
      </c>
      <c r="AB53" s="25" t="b">
        <v>1</v>
      </c>
      <c r="AC53" s="25" t="b">
        <v>1</v>
      </c>
      <c r="AD53" s="25" t="b">
        <v>1</v>
      </c>
      <c r="AE53" s="25" t="b">
        <v>1</v>
      </c>
      <c r="AF53" s="25" t="b">
        <v>1</v>
      </c>
      <c r="AG53" s="25" t="b">
        <v>1</v>
      </c>
    </row>
    <row r="54" spans="1:33" x14ac:dyDescent="0.25">
      <c r="C54" s="27"/>
      <c r="D54" s="27"/>
      <c r="E54" s="27"/>
      <c r="F54" s="27"/>
      <c r="G54" s="27"/>
      <c r="H54" s="27"/>
      <c r="I54" s="27"/>
      <c r="J54" s="27"/>
      <c r="K54" s="27"/>
      <c r="L54" s="27"/>
      <c r="M54" s="27"/>
      <c r="N54" s="27"/>
      <c r="O54" s="27"/>
      <c r="P54" s="27"/>
      <c r="Q54" s="27"/>
      <c r="R54" s="55"/>
      <c r="S54" s="55"/>
      <c r="T54" s="55"/>
      <c r="U54" s="55"/>
      <c r="V54" s="55"/>
    </row>
    <row r="55" spans="1:33" x14ac:dyDescent="0.25">
      <c r="C55" s="27"/>
      <c r="D55" s="27"/>
      <c r="E55" s="27"/>
      <c r="F55" s="27"/>
      <c r="G55" s="27"/>
      <c r="H55" s="27"/>
      <c r="I55" s="27"/>
      <c r="J55" s="27"/>
      <c r="K55" s="27"/>
      <c r="L55" s="27"/>
      <c r="M55" s="27"/>
      <c r="N55" s="27"/>
      <c r="O55" s="27"/>
      <c r="P55" s="27"/>
      <c r="Q55" s="27"/>
      <c r="R55" s="55"/>
      <c r="S55" s="55"/>
      <c r="T55" s="55"/>
      <c r="U55" s="55"/>
      <c r="V55" s="55"/>
    </row>
    <row r="56" spans="1:33" x14ac:dyDescent="0.25">
      <c r="A56" s="36"/>
      <c r="B56" s="36"/>
      <c r="C56" s="37"/>
      <c r="D56" s="37"/>
      <c r="E56" s="37"/>
      <c r="F56" s="37"/>
      <c r="G56" s="37"/>
      <c r="H56" s="37"/>
      <c r="I56" s="37"/>
      <c r="J56" s="37"/>
      <c r="K56" s="37"/>
      <c r="L56" s="37"/>
      <c r="M56" s="37"/>
      <c r="N56" s="37"/>
      <c r="O56" s="37"/>
      <c r="P56" s="37"/>
      <c r="Q56" s="37"/>
      <c r="R56" s="56"/>
      <c r="S56" s="56"/>
      <c r="T56" s="56"/>
      <c r="U56" s="56"/>
      <c r="V56" s="56"/>
    </row>
    <row r="57" spans="1:33" x14ac:dyDescent="0.25">
      <c r="A57" s="38"/>
      <c r="B57" s="38"/>
      <c r="C57" s="39"/>
      <c r="D57" s="39"/>
      <c r="E57" s="39"/>
      <c r="F57" s="39"/>
      <c r="G57" s="39"/>
      <c r="H57" s="39"/>
      <c r="I57" s="39"/>
      <c r="J57" s="39"/>
      <c r="K57" s="39"/>
      <c r="L57" s="39"/>
      <c r="M57" s="39"/>
      <c r="N57" s="39"/>
      <c r="O57" s="39"/>
      <c r="P57" s="39"/>
      <c r="Q57" s="39"/>
      <c r="R57" s="57"/>
      <c r="S57" s="57"/>
      <c r="T57" s="57"/>
      <c r="U57" s="57"/>
      <c r="V57" s="57"/>
    </row>
    <row r="58" spans="1:33" ht="12.75" customHeight="1" x14ac:dyDescent="0.25">
      <c r="A58" s="53" t="s">
        <v>275</v>
      </c>
      <c r="B58" s="41" t="s">
        <v>339</v>
      </c>
      <c r="C58" s="41"/>
      <c r="D58" s="41"/>
      <c r="E58" s="41"/>
      <c r="F58" s="41"/>
      <c r="G58" s="39"/>
      <c r="H58" s="39"/>
      <c r="I58" s="39"/>
      <c r="J58" s="39"/>
      <c r="K58" s="39"/>
      <c r="L58" s="40"/>
      <c r="M58" s="40"/>
      <c r="N58" s="40"/>
      <c r="Q58" s="49"/>
      <c r="R58" s="55"/>
      <c r="S58" s="55"/>
      <c r="T58" s="55"/>
      <c r="U58" s="55"/>
      <c r="V58" s="55"/>
    </row>
    <row r="59" spans="1:33" ht="12.75" customHeight="1" x14ac:dyDescent="0.25">
      <c r="A59" s="53" t="s">
        <v>276</v>
      </c>
      <c r="B59" s="41" t="s">
        <v>277</v>
      </c>
      <c r="C59" s="41"/>
      <c r="D59" s="41"/>
      <c r="E59" s="41"/>
      <c r="F59" s="41"/>
      <c r="G59" s="39"/>
      <c r="H59" s="39"/>
      <c r="I59" s="39"/>
      <c r="J59" s="39"/>
      <c r="K59" s="39"/>
      <c r="L59" s="40"/>
      <c r="M59" s="40"/>
      <c r="N59" s="40"/>
      <c r="Q59" s="49"/>
      <c r="R59" s="49"/>
      <c r="S59" s="49"/>
      <c r="T59" s="49"/>
    </row>
    <row r="60" spans="1:33" ht="15.6" x14ac:dyDescent="0.25">
      <c r="A60" s="52" t="s">
        <v>278</v>
      </c>
      <c r="B60" s="38" t="s">
        <v>279</v>
      </c>
      <c r="C60" s="39"/>
      <c r="D60" s="39"/>
      <c r="E60" s="39"/>
      <c r="F60" s="39"/>
      <c r="G60" s="39"/>
      <c r="H60" s="39"/>
      <c r="I60" s="39"/>
      <c r="J60" s="39"/>
      <c r="K60" s="39"/>
      <c r="L60" s="40"/>
      <c r="M60" s="40"/>
      <c r="N60" s="40"/>
      <c r="Q60" s="49"/>
      <c r="R60" s="49"/>
      <c r="S60" s="49"/>
      <c r="T60" s="49"/>
    </row>
    <row r="61" spans="1:33" ht="15.6" x14ac:dyDescent="0.25">
      <c r="A61" s="52" t="s">
        <v>280</v>
      </c>
      <c r="B61" s="38" t="s">
        <v>281</v>
      </c>
      <c r="C61" s="39"/>
      <c r="D61" s="39"/>
      <c r="E61" s="39"/>
      <c r="F61" s="39"/>
      <c r="G61" s="39"/>
      <c r="H61" s="39"/>
      <c r="I61" s="39"/>
      <c r="J61" s="39"/>
      <c r="K61" s="39"/>
      <c r="L61" s="40"/>
      <c r="M61" s="40"/>
      <c r="N61" s="40"/>
    </row>
    <row r="62" spans="1:33" ht="15.6" x14ac:dyDescent="0.25">
      <c r="A62" s="52" t="s">
        <v>282</v>
      </c>
      <c r="B62" s="38" t="s">
        <v>283</v>
      </c>
      <c r="C62" s="39"/>
      <c r="D62" s="39"/>
      <c r="E62" s="39"/>
      <c r="F62" s="39"/>
      <c r="G62" s="39"/>
      <c r="H62" s="39"/>
      <c r="I62" s="39"/>
      <c r="J62" s="39"/>
      <c r="K62" s="39"/>
      <c r="L62" s="40"/>
      <c r="M62" s="40"/>
      <c r="N62" s="40"/>
    </row>
    <row r="63" spans="1:33" ht="15.6" x14ac:dyDescent="0.25">
      <c r="A63" s="52" t="s">
        <v>284</v>
      </c>
      <c r="B63" s="38" t="s">
        <v>286</v>
      </c>
      <c r="C63" s="39"/>
      <c r="D63" s="39"/>
      <c r="E63" s="39"/>
      <c r="F63" s="39"/>
      <c r="G63" s="39"/>
      <c r="H63" s="39"/>
      <c r="I63" s="39"/>
      <c r="J63" s="39"/>
      <c r="K63" s="39"/>
      <c r="L63" s="40"/>
      <c r="M63" s="40"/>
      <c r="N63" s="40"/>
    </row>
    <row r="64" spans="1:33" ht="15.6" x14ac:dyDescent="0.25">
      <c r="A64" s="52" t="s">
        <v>285</v>
      </c>
      <c r="B64" s="38" t="s">
        <v>296</v>
      </c>
      <c r="C64" s="27"/>
      <c r="D64" s="27"/>
      <c r="E64" s="27"/>
      <c r="F64" s="27"/>
      <c r="G64" s="27"/>
      <c r="H64" s="27"/>
      <c r="I64" s="27"/>
      <c r="J64" s="27"/>
      <c r="K64" s="27"/>
      <c r="L64" s="27"/>
      <c r="M64" s="27"/>
      <c r="N64" s="27"/>
      <c r="O64" s="27"/>
      <c r="P64" s="27"/>
    </row>
    <row r="65" spans="1:17" x14ac:dyDescent="0.25">
      <c r="A65" s="38"/>
      <c r="B65" s="38"/>
      <c r="C65" s="27"/>
      <c r="D65" s="27"/>
      <c r="E65" s="27"/>
      <c r="F65" s="27"/>
      <c r="G65" s="27"/>
      <c r="H65" s="27"/>
      <c r="I65" s="27"/>
      <c r="J65" s="27"/>
      <c r="K65" s="27"/>
      <c r="L65" s="27"/>
      <c r="M65" s="27"/>
      <c r="N65" s="27"/>
      <c r="O65" s="27"/>
      <c r="P65" s="27"/>
      <c r="Q65" s="27"/>
    </row>
    <row r="66" spans="1:17" x14ac:dyDescent="0.25">
      <c r="C66" s="27">
        <v>0</v>
      </c>
      <c r="D66" s="27">
        <v>0</v>
      </c>
      <c r="E66" s="27">
        <v>0</v>
      </c>
      <c r="F66" s="27">
        <v>0</v>
      </c>
      <c r="G66" s="27">
        <v>0</v>
      </c>
      <c r="H66" s="27">
        <v>0</v>
      </c>
      <c r="I66" s="27">
        <v>0</v>
      </c>
      <c r="J66" s="27">
        <v>0</v>
      </c>
      <c r="K66" s="27">
        <v>0</v>
      </c>
      <c r="L66" s="27">
        <v>0</v>
      </c>
      <c r="M66" s="27"/>
      <c r="N66" s="27"/>
      <c r="O66" s="27"/>
      <c r="P66" s="27"/>
      <c r="Q66" s="27"/>
    </row>
    <row r="67" spans="1:17" x14ac:dyDescent="0.25">
      <c r="C67" s="27"/>
      <c r="D67" s="27"/>
      <c r="E67" s="27"/>
      <c r="F67" s="27"/>
      <c r="G67" s="27"/>
      <c r="H67" s="27"/>
      <c r="I67" s="27"/>
      <c r="J67" s="27"/>
      <c r="K67" s="27"/>
      <c r="L67" s="27"/>
      <c r="M67" s="27"/>
      <c r="N67" s="27"/>
      <c r="O67" s="27"/>
      <c r="P67" s="27"/>
      <c r="Q67" s="27"/>
    </row>
    <row r="68" spans="1:17" x14ac:dyDescent="0.25">
      <c r="C68" s="27"/>
      <c r="D68" s="27"/>
      <c r="E68" s="27"/>
      <c r="F68" s="27"/>
      <c r="G68" s="27"/>
      <c r="H68" s="27"/>
      <c r="I68" s="27"/>
      <c r="J68" s="27"/>
      <c r="K68" s="27"/>
      <c r="L68" s="27"/>
      <c r="M68" s="27"/>
      <c r="N68" s="27"/>
      <c r="O68" s="27"/>
      <c r="P68" s="27"/>
      <c r="Q68" s="27"/>
    </row>
    <row r="69" spans="1:17" x14ac:dyDescent="0.25">
      <c r="C69" s="27"/>
      <c r="D69" s="27"/>
      <c r="E69" s="27"/>
      <c r="F69" s="27"/>
      <c r="G69" s="27"/>
      <c r="H69" s="27"/>
      <c r="I69" s="27"/>
      <c r="J69" s="27"/>
      <c r="K69" s="27"/>
      <c r="L69" s="27"/>
      <c r="M69" s="27"/>
      <c r="N69" s="27"/>
      <c r="O69" s="27"/>
      <c r="P69" s="27"/>
      <c r="Q69" s="27"/>
    </row>
    <row r="70" spans="1:17" x14ac:dyDescent="0.25">
      <c r="C70" s="27"/>
      <c r="D70" s="27"/>
      <c r="E70" s="27"/>
      <c r="F70" s="27"/>
      <c r="G70" s="27"/>
      <c r="H70" s="27"/>
      <c r="I70" s="27"/>
      <c r="J70" s="27"/>
      <c r="K70" s="27"/>
      <c r="L70" s="27"/>
      <c r="M70" s="27"/>
      <c r="N70" s="27"/>
      <c r="O70" s="27"/>
      <c r="P70" s="27"/>
      <c r="Q70" s="27"/>
    </row>
    <row r="71" spans="1:17" x14ac:dyDescent="0.25">
      <c r="C71" s="27"/>
      <c r="D71" s="27"/>
      <c r="E71" s="27"/>
      <c r="F71" s="27"/>
      <c r="G71" s="27"/>
      <c r="H71" s="27"/>
      <c r="I71" s="27"/>
      <c r="J71" s="27"/>
      <c r="K71" s="27"/>
      <c r="L71" s="27"/>
      <c r="M71" s="27"/>
      <c r="N71" s="27"/>
      <c r="O71" s="27"/>
      <c r="P71" s="27"/>
      <c r="Q71" s="27"/>
    </row>
    <row r="72" spans="1:17" x14ac:dyDescent="0.25">
      <c r="C72" s="27"/>
      <c r="D72" s="27"/>
      <c r="E72" s="27"/>
      <c r="F72" s="27"/>
      <c r="G72" s="27"/>
      <c r="H72" s="27"/>
      <c r="I72" s="27"/>
      <c r="J72" s="27"/>
      <c r="K72" s="27"/>
      <c r="L72" s="27"/>
      <c r="M72" s="27"/>
      <c r="N72" s="27"/>
      <c r="O72" s="27"/>
      <c r="P72" s="27"/>
      <c r="Q72" s="27"/>
    </row>
    <row r="73" spans="1:17" x14ac:dyDescent="0.25">
      <c r="C73" s="27"/>
      <c r="D73" s="27"/>
      <c r="E73" s="27"/>
      <c r="F73" s="27"/>
      <c r="G73" s="27"/>
      <c r="H73" s="27"/>
      <c r="I73" s="27"/>
      <c r="J73" s="27"/>
      <c r="K73" s="27"/>
      <c r="L73" s="27"/>
      <c r="M73" s="27"/>
      <c r="N73" s="27"/>
      <c r="O73" s="27"/>
      <c r="P73" s="27"/>
      <c r="Q73" s="27"/>
    </row>
    <row r="74" spans="1:17" x14ac:dyDescent="0.25">
      <c r="C74" s="27"/>
      <c r="D74" s="27"/>
      <c r="E74" s="27"/>
      <c r="F74" s="27"/>
      <c r="G74" s="27"/>
      <c r="H74" s="27"/>
      <c r="I74" s="27"/>
      <c r="J74" s="27"/>
      <c r="K74" s="27"/>
      <c r="L74" s="27"/>
      <c r="M74" s="27"/>
      <c r="N74" s="27"/>
      <c r="O74" s="27"/>
      <c r="P74" s="27"/>
      <c r="Q74" s="27"/>
    </row>
    <row r="75" spans="1:17" x14ac:dyDescent="0.25">
      <c r="C75" s="27"/>
      <c r="D75" s="27"/>
      <c r="E75" s="27"/>
      <c r="F75" s="27"/>
      <c r="G75" s="27"/>
      <c r="H75" s="27"/>
      <c r="I75" s="27"/>
      <c r="J75" s="27"/>
      <c r="K75" s="27"/>
      <c r="L75" s="27"/>
      <c r="M75" s="27"/>
      <c r="N75" s="27"/>
      <c r="O75" s="27"/>
      <c r="P75" s="27"/>
      <c r="Q75" s="27"/>
    </row>
  </sheetData>
  <mergeCells count="5">
    <mergeCell ref="A5:B6"/>
    <mergeCell ref="C5:G5"/>
    <mergeCell ref="H5:L5"/>
    <mergeCell ref="M5:Q5"/>
    <mergeCell ref="R5:V5"/>
  </mergeCells>
  <pageMargins left="0.22" right="0.2" top="0.53" bottom="0.48" header="0.3" footer="0.17"/>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293FE-A2DD-476D-A695-8C4561B8B469}">
  <sheetPr>
    <pageSetUpPr fitToPage="1"/>
  </sheetPr>
  <dimension ref="A1:L329"/>
  <sheetViews>
    <sheetView tabSelected="1" view="pageBreakPreview" zoomScaleNormal="100" zoomScaleSheetLayoutView="100" workbookViewId="0">
      <selection activeCell="J13" sqref="J13"/>
    </sheetView>
  </sheetViews>
  <sheetFormatPr defaultColWidth="9.109375" defaultRowHeight="10.199999999999999" x14ac:dyDescent="0.2"/>
  <cols>
    <col min="1" max="1" width="25" style="47" customWidth="1"/>
    <col min="2" max="3" width="13.6640625" style="47" customWidth="1"/>
    <col min="4" max="4" width="12.44140625" style="47" customWidth="1"/>
    <col min="5" max="5" width="13.33203125" style="13" customWidth="1"/>
    <col min="6" max="6" width="12" style="48" bestFit="1" customWidth="1"/>
    <col min="7" max="7" width="12" style="45" bestFit="1" customWidth="1"/>
    <col min="8" max="8" width="11.5546875" style="48" customWidth="1"/>
    <col min="9" max="16384" width="9.109375" style="48"/>
  </cols>
  <sheetData>
    <row r="1" spans="1:12" s="61" customFormat="1" ht="9" customHeight="1" x14ac:dyDescent="0.25">
      <c r="A1" s="60"/>
      <c r="F1" s="44"/>
      <c r="G1" s="44"/>
    </row>
    <row r="2" spans="1:12" s="64" customFormat="1" ht="15" x14ac:dyDescent="0.4">
      <c r="A2" s="62" t="s">
        <v>326</v>
      </c>
      <c r="B2" s="63"/>
      <c r="C2" s="63"/>
      <c r="D2" s="63"/>
      <c r="E2" s="63"/>
      <c r="F2" s="63"/>
      <c r="G2" s="63"/>
    </row>
    <row r="3" spans="1:12" s="64" customFormat="1" x14ac:dyDescent="0.2">
      <c r="A3" s="65" t="s">
        <v>15</v>
      </c>
      <c r="B3" s="63"/>
      <c r="C3" s="63"/>
      <c r="D3" s="63"/>
      <c r="E3" s="63"/>
      <c r="F3" s="66"/>
      <c r="G3" s="66"/>
    </row>
    <row r="4" spans="1:12" s="64" customFormat="1" x14ac:dyDescent="0.2">
      <c r="A4" s="67" t="s">
        <v>16</v>
      </c>
      <c r="B4" s="68"/>
      <c r="C4" s="68"/>
      <c r="D4" s="68"/>
      <c r="E4" s="68"/>
      <c r="F4" s="68"/>
      <c r="G4" s="68"/>
    </row>
    <row r="5" spans="1:12" s="69" customFormat="1" ht="6" customHeight="1" x14ac:dyDescent="0.25">
      <c r="A5" s="110" t="s">
        <v>17</v>
      </c>
      <c r="B5" s="54"/>
      <c r="C5" s="103" t="s">
        <v>309</v>
      </c>
      <c r="D5" s="104"/>
      <c r="E5" s="105"/>
      <c r="F5" s="54"/>
      <c r="G5" s="59"/>
      <c r="H5" s="59"/>
    </row>
    <row r="6" spans="1:12" s="69" customFormat="1" ht="12" customHeight="1" x14ac:dyDescent="0.25">
      <c r="A6" s="111"/>
      <c r="B6" s="113" t="s">
        <v>18</v>
      </c>
      <c r="C6" s="106"/>
      <c r="D6" s="107"/>
      <c r="E6" s="108"/>
      <c r="F6" s="115" t="s">
        <v>19</v>
      </c>
      <c r="G6" s="117" t="s">
        <v>20</v>
      </c>
      <c r="H6" s="119" t="s">
        <v>21</v>
      </c>
    </row>
    <row r="7" spans="1:12" s="69" customFormat="1" ht="42.75" customHeight="1" x14ac:dyDescent="0.25">
      <c r="A7" s="112"/>
      <c r="B7" s="114"/>
      <c r="C7" s="70" t="s">
        <v>22</v>
      </c>
      <c r="D7" s="70" t="s">
        <v>23</v>
      </c>
      <c r="E7" s="70" t="s">
        <v>14</v>
      </c>
      <c r="F7" s="116"/>
      <c r="G7" s="118"/>
      <c r="H7" s="120"/>
    </row>
    <row r="8" spans="1:12" s="47" customFormat="1" x14ac:dyDescent="0.2">
      <c r="A8" s="71"/>
      <c r="B8" s="46"/>
      <c r="C8" s="46"/>
      <c r="D8" s="46"/>
      <c r="E8" s="46"/>
      <c r="F8" s="46"/>
      <c r="G8" s="46"/>
      <c r="H8" s="46"/>
    </row>
    <row r="9" spans="1:12" s="47" customFormat="1" ht="13.8" x14ac:dyDescent="0.25">
      <c r="A9" s="72" t="s">
        <v>24</v>
      </c>
      <c r="B9" s="46"/>
      <c r="C9" s="46"/>
      <c r="D9" s="46"/>
      <c r="E9" s="46"/>
      <c r="F9" s="46"/>
      <c r="G9" s="46"/>
      <c r="H9" s="46"/>
    </row>
    <row r="10" spans="1:12" s="47" customFormat="1" ht="11.25" customHeight="1" x14ac:dyDescent="0.2">
      <c r="A10" s="73" t="s">
        <v>25</v>
      </c>
      <c r="B10" s="5">
        <f t="shared" ref="B10:G10" si="0">SUM(B11:B15)</f>
        <v>24854116.000000007</v>
      </c>
      <c r="C10" s="74">
        <v>21822604.505769998</v>
      </c>
      <c r="D10" s="5">
        <f t="shared" si="0"/>
        <v>346091.80962000007</v>
      </c>
      <c r="E10" s="74">
        <f t="shared" si="0"/>
        <v>22168696.315389998</v>
      </c>
      <c r="F10" s="74">
        <f t="shared" si="0"/>
        <v>2685419.6846100125</v>
      </c>
      <c r="G10" s="74">
        <f t="shared" si="0"/>
        <v>3031511.4942300101</v>
      </c>
      <c r="H10" s="6">
        <f t="shared" ref="H10:H73" si="1">IFERROR(E10/B10*100,"")</f>
        <v>89.195271782709924</v>
      </c>
      <c r="I10" s="75"/>
      <c r="K10" s="75"/>
      <c r="L10" s="75"/>
    </row>
    <row r="11" spans="1:12" s="47" customFormat="1" ht="11.25" customHeight="1" x14ac:dyDescent="0.2">
      <c r="A11" s="76" t="s">
        <v>26</v>
      </c>
      <c r="B11" s="11">
        <v>6271388.0000000047</v>
      </c>
      <c r="C11" s="11">
        <v>3937608.4959299969</v>
      </c>
      <c r="D11" s="11">
        <v>101820.01251000002</v>
      </c>
      <c r="E11" s="11">
        <f>C11+D11</f>
        <v>4039428.5084399967</v>
      </c>
      <c r="F11" s="11">
        <f>B11-E11</f>
        <v>2231959.4915600079</v>
      </c>
      <c r="G11" s="11">
        <f>B11-C11</f>
        <v>2333779.5040700077</v>
      </c>
      <c r="H11" s="6">
        <f t="shared" si="1"/>
        <v>64.410438461788573</v>
      </c>
    </row>
    <row r="12" spans="1:12" s="47" customFormat="1" ht="11.25" customHeight="1" x14ac:dyDescent="0.2">
      <c r="A12" s="77" t="s">
        <v>27</v>
      </c>
      <c r="B12" s="11">
        <v>251720</v>
      </c>
      <c r="C12" s="11">
        <v>152123.83733000001</v>
      </c>
      <c r="D12" s="11">
        <v>3056.33034</v>
      </c>
      <c r="E12" s="11">
        <f t="shared" ref="E12:E21" si="2">C12+D12</f>
        <v>155180.16767</v>
      </c>
      <c r="F12" s="11">
        <f>B12-E12</f>
        <v>96539.832330000005</v>
      </c>
      <c r="G12" s="11">
        <f>B12-C12</f>
        <v>99596.162669999991</v>
      </c>
      <c r="H12" s="6">
        <f t="shared" si="1"/>
        <v>61.647929314317494</v>
      </c>
    </row>
    <row r="13" spans="1:12" s="47" customFormat="1" ht="11.25" customHeight="1" x14ac:dyDescent="0.2">
      <c r="A13" s="76" t="s">
        <v>28</v>
      </c>
      <c r="B13" s="11">
        <v>822602</v>
      </c>
      <c r="C13" s="11">
        <v>603117.97048999998</v>
      </c>
      <c r="D13" s="11">
        <v>80589.703629999989</v>
      </c>
      <c r="E13" s="11">
        <f t="shared" si="2"/>
        <v>683707.67411999998</v>
      </c>
      <c r="F13" s="11">
        <f>B13-E13</f>
        <v>138894.32588000002</v>
      </c>
      <c r="G13" s="11">
        <f>B13-C13</f>
        <v>219484.02951000002</v>
      </c>
      <c r="H13" s="6">
        <f t="shared" si="1"/>
        <v>83.115245783501621</v>
      </c>
    </row>
    <row r="14" spans="1:12" s="47" customFormat="1" ht="11.25" customHeight="1" x14ac:dyDescent="0.2">
      <c r="A14" s="76" t="s">
        <v>29</v>
      </c>
      <c r="B14" s="11">
        <v>17314290.000000004</v>
      </c>
      <c r="C14" s="11">
        <v>16970609.063000001</v>
      </c>
      <c r="D14" s="11">
        <v>159089.57024</v>
      </c>
      <c r="E14" s="11">
        <f t="shared" si="2"/>
        <v>17129698.633239999</v>
      </c>
      <c r="F14" s="11">
        <f>B14-E14</f>
        <v>184591.36676000431</v>
      </c>
      <c r="G14" s="11">
        <f>B14-C14</f>
        <v>343680.93700000271</v>
      </c>
      <c r="H14" s="6">
        <f t="shared" si="1"/>
        <v>98.933878508676912</v>
      </c>
    </row>
    <row r="15" spans="1:12" s="47" customFormat="1" ht="11.25" customHeight="1" x14ac:dyDescent="0.2">
      <c r="A15" s="76" t="s">
        <v>30</v>
      </c>
      <c r="B15" s="11">
        <v>194116.00000000003</v>
      </c>
      <c r="C15" s="11">
        <v>159145.13902</v>
      </c>
      <c r="D15" s="11">
        <v>1536.1929</v>
      </c>
      <c r="E15" s="11">
        <f t="shared" si="2"/>
        <v>160681.33192</v>
      </c>
      <c r="F15" s="11">
        <f>B15-E15</f>
        <v>33434.668080000032</v>
      </c>
      <c r="G15" s="11">
        <f>B15-C15</f>
        <v>34970.860980000027</v>
      </c>
      <c r="H15" s="6">
        <f t="shared" si="1"/>
        <v>82.775933936409146</v>
      </c>
    </row>
    <row r="16" spans="1:12" s="47" customFormat="1" ht="11.25" customHeight="1" x14ac:dyDescent="0.2">
      <c r="B16" s="8"/>
      <c r="C16" s="8"/>
      <c r="D16" s="8"/>
      <c r="E16" s="8"/>
      <c r="F16" s="8"/>
      <c r="G16" s="8"/>
      <c r="H16" s="6" t="str">
        <f t="shared" si="1"/>
        <v/>
      </c>
    </row>
    <row r="17" spans="1:8" s="47" customFormat="1" ht="11.25" customHeight="1" x14ac:dyDescent="0.2">
      <c r="A17" s="73" t="s">
        <v>31</v>
      </c>
      <c r="B17" s="11">
        <v>6433249.9369999999</v>
      </c>
      <c r="C17" s="11">
        <v>4399662.02312</v>
      </c>
      <c r="D17" s="11">
        <v>144804.29903999998</v>
      </c>
      <c r="E17" s="11">
        <f t="shared" si="2"/>
        <v>4544466.32216</v>
      </c>
      <c r="F17" s="11">
        <f>B17-E17</f>
        <v>1888783.6148399999</v>
      </c>
      <c r="G17" s="11">
        <f>B17-C17</f>
        <v>2033587.9138799999</v>
      </c>
      <c r="H17" s="6">
        <f t="shared" si="1"/>
        <v>70.640288604723608</v>
      </c>
    </row>
    <row r="18" spans="1:8" s="47" customFormat="1" ht="11.25" customHeight="1" x14ac:dyDescent="0.2">
      <c r="A18" s="76"/>
      <c r="B18" s="10"/>
      <c r="C18" s="8"/>
      <c r="D18" s="10"/>
      <c r="E18" s="8"/>
      <c r="F18" s="8"/>
      <c r="G18" s="8"/>
      <c r="H18" s="6" t="str">
        <f t="shared" si="1"/>
        <v/>
      </c>
    </row>
    <row r="19" spans="1:8" s="47" customFormat="1" ht="11.25" customHeight="1" x14ac:dyDescent="0.2">
      <c r="A19" s="73" t="s">
        <v>32</v>
      </c>
      <c r="B19" s="11">
        <v>629489.34199999995</v>
      </c>
      <c r="C19" s="11">
        <v>607639.06374999997</v>
      </c>
      <c r="D19" s="11">
        <v>7310.1931699999996</v>
      </c>
      <c r="E19" s="11">
        <f t="shared" si="2"/>
        <v>614949.25691999996</v>
      </c>
      <c r="F19" s="11">
        <f>B19-E19</f>
        <v>14540.08507999999</v>
      </c>
      <c r="G19" s="11">
        <f>B19-C19</f>
        <v>21850.278249999974</v>
      </c>
      <c r="H19" s="6">
        <f t="shared" si="1"/>
        <v>97.690177718688048</v>
      </c>
    </row>
    <row r="20" spans="1:8" s="47" customFormat="1" ht="11.25" customHeight="1" x14ac:dyDescent="0.2">
      <c r="A20" s="76"/>
      <c r="B20" s="10"/>
      <c r="C20" s="8"/>
      <c r="D20" s="10"/>
      <c r="E20" s="8"/>
      <c r="F20" s="8"/>
      <c r="G20" s="8"/>
      <c r="H20" s="6" t="str">
        <f t="shared" si="1"/>
        <v/>
      </c>
    </row>
    <row r="21" spans="1:8" s="47" customFormat="1" ht="11.25" customHeight="1" x14ac:dyDescent="0.2">
      <c r="A21" s="73" t="s">
        <v>33</v>
      </c>
      <c r="B21" s="11">
        <v>7193042.9355699997</v>
      </c>
      <c r="C21" s="11">
        <v>6577538.3332599998</v>
      </c>
      <c r="D21" s="11">
        <v>65496.229650000001</v>
      </c>
      <c r="E21" s="11">
        <f t="shared" si="2"/>
        <v>6643034.5629099999</v>
      </c>
      <c r="F21" s="11">
        <f>B21-E21</f>
        <v>550008.37265999988</v>
      </c>
      <c r="G21" s="11">
        <f>B21-C21</f>
        <v>615504.60230999999</v>
      </c>
      <c r="H21" s="6">
        <f t="shared" si="1"/>
        <v>92.353606427953068</v>
      </c>
    </row>
    <row r="22" spans="1:8" s="47" customFormat="1" ht="11.25" customHeight="1" x14ac:dyDescent="0.2">
      <c r="A22" s="76"/>
      <c r="B22" s="8"/>
      <c r="C22" s="8"/>
      <c r="D22" s="8"/>
      <c r="E22" s="8"/>
      <c r="F22" s="8"/>
      <c r="G22" s="8"/>
      <c r="H22" s="6" t="str">
        <f t="shared" si="1"/>
        <v/>
      </c>
    </row>
    <row r="23" spans="1:8" s="47" customFormat="1" ht="11.25" customHeight="1" x14ac:dyDescent="0.2">
      <c r="A23" s="73" t="s">
        <v>35</v>
      </c>
      <c r="B23" s="5">
        <f>SUM(B24:B33)</f>
        <v>53789358.66619999</v>
      </c>
      <c r="C23" s="74">
        <v>46748528.990979992</v>
      </c>
      <c r="D23" s="5">
        <f t="shared" ref="D23:G23" si="3">SUM(D24:D33)</f>
        <v>879260.15403000009</v>
      </c>
      <c r="E23" s="74">
        <f t="shared" si="3"/>
        <v>47627789.145009987</v>
      </c>
      <c r="F23" s="74">
        <f t="shared" si="3"/>
        <v>6161569.5211899839</v>
      </c>
      <c r="G23" s="74">
        <f t="shared" si="3"/>
        <v>7040829.6752199829</v>
      </c>
      <c r="H23" s="6">
        <f t="shared" si="1"/>
        <v>88.545002814726274</v>
      </c>
    </row>
    <row r="24" spans="1:8" s="47" customFormat="1" ht="11.25" customHeight="1" x14ac:dyDescent="0.2">
      <c r="A24" s="76" t="s">
        <v>34</v>
      </c>
      <c r="B24" s="11">
        <v>44499165.364719979</v>
      </c>
      <c r="C24" s="11">
        <v>38010998.821829997</v>
      </c>
      <c r="D24" s="11">
        <v>776713.83027999988</v>
      </c>
      <c r="E24" s="11">
        <f t="shared" ref="E24:E33" si="4">C24+D24</f>
        <v>38787712.652109995</v>
      </c>
      <c r="F24" s="11">
        <f t="shared" ref="F24:F33" si="5">B24-E24</f>
        <v>5711452.712609984</v>
      </c>
      <c r="G24" s="11">
        <f t="shared" ref="G24:G33" si="6">B24-C24</f>
        <v>6488166.5428899825</v>
      </c>
      <c r="H24" s="6">
        <f t="shared" si="1"/>
        <v>87.165034072440918</v>
      </c>
    </row>
    <row r="25" spans="1:8" s="47" customFormat="1" ht="11.25" customHeight="1" x14ac:dyDescent="0.2">
      <c r="A25" s="76" t="s">
        <v>36</v>
      </c>
      <c r="B25" s="11">
        <v>2319332</v>
      </c>
      <c r="C25" s="11">
        <v>2143484.1764000002</v>
      </c>
      <c r="D25" s="11">
        <v>536.31411000000003</v>
      </c>
      <c r="E25" s="11">
        <f t="shared" si="4"/>
        <v>2144020.4905100004</v>
      </c>
      <c r="F25" s="11">
        <f t="shared" si="5"/>
        <v>175311.50948999962</v>
      </c>
      <c r="G25" s="11">
        <f t="shared" si="6"/>
        <v>175847.82359999977</v>
      </c>
      <c r="H25" s="6">
        <f t="shared" si="1"/>
        <v>92.441293032217914</v>
      </c>
    </row>
    <row r="26" spans="1:8" s="47" customFormat="1" ht="11.25" customHeight="1" x14ac:dyDescent="0.2">
      <c r="A26" s="76" t="s">
        <v>37</v>
      </c>
      <c r="B26" s="11">
        <v>4317162.7134799995</v>
      </c>
      <c r="C26" s="11">
        <v>4141326.2026099996</v>
      </c>
      <c r="D26" s="11">
        <v>71031.246090000001</v>
      </c>
      <c r="E26" s="11">
        <f t="shared" si="4"/>
        <v>4212357.4486999996</v>
      </c>
      <c r="F26" s="11">
        <f t="shared" si="5"/>
        <v>104805.26477999985</v>
      </c>
      <c r="G26" s="11">
        <f t="shared" si="6"/>
        <v>175836.51086999988</v>
      </c>
      <c r="H26" s="6">
        <f t="shared" si="1"/>
        <v>97.572357779039606</v>
      </c>
    </row>
    <row r="27" spans="1:8" s="47" customFormat="1" ht="11.25" customHeight="1" x14ac:dyDescent="0.2">
      <c r="A27" s="76" t="s">
        <v>223</v>
      </c>
      <c r="B27" s="11">
        <v>145305.37300000002</v>
      </c>
      <c r="C27" s="11">
        <v>140181.21356</v>
      </c>
      <c r="D27" s="11">
        <v>3.15</v>
      </c>
      <c r="E27" s="11">
        <f t="shared" si="4"/>
        <v>140184.36356</v>
      </c>
      <c r="F27" s="11">
        <f t="shared" si="5"/>
        <v>5121.0094400000235</v>
      </c>
      <c r="G27" s="11">
        <f t="shared" si="6"/>
        <v>5124.1594400000176</v>
      </c>
      <c r="H27" s="6">
        <f t="shared" si="1"/>
        <v>96.475691618093137</v>
      </c>
    </row>
    <row r="28" spans="1:8" s="47" customFormat="1" ht="11.25" customHeight="1" x14ac:dyDescent="0.2">
      <c r="A28" s="76" t="s">
        <v>38</v>
      </c>
      <c r="B28" s="11">
        <v>334298.33900000004</v>
      </c>
      <c r="C28" s="11">
        <v>330036.28862999997</v>
      </c>
      <c r="D28" s="11">
        <v>3395.5256099999997</v>
      </c>
      <c r="E28" s="11">
        <f t="shared" si="4"/>
        <v>333431.81423999998</v>
      </c>
      <c r="F28" s="11">
        <f t="shared" si="5"/>
        <v>866.52476000005845</v>
      </c>
      <c r="G28" s="11">
        <f t="shared" si="6"/>
        <v>4262.05037000007</v>
      </c>
      <c r="H28" s="6">
        <f t="shared" si="1"/>
        <v>99.740792980727306</v>
      </c>
    </row>
    <row r="29" spans="1:8" s="47" customFormat="1" ht="11.25" customHeight="1" x14ac:dyDescent="0.2">
      <c r="A29" s="76" t="s">
        <v>39</v>
      </c>
      <c r="B29" s="11">
        <v>1011466.031</v>
      </c>
      <c r="C29" s="11">
        <v>841058.24179</v>
      </c>
      <c r="D29" s="11">
        <v>24193.454750000001</v>
      </c>
      <c r="E29" s="11">
        <f t="shared" si="4"/>
        <v>865251.69654000003</v>
      </c>
      <c r="F29" s="11">
        <f t="shared" si="5"/>
        <v>146214.33445999993</v>
      </c>
      <c r="G29" s="11">
        <f t="shared" si="6"/>
        <v>170407.78920999996</v>
      </c>
      <c r="H29" s="6">
        <f t="shared" si="1"/>
        <v>85.544315876288692</v>
      </c>
    </row>
    <row r="30" spans="1:8" s="47" customFormat="1" ht="11.25" customHeight="1" x14ac:dyDescent="0.2">
      <c r="A30" s="76" t="s">
        <v>40</v>
      </c>
      <c r="B30" s="11">
        <v>320763.201</v>
      </c>
      <c r="C30" s="11">
        <v>318968.43783000001</v>
      </c>
      <c r="D30" s="11">
        <v>1528.4216200000001</v>
      </c>
      <c r="E30" s="11">
        <f t="shared" si="4"/>
        <v>320496.85944999999</v>
      </c>
      <c r="F30" s="11">
        <f t="shared" si="5"/>
        <v>266.34155000001192</v>
      </c>
      <c r="G30" s="11">
        <f t="shared" si="6"/>
        <v>1794.7631699999911</v>
      </c>
      <c r="H30" s="6">
        <f t="shared" si="1"/>
        <v>99.916966301255982</v>
      </c>
    </row>
    <row r="31" spans="1:8" s="47" customFormat="1" ht="11.25" customHeight="1" x14ac:dyDescent="0.2">
      <c r="A31" s="76" t="s">
        <v>310</v>
      </c>
      <c r="B31" s="11">
        <v>365026.07399999991</v>
      </c>
      <c r="C31" s="11">
        <v>352736.10047</v>
      </c>
      <c r="D31" s="11">
        <v>26.4</v>
      </c>
      <c r="E31" s="11">
        <f t="shared" si="4"/>
        <v>352762.50047000003</v>
      </c>
      <c r="F31" s="11">
        <f t="shared" si="5"/>
        <v>12263.573529999878</v>
      </c>
      <c r="G31" s="11">
        <f t="shared" si="6"/>
        <v>12289.973529999901</v>
      </c>
      <c r="H31" s="6">
        <f t="shared" si="1"/>
        <v>96.640356839276123</v>
      </c>
    </row>
    <row r="32" spans="1:8" s="47" customFormat="1" ht="11.25" customHeight="1" x14ac:dyDescent="0.2">
      <c r="A32" s="76" t="s">
        <v>41</v>
      </c>
      <c r="B32" s="11">
        <v>160062.21899999998</v>
      </c>
      <c r="C32" s="11">
        <v>154645.45238999999</v>
      </c>
      <c r="D32" s="11">
        <v>148.95148999999998</v>
      </c>
      <c r="E32" s="11">
        <f t="shared" si="4"/>
        <v>154794.40388</v>
      </c>
      <c r="F32" s="11">
        <f t="shared" si="5"/>
        <v>5267.8151199999847</v>
      </c>
      <c r="G32" s="11">
        <f t="shared" si="6"/>
        <v>5416.7666099999915</v>
      </c>
      <c r="H32" s="6">
        <f t="shared" si="1"/>
        <v>96.708895357748361</v>
      </c>
    </row>
    <row r="33" spans="1:8" s="47" customFormat="1" ht="11.25" customHeight="1" x14ac:dyDescent="0.2">
      <c r="A33" s="76" t="s">
        <v>290</v>
      </c>
      <c r="B33" s="11">
        <v>316777.35099999997</v>
      </c>
      <c r="C33" s="11">
        <v>315094.05547000002</v>
      </c>
      <c r="D33" s="11">
        <v>1682.8600800000002</v>
      </c>
      <c r="E33" s="11">
        <f t="shared" si="4"/>
        <v>316776.91555000003</v>
      </c>
      <c r="F33" s="11">
        <f t="shared" si="5"/>
        <v>0.43544999993173406</v>
      </c>
      <c r="G33" s="11">
        <f t="shared" si="6"/>
        <v>1683.2955299999448</v>
      </c>
      <c r="H33" s="6">
        <f t="shared" si="1"/>
        <v>99.999862537520883</v>
      </c>
    </row>
    <row r="34" spans="1:8" s="47" customFormat="1" ht="11.25" customHeight="1" x14ac:dyDescent="0.2">
      <c r="A34" s="76"/>
      <c r="B34" s="8"/>
      <c r="C34" s="8"/>
      <c r="D34" s="8"/>
      <c r="E34" s="8"/>
      <c r="F34" s="8"/>
      <c r="G34" s="8"/>
      <c r="H34" s="6" t="str">
        <f t="shared" si="1"/>
        <v/>
      </c>
    </row>
    <row r="35" spans="1:8" s="47" customFormat="1" ht="11.25" customHeight="1" x14ac:dyDescent="0.2">
      <c r="A35" s="73" t="s">
        <v>42</v>
      </c>
      <c r="B35" s="9">
        <f t="shared" ref="B35:G35" si="7">+B36+B37</f>
        <v>1607048.4020000002</v>
      </c>
      <c r="C35" s="18">
        <v>1361735.7149400001</v>
      </c>
      <c r="D35" s="9">
        <f t="shared" si="7"/>
        <v>19284.399219999999</v>
      </c>
      <c r="E35" s="18">
        <f t="shared" si="7"/>
        <v>1381020.1141599999</v>
      </c>
      <c r="F35" s="18">
        <f t="shared" si="7"/>
        <v>226028.28784000027</v>
      </c>
      <c r="G35" s="18">
        <f t="shared" si="7"/>
        <v>245312.68706000014</v>
      </c>
      <c r="H35" s="6">
        <f t="shared" si="1"/>
        <v>85.935191027307951</v>
      </c>
    </row>
    <row r="36" spans="1:8" s="47" customFormat="1" ht="11.25" customHeight="1" x14ac:dyDescent="0.2">
      <c r="A36" s="76" t="s">
        <v>43</v>
      </c>
      <c r="B36" s="11">
        <v>1512170.4020000002</v>
      </c>
      <c r="C36" s="11">
        <v>1304954.7494900001</v>
      </c>
      <c r="D36" s="11">
        <v>19214.562669999999</v>
      </c>
      <c r="E36" s="11">
        <f t="shared" ref="E36:E37" si="8">C36+D36</f>
        <v>1324169.31216</v>
      </c>
      <c r="F36" s="11">
        <f>B36-E36</f>
        <v>188001.08984000026</v>
      </c>
      <c r="G36" s="11">
        <f>B36-C36</f>
        <v>207215.65251000016</v>
      </c>
      <c r="H36" s="6">
        <f t="shared" si="1"/>
        <v>87.567466629994243</v>
      </c>
    </row>
    <row r="37" spans="1:8" s="47" customFormat="1" ht="11.25" customHeight="1" x14ac:dyDescent="0.2">
      <c r="A37" s="76" t="s">
        <v>44</v>
      </c>
      <c r="B37" s="11">
        <v>94878</v>
      </c>
      <c r="C37" s="11">
        <v>56780.965450000003</v>
      </c>
      <c r="D37" s="11">
        <v>69.836550000000003</v>
      </c>
      <c r="E37" s="11">
        <f t="shared" si="8"/>
        <v>56850.802000000003</v>
      </c>
      <c r="F37" s="11">
        <f>B37-E37</f>
        <v>38027.197999999997</v>
      </c>
      <c r="G37" s="11">
        <f>B37-C37</f>
        <v>38097.034549999997</v>
      </c>
      <c r="H37" s="6">
        <f t="shared" si="1"/>
        <v>59.919899239022747</v>
      </c>
    </row>
    <row r="38" spans="1:8" s="47" customFormat="1" ht="11.25" customHeight="1" x14ac:dyDescent="0.2">
      <c r="A38" s="76"/>
      <c r="B38" s="8"/>
      <c r="C38" s="8"/>
      <c r="D38" s="8"/>
      <c r="E38" s="8"/>
      <c r="F38" s="8"/>
      <c r="G38" s="8"/>
      <c r="H38" s="6" t="str">
        <f t="shared" si="1"/>
        <v/>
      </c>
    </row>
    <row r="39" spans="1:8" s="47" customFormat="1" ht="11.25" customHeight="1" x14ac:dyDescent="0.2">
      <c r="A39" s="73" t="s">
        <v>45</v>
      </c>
      <c r="B39" s="9">
        <f>SUM(B40:B46)</f>
        <v>507416740.81399995</v>
      </c>
      <c r="C39" s="18">
        <v>470158964.58475995</v>
      </c>
      <c r="D39" s="9">
        <f t="shared" ref="D39:G39" si="9">SUM(D40:D46)</f>
        <v>2442806.6734200004</v>
      </c>
      <c r="E39" s="18">
        <f t="shared" si="9"/>
        <v>472601771.25817996</v>
      </c>
      <c r="F39" s="18">
        <f t="shared" si="9"/>
        <v>34814969.555819981</v>
      </c>
      <c r="G39" s="18">
        <f t="shared" si="9"/>
        <v>37257776.229239963</v>
      </c>
      <c r="H39" s="6">
        <f t="shared" si="1"/>
        <v>93.138781842323596</v>
      </c>
    </row>
    <row r="40" spans="1:8" s="47" customFormat="1" ht="11.25" customHeight="1" x14ac:dyDescent="0.2">
      <c r="A40" s="76" t="s">
        <v>46</v>
      </c>
      <c r="B40" s="11">
        <v>506241963.26199996</v>
      </c>
      <c r="C40" s="11">
        <v>469228779.36315</v>
      </c>
      <c r="D40" s="11">
        <v>2429962.16396</v>
      </c>
      <c r="E40" s="11">
        <f t="shared" ref="E40:E46" si="10">C40+D40</f>
        <v>471658741.52710998</v>
      </c>
      <c r="F40" s="11">
        <f t="shared" ref="F40:F46" si="11">B40-E40</f>
        <v>34583221.734889984</v>
      </c>
      <c r="G40" s="11">
        <f t="shared" ref="G40:G46" si="12">B40-C40</f>
        <v>37013183.898849964</v>
      </c>
      <c r="H40" s="6">
        <f t="shared" si="1"/>
        <v>93.168637875838868</v>
      </c>
    </row>
    <row r="41" spans="1:8" s="47" customFormat="1" ht="11.25" customHeight="1" x14ac:dyDescent="0.2">
      <c r="A41" s="78" t="s">
        <v>47</v>
      </c>
      <c r="B41" s="11">
        <v>96193.000000000029</v>
      </c>
      <c r="C41" s="11">
        <v>84211.491399999999</v>
      </c>
      <c r="D41" s="11">
        <v>980.55832999999996</v>
      </c>
      <c r="E41" s="11">
        <f t="shared" si="10"/>
        <v>85192.049729999999</v>
      </c>
      <c r="F41" s="11">
        <f t="shared" si="11"/>
        <v>11000.95027000003</v>
      </c>
      <c r="G41" s="11">
        <f t="shared" si="12"/>
        <v>11981.50860000003</v>
      </c>
      <c r="H41" s="6">
        <f t="shared" si="1"/>
        <v>88.563668593348766</v>
      </c>
    </row>
    <row r="42" spans="1:8" s="47" customFormat="1" ht="11.25" customHeight="1" x14ac:dyDescent="0.2">
      <c r="A42" s="78" t="s">
        <v>48</v>
      </c>
      <c r="B42" s="11">
        <v>33259</v>
      </c>
      <c r="C42" s="11">
        <v>26738.42094</v>
      </c>
      <c r="D42" s="11">
        <v>771.17784999999992</v>
      </c>
      <c r="E42" s="11">
        <f t="shared" si="10"/>
        <v>27509.59879</v>
      </c>
      <c r="F42" s="11">
        <f t="shared" si="11"/>
        <v>5749.40121</v>
      </c>
      <c r="G42" s="11">
        <f t="shared" si="12"/>
        <v>6520.57906</v>
      </c>
      <c r="H42" s="6">
        <f t="shared" si="1"/>
        <v>82.713246910610664</v>
      </c>
    </row>
    <row r="43" spans="1:8" s="47" customFormat="1" ht="11.25" customHeight="1" x14ac:dyDescent="0.2">
      <c r="A43" s="76" t="s">
        <v>49</v>
      </c>
      <c r="B43" s="11">
        <v>624191.89700000011</v>
      </c>
      <c r="C43" s="11">
        <v>590583.85747000005</v>
      </c>
      <c r="D43" s="11">
        <v>7733.6655599999995</v>
      </c>
      <c r="E43" s="11">
        <f t="shared" si="10"/>
        <v>598317.52303000004</v>
      </c>
      <c r="F43" s="11">
        <f t="shared" si="11"/>
        <v>25874.373970000073</v>
      </c>
      <c r="G43" s="11">
        <f t="shared" si="12"/>
        <v>33608.039530000067</v>
      </c>
      <c r="H43" s="6">
        <f t="shared" si="1"/>
        <v>95.854740490166918</v>
      </c>
    </row>
    <row r="44" spans="1:8" s="47" customFormat="1" ht="11.25" customHeight="1" x14ac:dyDescent="0.2">
      <c r="A44" s="76" t="s">
        <v>51</v>
      </c>
      <c r="B44" s="11">
        <v>82130.714999999997</v>
      </c>
      <c r="C44" s="11">
        <v>78911.895609999992</v>
      </c>
      <c r="D44" s="11">
        <v>215.28322</v>
      </c>
      <c r="E44" s="11">
        <f t="shared" si="10"/>
        <v>79127.17882999999</v>
      </c>
      <c r="F44" s="11">
        <f t="shared" si="11"/>
        <v>3003.5361700000067</v>
      </c>
      <c r="G44" s="11">
        <f t="shared" si="12"/>
        <v>3218.8193900000042</v>
      </c>
      <c r="H44" s="6">
        <f t="shared" si="1"/>
        <v>96.342980613282123</v>
      </c>
    </row>
    <row r="45" spans="1:8" s="47" customFormat="1" ht="11.25" customHeight="1" x14ac:dyDescent="0.2">
      <c r="A45" s="76" t="s">
        <v>50</v>
      </c>
      <c r="B45" s="11">
        <v>164391</v>
      </c>
      <c r="C45" s="11">
        <v>103961.9301</v>
      </c>
      <c r="D45" s="11">
        <v>3143.8245000000002</v>
      </c>
      <c r="E45" s="11">
        <f t="shared" si="10"/>
        <v>107105.7546</v>
      </c>
      <c r="F45" s="11">
        <f t="shared" si="11"/>
        <v>57285.2454</v>
      </c>
      <c r="G45" s="11">
        <f t="shared" si="12"/>
        <v>60429.069900000002</v>
      </c>
      <c r="H45" s="6">
        <f t="shared" si="1"/>
        <v>65.153052539372595</v>
      </c>
    </row>
    <row r="46" spans="1:8" s="47" customFormat="1" ht="11.25" customHeight="1" x14ac:dyDescent="0.2">
      <c r="A46" s="76" t="s">
        <v>327</v>
      </c>
      <c r="B46" s="11">
        <v>174611.94</v>
      </c>
      <c r="C46" s="11">
        <v>45777.626090000005</v>
      </c>
      <c r="D46" s="11">
        <v>0</v>
      </c>
      <c r="E46" s="11">
        <f t="shared" si="10"/>
        <v>45777.626090000005</v>
      </c>
      <c r="F46" s="11">
        <f t="shared" si="11"/>
        <v>128834.31391</v>
      </c>
      <c r="G46" s="11">
        <f t="shared" si="12"/>
        <v>128834.31391</v>
      </c>
      <c r="H46" s="6">
        <f t="shared" si="1"/>
        <v>26.216778812491292</v>
      </c>
    </row>
    <row r="47" spans="1:8" s="47" customFormat="1" ht="11.25" customHeight="1" x14ac:dyDescent="0.2">
      <c r="A47" s="76"/>
      <c r="B47" s="7"/>
      <c r="C47" s="7"/>
      <c r="D47" s="7"/>
      <c r="E47" s="7"/>
      <c r="F47" s="7"/>
      <c r="G47" s="7"/>
      <c r="H47" s="6" t="str">
        <f t="shared" si="1"/>
        <v/>
      </c>
    </row>
    <row r="48" spans="1:8" s="47" customFormat="1" ht="11.25" customHeight="1" x14ac:dyDescent="0.2">
      <c r="A48" s="73" t="s">
        <v>52</v>
      </c>
      <c r="B48" s="11">
        <v>68527288.763999999</v>
      </c>
      <c r="C48" s="11">
        <v>64601535.021530002</v>
      </c>
      <c r="D48" s="11">
        <v>474120.96187</v>
      </c>
      <c r="E48" s="11">
        <f t="shared" ref="E48" si="13">C48+D48</f>
        <v>65075655.983400002</v>
      </c>
      <c r="F48" s="11">
        <f>B48-E48</f>
        <v>3451632.7805999964</v>
      </c>
      <c r="G48" s="11">
        <f>B48-C48</f>
        <v>3925753.7424699962</v>
      </c>
      <c r="H48" s="6">
        <f t="shared" si="1"/>
        <v>94.96312659838766</v>
      </c>
    </row>
    <row r="49" spans="1:8" s="47" customFormat="1" ht="11.25" customHeight="1" x14ac:dyDescent="0.2">
      <c r="A49" s="79"/>
      <c r="B49" s="8"/>
      <c r="C49" s="8"/>
      <c r="D49" s="8"/>
      <c r="E49" s="8"/>
      <c r="F49" s="8"/>
      <c r="G49" s="8"/>
      <c r="H49" s="6" t="str">
        <f t="shared" si="1"/>
        <v/>
      </c>
    </row>
    <row r="50" spans="1:8" s="47" customFormat="1" ht="11.25" customHeight="1" x14ac:dyDescent="0.2">
      <c r="A50" s="73" t="s">
        <v>53</v>
      </c>
      <c r="B50" s="11">
        <v>1835325.0240000002</v>
      </c>
      <c r="C50" s="11">
        <v>1552088.07941</v>
      </c>
      <c r="D50" s="11">
        <v>7200.0654699999996</v>
      </c>
      <c r="E50" s="11">
        <f t="shared" ref="E50" si="14">C50+D50</f>
        <v>1559288.14488</v>
      </c>
      <c r="F50" s="11">
        <f>B50-E50</f>
        <v>276036.87912000017</v>
      </c>
      <c r="G50" s="11">
        <f>B50-C50</f>
        <v>283236.9445900002</v>
      </c>
      <c r="H50" s="6">
        <f t="shared" si="1"/>
        <v>84.95978229957376</v>
      </c>
    </row>
    <row r="51" spans="1:8" s="47" customFormat="1" ht="11.25" customHeight="1" x14ac:dyDescent="0.2">
      <c r="A51" s="76"/>
      <c r="B51" s="8"/>
      <c r="C51" s="8"/>
      <c r="D51" s="8"/>
      <c r="E51" s="8"/>
      <c r="F51" s="8"/>
      <c r="G51" s="8"/>
      <c r="H51" s="6" t="str">
        <f t="shared" si="1"/>
        <v/>
      </c>
    </row>
    <row r="52" spans="1:8" s="47" customFormat="1" ht="11.25" customHeight="1" x14ac:dyDescent="0.2">
      <c r="A52" s="73" t="s">
        <v>54</v>
      </c>
      <c r="B52" s="9">
        <f t="shared" ref="B52" si="15">SUM(B53:B58)</f>
        <v>20911442.517999992</v>
      </c>
      <c r="C52" s="18">
        <v>19056551.458000001</v>
      </c>
      <c r="D52" s="9">
        <f t="shared" ref="D52:G52" si="16">SUM(D53:D58)</f>
        <v>349956.19186999998</v>
      </c>
      <c r="E52" s="18">
        <f t="shared" si="16"/>
        <v>19406507.649869997</v>
      </c>
      <c r="F52" s="18">
        <f t="shared" si="16"/>
        <v>1504934.8681299936</v>
      </c>
      <c r="G52" s="18">
        <f t="shared" si="16"/>
        <v>1854891.0599999935</v>
      </c>
      <c r="H52" s="6">
        <f t="shared" si="1"/>
        <v>92.803294814144991</v>
      </c>
    </row>
    <row r="53" spans="1:8" s="47" customFormat="1" ht="11.25" customHeight="1" x14ac:dyDescent="0.2">
      <c r="A53" s="76" t="s">
        <v>34</v>
      </c>
      <c r="B53" s="11">
        <v>15809362.859999994</v>
      </c>
      <c r="C53" s="11">
        <v>14446450.52957</v>
      </c>
      <c r="D53" s="11">
        <v>293880.93051999994</v>
      </c>
      <c r="E53" s="11">
        <f t="shared" ref="E53:E58" si="17">C53+D53</f>
        <v>14740331.46009</v>
      </c>
      <c r="F53" s="11">
        <f t="shared" ref="F53:F58" si="18">B53-E53</f>
        <v>1069031.3999099936</v>
      </c>
      <c r="G53" s="11">
        <f t="shared" ref="G53:G58" si="19">B53-C53</f>
        <v>1362912.3304299936</v>
      </c>
      <c r="H53" s="6">
        <f t="shared" si="1"/>
        <v>93.237985557186505</v>
      </c>
    </row>
    <row r="54" spans="1:8" s="47" customFormat="1" ht="11.25" customHeight="1" x14ac:dyDescent="0.2">
      <c r="A54" s="76" t="s">
        <v>55</v>
      </c>
      <c r="B54" s="11">
        <v>2335340.5520000001</v>
      </c>
      <c r="C54" s="11">
        <v>1981093.8840700001</v>
      </c>
      <c r="D54" s="11">
        <v>27256.73041</v>
      </c>
      <c r="E54" s="11">
        <f t="shared" si="17"/>
        <v>2008350.6144800002</v>
      </c>
      <c r="F54" s="11">
        <f t="shared" si="18"/>
        <v>326989.93751999992</v>
      </c>
      <c r="G54" s="11">
        <f t="shared" si="19"/>
        <v>354246.66793</v>
      </c>
      <c r="H54" s="6">
        <f t="shared" si="1"/>
        <v>85.998190403538203</v>
      </c>
    </row>
    <row r="55" spans="1:8" s="47" customFormat="1" ht="11.25" customHeight="1" x14ac:dyDescent="0.2">
      <c r="A55" s="76" t="s">
        <v>56</v>
      </c>
      <c r="B55" s="11">
        <v>1155765.5249999999</v>
      </c>
      <c r="C55" s="11">
        <v>1056697.1074099999</v>
      </c>
      <c r="D55" s="11">
        <v>26147.899480000007</v>
      </c>
      <c r="E55" s="11">
        <f t="shared" si="17"/>
        <v>1082845.0068899998</v>
      </c>
      <c r="F55" s="11">
        <f t="shared" si="18"/>
        <v>72920.518110000063</v>
      </c>
      <c r="G55" s="11">
        <f t="shared" si="19"/>
        <v>99068.417589999968</v>
      </c>
      <c r="H55" s="6">
        <f t="shared" si="1"/>
        <v>93.690716972199013</v>
      </c>
    </row>
    <row r="56" spans="1:8" s="47" customFormat="1" ht="11.25" customHeight="1" x14ac:dyDescent="0.2">
      <c r="A56" s="76" t="s">
        <v>57</v>
      </c>
      <c r="B56" s="11">
        <v>1396650.4079999998</v>
      </c>
      <c r="C56" s="11">
        <v>1381781.69141</v>
      </c>
      <c r="D56" s="11">
        <v>2162.0057400000001</v>
      </c>
      <c r="E56" s="11">
        <f t="shared" si="17"/>
        <v>1383943.6971499999</v>
      </c>
      <c r="F56" s="11">
        <f t="shared" si="18"/>
        <v>12706.710849999916</v>
      </c>
      <c r="G56" s="11">
        <f t="shared" si="19"/>
        <v>14868.716589999851</v>
      </c>
      <c r="H56" s="6">
        <f t="shared" si="1"/>
        <v>99.090201042636295</v>
      </c>
    </row>
    <row r="57" spans="1:8" s="47" customFormat="1" ht="11.25" customHeight="1" x14ac:dyDescent="0.2">
      <c r="A57" s="76" t="s">
        <v>58</v>
      </c>
      <c r="B57" s="11">
        <v>111849.04300000001</v>
      </c>
      <c r="C57" s="11">
        <v>107860.19903</v>
      </c>
      <c r="D57" s="11">
        <v>213.86</v>
      </c>
      <c r="E57" s="11">
        <f t="shared" si="17"/>
        <v>108074.05903</v>
      </c>
      <c r="F57" s="11">
        <f t="shared" si="18"/>
        <v>3774.9839700000011</v>
      </c>
      <c r="G57" s="11">
        <f t="shared" si="19"/>
        <v>3988.8439700000017</v>
      </c>
      <c r="H57" s="6">
        <f t="shared" si="1"/>
        <v>96.624929575839104</v>
      </c>
    </row>
    <row r="58" spans="1:8" s="47" customFormat="1" ht="11.25" customHeight="1" x14ac:dyDescent="0.2">
      <c r="A58" s="76" t="s">
        <v>59</v>
      </c>
      <c r="B58" s="11">
        <v>102474.12999999999</v>
      </c>
      <c r="C58" s="11">
        <v>82668.04651</v>
      </c>
      <c r="D58" s="11">
        <v>294.76571999999999</v>
      </c>
      <c r="E58" s="11">
        <f t="shared" si="17"/>
        <v>82962.812229999996</v>
      </c>
      <c r="F58" s="11">
        <f t="shared" si="18"/>
        <v>19511.317769999994</v>
      </c>
      <c r="G58" s="11">
        <f t="shared" si="19"/>
        <v>19806.08348999999</v>
      </c>
      <c r="H58" s="6">
        <f t="shared" si="1"/>
        <v>80.959762459071385</v>
      </c>
    </row>
    <row r="59" spans="1:8" s="47" customFormat="1" ht="11.25" customHeight="1" x14ac:dyDescent="0.2">
      <c r="A59" s="76"/>
      <c r="B59" s="8"/>
      <c r="C59" s="8"/>
      <c r="D59" s="8"/>
      <c r="E59" s="8"/>
      <c r="F59" s="8"/>
      <c r="G59" s="8"/>
      <c r="H59" s="6" t="str">
        <f t="shared" si="1"/>
        <v/>
      </c>
    </row>
    <row r="60" spans="1:8" s="47" customFormat="1" ht="11.25" customHeight="1" x14ac:dyDescent="0.2">
      <c r="A60" s="73" t="s">
        <v>60</v>
      </c>
      <c r="B60" s="12">
        <f>SUM(B61:B69)</f>
        <v>16804355.306400098</v>
      </c>
      <c r="C60" s="80">
        <v>14406432.024430057</v>
      </c>
      <c r="D60" s="12">
        <f>SUM(D61:D69)</f>
        <v>301804.7843699989</v>
      </c>
      <c r="E60" s="80">
        <f>SUM(E61:E69)</f>
        <v>14708236.808800057</v>
      </c>
      <c r="F60" s="80">
        <f>SUM(F61:F69)</f>
        <v>2096118.4976000434</v>
      </c>
      <c r="G60" s="80">
        <f>SUM(G61:G69)</f>
        <v>2397923.2819700423</v>
      </c>
      <c r="H60" s="6">
        <f t="shared" si="1"/>
        <v>87.526337908353341</v>
      </c>
    </row>
    <row r="61" spans="1:8" s="47" customFormat="1" ht="11.25" customHeight="1" x14ac:dyDescent="0.2">
      <c r="A61" s="76" t="s">
        <v>61</v>
      </c>
      <c r="B61" s="11">
        <v>1044929.147000091</v>
      </c>
      <c r="C61" s="11">
        <v>776974.01553005248</v>
      </c>
      <c r="D61" s="11">
        <v>10617.747279998908</v>
      </c>
      <c r="E61" s="11">
        <f t="shared" ref="E61:E69" si="20">C61+D61</f>
        <v>787591.76281005144</v>
      </c>
      <c r="F61" s="11">
        <f t="shared" ref="F61:F69" si="21">B61-E61</f>
        <v>257337.38419003959</v>
      </c>
      <c r="G61" s="11">
        <f t="shared" ref="G61:G69" si="22">B61-C61</f>
        <v>267955.13147003856</v>
      </c>
      <c r="H61" s="6">
        <f t="shared" si="1"/>
        <v>75.372743221027477</v>
      </c>
    </row>
    <row r="62" spans="1:8" s="47" customFormat="1" ht="11.25" customHeight="1" x14ac:dyDescent="0.2">
      <c r="A62" s="76" t="s">
        <v>62</v>
      </c>
      <c r="B62" s="11">
        <v>3666787.6280000005</v>
      </c>
      <c r="C62" s="11">
        <v>2800925.0685900003</v>
      </c>
      <c r="D62" s="11">
        <v>120102.46559000001</v>
      </c>
      <c r="E62" s="11">
        <f t="shared" si="20"/>
        <v>2921027.5341800004</v>
      </c>
      <c r="F62" s="11">
        <f t="shared" si="21"/>
        <v>745760.09382000007</v>
      </c>
      <c r="G62" s="11">
        <f t="shared" si="22"/>
        <v>865862.55941000022</v>
      </c>
      <c r="H62" s="6">
        <f t="shared" si="1"/>
        <v>79.661759297830812</v>
      </c>
    </row>
    <row r="63" spans="1:8" s="47" customFormat="1" ht="11.25" customHeight="1" x14ac:dyDescent="0.2">
      <c r="A63" s="76" t="s">
        <v>63</v>
      </c>
      <c r="B63" s="11">
        <v>10135364.181400005</v>
      </c>
      <c r="C63" s="11">
        <v>9344849.1969700009</v>
      </c>
      <c r="D63" s="11">
        <v>148917.67885000003</v>
      </c>
      <c r="E63" s="11">
        <f t="shared" si="20"/>
        <v>9493766.8758200016</v>
      </c>
      <c r="F63" s="11">
        <f t="shared" si="21"/>
        <v>641597.30558000319</v>
      </c>
      <c r="G63" s="11">
        <f t="shared" si="22"/>
        <v>790514.98443000391</v>
      </c>
      <c r="H63" s="6">
        <f t="shared" si="1"/>
        <v>93.669716311156975</v>
      </c>
    </row>
    <row r="64" spans="1:8" s="47" customFormat="1" ht="11.25" customHeight="1" x14ac:dyDescent="0.2">
      <c r="A64" s="76" t="s">
        <v>64</v>
      </c>
      <c r="B64" s="11">
        <v>261608.80399999995</v>
      </c>
      <c r="C64" s="11">
        <v>252101.05786999996</v>
      </c>
      <c r="D64" s="11">
        <v>815.74302</v>
      </c>
      <c r="E64" s="11">
        <f t="shared" si="20"/>
        <v>252916.80088999995</v>
      </c>
      <c r="F64" s="11">
        <f t="shared" si="21"/>
        <v>8692.0031099999906</v>
      </c>
      <c r="G64" s="11">
        <f t="shared" si="22"/>
        <v>9507.746129999985</v>
      </c>
      <c r="H64" s="6">
        <f t="shared" si="1"/>
        <v>96.677480659251827</v>
      </c>
    </row>
    <row r="65" spans="1:8" s="47" customFormat="1" ht="11.25" customHeight="1" x14ac:dyDescent="0.2">
      <c r="A65" s="76" t="s">
        <v>65</v>
      </c>
      <c r="B65" s="11">
        <v>1338632.594</v>
      </c>
      <c r="C65" s="11">
        <v>911202.99436999997</v>
      </c>
      <c r="D65" s="11">
        <v>14018.156349999999</v>
      </c>
      <c r="E65" s="11">
        <f t="shared" si="20"/>
        <v>925221.15071999992</v>
      </c>
      <c r="F65" s="11">
        <f t="shared" si="21"/>
        <v>413411.44328000012</v>
      </c>
      <c r="G65" s="11">
        <f t="shared" si="22"/>
        <v>427429.59963000007</v>
      </c>
      <c r="H65" s="6">
        <f t="shared" si="1"/>
        <v>69.116885011392455</v>
      </c>
    </row>
    <row r="66" spans="1:8" s="47" customFormat="1" ht="11.25" customHeight="1" x14ac:dyDescent="0.2">
      <c r="A66" s="76" t="s">
        <v>66</v>
      </c>
      <c r="B66" s="11">
        <v>14619.469000000001</v>
      </c>
      <c r="C66" s="11">
        <v>13350.710140000001</v>
      </c>
      <c r="D66" s="11">
        <v>1.7802500000000001</v>
      </c>
      <c r="E66" s="11">
        <f t="shared" si="20"/>
        <v>13352.490390000001</v>
      </c>
      <c r="F66" s="11">
        <f t="shared" si="21"/>
        <v>1266.9786100000001</v>
      </c>
      <c r="G66" s="11">
        <f t="shared" si="22"/>
        <v>1268.7588599999999</v>
      </c>
      <c r="H66" s="6">
        <f t="shared" si="1"/>
        <v>91.333620872276555</v>
      </c>
    </row>
    <row r="67" spans="1:8" s="47" customFormat="1" ht="11.25" customHeight="1" x14ac:dyDescent="0.2">
      <c r="A67" s="76" t="s">
        <v>67</v>
      </c>
      <c r="B67" s="11">
        <v>187727.76300000004</v>
      </c>
      <c r="C67" s="11">
        <v>162412.87394999998</v>
      </c>
      <c r="D67" s="11">
        <v>5518.3231100000003</v>
      </c>
      <c r="E67" s="11">
        <f t="shared" si="20"/>
        <v>167931.19705999998</v>
      </c>
      <c r="F67" s="11">
        <f t="shared" si="21"/>
        <v>19796.565940000059</v>
      </c>
      <c r="G67" s="11">
        <f t="shared" si="22"/>
        <v>25314.889050000056</v>
      </c>
      <c r="H67" s="6">
        <f t="shared" si="1"/>
        <v>89.454641325481489</v>
      </c>
    </row>
    <row r="68" spans="1:8" s="47" customFormat="1" ht="11.25" customHeight="1" x14ac:dyDescent="0.2">
      <c r="A68" s="76" t="s">
        <v>68</v>
      </c>
      <c r="B68" s="11">
        <v>75536.034</v>
      </c>
      <c r="C68" s="11">
        <v>73223.646400000012</v>
      </c>
      <c r="D68" s="11">
        <v>644.18866000000003</v>
      </c>
      <c r="E68" s="11">
        <f t="shared" si="20"/>
        <v>73867.835060000012</v>
      </c>
      <c r="F68" s="11">
        <f t="shared" si="21"/>
        <v>1668.1989399999875</v>
      </c>
      <c r="G68" s="11">
        <f t="shared" si="22"/>
        <v>2312.3875999999873</v>
      </c>
      <c r="H68" s="6">
        <f t="shared" si="1"/>
        <v>97.791519025211215</v>
      </c>
    </row>
    <row r="69" spans="1:8" s="47" customFormat="1" ht="11.25" customHeight="1" x14ac:dyDescent="0.2">
      <c r="A69" s="78" t="s">
        <v>69</v>
      </c>
      <c r="B69" s="11">
        <v>79149.686000000016</v>
      </c>
      <c r="C69" s="11">
        <v>71392.460609999995</v>
      </c>
      <c r="D69" s="11">
        <v>1168.70126</v>
      </c>
      <c r="E69" s="11">
        <f t="shared" si="20"/>
        <v>72561.161869999996</v>
      </c>
      <c r="F69" s="11">
        <f t="shared" si="21"/>
        <v>6588.5241300000198</v>
      </c>
      <c r="G69" s="11">
        <f t="shared" si="22"/>
        <v>7757.2253900000214</v>
      </c>
      <c r="H69" s="6">
        <f t="shared" si="1"/>
        <v>91.675868265604976</v>
      </c>
    </row>
    <row r="70" spans="1:8" s="47" customFormat="1" ht="11.25" customHeight="1" x14ac:dyDescent="0.2">
      <c r="A70" s="76"/>
      <c r="B70" s="8"/>
      <c r="C70" s="8"/>
      <c r="D70" s="8"/>
      <c r="E70" s="8"/>
      <c r="F70" s="8"/>
      <c r="G70" s="8"/>
      <c r="H70" s="6" t="str">
        <f t="shared" si="1"/>
        <v/>
      </c>
    </row>
    <row r="71" spans="1:8" s="47" customFormat="1" ht="11.25" customHeight="1" x14ac:dyDescent="0.2">
      <c r="A71" s="73" t="s">
        <v>70</v>
      </c>
      <c r="B71" s="9">
        <f t="shared" ref="B71:G71" si="23">SUM(B72:B76)</f>
        <v>14858710.619999997</v>
      </c>
      <c r="C71" s="18">
        <v>12992083.296590002</v>
      </c>
      <c r="D71" s="9">
        <f t="shared" si="23"/>
        <v>42025.857409999997</v>
      </c>
      <c r="E71" s="18">
        <f t="shared" si="23"/>
        <v>13034109.154000001</v>
      </c>
      <c r="F71" s="18">
        <f t="shared" si="23"/>
        <v>1824601.4659999965</v>
      </c>
      <c r="G71" s="18">
        <f t="shared" si="23"/>
        <v>1866627.3234099969</v>
      </c>
      <c r="H71" s="6">
        <f t="shared" si="1"/>
        <v>87.720324376301789</v>
      </c>
    </row>
    <row r="72" spans="1:8" s="47" customFormat="1" ht="11.25" customHeight="1" x14ac:dyDescent="0.2">
      <c r="A72" s="76" t="s">
        <v>34</v>
      </c>
      <c r="B72" s="11">
        <v>14731169.282999998</v>
      </c>
      <c r="C72" s="11">
        <v>12875246.094110001</v>
      </c>
      <c r="D72" s="11">
        <v>41374.616929999997</v>
      </c>
      <c r="E72" s="11">
        <f t="shared" ref="E72:E76" si="24">C72+D72</f>
        <v>12916620.711040001</v>
      </c>
      <c r="F72" s="11">
        <f>B72-E72</f>
        <v>1814548.5719599966</v>
      </c>
      <c r="G72" s="11">
        <f>B72-C72</f>
        <v>1855923.1888899971</v>
      </c>
      <c r="H72" s="6">
        <f t="shared" si="1"/>
        <v>87.682250219919638</v>
      </c>
    </row>
    <row r="73" spans="1:8" s="47" customFormat="1" ht="11.25" customHeight="1" x14ac:dyDescent="0.2">
      <c r="A73" s="76" t="s">
        <v>71</v>
      </c>
      <c r="B73" s="11">
        <v>67972.337</v>
      </c>
      <c r="C73" s="11">
        <v>67836.617069999993</v>
      </c>
      <c r="D73" s="11">
        <v>135.30343999999999</v>
      </c>
      <c r="E73" s="11">
        <f t="shared" si="24"/>
        <v>67971.920509999996</v>
      </c>
      <c r="F73" s="11">
        <f>B73-E73</f>
        <v>0.41649000000325032</v>
      </c>
      <c r="G73" s="11">
        <f>B73-C73</f>
        <v>135.71993000000657</v>
      </c>
      <c r="H73" s="6">
        <f t="shared" si="1"/>
        <v>99.999387265440049</v>
      </c>
    </row>
    <row r="74" spans="1:8" s="47" customFormat="1" ht="11.25" customHeight="1" x14ac:dyDescent="0.2">
      <c r="A74" s="76" t="s">
        <v>72</v>
      </c>
      <c r="B74" s="11">
        <v>3869</v>
      </c>
      <c r="C74" s="11">
        <v>2990.65681</v>
      </c>
      <c r="D74" s="11">
        <v>54.62668</v>
      </c>
      <c r="E74" s="11">
        <f t="shared" si="24"/>
        <v>3045.2834899999998</v>
      </c>
      <c r="F74" s="11">
        <f>B74-E74</f>
        <v>823.7165100000002</v>
      </c>
      <c r="G74" s="11">
        <f>B74-C74</f>
        <v>878.34319000000005</v>
      </c>
      <c r="H74" s="6">
        <f t="shared" ref="H74:H137" si="25">IFERROR(E74/B74*100,"")</f>
        <v>78.709834324114752</v>
      </c>
    </row>
    <row r="75" spans="1:8" s="47" customFormat="1" ht="11.25" customHeight="1" x14ac:dyDescent="0.2">
      <c r="A75" s="76" t="s">
        <v>73</v>
      </c>
      <c r="B75" s="11">
        <v>19244.000000000004</v>
      </c>
      <c r="C75" s="11">
        <v>16861.929170000003</v>
      </c>
      <c r="D75" s="11">
        <v>459.11036000000001</v>
      </c>
      <c r="E75" s="11">
        <f t="shared" si="24"/>
        <v>17321.039530000002</v>
      </c>
      <c r="F75" s="11">
        <f>B75-E75</f>
        <v>1922.9604700000018</v>
      </c>
      <c r="G75" s="11">
        <f>B75-C75</f>
        <v>2382.0708300000006</v>
      </c>
      <c r="H75" s="6">
        <f t="shared" si="25"/>
        <v>90.007480409478262</v>
      </c>
    </row>
    <row r="76" spans="1:8" s="47" customFormat="1" ht="11.25" customHeight="1" x14ac:dyDescent="0.2">
      <c r="A76" s="76" t="s">
        <v>311</v>
      </c>
      <c r="B76" s="11">
        <v>36456</v>
      </c>
      <c r="C76" s="11">
        <v>29147.99943</v>
      </c>
      <c r="D76" s="11">
        <v>2.2000000000000002</v>
      </c>
      <c r="E76" s="11">
        <f t="shared" si="24"/>
        <v>29150.199430000001</v>
      </c>
      <c r="F76" s="11">
        <f>B76-E76</f>
        <v>7305.8005699999994</v>
      </c>
      <c r="G76" s="11">
        <f>B76-C76</f>
        <v>7308.0005700000002</v>
      </c>
      <c r="H76" s="6">
        <f t="shared" si="25"/>
        <v>79.959950159095897</v>
      </c>
    </row>
    <row r="77" spans="1:8" s="47" customFormat="1" ht="11.25" customHeight="1" x14ac:dyDescent="0.2">
      <c r="A77" s="76"/>
      <c r="B77" s="8"/>
      <c r="C77" s="8"/>
      <c r="D77" s="8"/>
      <c r="E77" s="8"/>
      <c r="F77" s="8"/>
      <c r="G77" s="8"/>
      <c r="H77" s="6" t="str">
        <f t="shared" si="25"/>
        <v/>
      </c>
    </row>
    <row r="78" spans="1:8" s="47" customFormat="1" ht="11.25" customHeight="1" x14ac:dyDescent="0.2">
      <c r="A78" s="73" t="s">
        <v>74</v>
      </c>
      <c r="B78" s="9">
        <f>SUM(B79:B81)</f>
        <v>142111066.12199998</v>
      </c>
      <c r="C78" s="18">
        <v>123848317.46093</v>
      </c>
      <c r="D78" s="9">
        <f t="shared" ref="D78:G78" si="26">SUM(D79:D81)</f>
        <v>2047809.36686</v>
      </c>
      <c r="E78" s="18">
        <f t="shared" si="26"/>
        <v>125896126.82779001</v>
      </c>
      <c r="F78" s="18">
        <f t="shared" si="26"/>
        <v>16214939.294209978</v>
      </c>
      <c r="G78" s="18">
        <f t="shared" si="26"/>
        <v>18262748.661069967</v>
      </c>
      <c r="H78" s="6">
        <f t="shared" si="25"/>
        <v>88.589953100281633</v>
      </c>
    </row>
    <row r="79" spans="1:8" s="47" customFormat="1" ht="11.25" customHeight="1" x14ac:dyDescent="0.2">
      <c r="A79" s="76" t="s">
        <v>75</v>
      </c>
      <c r="B79" s="11">
        <v>141705910.41099998</v>
      </c>
      <c r="C79" s="11">
        <v>123545608.85696001</v>
      </c>
      <c r="D79" s="11">
        <v>2041566.6930799999</v>
      </c>
      <c r="E79" s="11">
        <f t="shared" ref="E79:E81" si="27">C79+D79</f>
        <v>125587175.55004001</v>
      </c>
      <c r="F79" s="11">
        <f>B79-E79</f>
        <v>16118734.860959977</v>
      </c>
      <c r="G79" s="11">
        <f>B79-C79</f>
        <v>18160301.55403997</v>
      </c>
      <c r="H79" s="6">
        <f t="shared" si="25"/>
        <v>88.625220490655863</v>
      </c>
    </row>
    <row r="80" spans="1:8" s="47" customFormat="1" ht="11.25" customHeight="1" x14ac:dyDescent="0.2">
      <c r="A80" s="76" t="s">
        <v>76</v>
      </c>
      <c r="B80" s="11">
        <v>371955.71099999989</v>
      </c>
      <c r="C80" s="11">
        <v>290256.88102999999</v>
      </c>
      <c r="D80" s="11">
        <v>5982.6565999999993</v>
      </c>
      <c r="E80" s="11">
        <f t="shared" si="27"/>
        <v>296239.53762999998</v>
      </c>
      <c r="F80" s="11">
        <f>B80-E80</f>
        <v>75716.173369999917</v>
      </c>
      <c r="G80" s="11">
        <f>B80-C80</f>
        <v>81698.829969999904</v>
      </c>
      <c r="H80" s="6">
        <f t="shared" si="25"/>
        <v>79.643766413362059</v>
      </c>
    </row>
    <row r="81" spans="1:8" s="47" customFormat="1" ht="11.25" customHeight="1" x14ac:dyDescent="0.2">
      <c r="A81" s="76" t="s">
        <v>328</v>
      </c>
      <c r="B81" s="11">
        <v>33200</v>
      </c>
      <c r="C81" s="11">
        <v>12451.72294</v>
      </c>
      <c r="D81" s="11">
        <v>260.01718</v>
      </c>
      <c r="E81" s="11">
        <f t="shared" si="27"/>
        <v>12711.74012</v>
      </c>
      <c r="F81" s="11">
        <f>B81-E81</f>
        <v>20488.259879999998</v>
      </c>
      <c r="G81" s="11">
        <f>B81-C81</f>
        <v>20748.27706</v>
      </c>
      <c r="H81" s="6">
        <f t="shared" si="25"/>
        <v>38.288373855421689</v>
      </c>
    </row>
    <row r="82" spans="1:8" s="47" customFormat="1" ht="11.25" customHeight="1" x14ac:dyDescent="0.2">
      <c r="A82" s="76"/>
      <c r="B82" s="8"/>
      <c r="C82" s="8"/>
      <c r="D82" s="8"/>
      <c r="E82" s="8"/>
      <c r="F82" s="8"/>
      <c r="G82" s="8"/>
      <c r="H82" s="6" t="str">
        <f t="shared" si="25"/>
        <v/>
      </c>
    </row>
    <row r="83" spans="1:8" s="47" customFormat="1" ht="11.25" customHeight="1" x14ac:dyDescent="0.2">
      <c r="A83" s="73" t="s">
        <v>291</v>
      </c>
      <c r="B83" s="9">
        <f t="shared" ref="B83:G83" si="28">+B84+B85</f>
        <v>1063248.0279999997</v>
      </c>
      <c r="C83" s="18">
        <v>908680.21996000013</v>
      </c>
      <c r="D83" s="9">
        <f t="shared" si="28"/>
        <v>37570.67151</v>
      </c>
      <c r="E83" s="18">
        <f t="shared" si="28"/>
        <v>946250.89147000003</v>
      </c>
      <c r="F83" s="18">
        <f t="shared" si="28"/>
        <v>116997.13652999973</v>
      </c>
      <c r="G83" s="18">
        <f t="shared" si="28"/>
        <v>154567.80803999968</v>
      </c>
      <c r="H83" s="6">
        <f t="shared" si="25"/>
        <v>88.996251725942571</v>
      </c>
    </row>
    <row r="84" spans="1:8" s="47" customFormat="1" ht="11.25" customHeight="1" x14ac:dyDescent="0.2">
      <c r="A84" s="76" t="s">
        <v>43</v>
      </c>
      <c r="B84" s="11">
        <v>710995.47710999986</v>
      </c>
      <c r="C84" s="11">
        <v>630783.40690000006</v>
      </c>
      <c r="D84" s="11">
        <v>33042.297330000001</v>
      </c>
      <c r="E84" s="11">
        <f t="shared" ref="E84:E85" si="29">C84+D84</f>
        <v>663825.70423000003</v>
      </c>
      <c r="F84" s="11">
        <f>B84-E84</f>
        <v>47169.772879999829</v>
      </c>
      <c r="G84" s="11">
        <f>B84-C84</f>
        <v>80212.070209999802</v>
      </c>
      <c r="H84" s="6">
        <f t="shared" si="25"/>
        <v>93.365671878570595</v>
      </c>
    </row>
    <row r="85" spans="1:8" s="47" customFormat="1" ht="11.25" customHeight="1" x14ac:dyDescent="0.2">
      <c r="A85" s="76" t="s">
        <v>292</v>
      </c>
      <c r="B85" s="11">
        <v>352252.5508899999</v>
      </c>
      <c r="C85" s="11">
        <v>277896.81306000001</v>
      </c>
      <c r="D85" s="11">
        <v>4528.3741799999998</v>
      </c>
      <c r="E85" s="11">
        <f t="shared" si="29"/>
        <v>282425.18724</v>
      </c>
      <c r="F85" s="11">
        <f>B85-E85</f>
        <v>69827.363649999897</v>
      </c>
      <c r="G85" s="11">
        <f>B85-C85</f>
        <v>74355.737829999882</v>
      </c>
      <c r="H85" s="6">
        <f t="shared" si="25"/>
        <v>80.176903340068264</v>
      </c>
    </row>
    <row r="86" spans="1:8" s="47" customFormat="1" ht="11.25" customHeight="1" x14ac:dyDescent="0.2">
      <c r="A86" s="76"/>
      <c r="B86" s="8"/>
      <c r="C86" s="8"/>
      <c r="D86" s="8"/>
      <c r="E86" s="8"/>
      <c r="F86" s="8"/>
      <c r="G86" s="8"/>
      <c r="H86" s="6" t="str">
        <f t="shared" si="25"/>
        <v/>
      </c>
    </row>
    <row r="87" spans="1:8" s="47" customFormat="1" ht="11.25" customHeight="1" x14ac:dyDescent="0.2">
      <c r="A87" s="73" t="s">
        <v>211</v>
      </c>
      <c r="B87" s="9">
        <f t="shared" ref="B87" si="30">SUM(B88:B91)</f>
        <v>5996226.1419999991</v>
      </c>
      <c r="C87" s="18">
        <v>3989934.1753799999</v>
      </c>
      <c r="D87" s="9">
        <f t="shared" ref="D87:G87" si="31">SUM(D88:D91)</f>
        <v>31684.62645</v>
      </c>
      <c r="E87" s="18">
        <f t="shared" si="31"/>
        <v>4021618.8018300002</v>
      </c>
      <c r="F87" s="18">
        <f t="shared" si="31"/>
        <v>1974607.3401699997</v>
      </c>
      <c r="G87" s="18">
        <f t="shared" si="31"/>
        <v>2006291.9666199996</v>
      </c>
      <c r="H87" s="6">
        <f t="shared" si="25"/>
        <v>67.069164947948707</v>
      </c>
    </row>
    <row r="88" spans="1:8" s="47" customFormat="1" ht="11.25" customHeight="1" x14ac:dyDescent="0.2">
      <c r="A88" s="76" t="s">
        <v>46</v>
      </c>
      <c r="B88" s="11">
        <v>4670419.6619999995</v>
      </c>
      <c r="C88" s="11">
        <v>2994721.1968100001</v>
      </c>
      <c r="D88" s="11">
        <v>16680.805969999998</v>
      </c>
      <c r="E88" s="11">
        <f t="shared" ref="E88:E91" si="32">C88+D88</f>
        <v>3011402.0027800002</v>
      </c>
      <c r="F88" s="11">
        <f>B88-E88</f>
        <v>1659017.6592199993</v>
      </c>
      <c r="G88" s="11">
        <f>B88-C88</f>
        <v>1675698.4651899994</v>
      </c>
      <c r="H88" s="6">
        <f t="shared" si="25"/>
        <v>64.478188700722384</v>
      </c>
    </row>
    <row r="89" spans="1:8" s="47" customFormat="1" ht="11.25" customHeight="1" x14ac:dyDescent="0.2">
      <c r="A89" s="76" t="s">
        <v>212</v>
      </c>
      <c r="B89" s="11">
        <v>347272</v>
      </c>
      <c r="C89" s="11">
        <v>113076.37336</v>
      </c>
      <c r="D89" s="11">
        <v>1278.1036299999998</v>
      </c>
      <c r="E89" s="11">
        <f t="shared" si="32"/>
        <v>114354.47699</v>
      </c>
      <c r="F89" s="11">
        <f>B89-E89</f>
        <v>232917.52301</v>
      </c>
      <c r="G89" s="11">
        <f>B89-C89</f>
        <v>234195.62664</v>
      </c>
      <c r="H89" s="6">
        <f t="shared" si="25"/>
        <v>32.9293686188348</v>
      </c>
    </row>
    <row r="90" spans="1:8" s="47" customFormat="1" ht="11.25" customHeight="1" x14ac:dyDescent="0.2">
      <c r="A90" s="76" t="s">
        <v>213</v>
      </c>
      <c r="B90" s="11">
        <v>186093.37299999996</v>
      </c>
      <c r="C90" s="11">
        <v>185890.29871999999</v>
      </c>
      <c r="D90" s="11">
        <v>37.874550000000006</v>
      </c>
      <c r="E90" s="11">
        <f t="shared" si="32"/>
        <v>185928.17327</v>
      </c>
      <c r="F90" s="11">
        <f>B90-E90</f>
        <v>165.19972999996389</v>
      </c>
      <c r="G90" s="11">
        <f>B90-C90</f>
        <v>203.07427999997162</v>
      </c>
      <c r="H90" s="6">
        <f t="shared" si="25"/>
        <v>99.911227505129929</v>
      </c>
    </row>
    <row r="91" spans="1:8" s="47" customFormat="1" ht="11.25" customHeight="1" x14ac:dyDescent="0.2">
      <c r="A91" s="76" t="s">
        <v>214</v>
      </c>
      <c r="B91" s="11">
        <v>792441.10700000008</v>
      </c>
      <c r="C91" s="11">
        <v>696246.30648999987</v>
      </c>
      <c r="D91" s="11">
        <v>13687.8423</v>
      </c>
      <c r="E91" s="11">
        <f t="shared" si="32"/>
        <v>709934.14878999989</v>
      </c>
      <c r="F91" s="11">
        <f>B91-E91</f>
        <v>82506.958210000186</v>
      </c>
      <c r="G91" s="11">
        <f>B91-C91</f>
        <v>96194.800510000205</v>
      </c>
      <c r="H91" s="6">
        <f t="shared" si="25"/>
        <v>89.588253627786614</v>
      </c>
    </row>
    <row r="92" spans="1:8" s="47" customFormat="1" ht="11.25" customHeight="1" x14ac:dyDescent="0.25">
      <c r="A92" s="14"/>
      <c r="B92" s="11"/>
      <c r="C92" s="7"/>
      <c r="D92" s="11"/>
      <c r="E92" s="7"/>
      <c r="F92" s="7"/>
      <c r="G92" s="7"/>
      <c r="H92" s="6" t="str">
        <f t="shared" si="25"/>
        <v/>
      </c>
    </row>
    <row r="93" spans="1:8" s="47" customFormat="1" ht="11.25" customHeight="1" x14ac:dyDescent="0.2">
      <c r="A93" s="73" t="s">
        <v>77</v>
      </c>
      <c r="B93" s="9">
        <f t="shared" ref="B93" si="33">SUM(B94:B103)</f>
        <v>249606686.01434007</v>
      </c>
      <c r="C93" s="18">
        <v>237288688.72414002</v>
      </c>
      <c r="D93" s="9">
        <f t="shared" ref="D93:G93" si="34">SUM(D94:D103)</f>
        <v>492583.84753000003</v>
      </c>
      <c r="E93" s="18">
        <f t="shared" si="34"/>
        <v>237781272.57167</v>
      </c>
      <c r="F93" s="18">
        <f t="shared" si="34"/>
        <v>11825413.44267004</v>
      </c>
      <c r="G93" s="18">
        <f t="shared" si="34"/>
        <v>12317997.290200034</v>
      </c>
      <c r="H93" s="6">
        <f t="shared" si="25"/>
        <v>95.262381135900071</v>
      </c>
    </row>
    <row r="94" spans="1:8" s="47" customFormat="1" ht="11.25" customHeight="1" x14ac:dyDescent="0.2">
      <c r="A94" s="76" t="s">
        <v>61</v>
      </c>
      <c r="B94" s="11">
        <v>5990003.4257899988</v>
      </c>
      <c r="C94" s="11">
        <v>5427224.6796499994</v>
      </c>
      <c r="D94" s="11">
        <v>36394.463680000008</v>
      </c>
      <c r="E94" s="11">
        <f t="shared" ref="E94:E103" si="35">C94+D94</f>
        <v>5463619.1433299994</v>
      </c>
      <c r="F94" s="11">
        <f t="shared" ref="F94:F103" si="36">B94-E94</f>
        <v>526384.28245999943</v>
      </c>
      <c r="G94" s="11">
        <f t="shared" ref="G94:G103" si="37">B94-C94</f>
        <v>562778.74613999948</v>
      </c>
      <c r="H94" s="6">
        <f t="shared" si="25"/>
        <v>91.212287455568912</v>
      </c>
    </row>
    <row r="95" spans="1:8" s="47" customFormat="1" ht="11.25" customHeight="1" x14ac:dyDescent="0.2">
      <c r="A95" s="76" t="s">
        <v>78</v>
      </c>
      <c r="B95" s="11">
        <v>24589303.176340003</v>
      </c>
      <c r="C95" s="11">
        <v>24030590.911650002</v>
      </c>
      <c r="D95" s="11">
        <v>87490.352590000024</v>
      </c>
      <c r="E95" s="11">
        <f t="shared" si="35"/>
        <v>24118081.26424</v>
      </c>
      <c r="F95" s="11">
        <f t="shared" si="36"/>
        <v>471221.91210000217</v>
      </c>
      <c r="G95" s="11">
        <f t="shared" si="37"/>
        <v>558712.26469000056</v>
      </c>
      <c r="H95" s="6">
        <f t="shared" si="25"/>
        <v>98.083630476550411</v>
      </c>
    </row>
    <row r="96" spans="1:8" s="47" customFormat="1" ht="11.25" customHeight="1" x14ac:dyDescent="0.2">
      <c r="A96" s="76" t="s">
        <v>79</v>
      </c>
      <c r="B96" s="11">
        <v>17052107.012000002</v>
      </c>
      <c r="C96" s="11">
        <v>16855987.893690001</v>
      </c>
      <c r="D96" s="11">
        <v>42250.290310000004</v>
      </c>
      <c r="E96" s="11">
        <f t="shared" si="35"/>
        <v>16898238.184</v>
      </c>
      <c r="F96" s="11">
        <f t="shared" si="36"/>
        <v>153868.82800000161</v>
      </c>
      <c r="G96" s="11">
        <f t="shared" si="37"/>
        <v>196119.11831000075</v>
      </c>
      <c r="H96" s="6">
        <f t="shared" si="25"/>
        <v>99.097655041152862</v>
      </c>
    </row>
    <row r="97" spans="1:8" s="47" customFormat="1" ht="11.25" customHeight="1" x14ac:dyDescent="0.2">
      <c r="A97" s="76" t="s">
        <v>80</v>
      </c>
      <c r="B97" s="11">
        <v>296773.87599999999</v>
      </c>
      <c r="C97" s="11">
        <v>271932.92144000001</v>
      </c>
      <c r="D97" s="11">
        <v>2697.3186000000001</v>
      </c>
      <c r="E97" s="11">
        <f t="shared" si="35"/>
        <v>274630.24004</v>
      </c>
      <c r="F97" s="11">
        <f t="shared" si="36"/>
        <v>22143.635959999985</v>
      </c>
      <c r="G97" s="11">
        <f t="shared" si="37"/>
        <v>24840.954559999984</v>
      </c>
      <c r="H97" s="6">
        <f t="shared" si="25"/>
        <v>92.538549464508804</v>
      </c>
    </row>
    <row r="98" spans="1:8" s="47" customFormat="1" ht="11.25" customHeight="1" x14ac:dyDescent="0.2">
      <c r="A98" s="76" t="s">
        <v>81</v>
      </c>
      <c r="B98" s="11">
        <v>1251406.8245100002</v>
      </c>
      <c r="C98" s="11">
        <v>1109049.19209</v>
      </c>
      <c r="D98" s="11">
        <v>14545.400610000001</v>
      </c>
      <c r="E98" s="11">
        <f t="shared" si="35"/>
        <v>1123594.5926999999</v>
      </c>
      <c r="F98" s="11">
        <f t="shared" si="36"/>
        <v>127812.23181000026</v>
      </c>
      <c r="G98" s="11">
        <f t="shared" si="37"/>
        <v>142357.63242000015</v>
      </c>
      <c r="H98" s="6">
        <f t="shared" si="25"/>
        <v>89.786516318540436</v>
      </c>
    </row>
    <row r="99" spans="1:8" s="47" customFormat="1" ht="11.25" customHeight="1" x14ac:dyDescent="0.2">
      <c r="A99" s="76" t="s">
        <v>82</v>
      </c>
      <c r="B99" s="11">
        <v>198998861.00470006</v>
      </c>
      <c r="C99" s="11">
        <v>188192796.55596003</v>
      </c>
      <c r="D99" s="11">
        <v>303501.21244999993</v>
      </c>
      <c r="E99" s="11">
        <f t="shared" si="35"/>
        <v>188496297.76841003</v>
      </c>
      <c r="F99" s="11">
        <f t="shared" si="36"/>
        <v>10502563.236290038</v>
      </c>
      <c r="G99" s="11">
        <f t="shared" si="37"/>
        <v>10806064.448740035</v>
      </c>
      <c r="H99" s="6">
        <f t="shared" si="25"/>
        <v>94.722299824599503</v>
      </c>
    </row>
    <row r="100" spans="1:8" s="47" customFormat="1" ht="11.25" customHeight="1" x14ac:dyDescent="0.2">
      <c r="A100" s="76" t="s">
        <v>83</v>
      </c>
      <c r="B100" s="11">
        <v>575706.77399999986</v>
      </c>
      <c r="C100" s="11">
        <v>569472.8560599999</v>
      </c>
      <c r="D100" s="11">
        <v>5275.3159900000001</v>
      </c>
      <c r="E100" s="11">
        <f t="shared" si="35"/>
        <v>574748.17204999994</v>
      </c>
      <c r="F100" s="11">
        <f t="shared" si="36"/>
        <v>958.60194999992382</v>
      </c>
      <c r="G100" s="11">
        <f t="shared" si="37"/>
        <v>6233.9179399999557</v>
      </c>
      <c r="H100" s="6">
        <f t="shared" si="25"/>
        <v>99.833491285270185</v>
      </c>
    </row>
    <row r="101" spans="1:8" s="47" customFormat="1" ht="11.25" customHeight="1" x14ac:dyDescent="0.2">
      <c r="A101" s="76" t="s">
        <v>224</v>
      </c>
      <c r="B101" s="11">
        <v>653988.36</v>
      </c>
      <c r="C101" s="11">
        <v>640399.44744000002</v>
      </c>
      <c r="D101" s="11">
        <v>41.317869999999999</v>
      </c>
      <c r="E101" s="11">
        <f t="shared" si="35"/>
        <v>640440.76531000005</v>
      </c>
      <c r="F101" s="11">
        <f t="shared" si="36"/>
        <v>13547.59468999994</v>
      </c>
      <c r="G101" s="11">
        <f t="shared" si="37"/>
        <v>13588.912559999968</v>
      </c>
      <c r="H101" s="6">
        <f t="shared" si="25"/>
        <v>97.928465471464975</v>
      </c>
    </row>
    <row r="102" spans="1:8" s="47" customFormat="1" ht="11.25" customHeight="1" x14ac:dyDescent="0.2">
      <c r="A102" s="76" t="s">
        <v>225</v>
      </c>
      <c r="B102" s="11">
        <v>87890.985999999975</v>
      </c>
      <c r="C102" s="11">
        <v>86355.330620000008</v>
      </c>
      <c r="D102" s="11">
        <v>0</v>
      </c>
      <c r="E102" s="11">
        <f t="shared" si="35"/>
        <v>86355.330620000008</v>
      </c>
      <c r="F102" s="11">
        <f t="shared" si="36"/>
        <v>1535.6553799999674</v>
      </c>
      <c r="G102" s="11">
        <f t="shared" si="37"/>
        <v>1535.6553799999674</v>
      </c>
      <c r="H102" s="6">
        <f t="shared" si="25"/>
        <v>98.2527726108341</v>
      </c>
    </row>
    <row r="103" spans="1:8" s="47" customFormat="1" ht="11.25" customHeight="1" x14ac:dyDescent="0.2">
      <c r="A103" s="76" t="s">
        <v>139</v>
      </c>
      <c r="B103" s="11">
        <v>110644.575</v>
      </c>
      <c r="C103" s="11">
        <v>104878.93554000001</v>
      </c>
      <c r="D103" s="11">
        <v>388.17543000000001</v>
      </c>
      <c r="E103" s="11">
        <f t="shared" si="35"/>
        <v>105267.11097000001</v>
      </c>
      <c r="F103" s="11">
        <f t="shared" si="36"/>
        <v>5377.4640299999883</v>
      </c>
      <c r="G103" s="11">
        <f t="shared" si="37"/>
        <v>5765.6394599999912</v>
      </c>
      <c r="H103" s="6">
        <f t="shared" si="25"/>
        <v>95.139875561002441</v>
      </c>
    </row>
    <row r="104" spans="1:8" s="47" customFormat="1" ht="11.25" customHeight="1" x14ac:dyDescent="0.2">
      <c r="A104" s="76"/>
      <c r="B104" s="11"/>
      <c r="C104" s="7"/>
      <c r="D104" s="11"/>
      <c r="E104" s="7"/>
      <c r="F104" s="7"/>
      <c r="G104" s="7"/>
      <c r="H104" s="6" t="str">
        <f t="shared" si="25"/>
        <v/>
      </c>
    </row>
    <row r="105" spans="1:8" s="47" customFormat="1" ht="11.25" customHeight="1" x14ac:dyDescent="0.2">
      <c r="A105" s="73" t="s">
        <v>84</v>
      </c>
      <c r="B105" s="18">
        <f>SUM(B106:B116)</f>
        <v>21755912.006000001</v>
      </c>
      <c r="C105" s="18">
        <v>20365574.119729999</v>
      </c>
      <c r="D105" s="18">
        <f t="shared" ref="D105:G105" si="38">SUM(D106:D116)</f>
        <v>229855.85665999996</v>
      </c>
      <c r="E105" s="18">
        <f t="shared" si="38"/>
        <v>20595429.976389997</v>
      </c>
      <c r="F105" s="18">
        <f t="shared" si="38"/>
        <v>1160482.0296100057</v>
      </c>
      <c r="G105" s="18">
        <f t="shared" si="38"/>
        <v>1390337.8862700062</v>
      </c>
      <c r="H105" s="6">
        <f t="shared" si="25"/>
        <v>94.665900334171425</v>
      </c>
    </row>
    <row r="106" spans="1:8" s="47" customFormat="1" ht="11.25" customHeight="1" x14ac:dyDescent="0.2">
      <c r="A106" s="76" t="s">
        <v>34</v>
      </c>
      <c r="B106" s="11">
        <v>7177267.4910000004</v>
      </c>
      <c r="C106" s="11">
        <v>6859919.7268699994</v>
      </c>
      <c r="D106" s="11">
        <v>142593.52799</v>
      </c>
      <c r="E106" s="11">
        <f t="shared" ref="E106:E116" si="39">C106+D106</f>
        <v>7002513.2548599998</v>
      </c>
      <c r="F106" s="11">
        <f t="shared" ref="F106:F116" si="40">B106-E106</f>
        <v>174754.23614000063</v>
      </c>
      <c r="G106" s="11">
        <f t="shared" ref="G106:G116" si="41">B106-C106</f>
        <v>317347.76413000096</v>
      </c>
      <c r="H106" s="6">
        <f t="shared" si="25"/>
        <v>97.565170361016428</v>
      </c>
    </row>
    <row r="107" spans="1:8" s="47" customFormat="1" ht="11.25" customHeight="1" x14ac:dyDescent="0.2">
      <c r="A107" s="76" t="s">
        <v>85</v>
      </c>
      <c r="B107" s="11">
        <v>3985360.949</v>
      </c>
      <c r="C107" s="11">
        <v>3845714.1485699997</v>
      </c>
      <c r="D107" s="11">
        <v>41985.274859999998</v>
      </c>
      <c r="E107" s="11">
        <f t="shared" si="39"/>
        <v>3887699.4234299995</v>
      </c>
      <c r="F107" s="11">
        <f t="shared" si="40"/>
        <v>97661.525570000522</v>
      </c>
      <c r="G107" s="11">
        <f t="shared" si="41"/>
        <v>139646.80043000029</v>
      </c>
      <c r="H107" s="6">
        <f t="shared" si="25"/>
        <v>97.549493588667161</v>
      </c>
    </row>
    <row r="108" spans="1:8" s="47" customFormat="1" ht="11.25" customHeight="1" x14ac:dyDescent="0.2">
      <c r="A108" s="76" t="s">
        <v>86</v>
      </c>
      <c r="B108" s="11">
        <v>1339858.9609999997</v>
      </c>
      <c r="C108" s="11">
        <v>1142911.59243</v>
      </c>
      <c r="D108" s="11">
        <v>11034.199329999999</v>
      </c>
      <c r="E108" s="11">
        <f t="shared" si="39"/>
        <v>1153945.7917599999</v>
      </c>
      <c r="F108" s="11">
        <f t="shared" si="40"/>
        <v>185913.16923999973</v>
      </c>
      <c r="G108" s="11">
        <f t="shared" si="41"/>
        <v>196947.3685699997</v>
      </c>
      <c r="H108" s="6">
        <f t="shared" si="25"/>
        <v>86.124422446580198</v>
      </c>
    </row>
    <row r="109" spans="1:8" s="47" customFormat="1" ht="11.25" customHeight="1" x14ac:dyDescent="0.2">
      <c r="A109" s="76" t="s">
        <v>87</v>
      </c>
      <c r="B109" s="11">
        <v>1420063.1870000002</v>
      </c>
      <c r="C109" s="11">
        <v>1382341.4630100001</v>
      </c>
      <c r="D109" s="11">
        <v>4792.9537099999998</v>
      </c>
      <c r="E109" s="11">
        <f t="shared" si="39"/>
        <v>1387134.4167200001</v>
      </c>
      <c r="F109" s="11">
        <f t="shared" si="40"/>
        <v>32928.770280000055</v>
      </c>
      <c r="G109" s="11">
        <f t="shared" si="41"/>
        <v>37721.723990000086</v>
      </c>
      <c r="H109" s="6">
        <f t="shared" si="25"/>
        <v>97.681175698275453</v>
      </c>
    </row>
    <row r="110" spans="1:8" s="47" customFormat="1" ht="11.25" customHeight="1" x14ac:dyDescent="0.2">
      <c r="A110" s="76" t="s">
        <v>88</v>
      </c>
      <c r="B110" s="11">
        <v>1580281.8389999999</v>
      </c>
      <c r="C110" s="11">
        <v>1389621.6245200001</v>
      </c>
      <c r="D110" s="11">
        <v>2953.3123799999998</v>
      </c>
      <c r="E110" s="11">
        <f t="shared" si="39"/>
        <v>1392574.9369000001</v>
      </c>
      <c r="F110" s="11">
        <f t="shared" si="40"/>
        <v>187706.90209999983</v>
      </c>
      <c r="G110" s="11">
        <f t="shared" si="41"/>
        <v>190660.21447999985</v>
      </c>
      <c r="H110" s="6">
        <f t="shared" si="25"/>
        <v>88.121935121472987</v>
      </c>
    </row>
    <row r="111" spans="1:8" s="47" customFormat="1" ht="11.25" customHeight="1" x14ac:dyDescent="0.2">
      <c r="A111" s="76" t="s">
        <v>89</v>
      </c>
      <c r="B111" s="11">
        <v>236919.41700000004</v>
      </c>
      <c r="C111" s="11">
        <v>210049.04443000001</v>
      </c>
      <c r="D111" s="11">
        <v>313.29250000000002</v>
      </c>
      <c r="E111" s="11">
        <f t="shared" si="39"/>
        <v>210362.33693000002</v>
      </c>
      <c r="F111" s="11">
        <f t="shared" si="40"/>
        <v>26557.080070000025</v>
      </c>
      <c r="G111" s="11">
        <f t="shared" si="41"/>
        <v>26870.372570000036</v>
      </c>
      <c r="H111" s="6">
        <f t="shared" si="25"/>
        <v>88.790669668919534</v>
      </c>
    </row>
    <row r="112" spans="1:8" s="47" customFormat="1" ht="11.25" customHeight="1" x14ac:dyDescent="0.2">
      <c r="A112" s="76" t="s">
        <v>90</v>
      </c>
      <c r="B112" s="11">
        <v>994477.92099999997</v>
      </c>
      <c r="C112" s="11">
        <v>842666.9142</v>
      </c>
      <c r="D112" s="11">
        <v>18.484450000000002</v>
      </c>
      <c r="E112" s="11">
        <f t="shared" si="39"/>
        <v>842685.39864999999</v>
      </c>
      <c r="F112" s="11">
        <f t="shared" si="40"/>
        <v>151792.52234999998</v>
      </c>
      <c r="G112" s="11">
        <f t="shared" si="41"/>
        <v>151811.00679999997</v>
      </c>
      <c r="H112" s="6">
        <f t="shared" si="25"/>
        <v>84.736461298470601</v>
      </c>
    </row>
    <row r="113" spans="1:8" s="47" customFormat="1" ht="11.25" customHeight="1" x14ac:dyDescent="0.2">
      <c r="A113" s="76" t="s">
        <v>91</v>
      </c>
      <c r="B113" s="11">
        <v>916504.6920000026</v>
      </c>
      <c r="C113" s="11">
        <v>784747.67511999793</v>
      </c>
      <c r="D113" s="11">
        <v>5606.4307499999686</v>
      </c>
      <c r="E113" s="11">
        <f t="shared" si="39"/>
        <v>790354.10586999787</v>
      </c>
      <c r="F113" s="11">
        <f t="shared" si="40"/>
        <v>126150.58613000473</v>
      </c>
      <c r="G113" s="11">
        <f t="shared" si="41"/>
        <v>131757.01688000467</v>
      </c>
      <c r="H113" s="6">
        <f t="shared" si="25"/>
        <v>86.235685727400039</v>
      </c>
    </row>
    <row r="114" spans="1:8" s="47" customFormat="1" ht="11.25" customHeight="1" x14ac:dyDescent="0.2">
      <c r="A114" s="76" t="s">
        <v>92</v>
      </c>
      <c r="B114" s="11">
        <v>143259</v>
      </c>
      <c r="C114" s="11">
        <v>132020.98045</v>
      </c>
      <c r="D114" s="11">
        <v>4675.8662999999997</v>
      </c>
      <c r="E114" s="11">
        <f t="shared" si="39"/>
        <v>136696.84675</v>
      </c>
      <c r="F114" s="11">
        <f t="shared" si="40"/>
        <v>6562.153250000003</v>
      </c>
      <c r="G114" s="11">
        <f t="shared" si="41"/>
        <v>11238.019549999997</v>
      </c>
      <c r="H114" s="6">
        <f t="shared" si="25"/>
        <v>95.419378014644806</v>
      </c>
    </row>
    <row r="115" spans="1:8" s="47" customFormat="1" ht="11.25" customHeight="1" x14ac:dyDescent="0.2">
      <c r="A115" s="76" t="s">
        <v>93</v>
      </c>
      <c r="B115" s="11">
        <v>3898702.8080000002</v>
      </c>
      <c r="C115" s="11">
        <v>3730170.9426599997</v>
      </c>
      <c r="D115" s="11">
        <v>15757.33222</v>
      </c>
      <c r="E115" s="11">
        <f t="shared" si="39"/>
        <v>3745928.2748799999</v>
      </c>
      <c r="F115" s="11">
        <f t="shared" si="40"/>
        <v>152774.53312000027</v>
      </c>
      <c r="G115" s="11">
        <f t="shared" si="41"/>
        <v>168531.86534000048</v>
      </c>
      <c r="H115" s="6">
        <f t="shared" si="25"/>
        <v>96.081400900665926</v>
      </c>
    </row>
    <row r="116" spans="1:8" s="47" customFormat="1" ht="11.25" customHeight="1" x14ac:dyDescent="0.2">
      <c r="A116" s="76" t="s">
        <v>329</v>
      </c>
      <c r="B116" s="11">
        <v>63215.741000000009</v>
      </c>
      <c r="C116" s="11">
        <v>45410.007469999997</v>
      </c>
      <c r="D116" s="11">
        <v>125.18217</v>
      </c>
      <c r="E116" s="11">
        <f t="shared" si="39"/>
        <v>45535.189639999997</v>
      </c>
      <c r="F116" s="11">
        <f t="shared" si="40"/>
        <v>17680.551360000012</v>
      </c>
      <c r="G116" s="11">
        <f t="shared" si="41"/>
        <v>17805.733530000012</v>
      </c>
      <c r="H116" s="6">
        <f t="shared" si="25"/>
        <v>72.031410088193041</v>
      </c>
    </row>
    <row r="117" spans="1:8" s="47" customFormat="1" ht="11.25" customHeight="1" x14ac:dyDescent="0.2">
      <c r="A117" s="76"/>
      <c r="B117" s="11"/>
      <c r="C117" s="7"/>
      <c r="D117" s="11"/>
      <c r="E117" s="7"/>
      <c r="F117" s="7"/>
      <c r="G117" s="7"/>
      <c r="H117" s="6" t="str">
        <f t="shared" si="25"/>
        <v/>
      </c>
    </row>
    <row r="118" spans="1:8" s="47" customFormat="1" ht="11.25" customHeight="1" x14ac:dyDescent="0.2">
      <c r="A118" s="73" t="s">
        <v>94</v>
      </c>
      <c r="B118" s="18">
        <f t="shared" ref="B118" si="42">SUM(B119:B127)</f>
        <v>55649959.758999996</v>
      </c>
      <c r="C118" s="18">
        <v>36703933.226350002</v>
      </c>
      <c r="D118" s="18">
        <f t="shared" ref="D118:G118" si="43">SUM(D119:D127)</f>
        <v>1758433.8702800001</v>
      </c>
      <c r="E118" s="18">
        <f t="shared" si="43"/>
        <v>38462367.09663</v>
      </c>
      <c r="F118" s="18">
        <f t="shared" si="43"/>
        <v>17187592.662369996</v>
      </c>
      <c r="G118" s="18">
        <f t="shared" si="43"/>
        <v>18946026.532650009</v>
      </c>
      <c r="H118" s="6">
        <f t="shared" si="25"/>
        <v>69.114815649816649</v>
      </c>
    </row>
    <row r="119" spans="1:8" s="47" customFormat="1" ht="11.25" customHeight="1" x14ac:dyDescent="0.2">
      <c r="A119" s="76" t="s">
        <v>34</v>
      </c>
      <c r="B119" s="11">
        <v>39489130.599000007</v>
      </c>
      <c r="C119" s="11">
        <v>22142616.405520003</v>
      </c>
      <c r="D119" s="11">
        <v>1702827.7713600001</v>
      </c>
      <c r="E119" s="11">
        <f t="shared" ref="E119:E127" si="44">C119+D119</f>
        <v>23845444.176880002</v>
      </c>
      <c r="F119" s="11">
        <f t="shared" ref="F119:F127" si="45">B119-E119</f>
        <v>15643686.422120005</v>
      </c>
      <c r="G119" s="11">
        <f t="shared" ref="G119:G127" si="46">B119-C119</f>
        <v>17346514.193480004</v>
      </c>
      <c r="H119" s="6">
        <f t="shared" si="25"/>
        <v>60.384829483898152</v>
      </c>
    </row>
    <row r="120" spans="1:8" s="47" customFormat="1" ht="11.25" customHeight="1" x14ac:dyDescent="0.2">
      <c r="A120" s="76" t="s">
        <v>95</v>
      </c>
      <c r="B120" s="11">
        <v>46044</v>
      </c>
      <c r="C120" s="11">
        <v>43411.587509999998</v>
      </c>
      <c r="D120" s="11">
        <v>925.48678000000007</v>
      </c>
      <c r="E120" s="11">
        <f t="shared" si="44"/>
        <v>44337.074289999997</v>
      </c>
      <c r="F120" s="11">
        <f t="shared" si="45"/>
        <v>1706.9257100000032</v>
      </c>
      <c r="G120" s="11">
        <f t="shared" si="46"/>
        <v>2632.4124900000024</v>
      </c>
      <c r="H120" s="6">
        <f t="shared" si="25"/>
        <v>96.292837915906517</v>
      </c>
    </row>
    <row r="121" spans="1:8" s="47" customFormat="1" ht="11.25" customHeight="1" x14ac:dyDescent="0.2">
      <c r="A121" s="76" t="s">
        <v>96</v>
      </c>
      <c r="B121" s="11">
        <v>234249.87699999992</v>
      </c>
      <c r="C121" s="11">
        <v>209407.99182000002</v>
      </c>
      <c r="D121" s="11">
        <v>3745.0767400000009</v>
      </c>
      <c r="E121" s="11">
        <f t="shared" si="44"/>
        <v>213153.06856000001</v>
      </c>
      <c r="F121" s="11">
        <f t="shared" si="45"/>
        <v>21096.808439999906</v>
      </c>
      <c r="G121" s="11">
        <f t="shared" si="46"/>
        <v>24841.885179999896</v>
      </c>
      <c r="H121" s="6">
        <f t="shared" si="25"/>
        <v>90.993887078967433</v>
      </c>
    </row>
    <row r="122" spans="1:8" s="47" customFormat="1" ht="11.25" customHeight="1" x14ac:dyDescent="0.2">
      <c r="A122" s="76" t="s">
        <v>97</v>
      </c>
      <c r="B122" s="11">
        <v>1312127.8089999999</v>
      </c>
      <c r="C122" s="11">
        <v>1195641.9479400001</v>
      </c>
      <c r="D122" s="11">
        <v>6969.7235599999995</v>
      </c>
      <c r="E122" s="11">
        <f t="shared" si="44"/>
        <v>1202611.6715000002</v>
      </c>
      <c r="F122" s="11">
        <f t="shared" si="45"/>
        <v>109516.13749999972</v>
      </c>
      <c r="G122" s="11">
        <f t="shared" si="46"/>
        <v>116485.86105999979</v>
      </c>
      <c r="H122" s="6">
        <f t="shared" si="25"/>
        <v>91.653546495332321</v>
      </c>
    </row>
    <row r="123" spans="1:8" s="47" customFormat="1" ht="11.25" customHeight="1" x14ac:dyDescent="0.2">
      <c r="A123" s="76" t="s">
        <v>98</v>
      </c>
      <c r="B123" s="11">
        <v>123819</v>
      </c>
      <c r="C123" s="11">
        <v>98608.655809999997</v>
      </c>
      <c r="D123" s="11">
        <v>606.30790000000002</v>
      </c>
      <c r="E123" s="11">
        <f t="shared" si="44"/>
        <v>99214.963709999996</v>
      </c>
      <c r="F123" s="11">
        <f t="shared" si="45"/>
        <v>24604.036290000004</v>
      </c>
      <c r="G123" s="11">
        <f t="shared" si="46"/>
        <v>25210.344190000003</v>
      </c>
      <c r="H123" s="6">
        <f t="shared" si="25"/>
        <v>80.129030043854328</v>
      </c>
    </row>
    <row r="124" spans="1:8" s="47" customFormat="1" ht="11.25" customHeight="1" x14ac:dyDescent="0.2">
      <c r="A124" s="76" t="s">
        <v>99</v>
      </c>
      <c r="B124" s="11">
        <v>211133.92499999999</v>
      </c>
      <c r="C124" s="11">
        <v>202404.03923999998</v>
      </c>
      <c r="D124" s="11">
        <v>1155.4890799999998</v>
      </c>
      <c r="E124" s="11">
        <f t="shared" si="44"/>
        <v>203559.52831999998</v>
      </c>
      <c r="F124" s="11">
        <f t="shared" si="45"/>
        <v>7574.3966800000053</v>
      </c>
      <c r="G124" s="11">
        <f t="shared" si="46"/>
        <v>8729.8857600000047</v>
      </c>
      <c r="H124" s="6">
        <f t="shared" si="25"/>
        <v>96.412515572757911</v>
      </c>
    </row>
    <row r="125" spans="1:8" s="47" customFormat="1" ht="11.25" customHeight="1" x14ac:dyDescent="0.2">
      <c r="A125" s="76" t="s">
        <v>215</v>
      </c>
      <c r="B125" s="11">
        <v>11996775.465999998</v>
      </c>
      <c r="C125" s="11">
        <v>10960517.67271</v>
      </c>
      <c r="D125" s="11">
        <v>32468.11981</v>
      </c>
      <c r="E125" s="11">
        <f t="shared" si="44"/>
        <v>10992985.79252</v>
      </c>
      <c r="F125" s="11">
        <f t="shared" si="45"/>
        <v>1003789.6734799985</v>
      </c>
      <c r="G125" s="11">
        <f t="shared" si="46"/>
        <v>1036257.7932899985</v>
      </c>
      <c r="H125" s="6">
        <f t="shared" si="25"/>
        <v>91.632837704391207</v>
      </c>
    </row>
    <row r="126" spans="1:8" s="47" customFormat="1" ht="11.4" x14ac:dyDescent="0.2">
      <c r="A126" s="76" t="s">
        <v>100</v>
      </c>
      <c r="B126" s="11">
        <v>523193.54</v>
      </c>
      <c r="C126" s="11">
        <v>455798.05205</v>
      </c>
      <c r="D126" s="11">
        <v>3247.6475800000003</v>
      </c>
      <c r="E126" s="11">
        <f t="shared" si="44"/>
        <v>459045.69962999999</v>
      </c>
      <c r="F126" s="11">
        <f t="shared" si="45"/>
        <v>64147.840369999991</v>
      </c>
      <c r="G126" s="11">
        <f t="shared" si="46"/>
        <v>67395.487949999981</v>
      </c>
      <c r="H126" s="6">
        <f t="shared" si="25"/>
        <v>87.739175760847516</v>
      </c>
    </row>
    <row r="127" spans="1:8" s="47" customFormat="1" ht="11.25" customHeight="1" x14ac:dyDescent="0.2">
      <c r="A127" s="76" t="s">
        <v>101</v>
      </c>
      <c r="B127" s="11">
        <v>1713485.5429999998</v>
      </c>
      <c r="C127" s="11">
        <v>1395526.8737500003</v>
      </c>
      <c r="D127" s="11">
        <v>6488.2474699999993</v>
      </c>
      <c r="E127" s="11">
        <f t="shared" si="44"/>
        <v>1402015.1212200003</v>
      </c>
      <c r="F127" s="11">
        <f t="shared" si="45"/>
        <v>311470.42177999951</v>
      </c>
      <c r="G127" s="11">
        <f t="shared" si="46"/>
        <v>317958.66924999957</v>
      </c>
      <c r="H127" s="6">
        <f t="shared" si="25"/>
        <v>81.822407370028245</v>
      </c>
    </row>
    <row r="128" spans="1:8" s="47" customFormat="1" ht="11.25" customHeight="1" x14ac:dyDescent="0.2">
      <c r="A128" s="79"/>
      <c r="B128" s="11"/>
      <c r="C128" s="7"/>
      <c r="D128" s="11"/>
      <c r="E128" s="7"/>
      <c r="F128" s="7"/>
      <c r="G128" s="7"/>
      <c r="H128" s="6" t="str">
        <f t="shared" si="25"/>
        <v/>
      </c>
    </row>
    <row r="129" spans="1:8" s="47" customFormat="1" ht="11.25" customHeight="1" x14ac:dyDescent="0.2">
      <c r="A129" s="81" t="s">
        <v>102</v>
      </c>
      <c r="B129" s="18">
        <f t="shared" ref="B129:G129" si="47">+B130+B138</f>
        <v>264157770.16154996</v>
      </c>
      <c r="C129" s="18">
        <v>257324427.94149005</v>
      </c>
      <c r="D129" s="18">
        <f t="shared" si="47"/>
        <v>1048122.9262899999</v>
      </c>
      <c r="E129" s="18">
        <f t="shared" si="47"/>
        <v>258372550.86778003</v>
      </c>
      <c r="F129" s="18">
        <f t="shared" si="47"/>
        <v>5785219.2937699184</v>
      </c>
      <c r="G129" s="18">
        <f t="shared" si="47"/>
        <v>6833342.2200599257</v>
      </c>
      <c r="H129" s="6">
        <f t="shared" si="25"/>
        <v>97.809937867725083</v>
      </c>
    </row>
    <row r="130" spans="1:8" s="47" customFormat="1" ht="22.5" customHeight="1" x14ac:dyDescent="0.2">
      <c r="A130" s="82" t="s">
        <v>103</v>
      </c>
      <c r="B130" s="16">
        <f t="shared" ref="B130" si="48">SUM(B131:B135)</f>
        <v>15801482.861</v>
      </c>
      <c r="C130" s="16">
        <v>14814579.544289999</v>
      </c>
      <c r="D130" s="16">
        <f t="shared" ref="D130:G130" si="49">SUM(D131:D135)</f>
        <v>83126.590149999989</v>
      </c>
      <c r="E130" s="16">
        <f t="shared" si="49"/>
        <v>14897706.134440001</v>
      </c>
      <c r="F130" s="16">
        <f t="shared" si="49"/>
        <v>903776.7265600001</v>
      </c>
      <c r="G130" s="16">
        <f t="shared" si="49"/>
        <v>986903.31671000097</v>
      </c>
      <c r="H130" s="6">
        <f t="shared" si="25"/>
        <v>94.280430928475511</v>
      </c>
    </row>
    <row r="131" spans="1:8" s="47" customFormat="1" ht="11.25" customHeight="1" x14ac:dyDescent="0.2">
      <c r="A131" s="83" t="s">
        <v>104</v>
      </c>
      <c r="B131" s="11">
        <v>550797.15899999999</v>
      </c>
      <c r="C131" s="11">
        <v>485111.67191999999</v>
      </c>
      <c r="D131" s="11">
        <v>4398.9770499999995</v>
      </c>
      <c r="E131" s="11">
        <f t="shared" ref="E131:E134" si="50">C131+D131</f>
        <v>489510.64896999998</v>
      </c>
      <c r="F131" s="11">
        <f t="shared" ref="F131:F137" si="51">B131-E131</f>
        <v>61286.510030000005</v>
      </c>
      <c r="G131" s="11">
        <f t="shared" ref="G131:G137" si="52">B131-C131</f>
        <v>65685.487079999992</v>
      </c>
      <c r="H131" s="6">
        <f t="shared" si="25"/>
        <v>88.873125246094446</v>
      </c>
    </row>
    <row r="132" spans="1:8" s="47" customFormat="1" ht="11.25" customHeight="1" x14ac:dyDescent="0.2">
      <c r="A132" s="83" t="s">
        <v>105</v>
      </c>
      <c r="B132" s="11">
        <v>1308953.6850000001</v>
      </c>
      <c r="C132" s="11">
        <v>643589.75705999997</v>
      </c>
      <c r="D132" s="11">
        <v>2819.01109</v>
      </c>
      <c r="E132" s="11">
        <f t="shared" si="50"/>
        <v>646408.76815000002</v>
      </c>
      <c r="F132" s="11">
        <f t="shared" si="51"/>
        <v>662544.91685000004</v>
      </c>
      <c r="G132" s="11">
        <f t="shared" si="52"/>
        <v>665363.92794000008</v>
      </c>
      <c r="H132" s="6">
        <f t="shared" si="25"/>
        <v>49.383624153974552</v>
      </c>
    </row>
    <row r="133" spans="1:8" s="47" customFormat="1" ht="11.25" customHeight="1" x14ac:dyDescent="0.2">
      <c r="A133" s="83" t="s">
        <v>106</v>
      </c>
      <c r="B133" s="11">
        <v>549831.1050000001</v>
      </c>
      <c r="C133" s="11">
        <v>543101.54478</v>
      </c>
      <c r="D133" s="11">
        <v>170.75936999999999</v>
      </c>
      <c r="E133" s="11">
        <f t="shared" si="50"/>
        <v>543272.30414999998</v>
      </c>
      <c r="F133" s="11">
        <f t="shared" si="51"/>
        <v>6558.800850000116</v>
      </c>
      <c r="G133" s="11">
        <f t="shared" si="52"/>
        <v>6729.5602200001013</v>
      </c>
      <c r="H133" s="6">
        <f t="shared" si="25"/>
        <v>98.807124444150872</v>
      </c>
    </row>
    <row r="134" spans="1:8" s="47" customFormat="1" ht="11.4" x14ac:dyDescent="0.2">
      <c r="A134" s="83" t="s">
        <v>107</v>
      </c>
      <c r="B134" s="11">
        <v>3064451.094</v>
      </c>
      <c r="C134" s="11">
        <v>2999566.5985599998</v>
      </c>
      <c r="D134" s="11">
        <v>16031.22935</v>
      </c>
      <c r="E134" s="11">
        <f t="shared" si="50"/>
        <v>3015597.82791</v>
      </c>
      <c r="F134" s="11">
        <f t="shared" si="51"/>
        <v>48853.266090000048</v>
      </c>
      <c r="G134" s="11">
        <f t="shared" si="52"/>
        <v>64884.495440000203</v>
      </c>
      <c r="H134" s="6">
        <f t="shared" si="25"/>
        <v>98.40580695884978</v>
      </c>
    </row>
    <row r="135" spans="1:8" s="47" customFormat="1" ht="11.25" customHeight="1" x14ac:dyDescent="0.2">
      <c r="A135" s="82" t="s">
        <v>108</v>
      </c>
      <c r="B135" s="17">
        <f>SUM(B136:B137)</f>
        <v>10327449.818</v>
      </c>
      <c r="C135" s="17">
        <v>10143209.971969999</v>
      </c>
      <c r="D135" s="17">
        <f>SUM(D136:D137)</f>
        <v>59706.613289999994</v>
      </c>
      <c r="E135" s="18">
        <f t="shared" ref="E135" si="53">SUM(C135:D135)</f>
        <v>10202916.58526</v>
      </c>
      <c r="F135" s="18">
        <f t="shared" si="51"/>
        <v>124533.23273999989</v>
      </c>
      <c r="G135" s="18">
        <f t="shared" si="52"/>
        <v>184239.8460300006</v>
      </c>
      <c r="H135" s="6">
        <f t="shared" si="25"/>
        <v>98.794153107159644</v>
      </c>
    </row>
    <row r="136" spans="1:8" s="47" customFormat="1" ht="11.25" customHeight="1" x14ac:dyDescent="0.2">
      <c r="A136" s="84" t="s">
        <v>108</v>
      </c>
      <c r="B136" s="11">
        <v>8712561.0739999991</v>
      </c>
      <c r="C136" s="11">
        <v>8652886.6300099995</v>
      </c>
      <c r="D136" s="11">
        <v>42466.252249999998</v>
      </c>
      <c r="E136" s="11">
        <f t="shared" ref="E136:E137" si="54">C136+D136</f>
        <v>8695352.8822600003</v>
      </c>
      <c r="F136" s="11">
        <f t="shared" si="51"/>
        <v>17208.191739998758</v>
      </c>
      <c r="G136" s="11">
        <f t="shared" si="52"/>
        <v>59674.443989999592</v>
      </c>
      <c r="H136" s="6">
        <f t="shared" si="25"/>
        <v>99.802489858104394</v>
      </c>
    </row>
    <row r="137" spans="1:8" s="47" customFormat="1" ht="11.25" customHeight="1" x14ac:dyDescent="0.2">
      <c r="A137" s="84" t="s">
        <v>109</v>
      </c>
      <c r="B137" s="11">
        <v>1614888.7439999999</v>
      </c>
      <c r="C137" s="11">
        <v>1490323.3419600001</v>
      </c>
      <c r="D137" s="11">
        <v>17240.36104</v>
      </c>
      <c r="E137" s="11">
        <f t="shared" si="54"/>
        <v>1507563.7030000002</v>
      </c>
      <c r="F137" s="11">
        <f t="shared" si="51"/>
        <v>107325.04099999974</v>
      </c>
      <c r="G137" s="11">
        <f t="shared" si="52"/>
        <v>124565.40203999984</v>
      </c>
      <c r="H137" s="6">
        <f t="shared" si="25"/>
        <v>93.354028789985804</v>
      </c>
    </row>
    <row r="138" spans="1:8" s="47" customFormat="1" ht="11.25" customHeight="1" x14ac:dyDescent="0.2">
      <c r="A138" s="82" t="s">
        <v>110</v>
      </c>
      <c r="B138" s="15">
        <f t="shared" ref="B138:G138" si="55">SUM(B139:B142)</f>
        <v>248356287.30054995</v>
      </c>
      <c r="C138" s="17">
        <v>242509848.39720005</v>
      </c>
      <c r="D138" s="15">
        <f t="shared" si="55"/>
        <v>964996.33613999991</v>
      </c>
      <c r="E138" s="17">
        <f t="shared" si="55"/>
        <v>243474844.73334002</v>
      </c>
      <c r="F138" s="17">
        <f t="shared" si="55"/>
        <v>4881442.5672099181</v>
      </c>
      <c r="G138" s="17">
        <f t="shared" si="55"/>
        <v>5846438.9033499248</v>
      </c>
      <c r="H138" s="6">
        <f t="shared" ref="H138:H201" si="56">IFERROR(E138/B138*100,"")</f>
        <v>98.034500104560422</v>
      </c>
    </row>
    <row r="139" spans="1:8" s="47" customFormat="1" ht="11.25" customHeight="1" x14ac:dyDescent="0.2">
      <c r="A139" s="84" t="s">
        <v>111</v>
      </c>
      <c r="B139" s="11">
        <v>82191173.207129955</v>
      </c>
      <c r="C139" s="11">
        <v>79560463.583150044</v>
      </c>
      <c r="D139" s="11">
        <v>323521.78663999989</v>
      </c>
      <c r="E139" s="11">
        <f t="shared" ref="E139:E141" si="57">C139+D139</f>
        <v>79883985.369790047</v>
      </c>
      <c r="F139" s="11">
        <f>B139-E139</f>
        <v>2307187.8373399079</v>
      </c>
      <c r="G139" s="11">
        <f>B139-C139</f>
        <v>2630709.6239799112</v>
      </c>
      <c r="H139" s="6">
        <f t="shared" si="56"/>
        <v>97.192900712676817</v>
      </c>
    </row>
    <row r="140" spans="1:8" s="47" customFormat="1" ht="11.25" customHeight="1" x14ac:dyDescent="0.2">
      <c r="A140" s="84" t="s">
        <v>112</v>
      </c>
      <c r="B140" s="11">
        <v>24421315.522610005</v>
      </c>
      <c r="C140" s="11">
        <v>23959173.42619</v>
      </c>
      <c r="D140" s="11">
        <v>443496.89816000004</v>
      </c>
      <c r="E140" s="11">
        <f t="shared" si="57"/>
        <v>24402670.324349999</v>
      </c>
      <c r="F140" s="11">
        <f>B140-E140</f>
        <v>18645.198260005563</v>
      </c>
      <c r="G140" s="11">
        <f>B140-C140</f>
        <v>462142.09642000496</v>
      </c>
      <c r="H140" s="6">
        <f t="shared" si="56"/>
        <v>99.923651949696392</v>
      </c>
    </row>
    <row r="141" spans="1:8" s="47" customFormat="1" ht="11.25" customHeight="1" x14ac:dyDescent="0.2">
      <c r="A141" s="84" t="s">
        <v>113</v>
      </c>
      <c r="B141" s="11">
        <v>25259605.439249992</v>
      </c>
      <c r="C141" s="11">
        <v>24296583.855579998</v>
      </c>
      <c r="D141" s="11">
        <v>120562.28008</v>
      </c>
      <c r="E141" s="11">
        <f t="shared" si="57"/>
        <v>24417146.13566</v>
      </c>
      <c r="F141" s="11">
        <f>B141-E141</f>
        <v>842459.30358999223</v>
      </c>
      <c r="G141" s="11">
        <f>B141-C141</f>
        <v>963021.58366999403</v>
      </c>
      <c r="H141" s="6">
        <f t="shared" si="56"/>
        <v>96.664796266845386</v>
      </c>
    </row>
    <row r="142" spans="1:8" s="47" customFormat="1" ht="22.5" customHeight="1" x14ac:dyDescent="0.2">
      <c r="A142" s="85" t="s">
        <v>114</v>
      </c>
      <c r="B142" s="9">
        <f t="shared" ref="B142:G142" si="58">SUM(B143)</f>
        <v>116484193.13156</v>
      </c>
      <c r="C142" s="18">
        <v>114693627.53227998</v>
      </c>
      <c r="D142" s="9">
        <f t="shared" si="58"/>
        <v>77415.37126</v>
      </c>
      <c r="E142" s="18">
        <f t="shared" si="58"/>
        <v>114771042.90353999</v>
      </c>
      <c r="F142" s="18">
        <f t="shared" si="58"/>
        <v>1713150.2280200124</v>
      </c>
      <c r="G142" s="18">
        <f t="shared" si="58"/>
        <v>1790565.5992800146</v>
      </c>
      <c r="H142" s="6">
        <f t="shared" si="56"/>
        <v>98.529285234362106</v>
      </c>
    </row>
    <row r="143" spans="1:8" s="47" customFormat="1" ht="11.25" customHeight="1" x14ac:dyDescent="0.2">
      <c r="A143" s="84" t="s">
        <v>115</v>
      </c>
      <c r="B143" s="11">
        <v>116484193.13156</v>
      </c>
      <c r="C143" s="11">
        <v>114693627.53227998</v>
      </c>
      <c r="D143" s="11">
        <v>77415.37126</v>
      </c>
      <c r="E143" s="11">
        <f>C143+D143</f>
        <v>114771042.90353999</v>
      </c>
      <c r="F143" s="11">
        <f>B143-E143</f>
        <v>1713150.2280200124</v>
      </c>
      <c r="G143" s="11">
        <f>B143-C143</f>
        <v>1790565.5992800146</v>
      </c>
      <c r="H143" s="6">
        <f t="shared" si="56"/>
        <v>98.529285234362106</v>
      </c>
    </row>
    <row r="144" spans="1:8" s="47" customFormat="1" ht="11.25" customHeight="1" x14ac:dyDescent="0.2">
      <c r="A144" s="79"/>
      <c r="B144" s="10"/>
      <c r="C144" s="8"/>
      <c r="D144" s="10"/>
      <c r="E144" s="8"/>
      <c r="F144" s="8"/>
      <c r="G144" s="8"/>
      <c r="H144" s="6" t="str">
        <f t="shared" si="56"/>
        <v/>
      </c>
    </row>
    <row r="145" spans="1:8" s="47" customFormat="1" ht="11.25" customHeight="1" x14ac:dyDescent="0.2">
      <c r="A145" s="73" t="s">
        <v>116</v>
      </c>
      <c r="B145" s="11">
        <v>590041940.43202007</v>
      </c>
      <c r="C145" s="11">
        <v>535388596.15417999</v>
      </c>
      <c r="D145" s="11">
        <v>14792294.25787</v>
      </c>
      <c r="E145" s="11">
        <f>C145+D145</f>
        <v>550180890.41205001</v>
      </c>
      <c r="F145" s="11">
        <f>B145-E145</f>
        <v>39861050.019970059</v>
      </c>
      <c r="G145" s="11">
        <f>B145-C145</f>
        <v>54653344.277840078</v>
      </c>
      <c r="H145" s="6">
        <f t="shared" si="56"/>
        <v>93.244370054307595</v>
      </c>
    </row>
    <row r="146" spans="1:8" s="47" customFormat="1" ht="11.25" customHeight="1" x14ac:dyDescent="0.2">
      <c r="A146" s="79"/>
      <c r="B146" s="11"/>
      <c r="C146" s="7"/>
      <c r="D146" s="11"/>
      <c r="E146" s="7"/>
      <c r="F146" s="7"/>
      <c r="G146" s="7"/>
      <c r="H146" s="6" t="str">
        <f t="shared" si="56"/>
        <v/>
      </c>
    </row>
    <row r="147" spans="1:8" s="47" customFormat="1" ht="11.25" customHeight="1" x14ac:dyDescent="0.2">
      <c r="A147" s="73" t="s">
        <v>117</v>
      </c>
      <c r="B147" s="18">
        <f t="shared" ref="B147" si="59">SUM(B148:B166)</f>
        <v>22124459.518999998</v>
      </c>
      <c r="C147" s="18">
        <v>19991756.610380001</v>
      </c>
      <c r="D147" s="18">
        <f t="shared" ref="D147:G147" si="60">SUM(D148:D166)</f>
        <v>859222.89721999993</v>
      </c>
      <c r="E147" s="18">
        <f t="shared" si="60"/>
        <v>20850979.507599998</v>
      </c>
      <c r="F147" s="18">
        <f t="shared" si="60"/>
        <v>1273480.0113999979</v>
      </c>
      <c r="G147" s="18">
        <f t="shared" si="60"/>
        <v>2132702.9086199976</v>
      </c>
      <c r="H147" s="6">
        <f t="shared" si="56"/>
        <v>94.244017530433396</v>
      </c>
    </row>
    <row r="148" spans="1:8" s="47" customFormat="1" ht="11.25" customHeight="1" x14ac:dyDescent="0.2">
      <c r="A148" s="86" t="s">
        <v>118</v>
      </c>
      <c r="B148" s="11">
        <v>6290264.0129999984</v>
      </c>
      <c r="C148" s="11">
        <v>5329222.7555400003</v>
      </c>
      <c r="D148" s="11">
        <v>98500.988369999905</v>
      </c>
      <c r="E148" s="11">
        <f t="shared" ref="E148:E166" si="61">C148+D148</f>
        <v>5427723.7439099997</v>
      </c>
      <c r="F148" s="11">
        <f t="shared" ref="F148:F166" si="62">B148-E148</f>
        <v>862540.26908999868</v>
      </c>
      <c r="G148" s="11">
        <f t="shared" ref="G148:G166" si="63">B148-C148</f>
        <v>961041.25745999813</v>
      </c>
      <c r="H148" s="6">
        <f t="shared" si="56"/>
        <v>86.287693691275919</v>
      </c>
    </row>
    <row r="149" spans="1:8" s="47" customFormat="1" ht="11.25" customHeight="1" x14ac:dyDescent="0.2">
      <c r="A149" s="86" t="s">
        <v>119</v>
      </c>
      <c r="B149" s="11">
        <v>456147.07500000007</v>
      </c>
      <c r="C149" s="11">
        <v>357024.82076999999</v>
      </c>
      <c r="D149" s="11">
        <v>2868.28395</v>
      </c>
      <c r="E149" s="11">
        <f t="shared" si="61"/>
        <v>359893.10472</v>
      </c>
      <c r="F149" s="11">
        <f t="shared" si="62"/>
        <v>96253.970280000067</v>
      </c>
      <c r="G149" s="11">
        <f t="shared" si="63"/>
        <v>99122.254230000079</v>
      </c>
      <c r="H149" s="6">
        <f t="shared" si="56"/>
        <v>78.898479118823673</v>
      </c>
    </row>
    <row r="150" spans="1:8" s="47" customFormat="1" ht="11.25" customHeight="1" x14ac:dyDescent="0.2">
      <c r="A150" s="76" t="s">
        <v>120</v>
      </c>
      <c r="B150" s="11">
        <v>433700.11099999992</v>
      </c>
      <c r="C150" s="11">
        <v>418761.16632000002</v>
      </c>
      <c r="D150" s="11">
        <v>11370.72984</v>
      </c>
      <c r="E150" s="11">
        <f t="shared" si="61"/>
        <v>430131.89616</v>
      </c>
      <c r="F150" s="11">
        <f t="shared" si="62"/>
        <v>3568.2148399999132</v>
      </c>
      <c r="G150" s="11">
        <f t="shared" si="63"/>
        <v>14938.944679999899</v>
      </c>
      <c r="H150" s="6">
        <f t="shared" si="56"/>
        <v>99.177262179672368</v>
      </c>
    </row>
    <row r="151" spans="1:8" s="47" customFormat="1" ht="11.25" customHeight="1" x14ac:dyDescent="0.2">
      <c r="A151" s="76" t="s">
        <v>121</v>
      </c>
      <c r="B151" s="11">
        <v>196250.47099999999</v>
      </c>
      <c r="C151" s="11">
        <v>194439.571</v>
      </c>
      <c r="D151" s="11">
        <v>1132.16247</v>
      </c>
      <c r="E151" s="11">
        <f t="shared" si="61"/>
        <v>195571.73347000001</v>
      </c>
      <c r="F151" s="11">
        <f t="shared" si="62"/>
        <v>678.73752999998396</v>
      </c>
      <c r="G151" s="11">
        <f t="shared" si="63"/>
        <v>1810.8999999999942</v>
      </c>
      <c r="H151" s="6">
        <f t="shared" si="56"/>
        <v>99.65414731157513</v>
      </c>
    </row>
    <row r="152" spans="1:8" s="47" customFormat="1" ht="11.25" customHeight="1" x14ac:dyDescent="0.2">
      <c r="A152" s="76" t="s">
        <v>122</v>
      </c>
      <c r="B152" s="11">
        <v>341611.95499999996</v>
      </c>
      <c r="C152" s="11">
        <v>312370.68533000001</v>
      </c>
      <c r="D152" s="11">
        <v>4545.1737300000004</v>
      </c>
      <c r="E152" s="11">
        <f t="shared" si="61"/>
        <v>316915.85905999999</v>
      </c>
      <c r="F152" s="11">
        <f t="shared" si="62"/>
        <v>24696.09593999997</v>
      </c>
      <c r="G152" s="11">
        <f t="shared" si="63"/>
        <v>29241.269669999951</v>
      </c>
      <c r="H152" s="6">
        <f t="shared" si="56"/>
        <v>92.770716721550343</v>
      </c>
    </row>
    <row r="153" spans="1:8" s="47" customFormat="1" ht="11.25" customHeight="1" x14ac:dyDescent="0.2">
      <c r="A153" s="76" t="s">
        <v>123</v>
      </c>
      <c r="B153" s="11">
        <v>201860</v>
      </c>
      <c r="C153" s="11">
        <v>190223.78700000001</v>
      </c>
      <c r="D153" s="11">
        <v>4.4055</v>
      </c>
      <c r="E153" s="11">
        <f t="shared" si="61"/>
        <v>190228.1925</v>
      </c>
      <c r="F153" s="11">
        <f t="shared" si="62"/>
        <v>11631.807499999995</v>
      </c>
      <c r="G153" s="11">
        <f t="shared" si="63"/>
        <v>11636.212999999989</v>
      </c>
      <c r="H153" s="6">
        <f t="shared" si="56"/>
        <v>94.237685772317448</v>
      </c>
    </row>
    <row r="154" spans="1:8" s="47" customFormat="1" ht="11.25" customHeight="1" x14ac:dyDescent="0.2">
      <c r="A154" s="76" t="s">
        <v>124</v>
      </c>
      <c r="B154" s="11">
        <v>69541</v>
      </c>
      <c r="C154" s="11">
        <v>62720.172599999998</v>
      </c>
      <c r="D154" s="11">
        <v>729.1385600000001</v>
      </c>
      <c r="E154" s="11">
        <f t="shared" si="61"/>
        <v>63449.311159999997</v>
      </c>
      <c r="F154" s="11">
        <f t="shared" si="62"/>
        <v>6091.6888400000025</v>
      </c>
      <c r="G154" s="11">
        <f t="shared" si="63"/>
        <v>6820.8274000000019</v>
      </c>
      <c r="H154" s="6">
        <f t="shared" si="56"/>
        <v>91.240147768942066</v>
      </c>
    </row>
    <row r="155" spans="1:8" s="47" customFormat="1" ht="11.25" customHeight="1" x14ac:dyDescent="0.2">
      <c r="A155" s="86" t="s">
        <v>125</v>
      </c>
      <c r="B155" s="11">
        <v>181379</v>
      </c>
      <c r="C155" s="11">
        <v>144466.30543000001</v>
      </c>
      <c r="D155" s="11">
        <v>17.82</v>
      </c>
      <c r="E155" s="11">
        <f t="shared" si="61"/>
        <v>144484.12543000001</v>
      </c>
      <c r="F155" s="11">
        <f t="shared" si="62"/>
        <v>36894.874569999985</v>
      </c>
      <c r="G155" s="11">
        <f t="shared" si="63"/>
        <v>36912.694569999992</v>
      </c>
      <c r="H155" s="6">
        <f t="shared" si="56"/>
        <v>79.658684539003971</v>
      </c>
    </row>
    <row r="156" spans="1:8" s="47" customFormat="1" ht="11.25" customHeight="1" x14ac:dyDescent="0.2">
      <c r="A156" s="76" t="s">
        <v>126</v>
      </c>
      <c r="B156" s="11">
        <v>1545579.3479999998</v>
      </c>
      <c r="C156" s="11">
        <v>1469776.1039500001</v>
      </c>
      <c r="D156" s="11">
        <v>65223.93636</v>
      </c>
      <c r="E156" s="11">
        <f t="shared" si="61"/>
        <v>1535000.0403100001</v>
      </c>
      <c r="F156" s="11">
        <f t="shared" si="62"/>
        <v>10579.307689999696</v>
      </c>
      <c r="G156" s="11">
        <f t="shared" si="63"/>
        <v>75803.24404999963</v>
      </c>
      <c r="H156" s="6">
        <f t="shared" si="56"/>
        <v>99.315511836795096</v>
      </c>
    </row>
    <row r="157" spans="1:8" s="47" customFormat="1" ht="11.25" customHeight="1" x14ac:dyDescent="0.2">
      <c r="A157" s="76" t="s">
        <v>216</v>
      </c>
      <c r="B157" s="11">
        <v>1288282.8469999998</v>
      </c>
      <c r="C157" s="11">
        <v>1283821.44896</v>
      </c>
      <c r="D157" s="11">
        <v>4458.2495599999993</v>
      </c>
      <c r="E157" s="11">
        <f t="shared" si="61"/>
        <v>1288279.6985199999</v>
      </c>
      <c r="F157" s="11">
        <f t="shared" si="62"/>
        <v>3.14847999997437</v>
      </c>
      <c r="G157" s="11">
        <f t="shared" si="63"/>
        <v>4461.3980399998836</v>
      </c>
      <c r="H157" s="6">
        <f t="shared" si="56"/>
        <v>99.999755606464262</v>
      </c>
    </row>
    <row r="158" spans="1:8" s="47" customFormat="1" ht="11.25" customHeight="1" x14ac:dyDescent="0.2">
      <c r="A158" s="76" t="s">
        <v>127</v>
      </c>
      <c r="B158" s="11">
        <v>707619</v>
      </c>
      <c r="C158" s="11">
        <v>644224.4744500001</v>
      </c>
      <c r="D158" s="11">
        <v>9285.4841099999994</v>
      </c>
      <c r="E158" s="11">
        <f t="shared" si="61"/>
        <v>653509.95856000006</v>
      </c>
      <c r="F158" s="11">
        <f t="shared" si="62"/>
        <v>54109.041439999943</v>
      </c>
      <c r="G158" s="11">
        <f t="shared" si="63"/>
        <v>63394.525549999904</v>
      </c>
      <c r="H158" s="6">
        <f t="shared" si="56"/>
        <v>92.353365096188782</v>
      </c>
    </row>
    <row r="159" spans="1:8" s="47" customFormat="1" ht="11.25" customHeight="1" x14ac:dyDescent="0.2">
      <c r="A159" s="76" t="s">
        <v>312</v>
      </c>
      <c r="B159" s="11">
        <v>728693</v>
      </c>
      <c r="C159" s="11">
        <v>688074.39095999999</v>
      </c>
      <c r="D159" s="11">
        <v>4683.4428699999999</v>
      </c>
      <c r="E159" s="11">
        <f t="shared" si="61"/>
        <v>692757.83383000002</v>
      </c>
      <c r="F159" s="11">
        <f t="shared" si="62"/>
        <v>35935.166169999982</v>
      </c>
      <c r="G159" s="11">
        <f t="shared" si="63"/>
        <v>40618.60904000001</v>
      </c>
      <c r="H159" s="6">
        <f t="shared" si="56"/>
        <v>95.068545166483005</v>
      </c>
    </row>
    <row r="160" spans="1:8" s="47" customFormat="1" ht="11.25" customHeight="1" x14ac:dyDescent="0.2">
      <c r="A160" s="76" t="s">
        <v>128</v>
      </c>
      <c r="B160" s="11">
        <v>444279.31300000002</v>
      </c>
      <c r="C160" s="11">
        <v>430970.35745000001</v>
      </c>
      <c r="D160" s="11">
        <v>7133.1791299999995</v>
      </c>
      <c r="E160" s="11">
        <f t="shared" si="61"/>
        <v>438103.53658000001</v>
      </c>
      <c r="F160" s="11">
        <f t="shared" si="62"/>
        <v>6175.7764200000092</v>
      </c>
      <c r="G160" s="11">
        <f t="shared" si="63"/>
        <v>13308.955550000013</v>
      </c>
      <c r="H160" s="6">
        <f t="shared" si="56"/>
        <v>98.609933832323179</v>
      </c>
    </row>
    <row r="161" spans="1:8" s="47" customFormat="1" ht="11.25" customHeight="1" x14ac:dyDescent="0.2">
      <c r="A161" s="76" t="s">
        <v>129</v>
      </c>
      <c r="B161" s="11">
        <v>393319.50400000002</v>
      </c>
      <c r="C161" s="11">
        <v>336064.83788000001</v>
      </c>
      <c r="D161" s="11">
        <v>2360.1677100000002</v>
      </c>
      <c r="E161" s="11">
        <f t="shared" si="61"/>
        <v>338425.00559000002</v>
      </c>
      <c r="F161" s="11">
        <f t="shared" si="62"/>
        <v>54894.49841</v>
      </c>
      <c r="G161" s="11">
        <f t="shared" si="63"/>
        <v>57254.666120000009</v>
      </c>
      <c r="H161" s="6">
        <f t="shared" si="56"/>
        <v>86.043280881895953</v>
      </c>
    </row>
    <row r="162" spans="1:8" s="47" customFormat="1" ht="11.25" customHeight="1" x14ac:dyDescent="0.2">
      <c r="A162" s="76" t="s">
        <v>130</v>
      </c>
      <c r="B162" s="11">
        <v>2002339.5</v>
      </c>
      <c r="C162" s="11">
        <v>1929554.8811900001</v>
      </c>
      <c r="D162" s="11">
        <v>35328.259870000009</v>
      </c>
      <c r="E162" s="11">
        <f t="shared" si="61"/>
        <v>1964883.1410600001</v>
      </c>
      <c r="F162" s="11">
        <f t="shared" si="62"/>
        <v>37456.358939999947</v>
      </c>
      <c r="G162" s="11">
        <f t="shared" si="63"/>
        <v>72784.618809999898</v>
      </c>
      <c r="H162" s="6">
        <f t="shared" si="56"/>
        <v>98.129370222182601</v>
      </c>
    </row>
    <row r="163" spans="1:8" s="47" customFormat="1" ht="11.25" customHeight="1" x14ac:dyDescent="0.2">
      <c r="A163" s="76" t="s">
        <v>131</v>
      </c>
      <c r="B163" s="11">
        <v>145210.38199999995</v>
      </c>
      <c r="C163" s="11">
        <v>125423.07117</v>
      </c>
      <c r="D163" s="11">
        <v>12352.137710000001</v>
      </c>
      <c r="E163" s="11">
        <f t="shared" si="61"/>
        <v>137775.20887999999</v>
      </c>
      <c r="F163" s="11">
        <f t="shared" si="62"/>
        <v>7435.1731199999631</v>
      </c>
      <c r="G163" s="11">
        <f t="shared" si="63"/>
        <v>19787.310829999959</v>
      </c>
      <c r="H163" s="6">
        <f t="shared" si="56"/>
        <v>94.879723462197092</v>
      </c>
    </row>
    <row r="164" spans="1:8" s="47" customFormat="1" ht="11.25" customHeight="1" x14ac:dyDescent="0.2">
      <c r="A164" s="76" t="s">
        <v>132</v>
      </c>
      <c r="B164" s="11">
        <v>6458247.0000000009</v>
      </c>
      <c r="C164" s="11">
        <v>5872039.8969300007</v>
      </c>
      <c r="D164" s="11">
        <v>586106.65373999998</v>
      </c>
      <c r="E164" s="11">
        <f t="shared" si="61"/>
        <v>6458146.5506700007</v>
      </c>
      <c r="F164" s="11">
        <f t="shared" si="62"/>
        <v>100.44933000020683</v>
      </c>
      <c r="G164" s="11">
        <f t="shared" si="63"/>
        <v>586207.10307000019</v>
      </c>
      <c r="H164" s="6">
        <f t="shared" si="56"/>
        <v>99.998444634743748</v>
      </c>
    </row>
    <row r="165" spans="1:8" s="47" customFormat="1" ht="11.25" customHeight="1" x14ac:dyDescent="0.2">
      <c r="A165" s="76" t="s">
        <v>133</v>
      </c>
      <c r="B165" s="11">
        <v>85904</v>
      </c>
      <c r="C165" s="11">
        <v>79898.458859999999</v>
      </c>
      <c r="D165" s="11">
        <v>1984.1763600000002</v>
      </c>
      <c r="E165" s="11">
        <f t="shared" si="61"/>
        <v>81882.635219999996</v>
      </c>
      <c r="F165" s="11">
        <f t="shared" si="62"/>
        <v>4021.3647800000035</v>
      </c>
      <c r="G165" s="11">
        <f t="shared" si="63"/>
        <v>6005.5411400000012</v>
      </c>
      <c r="H165" s="6">
        <f t="shared" si="56"/>
        <v>95.318768881542184</v>
      </c>
    </row>
    <row r="166" spans="1:8" s="47" customFormat="1" ht="11.25" customHeight="1" x14ac:dyDescent="0.2">
      <c r="A166" s="76" t="s">
        <v>134</v>
      </c>
      <c r="B166" s="11">
        <v>154232</v>
      </c>
      <c r="C166" s="11">
        <v>122679.42459000001</v>
      </c>
      <c r="D166" s="11">
        <v>11138.507380000001</v>
      </c>
      <c r="E166" s="11">
        <f t="shared" si="61"/>
        <v>133817.93197000001</v>
      </c>
      <c r="F166" s="11">
        <f t="shared" si="62"/>
        <v>20414.068029999995</v>
      </c>
      <c r="G166" s="11">
        <f t="shared" si="63"/>
        <v>31552.57540999999</v>
      </c>
      <c r="H166" s="6">
        <f t="shared" si="56"/>
        <v>86.764051539239588</v>
      </c>
    </row>
    <row r="167" spans="1:8" s="47" customFormat="1" ht="11.25" customHeight="1" x14ac:dyDescent="0.2">
      <c r="A167" s="79"/>
      <c r="B167" s="11"/>
      <c r="C167" s="7"/>
      <c r="D167" s="11"/>
      <c r="E167" s="7"/>
      <c r="F167" s="7"/>
      <c r="G167" s="7"/>
      <c r="H167" s="6" t="str">
        <f t="shared" si="56"/>
        <v/>
      </c>
    </row>
    <row r="168" spans="1:8" s="47" customFormat="1" ht="11.25" customHeight="1" x14ac:dyDescent="0.2">
      <c r="A168" s="73" t="s">
        <v>135</v>
      </c>
      <c r="B168" s="18">
        <f t="shared" ref="B168" si="64">SUM(B169:B176)</f>
        <v>173986050.54204002</v>
      </c>
      <c r="C168" s="18">
        <v>145032824.48641005</v>
      </c>
      <c r="D168" s="18">
        <f t="shared" ref="D168:G168" si="65">SUM(D169:D176)</f>
        <v>2692721.9454099992</v>
      </c>
      <c r="E168" s="18">
        <f t="shared" si="65"/>
        <v>147725546.43182003</v>
      </c>
      <c r="F168" s="18">
        <f t="shared" si="65"/>
        <v>26260504.110219974</v>
      </c>
      <c r="G168" s="18">
        <f t="shared" si="65"/>
        <v>28953226.055629984</v>
      </c>
      <c r="H168" s="6">
        <f t="shared" si="56"/>
        <v>84.906546226891507</v>
      </c>
    </row>
    <row r="169" spans="1:8" s="47" customFormat="1" ht="11.25" customHeight="1" x14ac:dyDescent="0.2">
      <c r="A169" s="76" t="s">
        <v>34</v>
      </c>
      <c r="B169" s="11">
        <v>171926351.47200003</v>
      </c>
      <c r="C169" s="11">
        <v>143482284.65760005</v>
      </c>
      <c r="D169" s="11">
        <v>2651135.3935299995</v>
      </c>
      <c r="E169" s="11">
        <f t="shared" ref="E169:E176" si="66">C169+D169</f>
        <v>146133420.05113006</v>
      </c>
      <c r="F169" s="11">
        <f t="shared" ref="F169:F176" si="67">B169-E169</f>
        <v>25792931.420869976</v>
      </c>
      <c r="G169" s="11">
        <f t="shared" ref="G169:G176" si="68">B169-C169</f>
        <v>28444066.814399987</v>
      </c>
      <c r="H169" s="6">
        <f t="shared" si="56"/>
        <v>84.99768581137451</v>
      </c>
    </row>
    <row r="170" spans="1:8" s="47" customFormat="1" ht="11.25" customHeight="1" x14ac:dyDescent="0.2">
      <c r="A170" s="76" t="s">
        <v>136</v>
      </c>
      <c r="B170" s="11">
        <v>63303.041000000005</v>
      </c>
      <c r="C170" s="11">
        <v>53516.248460000003</v>
      </c>
      <c r="D170" s="11">
        <v>316.89509999999996</v>
      </c>
      <c r="E170" s="11">
        <f t="shared" si="66"/>
        <v>53833.143560000004</v>
      </c>
      <c r="F170" s="11">
        <f t="shared" si="67"/>
        <v>9469.8974400000006</v>
      </c>
      <c r="G170" s="11">
        <f t="shared" si="68"/>
        <v>9786.7925400000022</v>
      </c>
      <c r="H170" s="6">
        <f t="shared" si="56"/>
        <v>85.040375169338233</v>
      </c>
    </row>
    <row r="171" spans="1:8" s="47" customFormat="1" ht="11.25" customHeight="1" x14ac:dyDescent="0.2">
      <c r="A171" s="76" t="s">
        <v>137</v>
      </c>
      <c r="B171" s="11">
        <v>47159.913</v>
      </c>
      <c r="C171" s="11">
        <v>41267.811740000005</v>
      </c>
      <c r="D171" s="11">
        <v>31.898689999999998</v>
      </c>
      <c r="E171" s="11">
        <f t="shared" si="66"/>
        <v>41299.710430000006</v>
      </c>
      <c r="F171" s="11">
        <f t="shared" si="67"/>
        <v>5860.202569999994</v>
      </c>
      <c r="G171" s="11">
        <f t="shared" si="68"/>
        <v>5892.1012599999958</v>
      </c>
      <c r="H171" s="6">
        <f t="shared" si="56"/>
        <v>87.573762975347307</v>
      </c>
    </row>
    <row r="172" spans="1:8" s="47" customFormat="1" ht="11.25" customHeight="1" x14ac:dyDescent="0.2">
      <c r="A172" s="76" t="s">
        <v>138</v>
      </c>
      <c r="B172" s="11">
        <v>98626.441999999966</v>
      </c>
      <c r="C172" s="11">
        <v>71303.218079999991</v>
      </c>
      <c r="D172" s="11">
        <v>662.51305000000002</v>
      </c>
      <c r="E172" s="11">
        <f t="shared" si="66"/>
        <v>71965.731129999986</v>
      </c>
      <c r="F172" s="11">
        <f t="shared" si="67"/>
        <v>26660.710869999981</v>
      </c>
      <c r="G172" s="11">
        <f t="shared" si="68"/>
        <v>27323.223919999975</v>
      </c>
      <c r="H172" s="6">
        <f t="shared" si="56"/>
        <v>72.967988777289577</v>
      </c>
    </row>
    <row r="173" spans="1:8" s="47" customFormat="1" ht="11.25" customHeight="1" x14ac:dyDescent="0.2">
      <c r="A173" s="76" t="s">
        <v>140</v>
      </c>
      <c r="B173" s="11">
        <v>183590.93304</v>
      </c>
      <c r="C173" s="11">
        <v>88913.225260000007</v>
      </c>
      <c r="D173" s="11">
        <v>1017.6906</v>
      </c>
      <c r="E173" s="11">
        <f t="shared" si="66"/>
        <v>89930.915860000008</v>
      </c>
      <c r="F173" s="11">
        <f t="shared" si="67"/>
        <v>93660.017179999995</v>
      </c>
      <c r="G173" s="11">
        <f t="shared" si="68"/>
        <v>94677.707779999997</v>
      </c>
      <c r="H173" s="6">
        <f t="shared" si="56"/>
        <v>48.984399376850625</v>
      </c>
    </row>
    <row r="174" spans="1:8" s="47" customFormat="1" ht="11.25" customHeight="1" x14ac:dyDescent="0.2">
      <c r="A174" s="76" t="s">
        <v>226</v>
      </c>
      <c r="B174" s="11">
        <v>260022.99999999997</v>
      </c>
      <c r="C174" s="11">
        <v>154002.98683000001</v>
      </c>
      <c r="D174" s="11">
        <v>217.62651</v>
      </c>
      <c r="E174" s="11">
        <f t="shared" si="66"/>
        <v>154220.61334000001</v>
      </c>
      <c r="F174" s="11">
        <f t="shared" si="67"/>
        <v>105802.38665999996</v>
      </c>
      <c r="G174" s="11">
        <f t="shared" si="68"/>
        <v>106020.01316999996</v>
      </c>
      <c r="H174" s="6">
        <f t="shared" si="56"/>
        <v>59.310373828469032</v>
      </c>
    </row>
    <row r="175" spans="1:8" s="47" customFormat="1" ht="11.25" customHeight="1" x14ac:dyDescent="0.2">
      <c r="A175" s="76" t="s">
        <v>181</v>
      </c>
      <c r="B175" s="11">
        <v>1248227.8529999997</v>
      </c>
      <c r="C175" s="11">
        <v>993002.31417000003</v>
      </c>
      <c r="D175" s="11">
        <v>39143.052929999991</v>
      </c>
      <c r="E175" s="11">
        <f t="shared" si="66"/>
        <v>1032145.3671</v>
      </c>
      <c r="F175" s="11">
        <f t="shared" si="67"/>
        <v>216082.48589999962</v>
      </c>
      <c r="G175" s="11">
        <f t="shared" si="68"/>
        <v>255225.53882999963</v>
      </c>
      <c r="H175" s="6">
        <f t="shared" si="56"/>
        <v>82.688858818470891</v>
      </c>
    </row>
    <row r="176" spans="1:8" s="47" customFormat="1" ht="11.25" customHeight="1" x14ac:dyDescent="0.2">
      <c r="A176" s="76" t="s">
        <v>187</v>
      </c>
      <c r="B176" s="11">
        <v>158767.88799999998</v>
      </c>
      <c r="C176" s="11">
        <v>148534.02427000002</v>
      </c>
      <c r="D176" s="11">
        <v>196.875</v>
      </c>
      <c r="E176" s="11">
        <f t="shared" si="66"/>
        <v>148730.89927000002</v>
      </c>
      <c r="F176" s="11">
        <f t="shared" si="67"/>
        <v>10036.988729999954</v>
      </c>
      <c r="G176" s="11">
        <f t="shared" si="68"/>
        <v>10233.863729999954</v>
      </c>
      <c r="H176" s="6">
        <f t="shared" si="56"/>
        <v>93.678199756615797</v>
      </c>
    </row>
    <row r="177" spans="1:8" s="47" customFormat="1" ht="11.25" customHeight="1" x14ac:dyDescent="0.2">
      <c r="A177" s="79"/>
      <c r="B177" s="10"/>
      <c r="C177" s="8"/>
      <c r="D177" s="10"/>
      <c r="E177" s="8"/>
      <c r="F177" s="8"/>
      <c r="G177" s="8"/>
      <c r="H177" s="6" t="str">
        <f t="shared" si="56"/>
        <v/>
      </c>
    </row>
    <row r="178" spans="1:8" s="47" customFormat="1" ht="11.25" customHeight="1" x14ac:dyDescent="0.2">
      <c r="A178" s="73" t="s">
        <v>141</v>
      </c>
      <c r="B178" s="18">
        <f t="shared" ref="B178" si="69">SUM(B179:B181)</f>
        <v>2641555.7239999985</v>
      </c>
      <c r="C178" s="18">
        <v>2164115.6943700002</v>
      </c>
      <c r="D178" s="18">
        <f t="shared" ref="D178:G178" si="70">SUM(D179:D181)</f>
        <v>22577.093520000002</v>
      </c>
      <c r="E178" s="18">
        <f t="shared" si="70"/>
        <v>2186692.7878900003</v>
      </c>
      <c r="F178" s="18">
        <f t="shared" si="70"/>
        <v>454862.93610999873</v>
      </c>
      <c r="G178" s="18">
        <f t="shared" si="70"/>
        <v>477440.02962999861</v>
      </c>
      <c r="H178" s="6">
        <f t="shared" si="56"/>
        <v>82.780490603422962</v>
      </c>
    </row>
    <row r="179" spans="1:8" s="47" customFormat="1" ht="11.25" customHeight="1" x14ac:dyDescent="0.2">
      <c r="A179" s="76" t="s">
        <v>118</v>
      </c>
      <c r="B179" s="11">
        <v>2119139.1509999987</v>
      </c>
      <c r="C179" s="11">
        <v>1647814.7707100001</v>
      </c>
      <c r="D179" s="11">
        <v>19750.269410000001</v>
      </c>
      <c r="E179" s="11">
        <f t="shared" ref="E179:E181" si="71">C179+D179</f>
        <v>1667565.04012</v>
      </c>
      <c r="F179" s="11">
        <f>B179-E179</f>
        <v>451574.11087999865</v>
      </c>
      <c r="G179" s="11">
        <f>B179-C179</f>
        <v>471324.3802899986</v>
      </c>
      <c r="H179" s="6">
        <f t="shared" si="56"/>
        <v>78.690681512495033</v>
      </c>
    </row>
    <row r="180" spans="1:8" s="47" customFormat="1" ht="11.4" customHeight="1" x14ac:dyDescent="0.2">
      <c r="A180" s="76" t="s">
        <v>142</v>
      </c>
      <c r="B180" s="11">
        <v>357680</v>
      </c>
      <c r="C180" s="11">
        <v>357092.37278999999</v>
      </c>
      <c r="D180" s="11">
        <v>345.44054</v>
      </c>
      <c r="E180" s="11">
        <f t="shared" si="71"/>
        <v>357437.81332999998</v>
      </c>
      <c r="F180" s="11">
        <f>B180-E180</f>
        <v>242.18667000002461</v>
      </c>
      <c r="G180" s="11">
        <f>B180-C180</f>
        <v>587.62721000000602</v>
      </c>
      <c r="H180" s="6">
        <f t="shared" si="56"/>
        <v>99.932289568888393</v>
      </c>
    </row>
    <row r="181" spans="1:8" s="47" customFormat="1" ht="11.25" customHeight="1" x14ac:dyDescent="0.2">
      <c r="A181" s="76" t="s">
        <v>143</v>
      </c>
      <c r="B181" s="11">
        <v>164736.57300000003</v>
      </c>
      <c r="C181" s="11">
        <v>159208.55087000001</v>
      </c>
      <c r="D181" s="11">
        <v>2481.38357</v>
      </c>
      <c r="E181" s="11">
        <f t="shared" si="71"/>
        <v>161689.93444000001</v>
      </c>
      <c r="F181" s="11">
        <f>B181-E181</f>
        <v>3046.6385600000212</v>
      </c>
      <c r="G181" s="11">
        <f>B181-C181</f>
        <v>5528.0221300000267</v>
      </c>
      <c r="H181" s="6">
        <f t="shared" si="56"/>
        <v>98.15059976997334</v>
      </c>
    </row>
    <row r="182" spans="1:8" s="47" customFormat="1" ht="11.25" customHeight="1" x14ac:dyDescent="0.2">
      <c r="A182" s="79" t="s">
        <v>144</v>
      </c>
      <c r="B182" s="8"/>
      <c r="C182" s="8"/>
      <c r="D182" s="8"/>
      <c r="E182" s="8"/>
      <c r="F182" s="8"/>
      <c r="G182" s="8"/>
      <c r="H182" s="6" t="str">
        <f t="shared" si="56"/>
        <v/>
      </c>
    </row>
    <row r="183" spans="1:8" s="47" customFormat="1" ht="11.25" customHeight="1" x14ac:dyDescent="0.2">
      <c r="A183" s="73" t="s">
        <v>145</v>
      </c>
      <c r="B183" s="9">
        <f t="shared" ref="B183" si="72">SUM(B184:B190)</f>
        <v>19195520.045999996</v>
      </c>
      <c r="C183" s="18">
        <v>16965270.509989999</v>
      </c>
      <c r="D183" s="9">
        <f t="shared" ref="D183:G183" si="73">SUM(D184:D190)</f>
        <v>267065.77643999999</v>
      </c>
      <c r="E183" s="18">
        <f t="shared" si="73"/>
        <v>17232336.286430001</v>
      </c>
      <c r="F183" s="18">
        <f t="shared" si="73"/>
        <v>1963183.759569997</v>
      </c>
      <c r="G183" s="18">
        <f t="shared" si="73"/>
        <v>2230249.5360099976</v>
      </c>
      <c r="H183" s="6">
        <f t="shared" si="56"/>
        <v>89.772698239665104</v>
      </c>
    </row>
    <row r="184" spans="1:8" s="47" customFormat="1" ht="11.25" customHeight="1" x14ac:dyDescent="0.2">
      <c r="A184" s="76" t="s">
        <v>118</v>
      </c>
      <c r="B184" s="11">
        <v>5191827.6987499949</v>
      </c>
      <c r="C184" s="11">
        <v>5035996.2246000003</v>
      </c>
      <c r="D184" s="11">
        <v>37074.894430000051</v>
      </c>
      <c r="E184" s="11">
        <f t="shared" ref="E184:E190" si="74">C184+D184</f>
        <v>5073071.1190300006</v>
      </c>
      <c r="F184" s="11">
        <f t="shared" ref="F184:F190" si="75">B184-E184</f>
        <v>118756.57971999422</v>
      </c>
      <c r="G184" s="11">
        <f t="shared" ref="G184:G190" si="76">B184-C184</f>
        <v>155831.47414999455</v>
      </c>
      <c r="H184" s="6">
        <f t="shared" si="56"/>
        <v>97.712624790137269</v>
      </c>
    </row>
    <row r="185" spans="1:8" s="47" customFormat="1" ht="11.25" customHeight="1" x14ac:dyDescent="0.2">
      <c r="A185" s="76" t="s">
        <v>146</v>
      </c>
      <c r="B185" s="11">
        <v>321748.60199999996</v>
      </c>
      <c r="C185" s="11">
        <v>312612.89212999999</v>
      </c>
      <c r="D185" s="11">
        <v>4803.61193</v>
      </c>
      <c r="E185" s="11">
        <f t="shared" si="74"/>
        <v>317416.50406000001</v>
      </c>
      <c r="F185" s="11">
        <f t="shared" si="75"/>
        <v>4332.0979399999487</v>
      </c>
      <c r="G185" s="11">
        <f t="shared" si="76"/>
        <v>9135.7098699999624</v>
      </c>
      <c r="H185" s="6">
        <f t="shared" si="56"/>
        <v>98.653576763637361</v>
      </c>
    </row>
    <row r="186" spans="1:8" s="47" customFormat="1" ht="11.25" customHeight="1" x14ac:dyDescent="0.2">
      <c r="A186" s="76" t="s">
        <v>148</v>
      </c>
      <c r="B186" s="11">
        <v>69564.236999999994</v>
      </c>
      <c r="C186" s="11">
        <v>63754.858489999999</v>
      </c>
      <c r="D186" s="11">
        <v>2085.99566</v>
      </c>
      <c r="E186" s="11">
        <f t="shared" si="74"/>
        <v>65840.854149999999</v>
      </c>
      <c r="F186" s="11">
        <f t="shared" si="75"/>
        <v>3723.3828499999945</v>
      </c>
      <c r="G186" s="11">
        <f t="shared" si="76"/>
        <v>5809.378509999995</v>
      </c>
      <c r="H186" s="6">
        <f t="shared" si="56"/>
        <v>94.64756172054328</v>
      </c>
    </row>
    <row r="187" spans="1:8" s="47" customFormat="1" ht="11.25" customHeight="1" x14ac:dyDescent="0.2">
      <c r="A187" s="76" t="s">
        <v>220</v>
      </c>
      <c r="B187" s="11">
        <v>99737.793999999994</v>
      </c>
      <c r="C187" s="11">
        <v>96706.479180000009</v>
      </c>
      <c r="D187" s="11">
        <v>293.16140000000001</v>
      </c>
      <c r="E187" s="11">
        <f t="shared" si="74"/>
        <v>96999.640580000007</v>
      </c>
      <c r="F187" s="11">
        <f t="shared" si="75"/>
        <v>2738.1534199999878</v>
      </c>
      <c r="G187" s="11">
        <f t="shared" si="76"/>
        <v>3031.314819999985</v>
      </c>
      <c r="H187" s="6">
        <f t="shared" si="56"/>
        <v>97.254648102603923</v>
      </c>
    </row>
    <row r="188" spans="1:8" s="47" customFormat="1" ht="11.25" customHeight="1" x14ac:dyDescent="0.2">
      <c r="A188" s="76" t="s">
        <v>147</v>
      </c>
      <c r="B188" s="11">
        <v>106738.78599999999</v>
      </c>
      <c r="C188" s="11">
        <v>105305.62978</v>
      </c>
      <c r="D188" s="11">
        <v>278.41467</v>
      </c>
      <c r="E188" s="11">
        <f t="shared" si="74"/>
        <v>105584.04445</v>
      </c>
      <c r="F188" s="11">
        <f t="shared" si="75"/>
        <v>1154.7415499999915</v>
      </c>
      <c r="G188" s="11">
        <f t="shared" si="76"/>
        <v>1433.1562199999898</v>
      </c>
      <c r="H188" s="6">
        <f t="shared" si="56"/>
        <v>98.918161248339487</v>
      </c>
    </row>
    <row r="189" spans="1:8" s="47" customFormat="1" ht="11.4" x14ac:dyDescent="0.2">
      <c r="A189" s="76" t="s">
        <v>218</v>
      </c>
      <c r="B189" s="11">
        <v>640198.5639999999</v>
      </c>
      <c r="C189" s="11">
        <v>534537.38157999993</v>
      </c>
      <c r="D189" s="11">
        <v>28172.947139999997</v>
      </c>
      <c r="E189" s="11">
        <f t="shared" si="74"/>
        <v>562710.32871999987</v>
      </c>
      <c r="F189" s="11">
        <f t="shared" si="75"/>
        <v>77488.235280000023</v>
      </c>
      <c r="G189" s="11">
        <f t="shared" si="76"/>
        <v>105661.18241999997</v>
      </c>
      <c r="H189" s="6">
        <f t="shared" si="56"/>
        <v>87.896218511355485</v>
      </c>
    </row>
    <row r="190" spans="1:8" s="47" customFormat="1" ht="11.4" x14ac:dyDescent="0.2">
      <c r="A190" s="76" t="s">
        <v>227</v>
      </c>
      <c r="B190" s="11">
        <v>12765704.364250002</v>
      </c>
      <c r="C190" s="11">
        <v>10816357.044229999</v>
      </c>
      <c r="D190" s="11">
        <v>194356.75120999996</v>
      </c>
      <c r="E190" s="11">
        <f t="shared" si="74"/>
        <v>11010713.79544</v>
      </c>
      <c r="F190" s="11">
        <f t="shared" si="75"/>
        <v>1754990.5688100029</v>
      </c>
      <c r="G190" s="11">
        <f t="shared" si="76"/>
        <v>1949347.3200200032</v>
      </c>
      <c r="H190" s="6">
        <f t="shared" si="56"/>
        <v>86.252301332272708</v>
      </c>
    </row>
    <row r="191" spans="1:8" s="47" customFormat="1" ht="11.4" x14ac:dyDescent="0.2">
      <c r="A191" s="79"/>
      <c r="B191" s="8"/>
      <c r="C191" s="8"/>
      <c r="D191" s="8"/>
      <c r="E191" s="8"/>
      <c r="F191" s="8"/>
      <c r="G191" s="8"/>
      <c r="H191" s="6" t="str">
        <f t="shared" si="56"/>
        <v/>
      </c>
    </row>
    <row r="192" spans="1:8" s="47" customFormat="1" ht="11.25" customHeight="1" x14ac:dyDescent="0.2">
      <c r="A192" s="73" t="s">
        <v>217</v>
      </c>
      <c r="B192" s="21">
        <f t="shared" ref="B192" si="77">SUM(B193:B199)</f>
        <v>59766402.690949999</v>
      </c>
      <c r="C192" s="87">
        <v>54792364.178319998</v>
      </c>
      <c r="D192" s="21">
        <f t="shared" ref="D192:G192" si="78">SUM(D193:D199)</f>
        <v>329800.01114999998</v>
      </c>
      <c r="E192" s="87">
        <f t="shared" si="78"/>
        <v>55122164.189469993</v>
      </c>
      <c r="F192" s="87">
        <f t="shared" si="78"/>
        <v>4644238.5014800094</v>
      </c>
      <c r="G192" s="87">
        <f t="shared" si="78"/>
        <v>4974038.5126300072</v>
      </c>
      <c r="H192" s="6">
        <f t="shared" si="56"/>
        <v>92.229349111916264</v>
      </c>
    </row>
    <row r="193" spans="1:8" s="47" customFormat="1" ht="11.25" customHeight="1" x14ac:dyDescent="0.2">
      <c r="A193" s="76" t="s">
        <v>118</v>
      </c>
      <c r="B193" s="11">
        <v>43092996.157950006</v>
      </c>
      <c r="C193" s="11">
        <v>38647414.971039996</v>
      </c>
      <c r="D193" s="11">
        <v>216038.43519999998</v>
      </c>
      <c r="E193" s="11">
        <f t="shared" ref="E193:E199" si="79">C193+D193</f>
        <v>38863453.406239994</v>
      </c>
      <c r="F193" s="11">
        <f t="shared" ref="F193:F199" si="80">B193-E193</f>
        <v>4229542.7517100126</v>
      </c>
      <c r="G193" s="11">
        <f t="shared" ref="G193:G199" si="81">B193-C193</f>
        <v>4445581.1869100109</v>
      </c>
      <c r="H193" s="6">
        <f t="shared" si="56"/>
        <v>90.185080804761526</v>
      </c>
    </row>
    <row r="194" spans="1:8" s="47" customFormat="1" ht="11.25" customHeight="1" x14ac:dyDescent="0.2">
      <c r="A194" s="76" t="s">
        <v>149</v>
      </c>
      <c r="B194" s="11">
        <v>193961.78700000001</v>
      </c>
      <c r="C194" s="11">
        <v>162651.37980000002</v>
      </c>
      <c r="D194" s="11">
        <v>2772.7948900000001</v>
      </c>
      <c r="E194" s="11">
        <f t="shared" si="79"/>
        <v>165424.17469000001</v>
      </c>
      <c r="F194" s="11">
        <f t="shared" si="80"/>
        <v>28537.612309999997</v>
      </c>
      <c r="G194" s="11">
        <f t="shared" si="81"/>
        <v>31310.407199999987</v>
      </c>
      <c r="H194" s="6">
        <f t="shared" si="56"/>
        <v>85.286992478575172</v>
      </c>
    </row>
    <row r="195" spans="1:8" s="47" customFormat="1" ht="11.25" customHeight="1" x14ac:dyDescent="0.2">
      <c r="A195" s="76" t="s">
        <v>150</v>
      </c>
      <c r="B195" s="11">
        <v>670637.27799999993</v>
      </c>
      <c r="C195" s="11">
        <v>632844.78509999986</v>
      </c>
      <c r="D195" s="11">
        <v>5556.2661800000005</v>
      </c>
      <c r="E195" s="11">
        <f t="shared" si="79"/>
        <v>638401.0512799999</v>
      </c>
      <c r="F195" s="11">
        <f t="shared" si="80"/>
        <v>32236.226720000035</v>
      </c>
      <c r="G195" s="11">
        <f t="shared" si="81"/>
        <v>37792.49290000007</v>
      </c>
      <c r="H195" s="6">
        <f t="shared" si="56"/>
        <v>95.193194924067427</v>
      </c>
    </row>
    <row r="196" spans="1:8" s="47" customFormat="1" ht="11.25" customHeight="1" x14ac:dyDescent="0.2">
      <c r="A196" s="76" t="s">
        <v>151</v>
      </c>
      <c r="B196" s="11">
        <v>67484.748999999996</v>
      </c>
      <c r="C196" s="11">
        <v>67450.93707</v>
      </c>
      <c r="D196" s="11">
        <v>33.811930000000004</v>
      </c>
      <c r="E196" s="11">
        <f t="shared" si="79"/>
        <v>67484.748999999996</v>
      </c>
      <c r="F196" s="11">
        <f t="shared" si="80"/>
        <v>0</v>
      </c>
      <c r="G196" s="11">
        <f t="shared" si="81"/>
        <v>33.81192999999621</v>
      </c>
      <c r="H196" s="6">
        <f t="shared" si="56"/>
        <v>100</v>
      </c>
    </row>
    <row r="197" spans="1:8" s="47" customFormat="1" ht="11.25" customHeight="1" x14ac:dyDescent="0.2">
      <c r="A197" s="76" t="s">
        <v>152</v>
      </c>
      <c r="B197" s="11">
        <v>792354.19099999988</v>
      </c>
      <c r="C197" s="11">
        <v>775285.29564000003</v>
      </c>
      <c r="D197" s="11">
        <v>1276.8870900000002</v>
      </c>
      <c r="E197" s="11">
        <f t="shared" si="79"/>
        <v>776562.18273</v>
      </c>
      <c r="F197" s="11">
        <f t="shared" si="80"/>
        <v>15792.008269999875</v>
      </c>
      <c r="G197" s="11">
        <f t="shared" si="81"/>
        <v>17068.895359999849</v>
      </c>
      <c r="H197" s="6">
        <f t="shared" si="56"/>
        <v>98.006950875079056</v>
      </c>
    </row>
    <row r="198" spans="1:8" s="47" customFormat="1" ht="11.25" customHeight="1" x14ac:dyDescent="0.2">
      <c r="A198" s="76" t="s">
        <v>153</v>
      </c>
      <c r="B198" s="11">
        <v>14920374.213000001</v>
      </c>
      <c r="C198" s="11">
        <v>14478629.737200005</v>
      </c>
      <c r="D198" s="11">
        <v>103873.51479999999</v>
      </c>
      <c r="E198" s="11">
        <f t="shared" si="79"/>
        <v>14582503.252000004</v>
      </c>
      <c r="F198" s="11">
        <f t="shared" si="80"/>
        <v>337870.96099999733</v>
      </c>
      <c r="G198" s="11">
        <f t="shared" si="81"/>
        <v>441744.47579999641</v>
      </c>
      <c r="H198" s="6">
        <f t="shared" si="56"/>
        <v>97.735506119507292</v>
      </c>
    </row>
    <row r="199" spans="1:8" s="47" customFormat="1" ht="11.25" customHeight="1" x14ac:dyDescent="0.2">
      <c r="A199" s="76" t="s">
        <v>154</v>
      </c>
      <c r="B199" s="11">
        <v>28594.314999999999</v>
      </c>
      <c r="C199" s="11">
        <v>28087.072469999999</v>
      </c>
      <c r="D199" s="11">
        <v>248.30106000000001</v>
      </c>
      <c r="E199" s="11">
        <f t="shared" si="79"/>
        <v>28335.373530000001</v>
      </c>
      <c r="F199" s="11">
        <f t="shared" si="80"/>
        <v>258.94146999999793</v>
      </c>
      <c r="G199" s="11">
        <f t="shared" si="81"/>
        <v>507.24252999999953</v>
      </c>
      <c r="H199" s="6">
        <f t="shared" si="56"/>
        <v>99.094430239017797</v>
      </c>
    </row>
    <row r="200" spans="1:8" s="47" customFormat="1" ht="11.25" customHeight="1" x14ac:dyDescent="0.2">
      <c r="A200" s="79"/>
      <c r="B200" s="8"/>
      <c r="C200" s="8"/>
      <c r="D200" s="8"/>
      <c r="E200" s="8"/>
      <c r="F200" s="8"/>
      <c r="G200" s="8"/>
      <c r="H200" s="6" t="str">
        <f t="shared" si="56"/>
        <v/>
      </c>
    </row>
    <row r="201" spans="1:8" s="47" customFormat="1" ht="11.25" customHeight="1" x14ac:dyDescent="0.2">
      <c r="A201" s="73" t="s">
        <v>155</v>
      </c>
      <c r="B201" s="19">
        <f>SUM(B202:B208)</f>
        <v>10822579.531999998</v>
      </c>
      <c r="C201" s="19">
        <v>8704586.2311700024</v>
      </c>
      <c r="D201" s="19">
        <f>SUM(D202:D208)</f>
        <v>286605.75896000006</v>
      </c>
      <c r="E201" s="19">
        <f t="shared" ref="E201:G201" si="82">SUM(E202:E208)</f>
        <v>8991191.9901300017</v>
      </c>
      <c r="F201" s="19">
        <f t="shared" si="82"/>
        <v>1831387.5418699947</v>
      </c>
      <c r="G201" s="19">
        <f t="shared" si="82"/>
        <v>2117993.3008299954</v>
      </c>
      <c r="H201" s="6">
        <f t="shared" si="56"/>
        <v>83.078086546234346</v>
      </c>
    </row>
    <row r="202" spans="1:8" s="47" customFormat="1" ht="11.25" customHeight="1" x14ac:dyDescent="0.2">
      <c r="A202" s="76" t="s">
        <v>118</v>
      </c>
      <c r="B202" s="11">
        <v>1687339.1849999968</v>
      </c>
      <c r="C202" s="11">
        <v>1295886.884520001</v>
      </c>
      <c r="D202" s="11">
        <v>18597.648440000048</v>
      </c>
      <c r="E202" s="11">
        <f t="shared" ref="E202:E208" si="83">C202+D202</f>
        <v>1314484.5329600011</v>
      </c>
      <c r="F202" s="11">
        <f t="shared" ref="F202:F208" si="84">B202-E202</f>
        <v>372854.65203999565</v>
      </c>
      <c r="G202" s="11">
        <f t="shared" ref="G202:G208" si="85">B202-C202</f>
        <v>391452.30047999579</v>
      </c>
      <c r="H202" s="6">
        <f t="shared" ref="H202:H265" si="86">IFERROR(E202/B202*100,"")</f>
        <v>77.902803695037974</v>
      </c>
    </row>
    <row r="203" spans="1:8" s="47" customFormat="1" ht="11.25" customHeight="1" x14ac:dyDescent="0.2">
      <c r="A203" s="76" t="s">
        <v>156</v>
      </c>
      <c r="B203" s="11">
        <v>27868.999999999993</v>
      </c>
      <c r="C203" s="11">
        <v>25133.639070000001</v>
      </c>
      <c r="D203" s="11">
        <v>332.51659000000001</v>
      </c>
      <c r="E203" s="11">
        <f t="shared" si="83"/>
        <v>25466.15566</v>
      </c>
      <c r="F203" s="11">
        <f t="shared" si="84"/>
        <v>2402.8443399999924</v>
      </c>
      <c r="G203" s="11">
        <f t="shared" si="85"/>
        <v>2735.3609299999916</v>
      </c>
      <c r="H203" s="6">
        <f t="shared" si="86"/>
        <v>91.37807477842766</v>
      </c>
    </row>
    <row r="204" spans="1:8" s="47" customFormat="1" ht="11.25" customHeight="1" x14ac:dyDescent="0.2">
      <c r="A204" s="76" t="s">
        <v>157</v>
      </c>
      <c r="B204" s="11">
        <v>170174.08700000003</v>
      </c>
      <c r="C204" s="11">
        <v>144401.81748</v>
      </c>
      <c r="D204" s="11">
        <v>1252.8567</v>
      </c>
      <c r="E204" s="11">
        <f t="shared" si="83"/>
        <v>145654.67418</v>
      </c>
      <c r="F204" s="11">
        <f t="shared" si="84"/>
        <v>24519.412820000027</v>
      </c>
      <c r="G204" s="11">
        <f t="shared" si="85"/>
        <v>25772.269520000031</v>
      </c>
      <c r="H204" s="6">
        <f t="shared" si="86"/>
        <v>85.591570813011018</v>
      </c>
    </row>
    <row r="205" spans="1:8" s="47" customFormat="1" ht="11.25" customHeight="1" x14ac:dyDescent="0.2">
      <c r="A205" s="76" t="s">
        <v>221</v>
      </c>
      <c r="B205" s="11">
        <v>59575.781999999992</v>
      </c>
      <c r="C205" s="11">
        <v>57225.132450000005</v>
      </c>
      <c r="D205" s="11">
        <v>150.37393</v>
      </c>
      <c r="E205" s="11">
        <f t="shared" si="83"/>
        <v>57375.506380000006</v>
      </c>
      <c r="F205" s="11">
        <f t="shared" si="84"/>
        <v>2200.2756199999858</v>
      </c>
      <c r="G205" s="11">
        <f t="shared" si="85"/>
        <v>2350.6495499999874</v>
      </c>
      <c r="H205" s="6">
        <f t="shared" si="86"/>
        <v>96.306761663657241</v>
      </c>
    </row>
    <row r="206" spans="1:8" s="47" customFormat="1" ht="11.25" customHeight="1" x14ac:dyDescent="0.2">
      <c r="A206" s="76" t="s">
        <v>158</v>
      </c>
      <c r="B206" s="11">
        <v>78885.127999999968</v>
      </c>
      <c r="C206" s="11">
        <v>69417.248120000004</v>
      </c>
      <c r="D206" s="11">
        <v>1560.32501</v>
      </c>
      <c r="E206" s="11">
        <f t="shared" si="83"/>
        <v>70977.573130000004</v>
      </c>
      <c r="F206" s="11">
        <f t="shared" si="84"/>
        <v>7907.5548699999636</v>
      </c>
      <c r="G206" s="11">
        <f t="shared" si="85"/>
        <v>9467.879879999964</v>
      </c>
      <c r="H206" s="6">
        <f t="shared" si="86"/>
        <v>89.975861014005119</v>
      </c>
    </row>
    <row r="207" spans="1:8" s="47" customFormat="1" ht="11.25" customHeight="1" x14ac:dyDescent="0.2">
      <c r="A207" s="76" t="s">
        <v>159</v>
      </c>
      <c r="B207" s="11">
        <v>8367131.7319999998</v>
      </c>
      <c r="C207" s="11">
        <v>6714724.4535800004</v>
      </c>
      <c r="D207" s="11">
        <v>259911.25064000001</v>
      </c>
      <c r="E207" s="11">
        <f t="shared" si="83"/>
        <v>6974635.7042200007</v>
      </c>
      <c r="F207" s="11">
        <f t="shared" si="84"/>
        <v>1392496.0277799992</v>
      </c>
      <c r="G207" s="11">
        <f t="shared" si="85"/>
        <v>1652407.2784199994</v>
      </c>
      <c r="H207" s="6">
        <f t="shared" si="86"/>
        <v>83.357546260991526</v>
      </c>
    </row>
    <row r="208" spans="1:8" s="47" customFormat="1" ht="11.25" customHeight="1" x14ac:dyDescent="0.2">
      <c r="A208" s="76" t="s">
        <v>293</v>
      </c>
      <c r="B208" s="11">
        <v>431604.61800000007</v>
      </c>
      <c r="C208" s="11">
        <v>397797.05594999995</v>
      </c>
      <c r="D208" s="11">
        <v>4800.7876500000002</v>
      </c>
      <c r="E208" s="11">
        <f t="shared" si="83"/>
        <v>402597.84359999996</v>
      </c>
      <c r="F208" s="11">
        <f t="shared" si="84"/>
        <v>29006.774400000111</v>
      </c>
      <c r="G208" s="11">
        <f t="shared" si="85"/>
        <v>33807.562050000124</v>
      </c>
      <c r="H208" s="6">
        <f t="shared" si="86"/>
        <v>93.279317877919425</v>
      </c>
    </row>
    <row r="209" spans="1:8" s="47" customFormat="1" ht="11.25" customHeight="1" x14ac:dyDescent="0.2">
      <c r="A209" s="79"/>
      <c r="B209" s="8"/>
      <c r="C209" s="8"/>
      <c r="D209" s="8"/>
      <c r="E209" s="8"/>
      <c r="F209" s="8"/>
      <c r="G209" s="8"/>
      <c r="H209" s="6" t="str">
        <f t="shared" si="86"/>
        <v/>
      </c>
    </row>
    <row r="210" spans="1:8" s="47" customFormat="1" ht="11.25" customHeight="1" x14ac:dyDescent="0.2">
      <c r="A210" s="73" t="s">
        <v>330</v>
      </c>
      <c r="B210" s="21">
        <f t="shared" ref="B210" si="87">SUM(B211:B217)</f>
        <v>1658020.0440000005</v>
      </c>
      <c r="C210" s="87">
        <v>1336943.05476</v>
      </c>
      <c r="D210" s="21">
        <f t="shared" ref="D210:G210" si="88">SUM(D211:D217)</f>
        <v>10230.214869999998</v>
      </c>
      <c r="E210" s="87">
        <f t="shared" si="88"/>
        <v>1347173.2696300002</v>
      </c>
      <c r="F210" s="87">
        <f t="shared" si="88"/>
        <v>310846.77437000012</v>
      </c>
      <c r="G210" s="87">
        <f t="shared" si="88"/>
        <v>321076.98924000002</v>
      </c>
      <c r="H210" s="6">
        <f t="shared" si="86"/>
        <v>81.251929040611756</v>
      </c>
    </row>
    <row r="211" spans="1:8" s="47" customFormat="1" ht="11.25" customHeight="1" x14ac:dyDescent="0.2">
      <c r="A211" s="76" t="s">
        <v>331</v>
      </c>
      <c r="B211" s="11">
        <v>723123.00000000023</v>
      </c>
      <c r="C211" s="11">
        <v>435428.99567000009</v>
      </c>
      <c r="D211" s="11">
        <v>4056.2387899999981</v>
      </c>
      <c r="E211" s="11">
        <f t="shared" ref="E211:E217" si="89">C211+D211</f>
        <v>439485.23446000007</v>
      </c>
      <c r="F211" s="11">
        <f t="shared" ref="F211:F217" si="90">B211-E211</f>
        <v>283637.76554000017</v>
      </c>
      <c r="G211" s="11">
        <f t="shared" ref="G211:G217" si="91">B211-C211</f>
        <v>287694.00433000014</v>
      </c>
      <c r="H211" s="6">
        <f t="shared" si="86"/>
        <v>60.775999997234209</v>
      </c>
    </row>
    <row r="212" spans="1:8" s="47" customFormat="1" ht="11.25" customHeight="1" x14ac:dyDescent="0.2">
      <c r="A212" s="76" t="s">
        <v>160</v>
      </c>
      <c r="B212" s="11">
        <v>348994.99999999994</v>
      </c>
      <c r="C212" s="11">
        <v>339906.27558999998</v>
      </c>
      <c r="D212" s="11">
        <v>1205.7698</v>
      </c>
      <c r="E212" s="11">
        <f t="shared" si="89"/>
        <v>341112.04538999998</v>
      </c>
      <c r="F212" s="11">
        <f t="shared" si="90"/>
        <v>7882.954609999957</v>
      </c>
      <c r="G212" s="11">
        <f t="shared" si="91"/>
        <v>9088.7244099999662</v>
      </c>
      <c r="H212" s="6">
        <f t="shared" si="86"/>
        <v>97.741241390277807</v>
      </c>
    </row>
    <row r="213" spans="1:8" s="47" customFormat="1" ht="11.25" customHeight="1" x14ac:dyDescent="0.2">
      <c r="A213" s="76" t="s">
        <v>161</v>
      </c>
      <c r="B213" s="11">
        <v>58102.249000000003</v>
      </c>
      <c r="C213" s="11">
        <v>50162.031790000001</v>
      </c>
      <c r="D213" s="11">
        <v>1548.4686299999998</v>
      </c>
      <c r="E213" s="11">
        <f t="shared" si="89"/>
        <v>51710.500420000004</v>
      </c>
      <c r="F213" s="11">
        <f t="shared" si="90"/>
        <v>6391.7485799999995</v>
      </c>
      <c r="G213" s="11">
        <f t="shared" si="91"/>
        <v>7940.2172100000025</v>
      </c>
      <c r="H213" s="6">
        <f t="shared" si="86"/>
        <v>88.999137399999782</v>
      </c>
    </row>
    <row r="214" spans="1:8" s="47" customFormat="1" ht="11.25" customHeight="1" x14ac:dyDescent="0.2">
      <c r="A214" s="76" t="s">
        <v>162</v>
      </c>
      <c r="B214" s="11">
        <v>2824</v>
      </c>
      <c r="C214" s="11">
        <v>0</v>
      </c>
      <c r="D214" s="11">
        <v>0</v>
      </c>
      <c r="E214" s="11">
        <f t="shared" si="89"/>
        <v>0</v>
      </c>
      <c r="F214" s="11">
        <f t="shared" si="90"/>
        <v>2824</v>
      </c>
      <c r="G214" s="11">
        <f t="shared" si="91"/>
        <v>2824</v>
      </c>
      <c r="H214" s="6">
        <f t="shared" si="86"/>
        <v>0</v>
      </c>
    </row>
    <row r="215" spans="1:8" s="47" customFormat="1" ht="11.25" customHeight="1" x14ac:dyDescent="0.2">
      <c r="A215" s="76" t="s">
        <v>163</v>
      </c>
      <c r="B215" s="11">
        <v>104089.482</v>
      </c>
      <c r="C215" s="11">
        <v>96864.461030000006</v>
      </c>
      <c r="D215" s="11">
        <v>2858.0198500000001</v>
      </c>
      <c r="E215" s="11">
        <f t="shared" si="89"/>
        <v>99722.480880000003</v>
      </c>
      <c r="F215" s="11">
        <f t="shared" si="90"/>
        <v>4367.0011200000008</v>
      </c>
      <c r="G215" s="11">
        <f t="shared" si="91"/>
        <v>7225.0209699999978</v>
      </c>
      <c r="H215" s="6">
        <f t="shared" si="86"/>
        <v>95.80457022545275</v>
      </c>
    </row>
    <row r="216" spans="1:8" s="47" customFormat="1" ht="11.25" customHeight="1" x14ac:dyDescent="0.2">
      <c r="A216" s="76" t="s">
        <v>164</v>
      </c>
      <c r="B216" s="11">
        <v>276632.891</v>
      </c>
      <c r="C216" s="11">
        <v>275902.03742000001</v>
      </c>
      <c r="D216" s="11">
        <v>106.0008</v>
      </c>
      <c r="E216" s="11">
        <f t="shared" si="89"/>
        <v>276008.03821999999</v>
      </c>
      <c r="F216" s="11">
        <f t="shared" si="90"/>
        <v>624.85278000001563</v>
      </c>
      <c r="G216" s="11">
        <f t="shared" si="91"/>
        <v>730.85357999999542</v>
      </c>
      <c r="H216" s="6">
        <f t="shared" si="86"/>
        <v>99.774122022243546</v>
      </c>
    </row>
    <row r="217" spans="1:8" s="47" customFormat="1" ht="11.25" customHeight="1" x14ac:dyDescent="0.2">
      <c r="A217" s="76" t="s">
        <v>165</v>
      </c>
      <c r="B217" s="11">
        <v>144253.42199999996</v>
      </c>
      <c r="C217" s="11">
        <v>138679.25326</v>
      </c>
      <c r="D217" s="11">
        <v>455.71699999999998</v>
      </c>
      <c r="E217" s="11">
        <f t="shared" si="89"/>
        <v>139134.97026</v>
      </c>
      <c r="F217" s="11">
        <f t="shared" si="90"/>
        <v>5118.4517399999604</v>
      </c>
      <c r="G217" s="11">
        <f t="shared" si="91"/>
        <v>5574.1687399999646</v>
      </c>
      <c r="H217" s="6">
        <f t="shared" si="86"/>
        <v>96.451764076695554</v>
      </c>
    </row>
    <row r="218" spans="1:8" s="47" customFormat="1" ht="11.25" customHeight="1" x14ac:dyDescent="0.2">
      <c r="A218" s="79"/>
      <c r="B218" s="11"/>
      <c r="C218" s="7"/>
      <c r="D218" s="11"/>
      <c r="E218" s="7"/>
      <c r="F218" s="7"/>
      <c r="G218" s="7"/>
      <c r="H218" s="6" t="str">
        <f t="shared" si="86"/>
        <v/>
      </c>
    </row>
    <row r="219" spans="1:8" s="47" customFormat="1" ht="11.25" customHeight="1" x14ac:dyDescent="0.2">
      <c r="A219" s="73" t="s">
        <v>166</v>
      </c>
      <c r="B219" s="19">
        <f t="shared" ref="B219:G219" si="92">SUM(B220:B232)+SUM(B237:B249)</f>
        <v>47738751.016140014</v>
      </c>
      <c r="C219" s="19">
        <v>41506944.093109995</v>
      </c>
      <c r="D219" s="19">
        <f t="shared" si="92"/>
        <v>1358255.831430001</v>
      </c>
      <c r="E219" s="19">
        <f t="shared" si="92"/>
        <v>42865199.924539998</v>
      </c>
      <c r="F219" s="19">
        <f t="shared" si="92"/>
        <v>4873551.0916000167</v>
      </c>
      <c r="G219" s="19">
        <f t="shared" si="92"/>
        <v>6231806.9230300207</v>
      </c>
      <c r="H219" s="6">
        <f t="shared" si="86"/>
        <v>89.791205283204178</v>
      </c>
    </row>
    <row r="220" spans="1:8" s="47" customFormat="1" ht="11.25" customHeight="1" x14ac:dyDescent="0.2">
      <c r="A220" s="76" t="s">
        <v>167</v>
      </c>
      <c r="B220" s="11">
        <v>157688.38030000002</v>
      </c>
      <c r="C220" s="11">
        <v>87714.577120000002</v>
      </c>
      <c r="D220" s="11">
        <v>76.18553</v>
      </c>
      <c r="E220" s="11">
        <f t="shared" ref="E220:E231" si="93">C220+D220</f>
        <v>87790.762650000004</v>
      </c>
      <c r="F220" s="11">
        <f t="shared" ref="F220:F231" si="94">B220-E220</f>
        <v>69897.617650000015</v>
      </c>
      <c r="G220" s="11">
        <f t="shared" ref="G220:G231" si="95">B220-C220</f>
        <v>69973.803180000017</v>
      </c>
      <c r="H220" s="6">
        <f t="shared" si="86"/>
        <v>55.673577522312847</v>
      </c>
    </row>
    <row r="221" spans="1:8" s="47" customFormat="1" ht="11.25" customHeight="1" x14ac:dyDescent="0.2">
      <c r="A221" s="76" t="s">
        <v>168</v>
      </c>
      <c r="B221" s="11">
        <v>117201.234</v>
      </c>
      <c r="C221" s="11">
        <v>105721.38447</v>
      </c>
      <c r="D221" s="11">
        <v>647.04485</v>
      </c>
      <c r="E221" s="11">
        <f t="shared" si="93"/>
        <v>106368.42932000001</v>
      </c>
      <c r="F221" s="11">
        <f t="shared" si="94"/>
        <v>10832.804679999987</v>
      </c>
      <c r="G221" s="11">
        <f t="shared" si="95"/>
        <v>11479.849529999992</v>
      </c>
      <c r="H221" s="6">
        <f t="shared" si="86"/>
        <v>90.757089912551621</v>
      </c>
    </row>
    <row r="222" spans="1:8" s="47" customFormat="1" ht="11.25" customHeight="1" x14ac:dyDescent="0.2">
      <c r="A222" s="76" t="s">
        <v>169</v>
      </c>
      <c r="B222" s="11">
        <v>110453.82499999998</v>
      </c>
      <c r="C222" s="11">
        <v>101095.71942000001</v>
      </c>
      <c r="D222" s="11">
        <v>2835.9157799999998</v>
      </c>
      <c r="E222" s="11">
        <f t="shared" si="93"/>
        <v>103931.6352</v>
      </c>
      <c r="F222" s="11">
        <f t="shared" si="94"/>
        <v>6522.1897999999783</v>
      </c>
      <c r="G222" s="11">
        <f t="shared" si="95"/>
        <v>9358.105579999974</v>
      </c>
      <c r="H222" s="6">
        <f t="shared" si="86"/>
        <v>94.095098291073228</v>
      </c>
    </row>
    <row r="223" spans="1:8" s="47" customFormat="1" ht="11.25" customHeight="1" x14ac:dyDescent="0.2">
      <c r="A223" s="76" t="s">
        <v>170</v>
      </c>
      <c r="B223" s="11">
        <v>35558174.195840016</v>
      </c>
      <c r="C223" s="11">
        <v>31017141.747719996</v>
      </c>
      <c r="D223" s="11">
        <v>1017460.6548500009</v>
      </c>
      <c r="E223" s="11">
        <f t="shared" si="93"/>
        <v>32034602.402569998</v>
      </c>
      <c r="F223" s="11">
        <f t="shared" si="94"/>
        <v>3523571.793270018</v>
      </c>
      <c r="G223" s="11">
        <f t="shared" si="95"/>
        <v>4541032.4481200203</v>
      </c>
      <c r="H223" s="6">
        <f t="shared" si="86"/>
        <v>90.090684145188078</v>
      </c>
    </row>
    <row r="224" spans="1:8" s="47" customFormat="1" ht="11.25" customHeight="1" x14ac:dyDescent="0.2">
      <c r="A224" s="76" t="s">
        <v>171</v>
      </c>
      <c r="B224" s="11">
        <v>65423.432000000001</v>
      </c>
      <c r="C224" s="11">
        <v>57043.841189999999</v>
      </c>
      <c r="D224" s="11">
        <v>1127.6118700000002</v>
      </c>
      <c r="E224" s="11">
        <f t="shared" si="93"/>
        <v>58171.45306</v>
      </c>
      <c r="F224" s="11">
        <f t="shared" si="94"/>
        <v>7251.9789400000009</v>
      </c>
      <c r="G224" s="11">
        <f t="shared" si="95"/>
        <v>8379.5908100000015</v>
      </c>
      <c r="H224" s="6">
        <f t="shared" si="86"/>
        <v>88.915318688875871</v>
      </c>
    </row>
    <row r="225" spans="1:8" s="47" customFormat="1" ht="11.25" customHeight="1" x14ac:dyDescent="0.2">
      <c r="A225" s="76" t="s">
        <v>172</v>
      </c>
      <c r="B225" s="11">
        <v>243904.90900000001</v>
      </c>
      <c r="C225" s="11">
        <v>181907.98694999999</v>
      </c>
      <c r="D225" s="11">
        <v>232.19394</v>
      </c>
      <c r="E225" s="11">
        <f t="shared" si="93"/>
        <v>182140.18088999999</v>
      </c>
      <c r="F225" s="11">
        <f t="shared" si="94"/>
        <v>61764.728110000025</v>
      </c>
      <c r="G225" s="11">
        <f t="shared" si="95"/>
        <v>61996.922050000023</v>
      </c>
      <c r="H225" s="6">
        <f t="shared" si="86"/>
        <v>74.67671792124527</v>
      </c>
    </row>
    <row r="226" spans="1:8" s="47" customFormat="1" ht="11.25" customHeight="1" x14ac:dyDescent="0.2">
      <c r="A226" s="76" t="s">
        <v>173</v>
      </c>
      <c r="B226" s="11">
        <v>735423.67200000002</v>
      </c>
      <c r="C226" s="11">
        <v>609314.4561699999</v>
      </c>
      <c r="D226" s="11">
        <v>26903.457019999998</v>
      </c>
      <c r="E226" s="11">
        <f t="shared" si="93"/>
        <v>636217.91318999988</v>
      </c>
      <c r="F226" s="11">
        <f t="shared" si="94"/>
        <v>99205.758810000145</v>
      </c>
      <c r="G226" s="11">
        <f t="shared" si="95"/>
        <v>126109.21583000012</v>
      </c>
      <c r="H226" s="6">
        <f t="shared" si="86"/>
        <v>86.510393588472894</v>
      </c>
    </row>
    <row r="227" spans="1:8" s="47" customFormat="1" ht="11.25" customHeight="1" x14ac:dyDescent="0.2">
      <c r="A227" s="76" t="s">
        <v>174</v>
      </c>
      <c r="B227" s="11">
        <v>280248.76999999996</v>
      </c>
      <c r="C227" s="11">
        <v>160514.71525000001</v>
      </c>
      <c r="D227" s="11">
        <v>9481.9568299999992</v>
      </c>
      <c r="E227" s="11">
        <f t="shared" si="93"/>
        <v>169996.67208000002</v>
      </c>
      <c r="F227" s="11">
        <f t="shared" si="94"/>
        <v>110252.09791999994</v>
      </c>
      <c r="G227" s="11">
        <f t="shared" si="95"/>
        <v>119734.05474999995</v>
      </c>
      <c r="H227" s="6">
        <f t="shared" si="86"/>
        <v>60.659203635398661</v>
      </c>
    </row>
    <row r="228" spans="1:8" s="47" customFormat="1" ht="11.25" customHeight="1" x14ac:dyDescent="0.2">
      <c r="A228" s="76" t="s">
        <v>175</v>
      </c>
      <c r="B228" s="11">
        <v>112684.79700000001</v>
      </c>
      <c r="C228" s="11">
        <v>107647.43291</v>
      </c>
      <c r="D228" s="11">
        <v>1949.2073500000001</v>
      </c>
      <c r="E228" s="11">
        <f t="shared" si="93"/>
        <v>109596.64026</v>
      </c>
      <c r="F228" s="11">
        <f t="shared" si="94"/>
        <v>3088.1567400000058</v>
      </c>
      <c r="G228" s="11">
        <f t="shared" si="95"/>
        <v>5037.3640900000028</v>
      </c>
      <c r="H228" s="6">
        <f t="shared" si="86"/>
        <v>97.259473485141029</v>
      </c>
    </row>
    <row r="229" spans="1:8" s="47" customFormat="1" ht="11.25" customHeight="1" x14ac:dyDescent="0.2">
      <c r="A229" s="76" t="s">
        <v>176</v>
      </c>
      <c r="B229" s="11">
        <v>161449.764</v>
      </c>
      <c r="C229" s="11">
        <v>118576.80085</v>
      </c>
      <c r="D229" s="11">
        <v>2717.7506100000001</v>
      </c>
      <c r="E229" s="11">
        <f t="shared" si="93"/>
        <v>121294.55146</v>
      </c>
      <c r="F229" s="11">
        <f t="shared" si="94"/>
        <v>40155.212539999993</v>
      </c>
      <c r="G229" s="11">
        <f t="shared" si="95"/>
        <v>42872.963149999996</v>
      </c>
      <c r="H229" s="6">
        <f t="shared" si="86"/>
        <v>75.128354761794512</v>
      </c>
    </row>
    <row r="230" spans="1:8" s="47" customFormat="1" ht="11.25" customHeight="1" x14ac:dyDescent="0.2">
      <c r="A230" s="76" t="s">
        <v>177</v>
      </c>
      <c r="B230" s="11">
        <v>145736.00000000003</v>
      </c>
      <c r="C230" s="11">
        <v>131616.74880999999</v>
      </c>
      <c r="D230" s="11">
        <v>702.69398000000001</v>
      </c>
      <c r="E230" s="11">
        <f t="shared" si="93"/>
        <v>132319.44279</v>
      </c>
      <c r="F230" s="11">
        <f t="shared" si="94"/>
        <v>13416.557210000028</v>
      </c>
      <c r="G230" s="11">
        <f t="shared" si="95"/>
        <v>14119.251190000039</v>
      </c>
      <c r="H230" s="6">
        <f t="shared" si="86"/>
        <v>90.793930662293448</v>
      </c>
    </row>
    <row r="231" spans="1:8" s="47" customFormat="1" ht="11.25" customHeight="1" x14ac:dyDescent="0.2">
      <c r="A231" s="76" t="s">
        <v>178</v>
      </c>
      <c r="B231" s="11">
        <v>118144.451</v>
      </c>
      <c r="C231" s="11">
        <v>76690.436129999987</v>
      </c>
      <c r="D231" s="11">
        <v>1048.46731</v>
      </c>
      <c r="E231" s="11">
        <f t="shared" si="93"/>
        <v>77738.903439999995</v>
      </c>
      <c r="F231" s="11">
        <f t="shared" si="94"/>
        <v>40405.547560000006</v>
      </c>
      <c r="G231" s="11">
        <f t="shared" si="95"/>
        <v>41454.014870000014</v>
      </c>
      <c r="H231" s="6">
        <f t="shared" si="86"/>
        <v>65.799876999724688</v>
      </c>
    </row>
    <row r="232" spans="1:8" s="47" customFormat="1" ht="11.25" customHeight="1" x14ac:dyDescent="0.2">
      <c r="A232" s="76" t="s">
        <v>179</v>
      </c>
      <c r="B232" s="18">
        <f t="shared" ref="B232" si="96">SUM(B233:B236)</f>
        <v>1250950.3910000001</v>
      </c>
      <c r="C232" s="18">
        <v>1093890.24392</v>
      </c>
      <c r="D232" s="18">
        <f t="shared" ref="D232:G232" si="97">SUM(D233:D236)</f>
        <v>18706.01568</v>
      </c>
      <c r="E232" s="18">
        <f t="shared" si="97"/>
        <v>1112596.2596</v>
      </c>
      <c r="F232" s="18">
        <f t="shared" si="97"/>
        <v>138354.13140000001</v>
      </c>
      <c r="G232" s="18">
        <f t="shared" si="97"/>
        <v>157060.14707999997</v>
      </c>
      <c r="H232" s="6">
        <f t="shared" si="86"/>
        <v>88.940078487892649</v>
      </c>
    </row>
    <row r="233" spans="1:8" s="47" customFormat="1" ht="11.25" customHeight="1" x14ac:dyDescent="0.2">
      <c r="A233" s="76" t="s">
        <v>219</v>
      </c>
      <c r="B233" s="11">
        <v>611591.07000000007</v>
      </c>
      <c r="C233" s="11">
        <v>548956.17705000006</v>
      </c>
      <c r="D233" s="11">
        <v>13252.711960000001</v>
      </c>
      <c r="E233" s="11">
        <f t="shared" ref="E233:E249" si="98">C233+D233</f>
        <v>562208.88901000004</v>
      </c>
      <c r="F233" s="11">
        <f t="shared" ref="F233:F249" si="99">B233-E233</f>
        <v>49382.180990000023</v>
      </c>
      <c r="G233" s="11">
        <f t="shared" ref="G233:G249" si="100">B233-C233</f>
        <v>62634.892950000009</v>
      </c>
      <c r="H233" s="6">
        <f t="shared" si="86"/>
        <v>91.925620988874144</v>
      </c>
    </row>
    <row r="234" spans="1:8" s="47" customFormat="1" ht="11.25" customHeight="1" x14ac:dyDescent="0.2">
      <c r="A234" s="76" t="s">
        <v>332</v>
      </c>
      <c r="B234" s="11">
        <v>243678.80599999998</v>
      </c>
      <c r="C234" s="11">
        <v>241745.07724000001</v>
      </c>
      <c r="D234" s="11">
        <v>1887.5012300000001</v>
      </c>
      <c r="E234" s="11">
        <f t="shared" si="98"/>
        <v>243632.57847000001</v>
      </c>
      <c r="F234" s="11">
        <f t="shared" si="99"/>
        <v>46.227529999974649</v>
      </c>
      <c r="G234" s="11">
        <f t="shared" si="100"/>
        <v>1933.728759999969</v>
      </c>
      <c r="H234" s="6">
        <f t="shared" si="86"/>
        <v>99.981029318569469</v>
      </c>
    </row>
    <row r="235" spans="1:8" s="47" customFormat="1" ht="11.25" customHeight="1" x14ac:dyDescent="0.2">
      <c r="A235" s="76" t="s">
        <v>180</v>
      </c>
      <c r="B235" s="11">
        <v>195764.18799999997</v>
      </c>
      <c r="C235" s="11">
        <v>178755.40662999998</v>
      </c>
      <c r="D235" s="11">
        <v>1227.92237</v>
      </c>
      <c r="E235" s="11">
        <f t="shared" si="98"/>
        <v>179983.32899999997</v>
      </c>
      <c r="F235" s="11">
        <f t="shared" si="99"/>
        <v>15780.858999999997</v>
      </c>
      <c r="G235" s="11">
        <f t="shared" si="100"/>
        <v>17008.781369999982</v>
      </c>
      <c r="H235" s="6">
        <f t="shared" si="86"/>
        <v>91.938842767299207</v>
      </c>
    </row>
    <row r="236" spans="1:8" s="47" customFormat="1" ht="11.25" customHeight="1" x14ac:dyDescent="0.2">
      <c r="A236" s="76" t="s">
        <v>333</v>
      </c>
      <c r="B236" s="11">
        <v>199916.32700000002</v>
      </c>
      <c r="C236" s="11">
        <v>124433.583</v>
      </c>
      <c r="D236" s="11">
        <v>2337.8801200000003</v>
      </c>
      <c r="E236" s="11">
        <f t="shared" si="98"/>
        <v>126771.46312</v>
      </c>
      <c r="F236" s="11">
        <f t="shared" si="99"/>
        <v>73144.863880000019</v>
      </c>
      <c r="G236" s="11">
        <f t="shared" si="100"/>
        <v>75482.744000000021</v>
      </c>
      <c r="H236" s="6">
        <f t="shared" si="86"/>
        <v>63.412261030586059</v>
      </c>
    </row>
    <row r="237" spans="1:8" s="47" customFormat="1" ht="11.25" customHeight="1" x14ac:dyDescent="0.2">
      <c r="A237" s="76" t="s">
        <v>313</v>
      </c>
      <c r="B237" s="11">
        <v>181788.58000000002</v>
      </c>
      <c r="C237" s="11">
        <v>46934.801229999997</v>
      </c>
      <c r="D237" s="11">
        <v>4504.59339</v>
      </c>
      <c r="E237" s="11">
        <f t="shared" si="98"/>
        <v>51439.394619999999</v>
      </c>
      <c r="F237" s="11">
        <f t="shared" si="99"/>
        <v>130349.18538000001</v>
      </c>
      <c r="G237" s="11">
        <f t="shared" si="100"/>
        <v>134853.77877000003</v>
      </c>
      <c r="H237" s="6">
        <f t="shared" si="86"/>
        <v>28.296273957362995</v>
      </c>
    </row>
    <row r="238" spans="1:8" s="47" customFormat="1" ht="11.25" customHeight="1" x14ac:dyDescent="0.2">
      <c r="A238" s="76" t="s">
        <v>182</v>
      </c>
      <c r="B238" s="11">
        <v>1284111.7709999997</v>
      </c>
      <c r="C238" s="11">
        <v>1255545.4125099999</v>
      </c>
      <c r="D238" s="11">
        <v>22198.544040000001</v>
      </c>
      <c r="E238" s="11">
        <f t="shared" si="98"/>
        <v>1277743.95655</v>
      </c>
      <c r="F238" s="11">
        <f t="shared" si="99"/>
        <v>6367.8144499997143</v>
      </c>
      <c r="G238" s="11">
        <f t="shared" si="100"/>
        <v>28566.35848999978</v>
      </c>
      <c r="H238" s="6">
        <f t="shared" si="86"/>
        <v>99.504107462153328</v>
      </c>
    </row>
    <row r="239" spans="1:8" s="47" customFormat="1" ht="11.25" customHeight="1" x14ac:dyDescent="0.2">
      <c r="A239" s="76" t="s">
        <v>183</v>
      </c>
      <c r="B239" s="11">
        <v>361883.77800000005</v>
      </c>
      <c r="C239" s="11">
        <v>350694.37339999998</v>
      </c>
      <c r="D239" s="11">
        <v>2052.1073700000002</v>
      </c>
      <c r="E239" s="11">
        <f t="shared" si="98"/>
        <v>352746.48076999997</v>
      </c>
      <c r="F239" s="11">
        <f t="shared" si="99"/>
        <v>9137.2972300000838</v>
      </c>
      <c r="G239" s="11">
        <f t="shared" si="100"/>
        <v>11189.404600000067</v>
      </c>
      <c r="H239" s="6">
        <f t="shared" si="86"/>
        <v>97.475074102382095</v>
      </c>
    </row>
    <row r="240" spans="1:8" s="47" customFormat="1" ht="11.25" customHeight="1" x14ac:dyDescent="0.2">
      <c r="A240" s="76" t="s">
        <v>334</v>
      </c>
      <c r="B240" s="11">
        <v>1685629.9999999998</v>
      </c>
      <c r="C240" s="11">
        <v>1452329.0401099999</v>
      </c>
      <c r="D240" s="11">
        <v>24192.505370000003</v>
      </c>
      <c r="E240" s="11">
        <f t="shared" si="98"/>
        <v>1476521.5454799999</v>
      </c>
      <c r="F240" s="11">
        <f t="shared" si="99"/>
        <v>209108.45451999991</v>
      </c>
      <c r="G240" s="11">
        <f t="shared" si="100"/>
        <v>233300.95988999982</v>
      </c>
      <c r="H240" s="6">
        <f t="shared" si="86"/>
        <v>87.594640904587607</v>
      </c>
    </row>
    <row r="241" spans="1:8" s="47" customFormat="1" ht="11.25" customHeight="1" x14ac:dyDescent="0.2">
      <c r="A241" s="76" t="s">
        <v>335</v>
      </c>
      <c r="B241" s="11">
        <v>62600.011999999988</v>
      </c>
      <c r="C241" s="11">
        <v>50106.052939999994</v>
      </c>
      <c r="D241" s="11">
        <v>2113.38375</v>
      </c>
      <c r="E241" s="11">
        <f t="shared" si="98"/>
        <v>52219.436689999995</v>
      </c>
      <c r="F241" s="11">
        <f t="shared" si="99"/>
        <v>10380.575309999993</v>
      </c>
      <c r="G241" s="11">
        <f t="shared" si="100"/>
        <v>12493.959059999994</v>
      </c>
      <c r="H241" s="6">
        <f t="shared" si="86"/>
        <v>83.417614504610654</v>
      </c>
    </row>
    <row r="242" spans="1:8" s="47" customFormat="1" ht="11.25" customHeight="1" x14ac:dyDescent="0.2">
      <c r="A242" s="88" t="s">
        <v>39</v>
      </c>
      <c r="B242" s="11">
        <v>463418.94000000012</v>
      </c>
      <c r="C242" s="11">
        <v>331741.24174999999</v>
      </c>
      <c r="D242" s="11">
        <v>2944.49854</v>
      </c>
      <c r="E242" s="11">
        <f t="shared" si="98"/>
        <v>334685.74028999999</v>
      </c>
      <c r="F242" s="11">
        <f t="shared" si="99"/>
        <v>128733.19971000013</v>
      </c>
      <c r="G242" s="11">
        <f t="shared" si="100"/>
        <v>131677.69825000013</v>
      </c>
      <c r="H242" s="6">
        <f t="shared" si="86"/>
        <v>72.220988699771297</v>
      </c>
    </row>
    <row r="243" spans="1:8" s="47" customFormat="1" ht="11.25" customHeight="1" x14ac:dyDescent="0.2">
      <c r="A243" s="88" t="s">
        <v>184</v>
      </c>
      <c r="B243" s="11">
        <v>2614315.7379999994</v>
      </c>
      <c r="C243" s="11">
        <v>2508600.98471</v>
      </c>
      <c r="D243" s="11">
        <v>93215.191930000001</v>
      </c>
      <c r="E243" s="11">
        <f t="shared" si="98"/>
        <v>2601816.1766400002</v>
      </c>
      <c r="F243" s="11">
        <f t="shared" si="99"/>
        <v>12499.561359999236</v>
      </c>
      <c r="G243" s="11">
        <f t="shared" si="100"/>
        <v>105714.75328999944</v>
      </c>
      <c r="H243" s="6">
        <f t="shared" si="86"/>
        <v>99.521880193034306</v>
      </c>
    </row>
    <row r="244" spans="1:8" s="47" customFormat="1" ht="11.25" customHeight="1" x14ac:dyDescent="0.2">
      <c r="A244" s="88" t="s">
        <v>185</v>
      </c>
      <c r="B244" s="11">
        <v>172254</v>
      </c>
      <c r="C244" s="11">
        <v>157905.21776</v>
      </c>
      <c r="D244" s="11">
        <v>11228.98738</v>
      </c>
      <c r="E244" s="11">
        <f t="shared" si="98"/>
        <v>169134.20514000001</v>
      </c>
      <c r="F244" s="11">
        <f t="shared" si="99"/>
        <v>3119.7948599999945</v>
      </c>
      <c r="G244" s="11">
        <f t="shared" si="100"/>
        <v>14348.78224</v>
      </c>
      <c r="H244" s="6">
        <f t="shared" si="86"/>
        <v>98.188840398481318</v>
      </c>
    </row>
    <row r="245" spans="1:8" s="47" customFormat="1" ht="11.25" customHeight="1" x14ac:dyDescent="0.2">
      <c r="A245" s="88" t="s">
        <v>294</v>
      </c>
      <c r="B245" s="11">
        <v>208430.99999999997</v>
      </c>
      <c r="C245" s="11">
        <v>187597.19659000001</v>
      </c>
      <c r="D245" s="11">
        <v>198.35723999999999</v>
      </c>
      <c r="E245" s="11">
        <f t="shared" si="98"/>
        <v>187795.55383000002</v>
      </c>
      <c r="F245" s="11">
        <f t="shared" si="99"/>
        <v>20635.446169999952</v>
      </c>
      <c r="G245" s="11">
        <f t="shared" si="100"/>
        <v>20833.803409999964</v>
      </c>
      <c r="H245" s="6">
        <f t="shared" si="86"/>
        <v>90.099627133199974</v>
      </c>
    </row>
    <row r="246" spans="1:8" s="47" customFormat="1" ht="11.25" customHeight="1" x14ac:dyDescent="0.2">
      <c r="A246" s="88" t="s">
        <v>186</v>
      </c>
      <c r="B246" s="11">
        <v>756017.799</v>
      </c>
      <c r="C246" s="11">
        <v>562866.73089999997</v>
      </c>
      <c r="D246" s="11">
        <v>70251.622220000005</v>
      </c>
      <c r="E246" s="11">
        <f t="shared" si="98"/>
        <v>633118.35311999999</v>
      </c>
      <c r="F246" s="11">
        <f t="shared" si="99"/>
        <v>122899.44588000001</v>
      </c>
      <c r="G246" s="11">
        <f t="shared" si="100"/>
        <v>193151.06810000003</v>
      </c>
      <c r="H246" s="6">
        <f t="shared" si="86"/>
        <v>83.7438422689834</v>
      </c>
    </row>
    <row r="247" spans="1:8" s="47" customFormat="1" ht="11.25" customHeight="1" x14ac:dyDescent="0.2">
      <c r="A247" s="88" t="s">
        <v>188</v>
      </c>
      <c r="B247" s="11">
        <v>92321.999999999985</v>
      </c>
      <c r="C247" s="11">
        <v>66372.654210000008</v>
      </c>
      <c r="D247" s="11">
        <v>298.17609999999996</v>
      </c>
      <c r="E247" s="11">
        <f t="shared" si="98"/>
        <v>66670.830310000005</v>
      </c>
      <c r="F247" s="11">
        <f t="shared" si="99"/>
        <v>25651.169689999981</v>
      </c>
      <c r="G247" s="11">
        <f t="shared" si="100"/>
        <v>25949.345789999978</v>
      </c>
      <c r="H247" s="6">
        <f t="shared" si="86"/>
        <v>72.215539427222126</v>
      </c>
    </row>
    <row r="248" spans="1:8" s="47" customFormat="1" ht="11.25" customHeight="1" x14ac:dyDescent="0.2">
      <c r="A248" s="88" t="s">
        <v>189</v>
      </c>
      <c r="B248" s="11">
        <v>593276.91899999999</v>
      </c>
      <c r="C248" s="11">
        <v>500849.99872000003</v>
      </c>
      <c r="D248" s="11">
        <v>38739.728459999998</v>
      </c>
      <c r="E248" s="11">
        <f t="shared" si="98"/>
        <v>539589.72718000005</v>
      </c>
      <c r="F248" s="11">
        <f t="shared" si="99"/>
        <v>53687.191819999949</v>
      </c>
      <c r="G248" s="11">
        <f t="shared" si="100"/>
        <v>92426.920279999962</v>
      </c>
      <c r="H248" s="6">
        <f t="shared" si="86"/>
        <v>90.950736477243609</v>
      </c>
    </row>
    <row r="249" spans="1:8" s="47" customFormat="1" ht="11.25" customHeight="1" x14ac:dyDescent="0.2">
      <c r="A249" s="76" t="s">
        <v>295</v>
      </c>
      <c r="B249" s="11">
        <v>205216.658</v>
      </c>
      <c r="C249" s="11">
        <v>186524.29737000001</v>
      </c>
      <c r="D249" s="11">
        <v>2428.9800399999999</v>
      </c>
      <c r="E249" s="11">
        <f t="shared" si="98"/>
        <v>188953.27741000001</v>
      </c>
      <c r="F249" s="11">
        <f t="shared" si="99"/>
        <v>16263.380589999986</v>
      </c>
      <c r="G249" s="11">
        <f t="shared" si="100"/>
        <v>18692.360629999981</v>
      </c>
      <c r="H249" s="6">
        <f t="shared" si="86"/>
        <v>92.07501927548202</v>
      </c>
    </row>
    <row r="250" spans="1:8" s="47" customFormat="1" ht="11.25" customHeight="1" x14ac:dyDescent="0.2">
      <c r="A250" s="79"/>
      <c r="B250" s="11"/>
      <c r="C250" s="7"/>
      <c r="D250" s="11"/>
      <c r="E250" s="7"/>
      <c r="F250" s="7"/>
      <c r="G250" s="7"/>
      <c r="H250" s="6" t="str">
        <f t="shared" si="86"/>
        <v/>
      </c>
    </row>
    <row r="251" spans="1:8" s="47" customFormat="1" ht="11.25" customHeight="1" x14ac:dyDescent="0.2">
      <c r="A251" s="73" t="s">
        <v>190</v>
      </c>
      <c r="B251" s="11">
        <v>3182</v>
      </c>
      <c r="C251" s="11">
        <v>2642.8145299999996</v>
      </c>
      <c r="D251" s="11">
        <v>68.905460000000005</v>
      </c>
      <c r="E251" s="11">
        <f t="shared" ref="E251" si="101">C251+D251</f>
        <v>2711.7199899999996</v>
      </c>
      <c r="F251" s="11">
        <f>B251-E251</f>
        <v>470.2800100000004</v>
      </c>
      <c r="G251" s="11">
        <f>B251-C251</f>
        <v>539.18547000000035</v>
      </c>
      <c r="H251" s="6">
        <f t="shared" si="86"/>
        <v>85.220615650534242</v>
      </c>
    </row>
    <row r="252" spans="1:8" s="47" customFormat="1" ht="11.25" customHeight="1" x14ac:dyDescent="0.2">
      <c r="A252" s="79"/>
      <c r="B252" s="10"/>
      <c r="C252" s="8"/>
      <c r="D252" s="10"/>
      <c r="E252" s="8"/>
      <c r="F252" s="8"/>
      <c r="G252" s="8"/>
      <c r="H252" s="6" t="str">
        <f t="shared" si="86"/>
        <v/>
      </c>
    </row>
    <row r="253" spans="1:8" s="47" customFormat="1" ht="11.25" customHeight="1" x14ac:dyDescent="0.2">
      <c r="A253" s="73" t="s">
        <v>191</v>
      </c>
      <c r="B253" s="18">
        <f t="shared" ref="B253" si="102">SUM(B254:B258)</f>
        <v>36529941.978</v>
      </c>
      <c r="C253" s="18">
        <v>33962503.80917</v>
      </c>
      <c r="D253" s="18">
        <f t="shared" ref="D253:G253" si="103">SUM(D254:D258)</f>
        <v>163261.33045000001</v>
      </c>
      <c r="E253" s="18">
        <f t="shared" si="103"/>
        <v>34125765.139619999</v>
      </c>
      <c r="F253" s="18">
        <f t="shared" si="103"/>
        <v>2404176.8383799973</v>
      </c>
      <c r="G253" s="18">
        <f t="shared" si="103"/>
        <v>2567438.1688299966</v>
      </c>
      <c r="H253" s="6">
        <f t="shared" si="86"/>
        <v>93.418613038509875</v>
      </c>
    </row>
    <row r="254" spans="1:8" s="47" customFormat="1" ht="11.25" customHeight="1" x14ac:dyDescent="0.2">
      <c r="A254" s="88" t="s">
        <v>192</v>
      </c>
      <c r="B254" s="11">
        <v>31809423.339999996</v>
      </c>
      <c r="C254" s="11">
        <v>29816803.30156</v>
      </c>
      <c r="D254" s="11">
        <v>153905.64353999999</v>
      </c>
      <c r="E254" s="11">
        <f t="shared" ref="E254:E258" si="104">C254+D254</f>
        <v>29970708.945099998</v>
      </c>
      <c r="F254" s="11">
        <f>B254-E254</f>
        <v>1838714.3948999979</v>
      </c>
      <c r="G254" s="11">
        <f>B254-C254</f>
        <v>1992620.0384399965</v>
      </c>
      <c r="H254" s="6">
        <f t="shared" si="86"/>
        <v>94.21959217793227</v>
      </c>
    </row>
    <row r="255" spans="1:8" s="47" customFormat="1" ht="11.25" customHeight="1" x14ac:dyDescent="0.2">
      <c r="A255" s="88" t="s">
        <v>193</v>
      </c>
      <c r="B255" s="11">
        <v>126637.69700000001</v>
      </c>
      <c r="C255" s="11">
        <v>117945.59870999999</v>
      </c>
      <c r="D255" s="11">
        <v>313.9984</v>
      </c>
      <c r="E255" s="11">
        <f t="shared" si="104"/>
        <v>118259.59710999999</v>
      </c>
      <c r="F255" s="11">
        <f>B255-E255</f>
        <v>8378.0998900000268</v>
      </c>
      <c r="G255" s="11">
        <f>B255-C255</f>
        <v>8692.0982900000236</v>
      </c>
      <c r="H255" s="6">
        <f t="shared" si="86"/>
        <v>93.384197526902256</v>
      </c>
    </row>
    <row r="256" spans="1:8" s="47" customFormat="1" ht="11.25" customHeight="1" x14ac:dyDescent="0.2">
      <c r="A256" s="88" t="s">
        <v>194</v>
      </c>
      <c r="B256" s="11">
        <v>1249253</v>
      </c>
      <c r="C256" s="11">
        <v>1168390.9244600001</v>
      </c>
      <c r="D256" s="11">
        <v>2715.90038</v>
      </c>
      <c r="E256" s="11">
        <f t="shared" si="104"/>
        <v>1171106.8248400001</v>
      </c>
      <c r="F256" s="11">
        <f>B256-E256</f>
        <v>78146.175159999868</v>
      </c>
      <c r="G256" s="11">
        <f>B256-C256</f>
        <v>80862.075539999874</v>
      </c>
      <c r="H256" s="6">
        <f t="shared" si="86"/>
        <v>93.744567740881962</v>
      </c>
    </row>
    <row r="257" spans="1:9" s="47" customFormat="1" ht="11.25" customHeight="1" x14ac:dyDescent="0.2">
      <c r="A257" s="88" t="s">
        <v>195</v>
      </c>
      <c r="B257" s="11">
        <v>2670343</v>
      </c>
      <c r="C257" s="11">
        <v>2252050.54312</v>
      </c>
      <c r="D257" s="11">
        <v>5733.7442599999995</v>
      </c>
      <c r="E257" s="11">
        <f t="shared" si="104"/>
        <v>2257784.2873800001</v>
      </c>
      <c r="F257" s="11">
        <f>B257-E257</f>
        <v>412558.71261999989</v>
      </c>
      <c r="G257" s="11">
        <f>B257-C257</f>
        <v>418292.45687999995</v>
      </c>
      <c r="H257" s="6">
        <f t="shared" si="86"/>
        <v>84.550347553853584</v>
      </c>
    </row>
    <row r="258" spans="1:9" s="47" customFormat="1" ht="11.25" customHeight="1" x14ac:dyDescent="0.2">
      <c r="A258" s="88" t="s">
        <v>196</v>
      </c>
      <c r="B258" s="11">
        <v>674284.94099999999</v>
      </c>
      <c r="C258" s="11">
        <v>607313.4413200001</v>
      </c>
      <c r="D258" s="11">
        <v>592.04386999999997</v>
      </c>
      <c r="E258" s="11">
        <f t="shared" si="104"/>
        <v>607905.48519000015</v>
      </c>
      <c r="F258" s="11">
        <f>B258-E258</f>
        <v>66379.455809999839</v>
      </c>
      <c r="G258" s="11">
        <f>B258-C258</f>
        <v>66971.499679999892</v>
      </c>
      <c r="H258" s="6">
        <f t="shared" si="86"/>
        <v>90.155577890920185</v>
      </c>
    </row>
    <row r="259" spans="1:9" s="47" customFormat="1" ht="11.25" customHeight="1" x14ac:dyDescent="0.2">
      <c r="A259" s="79"/>
      <c r="B259" s="11"/>
      <c r="C259" s="7"/>
      <c r="D259" s="11"/>
      <c r="E259" s="7"/>
      <c r="F259" s="7"/>
      <c r="G259" s="7"/>
      <c r="H259" s="6" t="str">
        <f t="shared" si="86"/>
        <v/>
      </c>
    </row>
    <row r="260" spans="1:9" s="47" customFormat="1" ht="11.25" customHeight="1" x14ac:dyDescent="0.2">
      <c r="A260" s="73" t="s">
        <v>197</v>
      </c>
      <c r="B260" s="9">
        <f t="shared" ref="B260:G260" si="105">+B261+B262</f>
        <v>1555723.6020000004</v>
      </c>
      <c r="C260" s="18">
        <v>1501479.5064999999</v>
      </c>
      <c r="D260" s="9">
        <f t="shared" si="105"/>
        <v>7052.65679</v>
      </c>
      <c r="E260" s="18">
        <f t="shared" si="105"/>
        <v>1508532.1632900001</v>
      </c>
      <c r="F260" s="18">
        <f t="shared" si="105"/>
        <v>47191.438710000577</v>
      </c>
      <c r="G260" s="18">
        <f t="shared" si="105"/>
        <v>54244.09550000052</v>
      </c>
      <c r="H260" s="6">
        <f t="shared" si="86"/>
        <v>96.966592352951892</v>
      </c>
    </row>
    <row r="261" spans="1:9" s="47" customFormat="1" ht="11.25" customHeight="1" x14ac:dyDescent="0.2">
      <c r="A261" s="88" t="s">
        <v>198</v>
      </c>
      <c r="B261" s="11">
        <v>1499495.8740000005</v>
      </c>
      <c r="C261" s="11">
        <v>1447805.60641</v>
      </c>
      <c r="D261" s="11">
        <v>5899.9569700000002</v>
      </c>
      <c r="E261" s="11">
        <f t="shared" ref="E261:E262" si="106">C261+D261</f>
        <v>1453705.5633799999</v>
      </c>
      <c r="F261" s="11">
        <f>B261-E261</f>
        <v>45790.310620000586</v>
      </c>
      <c r="G261" s="11">
        <f>B261-C261</f>
        <v>51690.267590000527</v>
      </c>
      <c r="H261" s="6">
        <f t="shared" si="86"/>
        <v>96.946286321025212</v>
      </c>
    </row>
    <row r="262" spans="1:9" s="47" customFormat="1" ht="11.25" customHeight="1" x14ac:dyDescent="0.2">
      <c r="A262" s="88" t="s">
        <v>199</v>
      </c>
      <c r="B262" s="11">
        <v>56227.727999999996</v>
      </c>
      <c r="C262" s="11">
        <v>53673.900090000003</v>
      </c>
      <c r="D262" s="11">
        <v>1152.69982</v>
      </c>
      <c r="E262" s="11">
        <f t="shared" si="106"/>
        <v>54826.599910000004</v>
      </c>
      <c r="F262" s="11">
        <f>B262-E262</f>
        <v>1401.1280899999911</v>
      </c>
      <c r="G262" s="11">
        <f>B262-C262</f>
        <v>2553.8279099999927</v>
      </c>
      <c r="H262" s="6">
        <f t="shared" si="86"/>
        <v>97.508118965788569</v>
      </c>
    </row>
    <row r="263" spans="1:9" s="47" customFormat="1" ht="11.4" x14ac:dyDescent="0.2">
      <c r="A263" s="79"/>
      <c r="B263" s="8"/>
      <c r="C263" s="8"/>
      <c r="D263" s="8"/>
      <c r="E263" s="8"/>
      <c r="F263" s="8"/>
      <c r="G263" s="8"/>
      <c r="H263" s="6" t="str">
        <f t="shared" si="86"/>
        <v/>
      </c>
    </row>
    <row r="264" spans="1:9" s="47" customFormat="1" ht="11.25" customHeight="1" x14ac:dyDescent="0.2">
      <c r="A264" s="89" t="s">
        <v>200</v>
      </c>
      <c r="B264" s="11">
        <v>11052521.571000002</v>
      </c>
      <c r="C264" s="11">
        <v>9905217.1209699996</v>
      </c>
      <c r="D264" s="11">
        <v>655329.70349999995</v>
      </c>
      <c r="E264" s="11">
        <f t="shared" ref="E264" si="107">C264+D264</f>
        <v>10560546.82447</v>
      </c>
      <c r="F264" s="11">
        <f>B264-E264</f>
        <v>491974.74653000198</v>
      </c>
      <c r="G264" s="11">
        <f>B264-C264</f>
        <v>1147304.4500300027</v>
      </c>
      <c r="H264" s="6">
        <f t="shared" si="86"/>
        <v>95.548755608667051</v>
      </c>
    </row>
    <row r="265" spans="1:9" s="47" customFormat="1" ht="11.25" customHeight="1" x14ac:dyDescent="0.2">
      <c r="A265" s="79"/>
      <c r="B265" s="8"/>
      <c r="C265" s="8"/>
      <c r="D265" s="8"/>
      <c r="E265" s="8"/>
      <c r="F265" s="8"/>
      <c r="G265" s="8"/>
      <c r="H265" s="6" t="str">
        <f t="shared" si="86"/>
        <v/>
      </c>
    </row>
    <row r="266" spans="1:9" s="47" customFormat="1" ht="11.25" customHeight="1" x14ac:dyDescent="0.2">
      <c r="A266" s="73" t="s">
        <v>201</v>
      </c>
      <c r="B266" s="11">
        <v>23777393</v>
      </c>
      <c r="C266" s="11">
        <v>16762370.198209999</v>
      </c>
      <c r="D266" s="11">
        <v>19194.23979</v>
      </c>
      <c r="E266" s="11">
        <f t="shared" ref="E266" si="108">C266+D266</f>
        <v>16781564.437999997</v>
      </c>
      <c r="F266" s="11">
        <f>B266-E266</f>
        <v>6995828.5620000027</v>
      </c>
      <c r="G266" s="11">
        <f>B266-C266</f>
        <v>7015022.8017900009</v>
      </c>
      <c r="H266" s="6">
        <f t="shared" ref="H266:H285" si="109">IFERROR(E266/B266*100,"")</f>
        <v>70.577814977445158</v>
      </c>
    </row>
    <row r="267" spans="1:9" s="47" customFormat="1" ht="11.25" customHeight="1" x14ac:dyDescent="0.2">
      <c r="A267" s="79"/>
      <c r="B267" s="8"/>
      <c r="C267" s="8"/>
      <c r="D267" s="8"/>
      <c r="E267" s="8"/>
      <c r="F267" s="8"/>
      <c r="G267" s="8"/>
      <c r="H267" s="6" t="str">
        <f t="shared" si="109"/>
        <v/>
      </c>
    </row>
    <row r="268" spans="1:9" s="47" customFormat="1" ht="11.25" customHeight="1" x14ac:dyDescent="0.2">
      <c r="A268" s="73" t="s">
        <v>202</v>
      </c>
      <c r="B268" s="11">
        <v>3694141.3930000002</v>
      </c>
      <c r="C268" s="11">
        <v>3444577.7338999999</v>
      </c>
      <c r="D268" s="11">
        <v>3549.6992500000001</v>
      </c>
      <c r="E268" s="11">
        <f t="shared" ref="E268" si="110">C268+D268</f>
        <v>3448127.4331499999</v>
      </c>
      <c r="F268" s="11">
        <f>B268-E268</f>
        <v>246013.95985000022</v>
      </c>
      <c r="G268" s="11">
        <f>B268-C268</f>
        <v>249563.65910000028</v>
      </c>
      <c r="H268" s="6">
        <f t="shared" si="109"/>
        <v>93.340429245178044</v>
      </c>
    </row>
    <row r="269" spans="1:9" s="47" customFormat="1" ht="11.25" customHeight="1" x14ac:dyDescent="0.2">
      <c r="A269" s="90"/>
      <c r="B269" s="11"/>
      <c r="C269" s="11"/>
      <c r="D269" s="11"/>
      <c r="E269" s="11"/>
      <c r="F269" s="11"/>
      <c r="G269" s="11"/>
      <c r="H269" s="6" t="str">
        <f t="shared" si="109"/>
        <v/>
      </c>
      <c r="I269" s="75"/>
    </row>
    <row r="270" spans="1:9" s="47" customFormat="1" ht="11.25" customHeight="1" x14ac:dyDescent="0.2">
      <c r="A270" s="81" t="s">
        <v>203</v>
      </c>
      <c r="B270" s="18">
        <f t="shared" ref="B270:G270" si="111">+B271+B272</f>
        <v>887112.52900000021</v>
      </c>
      <c r="C270" s="18">
        <v>869324.01605999994</v>
      </c>
      <c r="D270" s="18">
        <f t="shared" si="111"/>
        <v>13590.899449999999</v>
      </c>
      <c r="E270" s="18">
        <f t="shared" si="111"/>
        <v>882914.91550999985</v>
      </c>
      <c r="F270" s="18">
        <f t="shared" si="111"/>
        <v>4197.6134900003271</v>
      </c>
      <c r="G270" s="18">
        <f t="shared" si="111"/>
        <v>17788.512940000339</v>
      </c>
      <c r="H270" s="6">
        <f t="shared" si="109"/>
        <v>99.526822882917443</v>
      </c>
    </row>
    <row r="271" spans="1:9" s="47" customFormat="1" ht="11.25" customHeight="1" x14ac:dyDescent="0.2">
      <c r="A271" s="86" t="s">
        <v>228</v>
      </c>
      <c r="B271" s="11">
        <v>852644.50700000022</v>
      </c>
      <c r="C271" s="11">
        <v>838786.22935999988</v>
      </c>
      <c r="D271" s="11">
        <v>13468.011039999999</v>
      </c>
      <c r="E271" s="11">
        <f t="shared" ref="E271:E272" si="112">C271+D271</f>
        <v>852254.24039999989</v>
      </c>
      <c r="F271" s="11">
        <f>B271-E271</f>
        <v>390.2666000003228</v>
      </c>
      <c r="G271" s="11">
        <f>B271-C271</f>
        <v>13858.277640000335</v>
      </c>
      <c r="H271" s="6">
        <f t="shared" si="109"/>
        <v>99.954228685366957</v>
      </c>
    </row>
    <row r="272" spans="1:9" s="47" customFormat="1" ht="11.25" customHeight="1" x14ac:dyDescent="0.2">
      <c r="A272" s="86" t="s">
        <v>229</v>
      </c>
      <c r="B272" s="11">
        <v>34468.022000000004</v>
      </c>
      <c r="C272" s="11">
        <v>30537.786700000001</v>
      </c>
      <c r="D272" s="11">
        <v>122.88841000000001</v>
      </c>
      <c r="E272" s="11">
        <f t="shared" si="112"/>
        <v>30660.67511</v>
      </c>
      <c r="F272" s="11">
        <f>B272-E272</f>
        <v>3807.3468900000044</v>
      </c>
      <c r="G272" s="11">
        <f>B272-C272</f>
        <v>3930.2353000000039</v>
      </c>
      <c r="H272" s="6">
        <f t="shared" si="109"/>
        <v>88.953973366966039</v>
      </c>
    </row>
    <row r="273" spans="1:8" s="47" customFormat="1" ht="12" customHeight="1" x14ac:dyDescent="0.2">
      <c r="A273" s="91"/>
      <c r="B273" s="11"/>
      <c r="C273" s="11"/>
      <c r="D273" s="11"/>
      <c r="E273" s="11"/>
      <c r="F273" s="11"/>
      <c r="G273" s="11"/>
      <c r="H273" s="6" t="str">
        <f t="shared" si="109"/>
        <v/>
      </c>
    </row>
    <row r="274" spans="1:8" s="47" customFormat="1" ht="11.25" customHeight="1" x14ac:dyDescent="0.2">
      <c r="A274" s="92" t="s">
        <v>204</v>
      </c>
      <c r="B274" s="22">
        <f>B10+B17+B19+B21+B23+B35+B39+B48+B50+B52+B60+B71+B78+B83+B87+B93+B105+B118+B129+B145+B147+B168+B178+B183+B192+B201+B210+B219+B251+B253+B260+B264+B266+B268+B270</f>
        <v>2470676332.181211</v>
      </c>
      <c r="C274" s="22">
        <v>2237046435.176549</v>
      </c>
      <c r="D274" s="22">
        <f>D10+D17+D19+D21+D23+D35+D39+D48+D50+D52+D60+D71+D78+D83+D87+D93+D105+D118+D129+D145+D147+D168+D178+D183+D192+D201+D210+D219+D251+D253+D260+D264+D266+D268+D270</f>
        <v>32207044.006279994</v>
      </c>
      <c r="E274" s="22">
        <f>E10+E17+E19+E21+E23+E35+E39+E48+E50+E52+E60+E71+E78+E83+E87+E93+E105+E118+E129+E145+E147+E168+E178+E183+E192+E201+E210+E219+E251+E253+E260+E264+E266+E268+E270</f>
        <v>2269253479.1828299</v>
      </c>
      <c r="F274" s="22">
        <f>F10+F17+F19+F21+F23+F35+F39+F48+F50+F52+F60+F71+F78+F83+F87+F93+F105+F118+F129+F145+F147+F168+F178+F183+F192+F201+F210+F219+F251+F253+F260+F264+F266+F268+F270</f>
        <v>201422852.99838004</v>
      </c>
      <c r="G274" s="22">
        <f>G10+G17+G19+G21+G23+G35+G39+G48+G50+G52+G60+G71+G78+G83+G87+G93+G105+G118+G129+G145+G147+G168+G178+G183+G192+G201+G210+G219+G251+G253+G260+G264+G266+G268+G270</f>
        <v>233629897.00465998</v>
      </c>
      <c r="H274" s="6">
        <f t="shared" si="109"/>
        <v>91.847460941168407</v>
      </c>
    </row>
    <row r="275" spans="1:8" s="47" customFormat="1" ht="11.25" customHeight="1" x14ac:dyDescent="0.2">
      <c r="A275" s="93"/>
      <c r="B275" s="7"/>
      <c r="C275" s="7"/>
      <c r="D275" s="7"/>
      <c r="E275" s="7"/>
      <c r="F275" s="7"/>
      <c r="G275" s="7"/>
      <c r="H275" s="6" t="str">
        <f t="shared" si="109"/>
        <v/>
      </c>
    </row>
    <row r="276" spans="1:8" s="47" customFormat="1" ht="11.25" customHeight="1" x14ac:dyDescent="0.2">
      <c r="A276" s="72" t="s">
        <v>205</v>
      </c>
      <c r="B276" s="7"/>
      <c r="C276" s="7"/>
      <c r="D276" s="7"/>
      <c r="E276" s="7"/>
      <c r="F276" s="7"/>
      <c r="G276" s="7"/>
      <c r="H276" s="6" t="str">
        <f t="shared" si="109"/>
        <v/>
      </c>
    </row>
    <row r="277" spans="1:8" s="47" customFormat="1" ht="11.25" customHeight="1" x14ac:dyDescent="0.2">
      <c r="A277" s="76" t="s">
        <v>206</v>
      </c>
      <c r="B277" s="11">
        <v>176779012.09699994</v>
      </c>
      <c r="C277" s="11">
        <v>165802691.58318999</v>
      </c>
      <c r="D277" s="11">
        <v>10405522.598280001</v>
      </c>
      <c r="E277" s="11">
        <f t="shared" ref="E277" si="113">C277+D277</f>
        <v>176208214.18147001</v>
      </c>
      <c r="F277" s="11">
        <f>B277-E277</f>
        <v>570797.91552993655</v>
      </c>
      <c r="G277" s="11">
        <f>B277-C277</f>
        <v>10976320.513809949</v>
      </c>
      <c r="H277" s="6">
        <f t="shared" si="109"/>
        <v>99.677112170297264</v>
      </c>
    </row>
    <row r="278" spans="1:8" s="47" customFormat="1" ht="11.4" x14ac:dyDescent="0.2">
      <c r="A278" s="94"/>
      <c r="B278" s="7"/>
      <c r="C278" s="7"/>
      <c r="D278" s="7"/>
      <c r="E278" s="7"/>
      <c r="F278" s="7"/>
      <c r="G278" s="7"/>
      <c r="H278" s="6" t="str">
        <f t="shared" si="109"/>
        <v/>
      </c>
    </row>
    <row r="279" spans="1:8" s="47" customFormat="1" ht="11.25" customHeight="1" x14ac:dyDescent="0.2">
      <c r="A279" s="76" t="s">
        <v>207</v>
      </c>
      <c r="B279" s="7">
        <f t="shared" ref="B279:G279" si="114">SUM(B280:B281)</f>
        <v>916643135.78600013</v>
      </c>
      <c r="C279" s="7">
        <v>915503317.06831002</v>
      </c>
      <c r="D279" s="7">
        <f t="shared" si="114"/>
        <v>224222.72878999999</v>
      </c>
      <c r="E279" s="7">
        <f t="shared" si="114"/>
        <v>915727539.79709995</v>
      </c>
      <c r="F279" s="7">
        <f t="shared" si="114"/>
        <v>915595.98890024563</v>
      </c>
      <c r="G279" s="7">
        <f t="shared" si="114"/>
        <v>1139818.7176901922</v>
      </c>
      <c r="H279" s="6">
        <f t="shared" si="109"/>
        <v>99.900114237138197</v>
      </c>
    </row>
    <row r="280" spans="1:8" s="47" customFormat="1" ht="11.25" customHeight="1" x14ac:dyDescent="0.2">
      <c r="A280" s="76" t="s">
        <v>222</v>
      </c>
      <c r="B280" s="11">
        <v>913166019.27900016</v>
      </c>
      <c r="C280" s="11">
        <v>912058043.50111997</v>
      </c>
      <c r="D280" s="11">
        <v>212169.10284000001</v>
      </c>
      <c r="E280" s="11">
        <f t="shared" ref="E280:E281" si="115">C280+D280</f>
        <v>912270212.60395992</v>
      </c>
      <c r="F280" s="11">
        <f>B280-E280</f>
        <v>895806.67504024506</v>
      </c>
      <c r="G280" s="11">
        <f>B280-C280</f>
        <v>1107975.7778801918</v>
      </c>
      <c r="H280" s="6">
        <f t="shared" si="109"/>
        <v>99.901901006374771</v>
      </c>
    </row>
    <row r="281" spans="1:8" s="47" customFormat="1" ht="11.25" customHeight="1" x14ac:dyDescent="0.2">
      <c r="A281" s="95" t="s">
        <v>208</v>
      </c>
      <c r="B281" s="11">
        <v>3477116.5070000002</v>
      </c>
      <c r="C281" s="11">
        <v>3445273.5671899999</v>
      </c>
      <c r="D281" s="11">
        <v>12053.62595</v>
      </c>
      <c r="E281" s="11">
        <f t="shared" si="115"/>
        <v>3457327.1931399996</v>
      </c>
      <c r="F281" s="11">
        <f>B281-E281</f>
        <v>19789.313860000577</v>
      </c>
      <c r="G281" s="11">
        <f>B281-C281</f>
        <v>31842.93981000036</v>
      </c>
      <c r="H281" s="6">
        <f t="shared" si="109"/>
        <v>99.430869980336823</v>
      </c>
    </row>
    <row r="282" spans="1:8" s="47" customFormat="1" ht="11.25" customHeight="1" x14ac:dyDescent="0.2">
      <c r="A282" s="95"/>
      <c r="B282" s="7"/>
      <c r="C282" s="7"/>
      <c r="D282" s="7"/>
      <c r="E282" s="7"/>
      <c r="F282" s="7"/>
      <c r="G282" s="7"/>
      <c r="H282" s="6" t="str">
        <f t="shared" si="109"/>
        <v/>
      </c>
    </row>
    <row r="283" spans="1:8" s="47" customFormat="1" ht="11.25" customHeight="1" x14ac:dyDescent="0.2">
      <c r="A283" s="72" t="s">
        <v>209</v>
      </c>
      <c r="B283" s="20">
        <f t="shared" ref="B283:G283" si="116">B277+B279</f>
        <v>1093422147.8830001</v>
      </c>
      <c r="C283" s="20">
        <v>1081306008.6515</v>
      </c>
      <c r="D283" s="20">
        <f t="shared" si="116"/>
        <v>10629745.327070002</v>
      </c>
      <c r="E283" s="20">
        <f t="shared" si="116"/>
        <v>1091935753.97857</v>
      </c>
      <c r="F283" s="20">
        <f t="shared" si="116"/>
        <v>1486393.9044301822</v>
      </c>
      <c r="G283" s="20">
        <f t="shared" si="116"/>
        <v>12116139.231500141</v>
      </c>
      <c r="H283" s="6">
        <f t="shared" si="109"/>
        <v>99.864060380768024</v>
      </c>
    </row>
    <row r="284" spans="1:8" s="47" customFormat="1" ht="11.25" customHeight="1" x14ac:dyDescent="0.2">
      <c r="A284" s="76"/>
      <c r="B284" s="7"/>
      <c r="C284" s="7"/>
      <c r="D284" s="7"/>
      <c r="E284" s="7"/>
      <c r="F284" s="7"/>
      <c r="G284" s="7"/>
      <c r="H284" s="6" t="str">
        <f t="shared" si="109"/>
        <v/>
      </c>
    </row>
    <row r="285" spans="1:8" s="100" customFormat="1" ht="16.5" customHeight="1" thickBot="1" x14ac:dyDescent="0.25">
      <c r="A285" s="96" t="s">
        <v>210</v>
      </c>
      <c r="B285" s="97">
        <f t="shared" ref="B285:G285" si="117">+B283+B274</f>
        <v>3564098480.0642109</v>
      </c>
      <c r="C285" s="97">
        <v>3318352443.8280487</v>
      </c>
      <c r="D285" s="97">
        <f t="shared" si="117"/>
        <v>42836789.333349995</v>
      </c>
      <c r="E285" s="98">
        <f t="shared" si="117"/>
        <v>3361189233.1613998</v>
      </c>
      <c r="F285" s="97">
        <f t="shared" si="117"/>
        <v>202909246.90281022</v>
      </c>
      <c r="G285" s="99">
        <f t="shared" si="117"/>
        <v>245746036.23616013</v>
      </c>
      <c r="H285" s="6">
        <f t="shared" si="109"/>
        <v>94.306856333017052</v>
      </c>
    </row>
    <row r="286" spans="1:8" s="47" customFormat="1" ht="12" customHeight="1" thickTop="1" x14ac:dyDescent="0.2">
      <c r="A286" s="76"/>
      <c r="B286" s="7"/>
      <c r="C286" s="8"/>
      <c r="D286" s="7"/>
      <c r="E286" s="8"/>
      <c r="F286" s="8"/>
      <c r="G286" s="8"/>
      <c r="H286" s="6"/>
    </row>
    <row r="287" spans="1:8" ht="23.4" customHeight="1" x14ac:dyDescent="0.2">
      <c r="A287" s="109" t="s">
        <v>319</v>
      </c>
      <c r="B287" s="109"/>
      <c r="C287" s="109"/>
      <c r="D287" s="109"/>
      <c r="E287" s="109"/>
      <c r="F287" s="109"/>
      <c r="G287" s="109"/>
      <c r="H287" s="109"/>
    </row>
    <row r="288" spans="1:8" ht="11.4" x14ac:dyDescent="0.2">
      <c r="A288" s="47" t="s">
        <v>314</v>
      </c>
    </row>
    <row r="289" spans="1:9" ht="22.2" customHeight="1" x14ac:dyDescent="0.2">
      <c r="A289" s="109" t="s">
        <v>336</v>
      </c>
      <c r="B289" s="109"/>
      <c r="C289" s="109"/>
      <c r="D289" s="109"/>
      <c r="E289" s="109"/>
      <c r="F289" s="109"/>
      <c r="G289" s="109"/>
      <c r="H289" s="109"/>
    </row>
    <row r="290" spans="1:9" ht="11.4" x14ac:dyDescent="0.2">
      <c r="A290" s="47" t="s">
        <v>315</v>
      </c>
    </row>
    <row r="291" spans="1:9" ht="11.4" x14ac:dyDescent="0.2">
      <c r="A291" s="47" t="s">
        <v>316</v>
      </c>
    </row>
    <row r="292" spans="1:9" ht="11.4" x14ac:dyDescent="0.2">
      <c r="A292" s="47" t="s">
        <v>317</v>
      </c>
    </row>
    <row r="293" spans="1:9" ht="11.4" x14ac:dyDescent="0.2">
      <c r="A293" s="47" t="s">
        <v>318</v>
      </c>
    </row>
    <row r="294" spans="1:9" x14ac:dyDescent="0.2">
      <c r="E294" s="47"/>
      <c r="F294" s="47"/>
      <c r="G294" s="13"/>
      <c r="I294" s="45"/>
    </row>
    <row r="295" spans="1:9" x14ac:dyDescent="0.2">
      <c r="E295" s="47"/>
      <c r="F295" s="47"/>
      <c r="G295" s="13"/>
      <c r="I295" s="45"/>
    </row>
    <row r="296" spans="1:9" x14ac:dyDescent="0.2">
      <c r="E296" s="47"/>
      <c r="F296" s="47"/>
      <c r="G296" s="13"/>
      <c r="I296" s="45"/>
    </row>
    <row r="297" spans="1:9" x14ac:dyDescent="0.2">
      <c r="E297" s="47"/>
      <c r="F297" s="47"/>
      <c r="G297" s="13"/>
      <c r="I297" s="45"/>
    </row>
    <row r="298" spans="1:9" x14ac:dyDescent="0.2">
      <c r="E298" s="47"/>
      <c r="F298" s="47"/>
      <c r="G298" s="13"/>
      <c r="I298" s="45"/>
    </row>
    <row r="299" spans="1:9" x14ac:dyDescent="0.2">
      <c r="E299" s="47"/>
      <c r="F299" s="47"/>
      <c r="G299" s="13"/>
      <c r="I299" s="45"/>
    </row>
    <row r="300" spans="1:9" x14ac:dyDescent="0.2">
      <c r="E300" s="47"/>
      <c r="F300" s="47"/>
      <c r="G300" s="13"/>
      <c r="I300" s="45"/>
    </row>
    <row r="301" spans="1:9" x14ac:dyDescent="0.2">
      <c r="E301" s="47"/>
      <c r="F301" s="47"/>
      <c r="G301" s="13"/>
      <c r="I301" s="45"/>
    </row>
    <row r="302" spans="1:9" x14ac:dyDescent="0.2">
      <c r="E302" s="47"/>
      <c r="F302" s="47"/>
      <c r="G302" s="13"/>
      <c r="I302" s="45"/>
    </row>
    <row r="303" spans="1:9" x14ac:dyDescent="0.2">
      <c r="E303" s="47"/>
      <c r="F303" s="47"/>
      <c r="G303" s="13"/>
      <c r="I303" s="45"/>
    </row>
    <row r="304" spans="1:9" x14ac:dyDescent="0.2">
      <c r="E304" s="47"/>
      <c r="F304" s="47"/>
      <c r="G304" s="13"/>
      <c r="I304" s="45"/>
    </row>
    <row r="305" spans="5:9" x14ac:dyDescent="0.2">
      <c r="E305" s="47"/>
      <c r="F305" s="47"/>
      <c r="G305" s="13"/>
      <c r="I305" s="45"/>
    </row>
    <row r="306" spans="5:9" x14ac:dyDescent="0.2">
      <c r="E306" s="47"/>
      <c r="F306" s="47"/>
      <c r="G306" s="13"/>
      <c r="I306" s="45"/>
    </row>
    <row r="307" spans="5:9" x14ac:dyDescent="0.2">
      <c r="E307" s="47"/>
      <c r="F307" s="47"/>
      <c r="G307" s="13"/>
      <c r="I307" s="45"/>
    </row>
    <row r="308" spans="5:9" x14ac:dyDescent="0.2">
      <c r="E308" s="47"/>
      <c r="F308" s="47"/>
      <c r="G308" s="13"/>
      <c r="I308" s="45"/>
    </row>
    <row r="309" spans="5:9" x14ac:dyDescent="0.2">
      <c r="E309" s="47"/>
      <c r="F309" s="47"/>
      <c r="G309" s="13"/>
      <c r="I309" s="45"/>
    </row>
    <row r="310" spans="5:9" x14ac:dyDescent="0.2">
      <c r="E310" s="47"/>
      <c r="F310" s="47"/>
      <c r="G310" s="13"/>
      <c r="I310" s="45"/>
    </row>
    <row r="311" spans="5:9" x14ac:dyDescent="0.2">
      <c r="E311" s="47"/>
      <c r="F311" s="47"/>
      <c r="G311" s="13"/>
      <c r="I311" s="45"/>
    </row>
    <row r="312" spans="5:9" x14ac:dyDescent="0.2">
      <c r="E312" s="47"/>
      <c r="F312" s="47"/>
      <c r="G312" s="13"/>
      <c r="I312" s="45"/>
    </row>
    <row r="313" spans="5:9" x14ac:dyDescent="0.2">
      <c r="E313" s="47"/>
      <c r="F313" s="47"/>
      <c r="G313" s="13"/>
      <c r="I313" s="45"/>
    </row>
    <row r="314" spans="5:9" x14ac:dyDescent="0.2">
      <c r="E314" s="47"/>
      <c r="F314" s="47"/>
      <c r="G314" s="13"/>
      <c r="I314" s="45"/>
    </row>
    <row r="315" spans="5:9" x14ac:dyDescent="0.2">
      <c r="E315" s="47"/>
      <c r="F315" s="47"/>
      <c r="G315" s="13"/>
      <c r="I315" s="45"/>
    </row>
    <row r="316" spans="5:9" x14ac:dyDescent="0.2">
      <c r="E316" s="47"/>
      <c r="F316" s="47"/>
      <c r="G316" s="13"/>
      <c r="I316" s="45"/>
    </row>
    <row r="317" spans="5:9" x14ac:dyDescent="0.2">
      <c r="E317" s="47"/>
      <c r="F317" s="47"/>
      <c r="G317" s="13"/>
      <c r="I317" s="45"/>
    </row>
    <row r="318" spans="5:9" x14ac:dyDescent="0.2">
      <c r="E318" s="47"/>
      <c r="F318" s="47"/>
      <c r="G318" s="13"/>
      <c r="I318" s="45"/>
    </row>
    <row r="319" spans="5:9" x14ac:dyDescent="0.2">
      <c r="E319" s="47"/>
      <c r="F319" s="47"/>
      <c r="G319" s="13"/>
      <c r="I319" s="45"/>
    </row>
    <row r="320" spans="5:9" x14ac:dyDescent="0.2">
      <c r="E320" s="47"/>
      <c r="F320" s="47"/>
      <c r="G320" s="13"/>
      <c r="I320" s="45"/>
    </row>
    <row r="321" spans="5:9" x14ac:dyDescent="0.2">
      <c r="E321" s="47"/>
      <c r="F321" s="47"/>
      <c r="G321" s="13"/>
      <c r="I321" s="45"/>
    </row>
    <row r="322" spans="5:9" x14ac:dyDescent="0.2">
      <c r="E322" s="47"/>
      <c r="F322" s="47"/>
      <c r="G322" s="13"/>
      <c r="I322" s="45"/>
    </row>
    <row r="323" spans="5:9" x14ac:dyDescent="0.2">
      <c r="E323" s="47"/>
      <c r="F323" s="47"/>
      <c r="G323" s="13"/>
      <c r="I323" s="45"/>
    </row>
    <row r="324" spans="5:9" x14ac:dyDescent="0.2">
      <c r="E324" s="47"/>
      <c r="F324" s="47"/>
      <c r="G324" s="13"/>
      <c r="I324" s="45"/>
    </row>
    <row r="325" spans="5:9" x14ac:dyDescent="0.2">
      <c r="E325" s="47"/>
      <c r="F325" s="47"/>
      <c r="G325" s="13"/>
      <c r="I325" s="45"/>
    </row>
    <row r="326" spans="5:9" x14ac:dyDescent="0.2">
      <c r="E326" s="47"/>
      <c r="F326" s="47"/>
      <c r="G326" s="13"/>
      <c r="I326" s="45"/>
    </row>
    <row r="327" spans="5:9" x14ac:dyDescent="0.2">
      <c r="E327" s="47"/>
      <c r="F327" s="47"/>
      <c r="G327" s="13"/>
      <c r="I327" s="45"/>
    </row>
    <row r="328" spans="5:9" x14ac:dyDescent="0.2">
      <c r="E328" s="47"/>
      <c r="F328" s="47"/>
      <c r="G328" s="13"/>
      <c r="I328" s="45"/>
    </row>
    <row r="329" spans="5:9" x14ac:dyDescent="0.2">
      <c r="E329" s="47"/>
      <c r="F329" s="47"/>
      <c r="G329" s="13"/>
      <c r="I329" s="45"/>
    </row>
  </sheetData>
  <mergeCells count="8">
    <mergeCell ref="C5:E6"/>
    <mergeCell ref="A287:H287"/>
    <mergeCell ref="A289:H289"/>
    <mergeCell ref="A5:A7"/>
    <mergeCell ref="B6:B7"/>
    <mergeCell ref="F6:F7"/>
    <mergeCell ref="G6:G7"/>
    <mergeCell ref="H6:H7"/>
  </mergeCells>
  <printOptions horizontalCentered="1"/>
  <pageMargins left="0.25" right="0.25" top="0.75" bottom="0.75" header="0.3" footer="0.3"/>
  <pageSetup paperSize="9" scale="88" fitToHeight="0" orientation="portrait" r:id="rId1"/>
  <headerFooter alignWithMargins="0">
    <oddFooter>Page &amp;P of &amp;N</oddFooter>
  </headerFooter>
  <rowBreaks count="4" manualBreakCount="4">
    <brk id="76" max="7" man="1"/>
    <brk id="143" max="7" man="1"/>
    <brk id="209" max="7" man="1"/>
    <brk id="274" max="7" man="1"/>
  </rowBreaks>
  <colBreaks count="1" manualBreakCount="1">
    <brk id="8" max="29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X8"/>
  <sheetViews>
    <sheetView view="pageBreakPreview" zoomScale="70" zoomScaleNormal="70" zoomScaleSheetLayoutView="70" workbookViewId="0">
      <selection activeCell="L4" sqref="L4"/>
    </sheetView>
  </sheetViews>
  <sheetFormatPr defaultRowHeight="13.2" x14ac:dyDescent="0.25"/>
  <cols>
    <col min="1" max="1" width="38.6640625" customWidth="1"/>
    <col min="2" max="9" width="10.6640625" customWidth="1"/>
    <col min="10" max="10" width="11.77734375" customWidth="1"/>
    <col min="11" max="11" width="10.6640625" customWidth="1"/>
    <col min="12" max="12" width="17.88671875" customWidth="1"/>
    <col min="13" max="13" width="11.109375" customWidth="1"/>
    <col min="14" max="14" width="10.33203125" bestFit="1" customWidth="1"/>
    <col min="15" max="15" width="11" customWidth="1"/>
    <col min="16" max="16" width="9.44140625" bestFit="1" customWidth="1"/>
    <col min="17" max="17" width="11.33203125" customWidth="1"/>
    <col min="18" max="23" width="11" customWidth="1"/>
  </cols>
  <sheetData>
    <row r="1" spans="1:24" x14ac:dyDescent="0.25">
      <c r="A1" s="25" t="s">
        <v>325</v>
      </c>
    </row>
    <row r="2" spans="1:24" x14ac:dyDescent="0.25">
      <c r="A2" t="s">
        <v>0</v>
      </c>
    </row>
    <row r="3" spans="1:24" x14ac:dyDescent="0.25">
      <c r="A3" t="s">
        <v>1</v>
      </c>
      <c r="N3" t="s">
        <v>2</v>
      </c>
    </row>
    <row r="4" spans="1:24" x14ac:dyDescent="0.25">
      <c r="B4" s="51" t="s">
        <v>298</v>
      </c>
      <c r="C4" s="51" t="s">
        <v>299</v>
      </c>
      <c r="D4" s="51" t="s">
        <v>300</v>
      </c>
      <c r="E4" s="51" t="s">
        <v>301</v>
      </c>
      <c r="F4" s="51" t="s">
        <v>9</v>
      </c>
      <c r="G4" s="51" t="s">
        <v>10</v>
      </c>
      <c r="H4" s="51" t="s">
        <v>11</v>
      </c>
      <c r="I4" s="51" t="s">
        <v>12</v>
      </c>
      <c r="J4" s="51" t="s">
        <v>13</v>
      </c>
      <c r="K4" s="51" t="s">
        <v>320</v>
      </c>
      <c r="L4" s="51" t="s">
        <v>322</v>
      </c>
      <c r="M4" s="1"/>
      <c r="N4" s="1" t="s">
        <v>3</v>
      </c>
      <c r="O4" s="1" t="s">
        <v>4</v>
      </c>
      <c r="P4" s="1" t="s">
        <v>5</v>
      </c>
      <c r="Q4" s="1" t="s">
        <v>6</v>
      </c>
      <c r="R4" s="1" t="s">
        <v>9</v>
      </c>
      <c r="S4" s="1" t="s">
        <v>302</v>
      </c>
      <c r="T4" s="1" t="s">
        <v>303</v>
      </c>
      <c r="U4" s="1" t="s">
        <v>304</v>
      </c>
      <c r="V4" s="1" t="s">
        <v>307</v>
      </c>
      <c r="W4" s="1" t="s">
        <v>321</v>
      </c>
    </row>
    <row r="5" spans="1:24" x14ac:dyDescent="0.25">
      <c r="A5" t="s">
        <v>7</v>
      </c>
      <c r="B5" s="4">
        <v>265283.09108395001</v>
      </c>
      <c r="C5" s="4">
        <v>288729.88239632995</v>
      </c>
      <c r="D5" s="4">
        <v>333545.40042916994</v>
      </c>
      <c r="E5" s="4">
        <v>360575.46406101016</v>
      </c>
      <c r="F5" s="4">
        <v>394834.44927548</v>
      </c>
      <c r="G5" s="4">
        <v>390281.98526424001</v>
      </c>
      <c r="H5" s="4">
        <v>406274.81324434001</v>
      </c>
      <c r="I5" s="4">
        <v>347917.78020028997</v>
      </c>
      <c r="J5" s="4">
        <v>325840.29977488011</v>
      </c>
      <c r="K5" s="4">
        <v>450815.31433452014</v>
      </c>
      <c r="L5" s="2">
        <f>SUM(B5:K5)</f>
        <v>3564098.4800642105</v>
      </c>
      <c r="M5" s="2"/>
      <c r="N5" s="2">
        <f>B5</f>
        <v>265283.09108395001</v>
      </c>
      <c r="O5" s="2">
        <f>+N5+C5</f>
        <v>554012.97348028002</v>
      </c>
      <c r="P5" s="2">
        <f t="shared" ref="P5:R5" si="0">+O5+D5</f>
        <v>887558.3739094499</v>
      </c>
      <c r="Q5" s="2">
        <f t="shared" si="0"/>
        <v>1248133.8379704601</v>
      </c>
      <c r="R5" s="2">
        <f t="shared" si="0"/>
        <v>1642968.28724594</v>
      </c>
      <c r="S5" s="2">
        <f t="shared" ref="S5:S6" si="1">+R5+G5</f>
        <v>2033250.27251018</v>
      </c>
      <c r="T5" s="2">
        <f t="shared" ref="T5:T6" si="2">+S5+H5</f>
        <v>2439525.0857545203</v>
      </c>
      <c r="U5" s="2">
        <f t="shared" ref="U5:U6" si="3">+T5+I5</f>
        <v>2787442.8659548103</v>
      </c>
      <c r="V5" s="2">
        <f t="shared" ref="V5:V6" si="4">+U5+J5</f>
        <v>3113283.1657296903</v>
      </c>
      <c r="W5" s="2">
        <f t="shared" ref="W5:W6" si="5">+V5+K5</f>
        <v>3564098.4800642105</v>
      </c>
      <c r="X5" s="2" t="b">
        <f>W5=L5</f>
        <v>1</v>
      </c>
    </row>
    <row r="6" spans="1:24" x14ac:dyDescent="0.25">
      <c r="A6" t="s">
        <v>8</v>
      </c>
      <c r="B6" s="4">
        <v>194503.24133078003</v>
      </c>
      <c r="C6" s="4">
        <v>274070.71397683996</v>
      </c>
      <c r="D6" s="4">
        <v>411435.16409438004</v>
      </c>
      <c r="E6" s="4">
        <v>271681.28229021013</v>
      </c>
      <c r="F6" s="4">
        <v>381147.14327147993</v>
      </c>
      <c r="G6" s="4">
        <v>476192.29445689003</v>
      </c>
      <c r="H6" s="4">
        <v>290253.16976591002</v>
      </c>
      <c r="I6" s="4">
        <v>336778.01814870001</v>
      </c>
      <c r="J6" s="4">
        <v>425076.36027499987</v>
      </c>
      <c r="K6" s="4">
        <v>300051.84555120999</v>
      </c>
      <c r="L6" s="2">
        <f>SUM(B6:K6)</f>
        <v>3361189.2331614001</v>
      </c>
      <c r="M6" s="2"/>
      <c r="N6" s="2">
        <f>B6</f>
        <v>194503.24133078003</v>
      </c>
      <c r="O6" s="2">
        <f>+N6+C6</f>
        <v>468573.95530762</v>
      </c>
      <c r="P6" s="2">
        <f t="shared" ref="P6:R6" si="6">+O6+D6</f>
        <v>880009.11940199998</v>
      </c>
      <c r="Q6" s="2">
        <f t="shared" si="6"/>
        <v>1151690.4016922102</v>
      </c>
      <c r="R6" s="2">
        <f t="shared" si="6"/>
        <v>1532837.5449636902</v>
      </c>
      <c r="S6" s="2">
        <f t="shared" si="1"/>
        <v>2009029.8394205803</v>
      </c>
      <c r="T6" s="2">
        <f t="shared" si="2"/>
        <v>2299283.0091864904</v>
      </c>
      <c r="U6" s="2">
        <f t="shared" si="3"/>
        <v>2636061.0273351902</v>
      </c>
      <c r="V6" s="2">
        <f t="shared" si="4"/>
        <v>3061137.3876101901</v>
      </c>
      <c r="W6" s="2">
        <f t="shared" si="5"/>
        <v>3361189.2331614001</v>
      </c>
      <c r="X6" s="2" t="b">
        <f t="shared" ref="X6:X8" si="7">W6=L6</f>
        <v>1</v>
      </c>
    </row>
    <row r="7" spans="1:24" hidden="1" x14ac:dyDescent="0.25">
      <c r="A7" t="s">
        <v>305</v>
      </c>
      <c r="B7" s="4">
        <f t="shared" ref="B7:L7" si="8">+B6/B5*100</f>
        <v>73.319125065995479</v>
      </c>
      <c r="C7" s="4">
        <f t="shared" si="8"/>
        <v>94.922877986225259</v>
      </c>
      <c r="D7" s="4">
        <f t="shared" si="8"/>
        <v>123.3520724809846</v>
      </c>
      <c r="E7" s="4">
        <f t="shared" si="8"/>
        <v>75.346580499509813</v>
      </c>
      <c r="F7" s="4">
        <f t="shared" si="8"/>
        <v>96.533406335461294</v>
      </c>
      <c r="G7" s="4">
        <f t="shared" si="8"/>
        <v>122.01236860432709</v>
      </c>
      <c r="H7" s="4">
        <f t="shared" si="8"/>
        <v>71.442570472944183</v>
      </c>
      <c r="I7" s="4">
        <f t="shared" ref="I7:J7" si="9">+I6/I5*100</f>
        <v>96.798162472416038</v>
      </c>
      <c r="J7" s="4">
        <f t="shared" si="9"/>
        <v>130.45542880014565</v>
      </c>
      <c r="K7" s="4">
        <f t="shared" si="8"/>
        <v>66.5575982027446</v>
      </c>
      <c r="L7" s="4">
        <f t="shared" si="8"/>
        <v>94.30685633301708</v>
      </c>
      <c r="M7" s="3"/>
      <c r="N7" s="3"/>
      <c r="O7" s="3"/>
      <c r="P7" s="3"/>
      <c r="Q7" s="3"/>
      <c r="R7" s="3"/>
      <c r="S7" s="3"/>
      <c r="T7" s="3"/>
      <c r="U7" s="3"/>
      <c r="V7" s="3"/>
      <c r="W7" s="3"/>
      <c r="X7" s="2" t="b">
        <f t="shared" si="7"/>
        <v>0</v>
      </c>
    </row>
    <row r="8" spans="1:24" x14ac:dyDescent="0.25">
      <c r="A8" t="s">
        <v>306</v>
      </c>
      <c r="B8" s="4">
        <f>+B6/B5*100</f>
        <v>73.319125065995479</v>
      </c>
      <c r="C8" s="4">
        <f t="shared" ref="C8:K8" si="10">O8</f>
        <v>84.578155699868063</v>
      </c>
      <c r="D8" s="4">
        <f t="shared" si="10"/>
        <v>99.149435718329428</v>
      </c>
      <c r="E8" s="4">
        <f t="shared" si="10"/>
        <v>92.272989214436123</v>
      </c>
      <c r="F8" s="4">
        <f t="shared" si="10"/>
        <v>93.296843089597388</v>
      </c>
      <c r="G8" s="4">
        <f t="shared" si="10"/>
        <v>98.808782498787124</v>
      </c>
      <c r="H8" s="4">
        <f t="shared" si="10"/>
        <v>94.251254992745672</v>
      </c>
      <c r="I8" s="4">
        <f t="shared" si="10"/>
        <v>94.569150081296257</v>
      </c>
      <c r="J8" s="4">
        <f t="shared" si="10"/>
        <v>98.325055083536597</v>
      </c>
      <c r="K8" s="4">
        <f t="shared" si="10"/>
        <v>94.30685633301708</v>
      </c>
      <c r="L8" s="4">
        <f>+L6/L5*100</f>
        <v>94.30685633301708</v>
      </c>
      <c r="M8" s="3"/>
      <c r="N8" s="4">
        <f>+N6/N5*100</f>
        <v>73.319125065995479</v>
      </c>
      <c r="O8" s="4">
        <f t="shared" ref="O8" si="11">+O6/O5*100</f>
        <v>84.578155699868063</v>
      </c>
      <c r="P8" s="4">
        <f t="shared" ref="P8:R8" si="12">+P6/P5*100</f>
        <v>99.149435718329428</v>
      </c>
      <c r="Q8" s="4">
        <f t="shared" si="12"/>
        <v>92.272989214436123</v>
      </c>
      <c r="R8" s="4">
        <f t="shared" si="12"/>
        <v>93.296843089597388</v>
      </c>
      <c r="S8" s="4">
        <f t="shared" ref="S8:W8" si="13">+S6/S5*100</f>
        <v>98.808782498787124</v>
      </c>
      <c r="T8" s="4">
        <f t="shared" si="13"/>
        <v>94.251254992745672</v>
      </c>
      <c r="U8" s="4">
        <f t="shared" si="13"/>
        <v>94.569150081296257</v>
      </c>
      <c r="V8" s="4">
        <f t="shared" si="13"/>
        <v>98.325055083536597</v>
      </c>
      <c r="W8" s="4">
        <f t="shared" si="13"/>
        <v>94.30685633301708</v>
      </c>
      <c r="X8" s="2" t="b">
        <f t="shared" si="7"/>
        <v>1</v>
      </c>
    </row>
  </sheetData>
  <printOptions horizontalCentered="1"/>
  <pageMargins left="0.35433070866141736" right="0.35433070866141736" top="0.6692913385826772" bottom="0.47244094488188981" header="0.51181102362204722" footer="0.51181102362204722"/>
  <pageSetup paperSize="9" scale="6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Noj Mc Justine R. Patricio</cp:lastModifiedBy>
  <cp:lastPrinted>2022-11-10T01:14:04Z</cp:lastPrinted>
  <dcterms:created xsi:type="dcterms:W3CDTF">2014-06-18T02:22:11Z</dcterms:created>
  <dcterms:modified xsi:type="dcterms:W3CDTF">2022-11-10T01:36:48Z</dcterms:modified>
</cp:coreProperties>
</file>