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codeName="ThisWorkbook"/>
  <mc:AlternateContent xmlns:mc="http://schemas.openxmlformats.org/markup-compatibility/2006">
    <mc:Choice Requires="x15">
      <x15ac:absPath xmlns:x15ac="http://schemas.microsoft.com/office/spreadsheetml/2010/11/ac" url="C:\Users\mdcruz\Documents\CPD\ACTUAL DISBURSEMENT (BANK)\bank reports\2022\WEBSITE\For website\June 2022\"/>
    </mc:Choice>
  </mc:AlternateContent>
  <xr:revisionPtr revIDLastSave="0" documentId="13_ncr:1_{6AB59E4B-EC6F-4F34-858F-CEAEFA56354D}" xr6:coauthVersionLast="36" xr6:coauthVersionMax="36" xr10:uidLastSave="{00000000-0000-0000-0000-000000000000}"/>
  <bookViews>
    <workbookView xWindow="240" yWindow="72" windowWidth="20952" windowHeight="10740" activeTab="1" xr2:uid="{00000000-000D-0000-FFFF-FFFF00000000}"/>
  </bookViews>
  <sheets>
    <sheet name="By Agency" sheetId="17" r:id="rId1"/>
    <sheet name="By Department" sheetId="18" r:id="rId2"/>
    <sheet name="Graph " sheetId="13" r:id="rId3"/>
  </sheets>
  <definedNames>
    <definedName name="_xlnm.Print_Area" localSheetId="0">'By Agency'!$A$1:$H$294</definedName>
    <definedName name="_xlnm.Print_Area" localSheetId="1">'By Department'!$A$1:$N$64</definedName>
    <definedName name="_xlnm.Print_Area" localSheetId="2">'Graph '!$A$12:$L$56</definedName>
    <definedName name="_xlnm.Print_Titles" localSheetId="0">'By Agency'!$1:$8</definedName>
    <definedName name="Z_081E09AD_AB62_433B_A53E_F457872E493D_.wvu.PrintArea" localSheetId="0" hidden="1">'By Agency'!$A$1:$F$288</definedName>
    <definedName name="Z_081E09AD_AB62_433B_A53E_F457872E493D_.wvu.PrintTitles" localSheetId="0" hidden="1">'By Agency'!$1:$8</definedName>
    <definedName name="Z_081E09AD_AB62_433B_A53E_F457872E493D_.wvu.Rows" localSheetId="0" hidden="1">'By Agency'!$132:$132,'By Agency'!$188:$189</definedName>
    <definedName name="Z_0A72D1F9_6F9D_1548_A9BD_D2852F16C0D3_.wvu.PrintArea" localSheetId="0" hidden="1">'By Agency'!$A$1:$F$288</definedName>
    <definedName name="Z_0A72D1F9_6F9D_1548_A9BD_D2852F16C0D3_.wvu.PrintTitles" localSheetId="0" hidden="1">'By Agency'!$1:$8</definedName>
    <definedName name="Z_0A72D1F9_6F9D_1548_A9BD_D2852F16C0D3_.wvu.Rows" localSheetId="0" hidden="1">'By Agency'!$132:$132,'By Agency'!$188:$189</definedName>
    <definedName name="Z_149BABA1_3CBB_4AB5_8307_CDFFE2416884_.wvu.Cols" localSheetId="0" hidden="1">'By Agency'!#REF!</definedName>
    <definedName name="Z_149BABA1_3CBB_4AB5_8307_CDFFE2416884_.wvu.PrintArea" localSheetId="0" hidden="1">'By Agency'!$A$1:$F$288</definedName>
    <definedName name="Z_149BABA1_3CBB_4AB5_8307_CDFFE2416884_.wvu.PrintTitles" localSheetId="0" hidden="1">'By Agency'!$1:$8</definedName>
    <definedName name="Z_149BABA1_3CBB_4AB5_8307_CDFFE2416884_.wvu.Rows" localSheetId="0" hidden="1">'By Agency'!$132:$132,'By Agency'!$188:$189,'By Agency'!$276:$278,'By Agency'!$279:$280,'By Agency'!$281:$284</definedName>
    <definedName name="Z_32FD75DB_C2F2_4294_8471_7CD68BDD134B_.wvu.Rows" localSheetId="0"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0" hidden="1">'By Agency'!$A$1:$H$292</definedName>
    <definedName name="Z_63CE5467_86C0_4816_A6C7_6C3632652BD9_.wvu.PrintTitles" localSheetId="0" hidden="1">'By Agency'!$1:$8</definedName>
    <definedName name="Z_92A72121_270A_4D07_961C_15515D7CE906_.wvu.Cols" localSheetId="0" hidden="1">'By Agency'!#REF!,'By Agency'!#REF!,'By Agency'!#REF!,'By Agency'!#REF!,'By Agency'!#REF!</definedName>
    <definedName name="Z_92A72121_270A_4D07_961C_15515D7CE906_.wvu.PrintArea" localSheetId="0" hidden="1">'By Agency'!#REF!</definedName>
    <definedName name="Z_92A72121_270A_4D07_961C_15515D7CE906_.wvu.PrintTitles" localSheetId="0" hidden="1">'By Agency'!#REF!</definedName>
    <definedName name="Z_92A72121_270A_4D07_961C_15515D7CE906_.wvu.Rows" localSheetId="0"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Cols" localSheetId="0" hidden="1">'By Agency'!#REF!</definedName>
    <definedName name="Z_97AE4AC2_2269_476F_89AE_42BE1A190109_.wvu.PrintArea" localSheetId="0" hidden="1">'By Agency'!$A$1:$H$288</definedName>
    <definedName name="Z_97AE4AC2_2269_476F_89AE_42BE1A190109_.wvu.PrintTitles" localSheetId="0" hidden="1">'By Agency'!$1:$8</definedName>
    <definedName name="Z_97AE4AC2_2269_476F_89AE_42BE1A190109_.wvu.Rows" localSheetId="0" hidden="1">'By Agency'!$132:$132,'By Agency'!$188:$189,'By Agency'!$274:$278,'By Agency'!$279:$280,'By Agency'!$281:$284</definedName>
    <definedName name="Z_A36966C3_2B91_49EA_8368_0F103F951C33_.wvu.Cols" localSheetId="0" hidden="1">'By Agency'!#REF!,'By Agency'!#REF!,'By Agency'!#REF!,'By Agency'!#REF!</definedName>
    <definedName name="Z_A36966C3_2B91_49EA_8368_0F103F951C33_.wvu.PrintArea" localSheetId="0" hidden="1">'By Agency'!#REF!</definedName>
    <definedName name="Z_A36966C3_2B91_49EA_8368_0F103F951C33_.wvu.PrintTitles" localSheetId="0" hidden="1">'By Agency'!#REF!</definedName>
    <definedName name="Z_A36966C3_2B91_49EA_8368_0F103F951C33_.wvu.Rows" localSheetId="0" hidden="1">'By Agency'!#REF!,'By Agency'!#REF!,'By Agency'!#REF!,'By Agency'!#REF!,'By Agency'!#REF!,'By Agency'!#REF!,'By Agency'!#REF!,'By Agency'!#REF!,'By Agency'!#REF!,'By Agency'!#REF!,'By Agency'!#REF!,'By Agency'!#REF!,'By Agency'!#REF!,'By Agency'!#REF!,'By Agency'!#REF!,'By Agency'!#REF!,'By Agency'!#REF!</definedName>
    <definedName name="Z_D5067B77_BADA_4D46_9CA2_CCC5AFBA88BD_.wvu.PrintArea" localSheetId="0" hidden="1">'By Agency'!$A$1:$H$292</definedName>
    <definedName name="Z_D5067B77_BADA_4D46_9CA2_CCC5AFBA88BD_.wvu.PrintTitles" localSheetId="0" hidden="1">'By Agency'!$1:$8</definedName>
    <definedName name="Z_D5067B77_BADA_4D46_9CA2_CCC5AFBA88BD_.wvu.Rows" localSheetId="0" hidden="1">'By Agency'!$188:$188</definedName>
    <definedName name="Z_E72949E6_F470_4685_A8B8_FC40C2B684D5_.wvu.PrintArea" localSheetId="0" hidden="1">'By Agency'!$A$1:$F$288</definedName>
    <definedName name="Z_E72949E6_F470_4685_A8B8_FC40C2B684D5_.wvu.PrintTitles" localSheetId="0" hidden="1">'By Agency'!$1:$8</definedName>
    <definedName name="Z_E72949E6_F470_4685_A8B8_FC40C2B684D5_.wvu.Rows" localSheetId="0" hidden="1">'By Agency'!$132:$132,'By Agency'!$188:$189</definedName>
  </definedNames>
  <calcPr calcId="191029"/>
</workbook>
</file>

<file path=xl/calcChain.xml><?xml version="1.0" encoding="utf-8"?>
<calcChain xmlns="http://schemas.openxmlformats.org/spreadsheetml/2006/main">
  <c r="I53" i="18" l="1"/>
  <c r="L53" i="18"/>
  <c r="M52" i="18"/>
  <c r="H52" i="18"/>
  <c r="M50" i="18"/>
  <c r="G48" i="18"/>
  <c r="H46" i="18"/>
  <c r="I46" i="18"/>
  <c r="M45" i="18"/>
  <c r="E45" i="18"/>
  <c r="M44" i="18"/>
  <c r="J42" i="18"/>
  <c r="I42" i="18"/>
  <c r="M41" i="18"/>
  <c r="J41" i="18"/>
  <c r="E41" i="18"/>
  <c r="J39" i="18"/>
  <c r="E39" i="18"/>
  <c r="H38" i="18"/>
  <c r="I38" i="18"/>
  <c r="L37" i="18"/>
  <c r="M36" i="18"/>
  <c r="H36" i="18"/>
  <c r="E36" i="18"/>
  <c r="J35" i="18"/>
  <c r="E35" i="18"/>
  <c r="J34" i="18"/>
  <c r="I34" i="18"/>
  <c r="E32" i="18"/>
  <c r="H31" i="18"/>
  <c r="H30" i="18"/>
  <c r="M29" i="18"/>
  <c r="E29" i="18"/>
  <c r="E27" i="18"/>
  <c r="E26" i="18"/>
  <c r="L25" i="18"/>
  <c r="M25" i="18"/>
  <c r="I22" i="18"/>
  <c r="H22" i="18"/>
  <c r="E21" i="18"/>
  <c r="M20" i="18"/>
  <c r="I20" i="18"/>
  <c r="E20" i="18"/>
  <c r="M19" i="18"/>
  <c r="E19" i="18"/>
  <c r="M18" i="18"/>
  <c r="J18" i="18"/>
  <c r="H18" i="18"/>
  <c r="M17" i="18"/>
  <c r="L17" i="18"/>
  <c r="M16" i="18"/>
  <c r="E16" i="18"/>
  <c r="H15" i="18"/>
  <c r="M15" i="18"/>
  <c r="M14" i="18"/>
  <c r="H14" i="18"/>
  <c r="M13" i="18"/>
  <c r="E13" i="18"/>
  <c r="M12" i="18"/>
  <c r="K34" i="18" l="1"/>
  <c r="M21" i="18"/>
  <c r="J22" i="18"/>
  <c r="K22" i="18" s="1"/>
  <c r="M23" i="18"/>
  <c r="H24" i="18"/>
  <c r="H26" i="18"/>
  <c r="J40" i="18"/>
  <c r="L43" i="18"/>
  <c r="J44" i="18"/>
  <c r="J46" i="18"/>
  <c r="K46" i="18" s="1"/>
  <c r="J52" i="18"/>
  <c r="J48" i="18" s="1"/>
  <c r="E53" i="18"/>
  <c r="E24" i="18"/>
  <c r="E28" i="18"/>
  <c r="E15" i="18"/>
  <c r="E18" i="18"/>
  <c r="M22" i="18"/>
  <c r="H23" i="18"/>
  <c r="J26" i="18"/>
  <c r="M27" i="18"/>
  <c r="E31" i="18"/>
  <c r="D10" i="18"/>
  <c r="H34" i="18"/>
  <c r="L35" i="18"/>
  <c r="L39" i="18"/>
  <c r="E40" i="18"/>
  <c r="L41" i="18"/>
  <c r="H42" i="18"/>
  <c r="E44" i="18"/>
  <c r="J45" i="18"/>
  <c r="M24" i="18"/>
  <c r="M26" i="18"/>
  <c r="I28" i="18"/>
  <c r="J36" i="18"/>
  <c r="L40" i="18"/>
  <c r="I43" i="18"/>
  <c r="L44" i="18"/>
  <c r="J50" i="18"/>
  <c r="I12" i="18"/>
  <c r="I14" i="18"/>
  <c r="M28" i="18"/>
  <c r="I30" i="18"/>
  <c r="H35" i="18"/>
  <c r="M37" i="18"/>
  <c r="I39" i="18"/>
  <c r="K39" i="18" s="1"/>
  <c r="J53" i="18"/>
  <c r="E12" i="18"/>
  <c r="J14" i="18"/>
  <c r="J30" i="18"/>
  <c r="M31" i="18"/>
  <c r="I35" i="18"/>
  <c r="K35" i="18" s="1"/>
  <c r="I44" i="18"/>
  <c r="K44" i="18" s="1"/>
  <c r="K53" i="18"/>
  <c r="E23" i="18"/>
  <c r="M30" i="18"/>
  <c r="K42" i="18"/>
  <c r="E43" i="18"/>
  <c r="I33" i="18"/>
  <c r="L16" i="18"/>
  <c r="H19" i="18"/>
  <c r="L32" i="18"/>
  <c r="I32" i="18"/>
  <c r="M38" i="18"/>
  <c r="I50" i="18"/>
  <c r="C48" i="18"/>
  <c r="C10" i="18"/>
  <c r="I25" i="18"/>
  <c r="I27" i="18"/>
  <c r="E33" i="18"/>
  <c r="N36" i="18"/>
  <c r="J12" i="18"/>
  <c r="L14" i="18"/>
  <c r="L15" i="18"/>
  <c r="H16" i="18"/>
  <c r="J17" i="18"/>
  <c r="N18" i="18"/>
  <c r="J19" i="18"/>
  <c r="J20" i="18"/>
  <c r="K20" i="18" s="1"/>
  <c r="L22" i="18"/>
  <c r="L23" i="18"/>
  <c r="J25" i="18"/>
  <c r="J27" i="18"/>
  <c r="J28" i="18"/>
  <c r="L30" i="18"/>
  <c r="L31" i="18"/>
  <c r="H32" i="18"/>
  <c r="H33" i="18"/>
  <c r="E34" i="18"/>
  <c r="L34" i="18"/>
  <c r="M35" i="18"/>
  <c r="H40" i="18"/>
  <c r="E50" i="18"/>
  <c r="H13" i="18"/>
  <c r="H21" i="18"/>
  <c r="L24" i="18"/>
  <c r="H27" i="18"/>
  <c r="H29" i="18"/>
  <c r="J33" i="18"/>
  <c r="I17" i="18"/>
  <c r="I19" i="18"/>
  <c r="L13" i="18"/>
  <c r="E14" i="18"/>
  <c r="I16" i="18"/>
  <c r="E17" i="18"/>
  <c r="I18" i="18"/>
  <c r="K18" i="18" s="1"/>
  <c r="L21" i="18"/>
  <c r="E22" i="18"/>
  <c r="I24" i="18"/>
  <c r="E25" i="18"/>
  <c r="I26" i="18"/>
  <c r="L29" i="18"/>
  <c r="E30" i="18"/>
  <c r="M32" i="18"/>
  <c r="M34" i="18"/>
  <c r="N35" i="18"/>
  <c r="M40" i="18"/>
  <c r="I45" i="18"/>
  <c r="K45" i="18" s="1"/>
  <c r="L46" i="18"/>
  <c r="E46" i="18"/>
  <c r="L50" i="18"/>
  <c r="K28" i="18"/>
  <c r="K12" i="18"/>
  <c r="H17" i="18"/>
  <c r="L20" i="18"/>
  <c r="H25" i="18"/>
  <c r="I37" i="18"/>
  <c r="K37" i="18" s="1"/>
  <c r="I29" i="18"/>
  <c r="J37" i="18"/>
  <c r="J38" i="18"/>
  <c r="K38" i="18" s="1"/>
  <c r="L12" i="18"/>
  <c r="F10" i="18"/>
  <c r="N23" i="18"/>
  <c r="L28" i="18"/>
  <c r="N31" i="18"/>
  <c r="J43" i="18"/>
  <c r="H43" i="18"/>
  <c r="M43" i="18"/>
  <c r="G10" i="18"/>
  <c r="I13" i="18"/>
  <c r="I15" i="18"/>
  <c r="K15" i="18" s="1"/>
  <c r="I21" i="18"/>
  <c r="I23" i="18"/>
  <c r="I31" i="18"/>
  <c r="L33" i="18"/>
  <c r="L36" i="18"/>
  <c r="I36" i="18"/>
  <c r="K43" i="18"/>
  <c r="H12" i="18"/>
  <c r="J13" i="18"/>
  <c r="J15" i="18"/>
  <c r="J16" i="18"/>
  <c r="L18" i="18"/>
  <c r="L19" i="18"/>
  <c r="H20" i="18"/>
  <c r="J21" i="18"/>
  <c r="N22" i="18"/>
  <c r="J23" i="18"/>
  <c r="J24" i="18"/>
  <c r="L26" i="18"/>
  <c r="L27" i="18"/>
  <c r="H28" i="18"/>
  <c r="J29" i="18"/>
  <c r="N30" i="18"/>
  <c r="J31" i="18"/>
  <c r="J32" i="18"/>
  <c r="M33" i="18"/>
  <c r="E37" i="18"/>
  <c r="I41" i="18"/>
  <c r="K41" i="18" s="1"/>
  <c r="L42" i="18"/>
  <c r="E42" i="18"/>
  <c r="H44" i="18"/>
  <c r="L45" i="18"/>
  <c r="H37" i="18"/>
  <c r="E38" i="18"/>
  <c r="L38" i="18"/>
  <c r="H39" i="18"/>
  <c r="M39" i="18"/>
  <c r="N46" i="18"/>
  <c r="L52" i="18"/>
  <c r="I52" i="18"/>
  <c r="E52" i="18"/>
  <c r="I40" i="18"/>
  <c r="K40" i="18" s="1"/>
  <c r="H41" i="18"/>
  <c r="H45" i="18"/>
  <c r="D48" i="18"/>
  <c r="M48" i="18" s="1"/>
  <c r="H50" i="18"/>
  <c r="M46" i="18"/>
  <c r="M53" i="18"/>
  <c r="M42" i="18"/>
  <c r="F48" i="18"/>
  <c r="L48" i="18" s="1"/>
  <c r="H53" i="18"/>
  <c r="K52" i="18" l="1"/>
  <c r="N26" i="18"/>
  <c r="K30" i="18"/>
  <c r="K27" i="18"/>
  <c r="K14" i="18"/>
  <c r="N34" i="18"/>
  <c r="K23" i="18"/>
  <c r="K33" i="18"/>
  <c r="N15" i="18"/>
  <c r="K16" i="18"/>
  <c r="C8" i="18"/>
  <c r="N24" i="18"/>
  <c r="N38" i="18"/>
  <c r="K26" i="18"/>
  <c r="K36" i="18"/>
  <c r="N44" i="18"/>
  <c r="N20" i="18"/>
  <c r="N43" i="18"/>
  <c r="N45" i="18"/>
  <c r="H10" i="18"/>
  <c r="N12" i="18"/>
  <c r="K21" i="18"/>
  <c r="N25" i="18"/>
  <c r="N21" i="18"/>
  <c r="N42" i="18"/>
  <c r="N33" i="18"/>
  <c r="N53" i="18"/>
  <c r="N37" i="18"/>
  <c r="K13" i="18"/>
  <c r="N52" i="18"/>
  <c r="N29" i="18"/>
  <c r="N40" i="18"/>
  <c r="N32" i="18"/>
  <c r="N16" i="18"/>
  <c r="K25" i="18"/>
  <c r="N41" i="18"/>
  <c r="G8" i="18"/>
  <c r="M10" i="18"/>
  <c r="K32" i="18"/>
  <c r="D8" i="18"/>
  <c r="N14" i="18"/>
  <c r="N17" i="18"/>
  <c r="K24" i="18"/>
  <c r="E10" i="18"/>
  <c r="N13" i="18"/>
  <c r="I10" i="18"/>
  <c r="N50" i="18"/>
  <c r="H48" i="18"/>
  <c r="K29" i="18"/>
  <c r="K19" i="18"/>
  <c r="N27" i="18"/>
  <c r="J10" i="18"/>
  <c r="J8" i="18" s="1"/>
  <c r="N39" i="18"/>
  <c r="N28" i="18"/>
  <c r="K31" i="18"/>
  <c r="K17" i="18"/>
  <c r="K50" i="18"/>
  <c r="K48" i="18" s="1"/>
  <c r="I48" i="18"/>
  <c r="N19" i="18"/>
  <c r="L10" i="18"/>
  <c r="F8" i="18"/>
  <c r="E48" i="18"/>
  <c r="K10" i="18" l="1"/>
  <c r="K8" i="18" s="1"/>
  <c r="I8" i="18"/>
  <c r="L8" i="18"/>
  <c r="E8" i="18"/>
  <c r="N48" i="18"/>
  <c r="M8" i="18"/>
  <c r="N10" i="18"/>
  <c r="H8" i="18"/>
  <c r="N8" i="18" l="1"/>
  <c r="C136" i="17" l="1"/>
  <c r="F280" i="17"/>
  <c r="F284" i="17" s="1"/>
  <c r="H282" i="17"/>
  <c r="C280" i="17"/>
  <c r="C284" i="17" s="1"/>
  <c r="G280" i="17"/>
  <c r="G284" i="17" s="1"/>
  <c r="H281" i="17"/>
  <c r="D280" i="17"/>
  <c r="D284" i="17" s="1"/>
  <c r="E280" i="17"/>
  <c r="E284" i="17" s="1"/>
  <c r="B280" i="17"/>
  <c r="B284" i="17" s="1"/>
  <c r="H278" i="17"/>
  <c r="F271" i="17"/>
  <c r="C271" i="17"/>
  <c r="B271" i="17"/>
  <c r="G271" i="17"/>
  <c r="H272" i="17"/>
  <c r="D271" i="17"/>
  <c r="E271" i="17"/>
  <c r="H271" i="17" s="1"/>
  <c r="H269" i="17"/>
  <c r="H267" i="17"/>
  <c r="H265" i="17"/>
  <c r="F261" i="17"/>
  <c r="H263" i="17"/>
  <c r="G261" i="17"/>
  <c r="E261" i="17"/>
  <c r="D261" i="17"/>
  <c r="C261" i="17"/>
  <c r="B261" i="17"/>
  <c r="H259" i="17"/>
  <c r="H258" i="17"/>
  <c r="H257" i="17"/>
  <c r="G254" i="17"/>
  <c r="D254" i="17"/>
  <c r="H256" i="17"/>
  <c r="E254" i="17"/>
  <c r="C254" i="17"/>
  <c r="B254" i="17"/>
  <c r="F254" i="17"/>
  <c r="H252" i="17"/>
  <c r="H250" i="17"/>
  <c r="H249" i="17"/>
  <c r="H248" i="17"/>
  <c r="H247" i="17"/>
  <c r="H246" i="17"/>
  <c r="H245" i="17"/>
  <c r="H244" i="17"/>
  <c r="H243" i="17"/>
  <c r="H242" i="17"/>
  <c r="H241" i="17"/>
  <c r="H240" i="17"/>
  <c r="H239" i="17"/>
  <c r="H238" i="17"/>
  <c r="H237" i="17"/>
  <c r="H236" i="17"/>
  <c r="G233" i="17"/>
  <c r="E233" i="17"/>
  <c r="F233" i="17"/>
  <c r="F220" i="17" s="1"/>
  <c r="C233" i="17"/>
  <c r="C220" i="17" s="1"/>
  <c r="B233" i="17"/>
  <c r="D233" i="17"/>
  <c r="D220" i="17" s="1"/>
  <c r="H232" i="17"/>
  <c r="H231" i="17"/>
  <c r="H230" i="17"/>
  <c r="H229" i="17"/>
  <c r="H228" i="17"/>
  <c r="H227" i="17"/>
  <c r="H226" i="17"/>
  <c r="H225" i="17"/>
  <c r="H224" i="17"/>
  <c r="H223" i="17"/>
  <c r="H222" i="17"/>
  <c r="E220" i="17"/>
  <c r="H218" i="17"/>
  <c r="H217" i="17"/>
  <c r="H216" i="17"/>
  <c r="H215" i="17"/>
  <c r="H214" i="17"/>
  <c r="G211" i="17"/>
  <c r="H213" i="17"/>
  <c r="D211" i="17"/>
  <c r="E211" i="17"/>
  <c r="C211" i="17"/>
  <c r="B211" i="17"/>
  <c r="F211" i="17"/>
  <c r="H209" i="17"/>
  <c r="H208" i="17"/>
  <c r="H207" i="17"/>
  <c r="H206" i="17"/>
  <c r="H205" i="17"/>
  <c r="G202" i="17"/>
  <c r="D202" i="17"/>
  <c r="H204" i="17"/>
  <c r="E202" i="17"/>
  <c r="C202" i="17"/>
  <c r="B202" i="17"/>
  <c r="F202" i="17"/>
  <c r="H200" i="17"/>
  <c r="H199" i="17"/>
  <c r="H198" i="17"/>
  <c r="H197" i="17"/>
  <c r="H196" i="17"/>
  <c r="G193" i="17"/>
  <c r="D193" i="17"/>
  <c r="H195" i="17"/>
  <c r="E193" i="17"/>
  <c r="C193" i="17"/>
  <c r="B193" i="17"/>
  <c r="F193" i="17"/>
  <c r="H191" i="17"/>
  <c r="H190" i="17"/>
  <c r="H189" i="17"/>
  <c r="H188" i="17"/>
  <c r="H187" i="17"/>
  <c r="G184" i="17"/>
  <c r="D184" i="17"/>
  <c r="H186" i="17"/>
  <c r="E184" i="17"/>
  <c r="C184" i="17"/>
  <c r="B184" i="17"/>
  <c r="F184" i="17"/>
  <c r="H182" i="17"/>
  <c r="F179" i="17"/>
  <c r="C179" i="17"/>
  <c r="B179" i="17"/>
  <c r="G179" i="17"/>
  <c r="H180" i="17"/>
  <c r="D179" i="17"/>
  <c r="E179" i="17"/>
  <c r="H177" i="17"/>
  <c r="H176" i="17"/>
  <c r="H175" i="17"/>
  <c r="F169" i="17"/>
  <c r="H174" i="17"/>
  <c r="H173" i="17"/>
  <c r="H172" i="17"/>
  <c r="H171" i="17"/>
  <c r="D169" i="17"/>
  <c r="G169" i="17"/>
  <c r="H170" i="17"/>
  <c r="B169" i="17"/>
  <c r="C169" i="17"/>
  <c r="H167" i="17"/>
  <c r="H166" i="17"/>
  <c r="H165" i="17"/>
  <c r="H164" i="17"/>
  <c r="H163" i="17"/>
  <c r="H162" i="17"/>
  <c r="H161" i="17"/>
  <c r="H160" i="17"/>
  <c r="H159" i="17"/>
  <c r="H158" i="17"/>
  <c r="H157" i="17"/>
  <c r="H156" i="17"/>
  <c r="H155" i="17"/>
  <c r="H154" i="17"/>
  <c r="H153" i="17"/>
  <c r="H152" i="17"/>
  <c r="H151" i="17"/>
  <c r="E148" i="17"/>
  <c r="C148" i="17"/>
  <c r="B148" i="17"/>
  <c r="F148" i="17"/>
  <c r="H149" i="17"/>
  <c r="D148" i="17"/>
  <c r="G148" i="17"/>
  <c r="H146" i="17"/>
  <c r="G143" i="17"/>
  <c r="G139" i="17" s="1"/>
  <c r="H144" i="17"/>
  <c r="H143" i="17" s="1"/>
  <c r="D143" i="17"/>
  <c r="F143" i="17"/>
  <c r="E143" i="17"/>
  <c r="E139" i="17" s="1"/>
  <c r="C143" i="17"/>
  <c r="C139" i="17" s="1"/>
  <c r="B143" i="17"/>
  <c r="B139" i="17" s="1"/>
  <c r="H142" i="17"/>
  <c r="H141" i="17"/>
  <c r="F139" i="17"/>
  <c r="H138" i="17"/>
  <c r="B136" i="17"/>
  <c r="D136" i="17"/>
  <c r="D131" i="17" s="1"/>
  <c r="H135" i="17"/>
  <c r="H134" i="17"/>
  <c r="H133" i="17"/>
  <c r="H128" i="17"/>
  <c r="H127" i="17"/>
  <c r="H126" i="17"/>
  <c r="H125" i="17"/>
  <c r="D119" i="17"/>
  <c r="H124" i="17"/>
  <c r="H123" i="17"/>
  <c r="H122" i="17"/>
  <c r="G119" i="17"/>
  <c r="E119" i="17"/>
  <c r="F119" i="17"/>
  <c r="C119" i="17"/>
  <c r="B119" i="17"/>
  <c r="H116" i="17"/>
  <c r="H115" i="17"/>
  <c r="H114" i="17"/>
  <c r="H113" i="17"/>
  <c r="H112" i="17"/>
  <c r="G106" i="17"/>
  <c r="H111" i="17"/>
  <c r="H110" i="17"/>
  <c r="H109" i="17"/>
  <c r="H108" i="17"/>
  <c r="F106" i="17"/>
  <c r="C106" i="17"/>
  <c r="H107" i="17"/>
  <c r="D106" i="17"/>
  <c r="H104" i="17"/>
  <c r="H103" i="17"/>
  <c r="H102" i="17"/>
  <c r="H101" i="17"/>
  <c r="H100" i="17"/>
  <c r="H99" i="17"/>
  <c r="H98" i="17"/>
  <c r="H97" i="17"/>
  <c r="E94" i="17"/>
  <c r="B94" i="17"/>
  <c r="F94" i="17"/>
  <c r="H95" i="17"/>
  <c r="D94" i="17"/>
  <c r="C94" i="17"/>
  <c r="G94" i="17"/>
  <c r="H92" i="17"/>
  <c r="H91" i="17"/>
  <c r="H90" i="17"/>
  <c r="F88" i="17"/>
  <c r="C88" i="17"/>
  <c r="H89" i="17"/>
  <c r="G88" i="17"/>
  <c r="D88" i="17"/>
  <c r="E84" i="17"/>
  <c r="B84" i="17"/>
  <c r="F84" i="17"/>
  <c r="D84" i="17"/>
  <c r="C84" i="17"/>
  <c r="H85" i="17"/>
  <c r="G84" i="17"/>
  <c r="H82" i="17"/>
  <c r="G79" i="17"/>
  <c r="H81" i="17"/>
  <c r="D79" i="17"/>
  <c r="H80" i="17"/>
  <c r="B79" i="17"/>
  <c r="F79" i="17"/>
  <c r="C79" i="17"/>
  <c r="H77" i="17"/>
  <c r="D72" i="17"/>
  <c r="H76" i="17"/>
  <c r="H75" i="17"/>
  <c r="G72" i="17"/>
  <c r="E72" i="17"/>
  <c r="F72" i="17"/>
  <c r="C72" i="17"/>
  <c r="B72" i="17"/>
  <c r="H70" i="17"/>
  <c r="H69" i="17"/>
  <c r="H68" i="17"/>
  <c r="H67" i="17"/>
  <c r="H66" i="17"/>
  <c r="G60" i="17"/>
  <c r="H65" i="17"/>
  <c r="H64" i="17"/>
  <c r="H63" i="17"/>
  <c r="H62" i="17"/>
  <c r="F60" i="17"/>
  <c r="C60" i="17"/>
  <c r="H61" i="17"/>
  <c r="D60" i="17"/>
  <c r="H58" i="17"/>
  <c r="F52" i="17"/>
  <c r="H57" i="17"/>
  <c r="H56" i="17"/>
  <c r="H55" i="17"/>
  <c r="H54" i="17"/>
  <c r="D52" i="17"/>
  <c r="G52" i="17"/>
  <c r="H53" i="17"/>
  <c r="B52" i="17"/>
  <c r="C52" i="17"/>
  <c r="H50" i="17"/>
  <c r="H48" i="17"/>
  <c r="H46" i="17"/>
  <c r="H45" i="17"/>
  <c r="B39" i="17"/>
  <c r="H43" i="17"/>
  <c r="H42" i="17"/>
  <c r="F39" i="17"/>
  <c r="C39" i="17"/>
  <c r="H41" i="17"/>
  <c r="G39" i="17"/>
  <c r="H40" i="17"/>
  <c r="D39" i="17"/>
  <c r="E39" i="17"/>
  <c r="F35" i="17"/>
  <c r="H37" i="17"/>
  <c r="G35" i="17"/>
  <c r="E35" i="17"/>
  <c r="D35" i="17"/>
  <c r="C35" i="17"/>
  <c r="B35" i="17"/>
  <c r="H33" i="17"/>
  <c r="H32" i="17"/>
  <c r="H31" i="17"/>
  <c r="H30" i="17"/>
  <c r="H29" i="17"/>
  <c r="F23" i="17"/>
  <c r="H28" i="17"/>
  <c r="H27" i="17"/>
  <c r="H26" i="17"/>
  <c r="G23" i="17"/>
  <c r="H25" i="17"/>
  <c r="D23" i="17"/>
  <c r="E23" i="17"/>
  <c r="H24" i="17"/>
  <c r="C23" i="17"/>
  <c r="H21" i="17"/>
  <c r="H19" i="17"/>
  <c r="H17" i="17"/>
  <c r="G10" i="17"/>
  <c r="H15" i="17"/>
  <c r="H14" i="17"/>
  <c r="H13" i="17"/>
  <c r="E10" i="17"/>
  <c r="H12" i="17"/>
  <c r="F10" i="17"/>
  <c r="C10" i="17"/>
  <c r="H11" i="17"/>
  <c r="D10" i="17"/>
  <c r="H72" i="17" l="1"/>
  <c r="H179" i="17"/>
  <c r="H148" i="17"/>
  <c r="H94" i="17"/>
  <c r="H184" i="17"/>
  <c r="H39" i="17"/>
  <c r="H193" i="17"/>
  <c r="H211" i="17"/>
  <c r="H35" i="17"/>
  <c r="H261" i="17"/>
  <c r="H119" i="17"/>
  <c r="H202" i="17"/>
  <c r="D139" i="17"/>
  <c r="D130" i="17" s="1"/>
  <c r="D275" i="17" s="1"/>
  <c r="D286" i="17" s="1"/>
  <c r="H84" i="17"/>
  <c r="B131" i="17"/>
  <c r="B130" i="17" s="1"/>
  <c r="H139" i="17"/>
  <c r="G220" i="17"/>
  <c r="H233" i="17"/>
  <c r="B220" i="17"/>
  <c r="H220" i="17" s="1"/>
  <c r="H254" i="17"/>
  <c r="H284" i="17"/>
  <c r="H36" i="17"/>
  <c r="E60" i="17"/>
  <c r="H74" i="17"/>
  <c r="E88" i="17"/>
  <c r="E106" i="17"/>
  <c r="H121" i="17"/>
  <c r="H235" i="17"/>
  <c r="H262" i="17"/>
  <c r="H44" i="17"/>
  <c r="E52" i="17"/>
  <c r="H52" i="17" s="1"/>
  <c r="E79" i="17"/>
  <c r="H79" i="17" s="1"/>
  <c r="E136" i="17"/>
  <c r="H136" i="17" s="1"/>
  <c r="E169" i="17"/>
  <c r="H169" i="17" s="1"/>
  <c r="H73" i="17"/>
  <c r="H86" i="17"/>
  <c r="H96" i="17"/>
  <c r="H132" i="17"/>
  <c r="H140" i="17"/>
  <c r="H150" i="17"/>
  <c r="H185" i="17"/>
  <c r="H194" i="17"/>
  <c r="H203" i="17"/>
  <c r="H212" i="17"/>
  <c r="H221" i="17"/>
  <c r="H255" i="17"/>
  <c r="H280" i="17"/>
  <c r="B10" i="17"/>
  <c r="H10" i="17" s="1"/>
  <c r="B60" i="17"/>
  <c r="B88" i="17"/>
  <c r="B106" i="17"/>
  <c r="B23" i="17"/>
  <c r="H23" i="17" s="1"/>
  <c r="H120" i="17"/>
  <c r="H181" i="17"/>
  <c r="H234" i="17"/>
  <c r="H273" i="17"/>
  <c r="H137" i="17"/>
  <c r="G136" i="17" l="1"/>
  <c r="G131" i="17" s="1"/>
  <c r="G130" i="17" s="1"/>
  <c r="G275" i="17" s="1"/>
  <c r="G286" i="17" s="1"/>
  <c r="H106" i="17"/>
  <c r="H88" i="17"/>
  <c r="H60" i="17"/>
  <c r="B275" i="17"/>
  <c r="B286" i="17" s="1"/>
  <c r="C131" i="17"/>
  <c r="C130" i="17" s="1"/>
  <c r="C275" i="17" s="1"/>
  <c r="C286" i="17" s="1"/>
  <c r="F136" i="17"/>
  <c r="F131" i="17" s="1"/>
  <c r="F130" i="17" s="1"/>
  <c r="F275" i="17" s="1"/>
  <c r="F286" i="17" s="1"/>
  <c r="E131" i="17"/>
  <c r="E130" i="17" l="1"/>
  <c r="H131" i="17"/>
  <c r="H130" i="17" l="1"/>
  <c r="E275" i="17"/>
  <c r="H275" i="17" l="1"/>
  <c r="E286" i="17"/>
  <c r="H286" i="17" s="1"/>
  <c r="F7" i="13" l="1"/>
  <c r="G7" i="13"/>
  <c r="E7" i="13"/>
  <c r="D7" i="13"/>
  <c r="C7" i="13"/>
  <c r="B7" i="13"/>
  <c r="J6" i="13"/>
  <c r="K6" i="13" s="1"/>
  <c r="H6" i="13"/>
  <c r="J5" i="13"/>
  <c r="K5" i="13" s="1"/>
  <c r="L5" i="13" s="1"/>
  <c r="M5" i="13" s="1"/>
  <c r="N5" i="13" s="1"/>
  <c r="H5" i="13"/>
  <c r="O5" i="13" l="1"/>
  <c r="H7" i="13"/>
  <c r="L6" i="13"/>
  <c r="K8" i="13"/>
  <c r="C8" i="13" s="1"/>
  <c r="J8" i="13"/>
  <c r="B8" i="13" s="1"/>
  <c r="M6" i="13" l="1"/>
  <c r="N6" i="13" s="1"/>
  <c r="L8" i="13"/>
  <c r="D8" i="13" s="1"/>
  <c r="O6" i="13" l="1"/>
  <c r="O8" i="13" s="1"/>
  <c r="G8" i="13" s="1"/>
  <c r="N8" i="13"/>
  <c r="M8" i="13"/>
  <c r="E8" i="13" l="1"/>
  <c r="F8" i="13"/>
</calcChain>
</file>

<file path=xl/sharedStrings.xml><?xml version="1.0" encoding="utf-8"?>
<sst xmlns="http://schemas.openxmlformats.org/spreadsheetml/2006/main" count="356" uniqueCount="331">
  <si>
    <t>All Departments</t>
  </si>
  <si>
    <t>in millions</t>
  </si>
  <si>
    <t>CUMULATIVE</t>
  </si>
  <si>
    <t>JAN</t>
  </si>
  <si>
    <t>FEB</t>
  </si>
  <si>
    <t>MAR</t>
  </si>
  <si>
    <t>APR</t>
  </si>
  <si>
    <t>Monthly NCA Credited</t>
  </si>
  <si>
    <t>Monthly NCA Utilized</t>
  </si>
  <si>
    <t>MAY</t>
  </si>
  <si>
    <t>JUNE</t>
  </si>
  <si>
    <t>AS OF JUNE</t>
  </si>
  <si>
    <t>NCA Utilized / NCAs Credited - Cumulative</t>
  </si>
  <si>
    <t>JANUARY</t>
  </si>
  <si>
    <t>FEBRUARY</t>
  </si>
  <si>
    <t>MARCH</t>
  </si>
  <si>
    <t>APRIL</t>
  </si>
  <si>
    <t>NCA Utilized / NCAs Credited - Flow</t>
  </si>
  <si>
    <t>Based on Report of MDS-Government Servicing Banks</t>
  </si>
  <si>
    <t>In Thousand Pesos</t>
  </si>
  <si>
    <t>PARTICULARS</t>
  </si>
  <si>
    <r>
      <t xml:space="preserve">NCAs UTILIZED </t>
    </r>
    <r>
      <rPr>
        <b/>
        <vertAlign val="superscript"/>
        <sz val="8"/>
        <rFont val="Arial"/>
        <family val="2"/>
      </rPr>
      <t>/2</t>
    </r>
  </si>
  <si>
    <r>
      <t xml:space="preserve">NCA RELEASES </t>
    </r>
    <r>
      <rPr>
        <b/>
        <vertAlign val="superscript"/>
        <sz val="8.5"/>
        <rFont val="Arial"/>
        <family val="2"/>
      </rPr>
      <t>/1</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</si>
  <si>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</si>
  <si>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</si>
  <si>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</si>
  <si>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</si>
  <si>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</si>
  <si>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t>TOTAL</t>
  </si>
  <si>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</si>
  <si>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</si>
  <si>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</si>
  <si>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</si>
  <si>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</si>
  <si>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</si>
  <si>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</si>
  <si>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</si>
  <si>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</si>
  <si>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</si>
  <si>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</si>
  <si>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</si>
  <si>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</si>
  <si>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</si>
  <si>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</si>
  <si>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</si>
  <si>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</si>
  <si>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</si>
  <si>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PFIDA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</si>
  <si>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</si>
  <si>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</si>
  <si>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</si>
  <si>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</si>
  <si>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</si>
  <si>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</si>
  <si>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</si>
  <si>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</si>
  <si>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</si>
  <si>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</si>
  <si>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</si>
  <si>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</si>
  <si>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</si>
  <si>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</si>
  <si>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</si>
  <si>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</si>
  <si>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</si>
  <si>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</si>
  <si>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</si>
  <si>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</si>
  <si>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</si>
  <si>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</si>
  <si>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</si>
  <si>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</si>
  <si>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</si>
  <si>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</si>
  <si>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</si>
  <si>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</si>
  <si>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</si>
  <si>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</si>
  <si>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</si>
  <si>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</si>
  <si>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</si>
  <si>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</si>
  <si>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</si>
  <si>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 xml:space="preserve">   PCVF</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</si>
  <si>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</si>
  <si>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</si>
  <si>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</si>
  <si>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</si>
  <si>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</si>
  <si>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</si>
  <si>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</si>
  <si>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</si>
  <si>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</si>
  <si>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</si>
  <si>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</si>
  <si>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</si>
  <si>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</si>
  <si>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</si>
  <si>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</si>
  <si>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</si>
  <si>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</si>
  <si>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</si>
  <si>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</si>
  <si>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</si>
  <si>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</si>
  <si>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</si>
  <si>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</si>
  <si>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</si>
  <si>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</si>
  <si>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</si>
  <si>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</si>
  <si>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</si>
  <si>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</si>
  <si>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</si>
  <si>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</si>
  <si>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</si>
  <si>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</si>
  <si>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</si>
  <si>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</si>
  <si>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</si>
  <si>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</si>
  <si>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</si>
  <si>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</si>
  <si>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</si>
  <si>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</si>
  <si>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</si>
  <si>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</si>
  <si>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</si>
  <si>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</si>
  <si>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</si>
  <si>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</si>
  <si>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</si>
  <si>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</si>
  <si>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</si>
  <si>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</si>
  <si>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</si>
  <si>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</si>
  <si>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</si>
  <si>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</si>
  <si>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</si>
  <si>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</si>
  <si>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</si>
  <si>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</si>
  <si>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</si>
  <si>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</si>
  <si>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</si>
  <si>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</si>
  <si>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</si>
  <si>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</si>
  <si>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</si>
  <si>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</si>
  <si>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</si>
  <si>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</si>
  <si>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</si>
  <si>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</si>
  <si>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</si>
  <si>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</si>
  <si>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</si>
  <si>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</si>
  <si>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</si>
  <si>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</si>
  <si>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</si>
  <si>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</si>
  <si>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</si>
  <si>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</si>
  <si>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</si>
  <si>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</si>
  <si>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</si>
  <si>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</si>
  <si>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</si>
  <si>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</si>
  <si>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</si>
  <si>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</si>
  <si>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</si>
  <si>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</si>
  <si>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</si>
  <si>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</si>
  <si>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</si>
  <si>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</si>
  <si>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</si>
  <si>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</si>
  <si>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</si>
  <si>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</si>
  <si>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</si>
  <si>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</si>
  <si>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</si>
  <si>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</si>
  <si>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</si>
  <si>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</si>
  <si>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</si>
  <si>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</si>
  <si>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</si>
  <si>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</si>
  <si>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</si>
  <si>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</si>
  <si>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</si>
  <si>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</si>
  <si>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</si>
  <si>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</si>
  <si>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</si>
  <si>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</si>
  <si>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</si>
  <si>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</si>
  <si>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</si>
  <si>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</si>
  <si>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</si>
  <si>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</si>
  <si>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</si>
  <si>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</si>
  <si>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</si>
  <si>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</si>
  <si>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</si>
  <si>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</si>
  <si>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</si>
  <si>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NLP</t>
  </si>
  <si>
    <t xml:space="preserve">   NCSC</t>
  </si>
  <si>
    <t xml:space="preserve">   NICA</t>
  </si>
  <si>
    <t xml:space="preserve">   NSC  </t>
  </si>
  <si>
    <t xml:space="preserve">   PDEA</t>
  </si>
  <si>
    <t xml:space="preserve">   PHILRACOM</t>
  </si>
  <si>
    <t xml:space="preserve">   PHILSA</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</si>
  <si>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</si>
  <si>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</si>
  <si>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</si>
  <si>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</si>
  <si>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</si>
  <si>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</si>
  <si>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</si>
  <si>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</si>
  <si>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</si>
  <si>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</si>
  <si>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</si>
  <si>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</si>
  <si>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</si>
  <si>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</si>
  <si>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</si>
  <si>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</si>
  <si>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</si>
  <si>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</si>
  <si>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</si>
  <si>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</si>
  <si>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</si>
  <si>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</si>
  <si>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</si>
  <si>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</si>
  <si>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</si>
  <si>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o.w. MMDA (Fund 101)</t>
  </si>
  <si>
    <t>Sub-Total, SPFs</t>
  </si>
  <si>
    <t>TOTAL (Departments &amp; SPFs)</t>
  </si>
  <si>
    <r>
      <rPr>
        <vertAlign val="superscript"/>
        <sz val="8"/>
        <rFont val="Arial"/>
        <family val="2"/>
      </rPr>
      <t>/2</t>
    </r>
    <r>
      <rPr>
        <sz val="8"/>
        <rFont val="Arial"/>
        <family val="2"/>
      </rPr>
      <t xml:space="preserve"> NCA Utilization refers to agency issuance of checks or Advice to Debit Account (ADA) against the NCAs issued.</t>
    </r>
  </si>
  <si>
    <r>
      <rPr>
        <vertAlign val="superscript"/>
        <sz val="8"/>
        <rFont val="Arial"/>
        <family val="2"/>
      </rPr>
      <t>/4</t>
    </r>
    <r>
      <rPr>
        <sz val="8"/>
        <rFont val="Arial"/>
        <family val="2"/>
      </rPr>
      <t xml:space="preserve"> Outstanding Checks refer to those checks issued by the agency but not yet encashed at the banks by the creditor/payee.</t>
    </r>
  </si>
  <si>
    <r>
      <rPr>
        <vertAlign val="superscript"/>
        <sz val="8"/>
        <rFont val="Arial"/>
        <family val="2"/>
      </rPr>
      <t>/5</t>
    </r>
    <r>
      <rPr>
        <sz val="8"/>
        <rFont val="Arial"/>
        <family val="2"/>
      </rPr>
      <t xml:space="preserve"> Book Balance refers to the NCAs which remain unutilized or the NCA balances for which no checks/ADA has been charged.</t>
    </r>
  </si>
  <si>
    <r>
      <rPr>
        <vertAlign val="superscript"/>
        <sz val="8"/>
        <rFont val="Arial"/>
        <family val="2"/>
      </rPr>
      <t>/6</t>
    </r>
    <r>
      <rPr>
        <sz val="8"/>
        <rFont val="Arial"/>
        <family val="2"/>
      </rPr>
      <t xml:space="preserve"> Bank Balance refers to the difference between the NCAs credited by the banks to the agency's MDS sub-accounts and the cash disbursement.</t>
    </r>
  </si>
  <si>
    <r>
      <rPr>
        <vertAlign val="superscript"/>
        <sz val="8"/>
        <rFont val="Arial"/>
        <family val="2"/>
      </rPr>
      <t>/7</t>
    </r>
    <r>
      <rPr>
        <sz val="8"/>
        <rFont val="Arial"/>
        <family val="2"/>
      </rPr>
      <t xml:space="preserve"> Amounts presented for Departments/Agencies include transfers from SPFs.</t>
    </r>
  </si>
  <si>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</si>
  <si>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</si>
  <si>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</si>
  <si>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</si>
  <si>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</si>
  <si>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</si>
  <si>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</si>
  <si>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</si>
  <si>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Q2</t>
  </si>
  <si>
    <t>As of end        Q2</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</si>
  <si>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</si>
  <si>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</si>
  <si>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</si>
  <si>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</si>
  <si>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</si>
  <si>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</si>
  <si>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</si>
  <si>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</si>
  <si>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</si>
  <si>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</si>
  <si>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</si>
  <si>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</si>
  <si>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</si>
  <si>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Human Settlements and Urban Development</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</si>
  <si>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</si>
  <si>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</si>
  <si>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</si>
  <si>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</si>
  <si>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</si>
  <si>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</si>
  <si>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</si>
  <si>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</si>
  <si>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</si>
  <si>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</si>
  <si>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Department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</si>
  <si>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</si>
  <si>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</si>
  <si>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</si>
  <si>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</si>
  <si>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</si>
  <si>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</si>
  <si>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</si>
  <si>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</si>
  <si>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</si>
  <si>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</si>
  <si>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</si>
  <si>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</si>
  <si>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</si>
  <si>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</si>
  <si>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</si>
  <si>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</si>
  <si>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</si>
  <si>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</si>
  <si>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</si>
  <si>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</si>
  <si>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</si>
  <si>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</si>
  <si>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</si>
  <si>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BSGC: Total budget support covered by NCA releases (i.e. subsidy and equity). Details to be coordinated with Bureau of Treasury</t>
  </si>
  <si>
    <t>/7</t>
  </si>
  <si>
    <t>ALGU: inclusive of IRA, special shares for LGUs, MMDA and other transfers to LGUs</t>
  </si>
  <si>
    <t>Source: Report of MDS-Government Servicing Banks as of June 2022</t>
  </si>
  <si>
    <t>AS OF JUNE 30, 2022</t>
  </si>
  <si>
    <t>NCAs CREDITED VS NCA UTILIZATION, JANUARY-JUNE 2022</t>
  </si>
  <si>
    <t>STATUS OF NCA UTILIZATION (Net Trust and Working Fund), as of June 30, 2022</t>
  </si>
  <si>
    <t xml:space="preserve">  NAS</t>
  </si>
  <si>
    <t xml:space="preserve">  PNAC</t>
  </si>
  <si>
    <t xml:space="preserve">   OADR</t>
  </si>
  <si>
    <t xml:space="preserve">     NHCP</t>
  </si>
  <si>
    <t xml:space="preserve">     NAP</t>
  </si>
  <si>
    <t xml:space="preserve">   OPAPRU</t>
  </si>
  <si>
    <t xml:space="preserve">   OMB</t>
  </si>
  <si>
    <r>
      <t>Department of Budget and Management</t>
    </r>
    <r>
      <rPr>
        <vertAlign val="superscript"/>
        <sz val="10"/>
        <rFont val="Arial"/>
        <family val="2"/>
      </rPr>
      <t>/6</t>
    </r>
  </si>
  <si>
    <r>
      <t xml:space="preserve">     Owned and Controlled Corporations</t>
    </r>
    <r>
      <rPr>
        <vertAlign val="superscript"/>
        <sz val="10"/>
        <rFont val="Arial"/>
        <family val="2"/>
      </rPr>
      <t>/7</t>
    </r>
  </si>
  <si>
    <r>
      <t>Allotment to Local Government Units</t>
    </r>
    <r>
      <rPr>
        <vertAlign val="superscript"/>
        <sz val="10"/>
        <rFont val="Arial"/>
        <family val="2"/>
      </rPr>
      <t>/8</t>
    </r>
  </si>
  <si>
    <r>
      <rPr>
        <vertAlign val="superscript"/>
        <sz val="8"/>
        <rFont val="Arial"/>
        <family val="2"/>
      </rPr>
      <t>/1</t>
    </r>
    <r>
      <rPr>
        <sz val="8"/>
        <rFont val="Arial"/>
        <family val="2"/>
      </rPr>
      <t xml:space="preserve"> NCA Releases refer to NCAs credited by the Modified Disbursement Scheme (MDS)-Government Servicing Banks (GSBs) to the agencies' MDS sub accounts, inclusive of 
   lapsed NCAs.</t>
    </r>
  </si>
  <si>
    <r>
      <rPr>
        <vertAlign val="superscript"/>
        <sz val="8"/>
        <rFont val="Arial"/>
        <family val="2"/>
      </rPr>
      <t>/3</t>
    </r>
    <r>
      <rPr>
        <sz val="8"/>
        <rFont val="Arial"/>
        <family val="2"/>
      </rPr>
      <t xml:space="preserve"> Cash Disbursement refers to negotiated checks (checks presented for encashment at the banks) and to the ADA credited by the banks to the bank accounts of the agency's
   creditors/payees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</si>
</sst>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_(* #,##0.00_);_(* \(#,##0.00\);_(* &quot;-&quot;??_);_(@_)"/>
    <numFmt numFmtId="166" formatCode="_(* #,##0_);_(* \(#,##0\);_(* &quot;-&quot;??_);_(@_)"/>
    <numFmt numFmtId="167" formatCode="_(* #,##0.0_);_(* \(#,##0.0\);_(* &quot;-&quot;??_);_(@_)"/>
  </numFmts>
  <fonts count="41"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name val="Arial"/>
      <family val="2"/>
    </font>
    <font>
      <sz val="8"/>
      <name val="Arial"/>
      <family val="2"/>
    </font>
    <font>
      <b/>
      <sz val="9"/>
      <name val="Arial Black"/>
      <family val="2"/>
    </font>
    <font>
      <b/>
      <sz val="8"/>
      <name val="Arial"/>
      <family val="2"/>
    </font>
    <font>
      <b/>
      <vertAlign val="superscript"/>
      <sz val="8"/>
      <name val="Arial"/>
      <family val="2"/>
    </font>
    <font>
      <b/>
      <sz val="8.5"/>
      <name val="Arial"/>
      <family val="2"/>
    </font>
    <font>
      <b/>
      <vertAlign val="superscript"/>
      <sz val="8.5"/>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sz val="8"/>
      <color theme="1"/>
      <name val="Arial"/>
      <family val="2"/>
    </font>
    <font>
      <b/>
      <sz val="9"/>
      <color theme="1"/>
      <name val="Arial"/>
      <family val="2"/>
    </font>
    <font>
      <b/>
      <i/>
      <sz val="9"/>
      <name val="Arial"/>
      <family val="2"/>
    </font>
    <font>
      <vertAlign val="superscript"/>
      <sz val="8"/>
      <name val="Arial"/>
      <family val="2"/>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165" fontId="14" fillId="0" borderId="0" applyFont="0" applyFill="0" applyBorder="0" applyAlignment="0" applyProtection="0"/>
    <xf numFmtId="165" fontId="14" fillId="0" borderId="0" applyFont="0" applyFill="0" applyBorder="0" applyAlignment="0" applyProtection="0"/>
    <xf numFmtId="0" fontId="14" fillId="0" borderId="0"/>
  </cellStyleXfs>
  <cellXfs count="123">
    <xf numFmtId="0" fontId="0" fillId="0" borderId="0" xfId="0"/>
    <xf numFmtId="0" fontId="0" fillId="0" borderId="0" xfId="0" applyAlignment="1">
      <alignment horizontal="center"/>
    </xf>
    <xf numFmtId="164" fontId="0" fillId="0" borderId="0" xfId="0" applyNumberFormat="1"/>
    <xf numFmtId="167" fontId="0" fillId="0" borderId="0" xfId="0" applyNumberFormat="1"/>
    <xf numFmtId="166" fontId="0" fillId="0" borderId="0" xfId="0" applyNumberFormat="1"/>
    <xf numFmtId="0" fontId="14" fillId="0" borderId="0" xfId="0" applyFont="1"/>
    <xf numFmtId="0" fontId="14" fillId="0" borderId="0" xfId="0" applyFont="1" applyAlignment="1">
      <alignment horizontal="center"/>
    </xf>
    <xf numFmtId="166" fontId="20" fillId="24" borderId="0" xfId="43" applyNumberFormat="1" applyFont="1" applyFill="1" applyBorder="1"/>
    <xf numFmtId="166" fontId="22" fillId="26" borderId="10" xfId="43" applyNumberFormat="1" applyFont="1" applyFill="1" applyBorder="1" applyAlignment="1">
      <alignment horizontal="center" vertical="center"/>
    </xf>
    <xf numFmtId="166" fontId="20" fillId="0" borderId="0" xfId="43" applyNumberFormat="1" applyFont="1" applyBorder="1"/>
    <xf numFmtId="166" fontId="29" fillId="0" borderId="16" xfId="43" applyNumberFormat="1" applyFont="1" applyBorder="1" applyAlignment="1">
      <alignment horizontal="right"/>
    </xf>
    <xf numFmtId="166" fontId="30" fillId="0" borderId="0" xfId="43" applyNumberFormat="1" applyFont="1" applyBorder="1" applyAlignment="1"/>
    <xf numFmtId="166" fontId="29" fillId="0" borderId="0" xfId="43" applyNumberFormat="1" applyFont="1" applyFill="1"/>
    <xf numFmtId="166" fontId="29" fillId="0" borderId="0" xfId="43" applyNumberFormat="1" applyFont="1"/>
    <xf numFmtId="166" fontId="30" fillId="0" borderId="0" xfId="43" applyNumberFormat="1" applyFont="1" applyAlignment="1"/>
    <xf numFmtId="166" fontId="29" fillId="0" borderId="0" xfId="43" applyNumberFormat="1" applyFont="1" applyBorder="1"/>
    <xf numFmtId="166" fontId="29" fillId="0" borderId="0" xfId="43" applyNumberFormat="1" applyFont="1" applyFill="1" applyBorder="1"/>
    <xf numFmtId="166" fontId="29" fillId="0" borderId="16" xfId="43" applyNumberFormat="1" applyFont="1" applyBorder="1"/>
    <xf numFmtId="37" fontId="29" fillId="0" borderId="16" xfId="43" applyNumberFormat="1" applyFont="1" applyBorder="1" applyAlignment="1">
      <alignment horizontal="right"/>
    </xf>
    <xf numFmtId="0" fontId="14" fillId="0" borderId="0" xfId="45" applyFont="1" applyFill="1" applyAlignment="1">
      <alignment horizontal="left" indent="2"/>
    </xf>
    <xf numFmtId="166" fontId="29" fillId="0" borderId="16" xfId="43" applyNumberFormat="1" applyFont="1" applyFill="1" applyBorder="1"/>
    <xf numFmtId="37" fontId="29" fillId="0" borderId="22" xfId="43" applyNumberFormat="1" applyFont="1" applyFill="1" applyBorder="1"/>
    <xf numFmtId="37" fontId="29" fillId="0" borderId="22" xfId="43" applyNumberFormat="1" applyFont="1" applyBorder="1"/>
    <xf numFmtId="37" fontId="29" fillId="0" borderId="16" xfId="43" applyNumberFormat="1" applyFont="1" applyFill="1" applyBorder="1"/>
    <xf numFmtId="37" fontId="29" fillId="0" borderId="16" xfId="43" applyNumberFormat="1" applyFont="1" applyBorder="1"/>
    <xf numFmtId="37" fontId="30" fillId="0" borderId="0" xfId="43" applyNumberFormat="1" applyFont="1" applyBorder="1" applyAlignment="1"/>
    <xf numFmtId="166" fontId="29" fillId="0" borderId="16" xfId="43" applyNumberFormat="1" applyFont="1" applyBorder="1" applyAlignment="1"/>
    <xf numFmtId="166" fontId="29" fillId="0" borderId="16" xfId="43" applyNumberFormat="1" applyFont="1" applyFill="1" applyBorder="1" applyAlignment="1">
      <alignment horizontal="right" vertical="top"/>
    </xf>
    <xf numFmtId="166" fontId="30" fillId="0" borderId="0" xfId="43" applyNumberFormat="1" applyFont="1" applyFill="1" applyAlignment="1"/>
    <xf numFmtId="166" fontId="29" fillId="0" borderId="22" xfId="43" applyNumberFormat="1" applyFont="1" applyFill="1" applyBorder="1"/>
    <xf numFmtId="166" fontId="30" fillId="0" borderId="0" xfId="43" applyNumberFormat="1" applyFont="1" applyFill="1" applyBorder="1" applyAlignment="1"/>
    <xf numFmtId="166" fontId="29" fillId="0" borderId="22" xfId="43" applyNumberFormat="1" applyFont="1" applyBorder="1" applyAlignment="1">
      <alignment horizontal="right" vertical="top"/>
    </xf>
    <xf numFmtId="0" fontId="14" fillId="0" borderId="0" xfId="43" applyNumberFormat="1" applyFont="1"/>
    <xf numFmtId="166" fontId="22" fillId="26" borderId="13" xfId="43" applyNumberFormat="1" applyFont="1" applyFill="1" applyBorder="1" applyAlignment="1">
      <alignment horizontal="center" vertical="center"/>
    </xf>
    <xf numFmtId="0" fontId="19" fillId="24" borderId="0" xfId="37" applyFont="1" applyFill="1" applyAlignment="1"/>
    <xf numFmtId="0" fontId="20" fillId="24" borderId="0" xfId="37" applyFont="1" applyFill="1"/>
    <xf numFmtId="0" fontId="21" fillId="25" borderId="0" xfId="37" applyFont="1" applyFill="1" applyBorder="1" applyAlignment="1">
      <alignment horizontal="left"/>
    </xf>
    <xf numFmtId="164" fontId="20" fillId="24" borderId="0" xfId="37" applyNumberFormat="1" applyFont="1" applyFill="1" applyBorder="1" applyAlignment="1">
      <alignment horizontal="left"/>
    </xf>
    <xf numFmtId="0" fontId="20" fillId="24" borderId="0" xfId="37" applyFont="1" applyFill="1" applyBorder="1"/>
    <xf numFmtId="0" fontId="22" fillId="24" borderId="0" xfId="37" applyFont="1" applyFill="1" applyBorder="1" applyAlignment="1">
      <alignment horizontal="left"/>
    </xf>
    <xf numFmtId="164" fontId="20" fillId="24" borderId="0" xfId="37" applyNumberFormat="1" applyFont="1" applyFill="1"/>
    <xf numFmtId="0" fontId="22" fillId="24" borderId="0" xfId="37" applyFont="1" applyFill="1" applyBorder="1"/>
    <xf numFmtId="164" fontId="20" fillId="24" borderId="0" xfId="37" applyNumberFormat="1" applyFont="1" applyFill="1" applyBorder="1"/>
    <xf numFmtId="0" fontId="20" fillId="0" borderId="0" xfId="37" applyFont="1" applyFill="1" applyAlignment="1">
      <alignment horizontal="center" vertical="center"/>
    </xf>
    <xf numFmtId="0" fontId="22" fillId="26" borderId="21" xfId="37" applyFont="1" applyFill="1" applyBorder="1" applyAlignment="1">
      <alignment horizontal="center" vertical="center" wrapText="1"/>
    </xf>
    <xf numFmtId="0" fontId="22" fillId="0" borderId="0" xfId="37" applyFont="1" applyAlignment="1">
      <alignment horizontal="center"/>
    </xf>
    <xf numFmtId="0" fontId="20" fillId="0" borderId="0" xfId="37" applyFont="1"/>
    <xf numFmtId="0" fontId="22" fillId="0" borderId="0" xfId="37" applyFont="1" applyAlignment="1">
      <alignment horizontal="left"/>
    </xf>
    <xf numFmtId="0" fontId="28" fillId="0" borderId="0" xfId="37" applyFont="1" applyAlignment="1">
      <alignment horizontal="left" indent="1"/>
    </xf>
    <xf numFmtId="166" fontId="20" fillId="0" borderId="0" xfId="37" applyNumberFormat="1" applyFont="1"/>
    <xf numFmtId="0" fontId="20" fillId="0" borderId="0" xfId="37" applyFont="1" applyAlignment="1">
      <alignment horizontal="left" indent="1"/>
    </xf>
    <xf numFmtId="0" fontId="20" fillId="0" borderId="0" xfId="37" applyFont="1" applyAlignment="1" applyProtection="1">
      <alignment horizontal="left" indent="1"/>
      <protection locked="0"/>
    </xf>
    <xf numFmtId="0" fontId="20" fillId="0" borderId="0" xfId="37" quotePrefix="1" applyFont="1" applyAlignment="1">
      <alignment horizontal="left" indent="1"/>
    </xf>
    <xf numFmtId="0" fontId="31" fillId="0" borderId="0" xfId="37" applyFont="1" applyAlignment="1">
      <alignment horizontal="left" indent="1"/>
    </xf>
    <xf numFmtId="0" fontId="28" fillId="0" borderId="0" xfId="37" applyFont="1" applyFill="1" applyAlignment="1">
      <alignment horizontal="left" indent="1"/>
    </xf>
    <xf numFmtId="0" fontId="20" fillId="0" borderId="0" xfId="37" applyFont="1" applyAlignment="1">
      <alignment horizontal="left" wrapText="1" indent="2"/>
    </xf>
    <xf numFmtId="0" fontId="20" fillId="0" borderId="0" xfId="37" applyFont="1" applyAlignment="1">
      <alignment horizontal="left" indent="2"/>
    </xf>
    <xf numFmtId="0" fontId="20" fillId="0" borderId="0" xfId="37" applyFont="1" applyAlignment="1">
      <alignment horizontal="left" indent="3"/>
    </xf>
    <xf numFmtId="0" fontId="20" fillId="0" borderId="0" xfId="37" applyFont="1" applyAlignment="1">
      <alignment horizontal="left" wrapText="1" indent="3"/>
    </xf>
    <xf numFmtId="0" fontId="20" fillId="0" borderId="0" xfId="37" applyFont="1" applyFill="1" applyAlignment="1">
      <alignment horizontal="left" indent="1"/>
    </xf>
    <xf numFmtId="0" fontId="32" fillId="0" borderId="0" xfId="37" applyFont="1" applyAlignment="1">
      <alignment horizontal="left" indent="1"/>
    </xf>
    <xf numFmtId="0" fontId="28" fillId="0" borderId="0" xfId="37" applyFont="1" applyAlignment="1">
      <alignment horizontal="left" vertical="top" indent="1"/>
    </xf>
    <xf numFmtId="0" fontId="31" fillId="0" borderId="0" xfId="37" applyFont="1" applyFill="1" applyAlignment="1">
      <alignment horizontal="left" indent="1"/>
    </xf>
    <xf numFmtId="0" fontId="20" fillId="0" borderId="0" xfId="37" applyFont="1" applyFill="1" applyAlignment="1"/>
    <xf numFmtId="0" fontId="22" fillId="0" borderId="0" xfId="37" applyFont="1" applyFill="1" applyAlignment="1">
      <alignment wrapText="1"/>
    </xf>
    <xf numFmtId="0" fontId="20" fillId="0" borderId="0" xfId="37" applyFont="1" applyAlignment="1"/>
    <xf numFmtId="0" fontId="22" fillId="0" borderId="0" xfId="37" applyFont="1" applyAlignment="1">
      <alignment horizontal="left" indent="1"/>
    </xf>
    <xf numFmtId="0" fontId="20" fillId="0" borderId="0" xfId="37" applyFont="1" applyAlignment="1">
      <alignment horizontal="left"/>
    </xf>
    <xf numFmtId="0" fontId="22" fillId="0" borderId="0" xfId="37" applyFont="1" applyAlignment="1">
      <alignment horizontal="left" vertical="center"/>
    </xf>
    <xf numFmtId="166" fontId="19" fillId="0" borderId="23" xfId="37" applyNumberFormat="1" applyFont="1" applyBorder="1" applyAlignment="1">
      <alignment vertical="center"/>
    </xf>
    <xf numFmtId="166" fontId="33" fillId="0" borderId="23" xfId="37" applyNumberFormat="1" applyFont="1" applyBorder="1" applyAlignment="1">
      <alignment vertical="center"/>
    </xf>
    <xf numFmtId="166" fontId="19" fillId="0" borderId="23" xfId="37" applyNumberFormat="1" applyFont="1" applyFill="1" applyBorder="1" applyAlignment="1">
      <alignment vertical="center"/>
    </xf>
    <xf numFmtId="166" fontId="34" fillId="0" borderId="0" xfId="37" applyNumberFormat="1" applyFont="1" applyBorder="1" applyAlignment="1">
      <alignment vertical="center"/>
    </xf>
    <xf numFmtId="0" fontId="20" fillId="0" borderId="0" xfId="37" applyFont="1" applyAlignment="1">
      <alignment vertical="center"/>
    </xf>
    <xf numFmtId="0" fontId="31" fillId="0" borderId="0" xfId="37" applyFont="1" applyBorder="1"/>
    <xf numFmtId="0" fontId="20" fillId="0" borderId="0" xfId="37" applyFont="1" applyBorder="1"/>
    <xf numFmtId="0" fontId="20" fillId="0" borderId="0" xfId="37" applyFont="1" applyFill="1" applyBorder="1"/>
    <xf numFmtId="0" fontId="14" fillId="0" borderId="0" xfId="37" applyNumberFormat="1" applyFont="1" applyAlignment="1"/>
    <xf numFmtId="0" fontId="14" fillId="0" borderId="0" xfId="37" applyFont="1"/>
    <xf numFmtId="0" fontId="14" fillId="0" borderId="0" xfId="37" applyNumberFormat="1" applyFont="1"/>
    <xf numFmtId="0" fontId="14" fillId="0" borderId="0" xfId="37" applyFont="1" applyAlignment="1">
      <alignment horizontal="center" vertical="center" wrapText="1"/>
    </xf>
    <xf numFmtId="0" fontId="14" fillId="0" borderId="21" xfId="37" applyFont="1" applyBorder="1" applyAlignment="1">
      <alignment horizontal="center" vertical="center" wrapText="1"/>
    </xf>
    <xf numFmtId="0" fontId="14" fillId="0" borderId="0" xfId="37" applyNumberFormat="1" applyFont="1" applyAlignment="1">
      <alignment horizontal="center"/>
    </xf>
    <xf numFmtId="164" fontId="14" fillId="0" borderId="0" xfId="37" applyNumberFormat="1" applyFont="1"/>
    <xf numFmtId="165" fontId="14" fillId="0" borderId="0" xfId="37" applyNumberFormat="1" applyFont="1"/>
    <xf numFmtId="0" fontId="37" fillId="0" borderId="0" xfId="37" applyNumberFormat="1" applyFont="1"/>
    <xf numFmtId="164" fontId="37" fillId="0" borderId="0" xfId="37" applyNumberFormat="1" applyFont="1"/>
    <xf numFmtId="166" fontId="38" fillId="0" borderId="0" xfId="37" applyNumberFormat="1" applyFont="1"/>
    <xf numFmtId="0" fontId="37" fillId="0" borderId="0" xfId="37" applyFont="1"/>
    <xf numFmtId="166" fontId="39" fillId="0" borderId="0" xfId="37" applyNumberFormat="1" applyFont="1"/>
    <xf numFmtId="164" fontId="40" fillId="0" borderId="0" xfId="37" applyNumberFormat="1" applyFont="1"/>
    <xf numFmtId="0" fontId="14" fillId="0" borderId="0" xfId="37" applyNumberFormat="1" applyFont="1" applyFill="1"/>
    <xf numFmtId="0" fontId="14" fillId="0" borderId="0" xfId="37" applyNumberFormat="1" applyFont="1" applyAlignment="1">
      <alignment wrapText="1"/>
    </xf>
    <xf numFmtId="166" fontId="14" fillId="0" borderId="0" xfId="37" applyNumberFormat="1" applyFont="1"/>
    <xf numFmtId="0" fontId="14" fillId="0" borderId="16" xfId="37" applyNumberFormat="1" applyFont="1" applyBorder="1"/>
    <xf numFmtId="164" fontId="14" fillId="0" borderId="16" xfId="37" applyNumberFormat="1" applyFont="1" applyBorder="1"/>
    <xf numFmtId="0" fontId="14" fillId="0" borderId="16" xfId="37" applyFont="1" applyBorder="1"/>
    <xf numFmtId="0" fontId="14" fillId="0" borderId="0" xfId="37" applyNumberFormat="1" applyFont="1" applyBorder="1"/>
    <xf numFmtId="164" fontId="14" fillId="0" borderId="0" xfId="37" applyNumberFormat="1" applyFont="1" applyBorder="1"/>
    <xf numFmtId="0" fontId="14" fillId="0" borderId="0" xfId="37" applyFont="1" applyBorder="1"/>
    <xf numFmtId="0" fontId="36" fillId="0" borderId="0" xfId="37" applyNumberFormat="1" applyFont="1" applyBorder="1" applyAlignment="1">
      <alignment vertical="center"/>
    </xf>
    <xf numFmtId="0" fontId="14" fillId="0" borderId="0" xfId="37" applyNumberFormat="1" applyFont="1" applyBorder="1" applyAlignment="1"/>
    <xf numFmtId="0" fontId="36" fillId="0" borderId="0" xfId="37" applyNumberFormat="1" applyFont="1" applyBorder="1"/>
    <xf numFmtId="0" fontId="22" fillId="26" borderId="10" xfId="37" applyFont="1" applyFill="1" applyBorder="1" applyAlignment="1">
      <alignment horizontal="center" vertical="center"/>
    </xf>
    <xf numFmtId="0" fontId="22" fillId="26" borderId="14" xfId="37" applyFont="1" applyFill="1" applyBorder="1" applyAlignment="1">
      <alignment horizontal="center" vertical="center"/>
    </xf>
    <xf numFmtId="0" fontId="22" fillId="26" borderId="19" xfId="37" applyFont="1" applyFill="1" applyBorder="1" applyAlignment="1">
      <alignment horizontal="center" vertical="center"/>
    </xf>
    <xf numFmtId="0" fontId="24" fillId="26" borderId="14" xfId="37" applyFont="1" applyFill="1" applyBorder="1" applyAlignment="1">
      <alignment horizontal="center" vertical="center" wrapText="1"/>
    </xf>
    <xf numFmtId="0" fontId="14" fillId="0" borderId="20" xfId="37" applyBorder="1" applyAlignment="1">
      <alignment horizontal="center" vertical="center"/>
    </xf>
    <xf numFmtId="0" fontId="22" fillId="26" borderId="14" xfId="37" applyFont="1" applyFill="1" applyBorder="1" applyAlignment="1">
      <alignment horizontal="center" vertical="center" wrapText="1"/>
    </xf>
    <xf numFmtId="0" fontId="22" fillId="26" borderId="20" xfId="37" applyFont="1" applyFill="1" applyBorder="1" applyAlignment="1">
      <alignment horizontal="center" vertical="center" wrapText="1"/>
    </xf>
    <xf numFmtId="0" fontId="22" fillId="26" borderId="18" xfId="37" applyFont="1" applyFill="1" applyBorder="1" applyAlignment="1">
      <alignment horizontal="center" vertical="center" wrapText="1"/>
    </xf>
    <xf numFmtId="0" fontId="22" fillId="26" borderId="17" xfId="37" applyFont="1" applyFill="1" applyBorder="1" applyAlignment="1">
      <alignment horizontal="center" vertical="center" wrapText="1"/>
    </xf>
    <xf numFmtId="166" fontId="26" fillId="26" borderId="18" xfId="43" applyNumberFormat="1" applyFont="1" applyFill="1" applyBorder="1" applyAlignment="1">
      <alignment horizontal="center" vertical="center" wrapText="1"/>
    </xf>
    <xf numFmtId="166" fontId="26" fillId="26" borderId="17" xfId="43" applyNumberFormat="1" applyFont="1" applyFill="1" applyBorder="1" applyAlignment="1">
      <alignment horizontal="center" vertical="center" wrapText="1"/>
    </xf>
    <xf numFmtId="166" fontId="22" fillId="26" borderId="11" xfId="43" applyNumberFormat="1" applyFont="1" applyFill="1" applyBorder="1" applyAlignment="1">
      <alignment horizontal="center" vertical="center"/>
    </xf>
    <xf numFmtId="166" fontId="22" fillId="26" borderId="12" xfId="43" applyNumberFormat="1" applyFont="1" applyFill="1" applyBorder="1" applyAlignment="1">
      <alignment horizontal="center" vertical="center"/>
    </xf>
    <xf numFmtId="166" fontId="22" fillId="26" borderId="13" xfId="43" applyNumberFormat="1" applyFont="1" applyFill="1" applyBorder="1" applyAlignment="1">
      <alignment horizontal="center" vertical="center"/>
    </xf>
    <xf numFmtId="166" fontId="22" fillId="26" borderId="15" xfId="43" applyNumberFormat="1" applyFont="1" applyFill="1" applyBorder="1" applyAlignment="1">
      <alignment horizontal="center" vertical="center"/>
    </xf>
    <xf numFmtId="166" fontId="22" fillId="26" borderId="16" xfId="43" applyNumberFormat="1" applyFont="1" applyFill="1" applyBorder="1" applyAlignment="1">
      <alignment horizontal="center" vertical="center"/>
    </xf>
    <xf numFmtId="166" fontId="22" fillId="26" borderId="17" xfId="43" applyNumberFormat="1" applyFont="1" applyFill="1" applyBorder="1" applyAlignment="1">
      <alignment horizontal="center" vertical="center"/>
    </xf>
    <xf numFmtId="0" fontId="14" fillId="0" borderId="21" xfId="37" applyNumberFormat="1" applyFont="1" applyBorder="1" applyAlignment="1">
      <alignment horizontal="center" vertical="center" wrapText="1"/>
    </xf>
    <xf numFmtId="0" fontId="14" fillId="0" borderId="21" xfId="37" applyFont="1" applyBorder="1" applyAlignment="1">
      <alignment horizontal="center" vertical="center" wrapText="1"/>
    </xf>
    <xf numFmtId="0" fontId="20" fillId="0" borderId="0" xfId="37" applyFont="1" applyAlignment="1">
      <alignment horizontal="left" vertical="top"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xr:uid="{00000000-0005-0000-0000-00001B000000}"/>
    <cellStyle name="Comma 4" xfId="44"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xr:uid="{00000000-0005-0000-0000-000027000000}"/>
    <cellStyle name="Normal 3" xfId="45" xr:uid="{00000000-0005-0000-0000-000028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r>
              <a:rPr lang="en-PH" sz="1400" b="1" i="0" u="none" strike="noStrike" baseline="0">
                <a:solidFill>
                  <a:srgbClr val="000000"/>
                </a:solidFill>
                <a:latin typeface="Arial"/>
                <a:cs typeface="Arial"/>
              </a:rPr>
              <a:t>NCAs CREDITED VS NCA UTILIZATION </a:t>
            </a:r>
          </a:p>
          <a:p>
            <a:pPr>
              <a:defRPr sz="1000"/>
            </a:pPr>
            <a:r>
              <a:rPr lang="en-PH" sz="1400" b="1" i="0" u="none" strike="noStrike" baseline="0">
                <a:solidFill>
                  <a:srgbClr val="000000"/>
                </a:solidFill>
                <a:latin typeface="Arial"/>
                <a:cs typeface="Arial"/>
              </a:rPr>
              <a:t>JANUARY - JUNE 2022</a:t>
            </a:r>
            <a:endParaRPr lang="en-PH" sz="800" b="1" i="0" u="none" strike="noStrike" baseline="0">
              <a:solidFill>
                <a:srgbClr val="000000"/>
              </a:solidFill>
              <a:latin typeface="Arial"/>
              <a:cs typeface="Arial"/>
            </a:endParaRPr>
          </a:p>
          <a:p>
            <a:pPr>
              <a:defRPr sz="1000"/>
            </a:pPr>
            <a:endParaRPr lang="en-PH" sz="800" b="1" i="0" u="none" strike="noStrike" baseline="0">
              <a:solidFill>
                <a:srgbClr val="000000"/>
              </a:solidFill>
              <a:latin typeface="Arial"/>
              <a:cs typeface="Arial"/>
            </a:endParaRPr>
          </a:p>
        </c:rich>
      </c:tx>
      <c:layout>
        <c:manualLayout>
          <c:xMode val="edge"/>
          <c:yMode val="edge"/>
          <c:x val="0.34316773389275906"/>
          <c:y val="3.7462402930548214E-2"/>
        </c:manualLayout>
      </c:layout>
      <c:overlay val="0"/>
      <c:spPr>
        <a:solidFill>
          <a:srgbClr val="FFFFFF"/>
        </a:solidFill>
        <a:ln w="25400">
          <a:noFill/>
        </a:ln>
        <a:effectLst/>
      </c:spPr>
      <c:txPr>
        <a:bodyPr rot="0" spcFirstLastPara="1" vertOverflow="ellipsis" vert="horz" wrap="square" anchor="ctr" anchorCtr="1"/>
        <a:lstStyle/>
        <a:p>
          <a:pPr>
            <a:defRPr sz="1000" b="0" i="0" u="none" strike="noStrike" kern="1200" baseline="0">
              <a:solidFill>
                <a:srgbClr val="000000"/>
              </a:solidFill>
              <a:latin typeface="Arial"/>
              <a:ea typeface="Arial"/>
              <a:cs typeface="Arial"/>
            </a:defRPr>
          </a:pPr>
          <a:endParaRPr lang="en-US"/>
        </a:p>
      </c:txPr>
    </c:title>
    <c:autoTitleDeleted val="0"/>
    <c:plotArea>
      <c:layout>
        <c:manualLayout>
          <c:layoutTarget val="inner"/>
          <c:xMode val="edge"/>
          <c:yMode val="edge"/>
          <c:x val="0.26009823603575793"/>
          <c:y val="0.13341770354431259"/>
          <c:w val="0.67237866640448163"/>
          <c:h val="0.67968195975744605"/>
        </c:manualLayout>
      </c:layout>
      <c:barChart>
        <c:barDir val="col"/>
        <c:grouping val="clustered"/>
        <c:varyColors val="0"/>
        <c:ser>
          <c:idx val="0"/>
          <c:order val="0"/>
          <c:tx>
            <c:strRef>
              <c:f>'Graph '!$A$5</c:f>
              <c:strCache>
                <c:ptCount val="1"/>
                <c:pt idx="0">
                  <c:v>Monthly NCA Credited</c:v>
                </c:pt>
              </c:strCache>
            </c:strRef>
          </c:tx>
          <c:spPr>
            <a:solidFill>
              <a:schemeClr val="accent2">
                <a:shade val="53000"/>
              </a:schemeClr>
            </a:solidFill>
            <a:ln>
              <a:solidFill>
                <a:srgbClr val="F4D35A"/>
              </a:solidFill>
            </a:ln>
            <a:effectLst/>
          </c:spPr>
          <c:invertIfNegative val="0"/>
          <c:cat>
            <c:strRef>
              <c:f>'Graph '!$B$4:$G$4</c:f>
              <c:strCache>
                <c:ptCount val="6"/>
                <c:pt idx="0">
                  <c:v>JANUARY</c:v>
                </c:pt>
                <c:pt idx="1">
                  <c:v>FEBRUARY</c:v>
                </c:pt>
                <c:pt idx="2">
                  <c:v>MARCH</c:v>
                </c:pt>
                <c:pt idx="3">
                  <c:v>APRIL</c:v>
                </c:pt>
                <c:pt idx="4">
                  <c:v>MAY</c:v>
                </c:pt>
                <c:pt idx="5">
                  <c:v>JUNE</c:v>
                </c:pt>
              </c:strCache>
            </c:strRef>
          </c:cat>
          <c:val>
            <c:numRef>
              <c:f>'Graph '!$B$5:$G$5</c:f>
              <c:numCache>
                <c:formatCode>_(* #,##0_);_(* \(#,##0\);_(* "-"??_);_(@_)</c:formatCode>
                <c:ptCount val="6"/>
                <c:pt idx="0">
                  <c:v>265283.09108395001</c:v>
                </c:pt>
                <c:pt idx="1">
                  <c:v>288729.88239633001</c:v>
                </c:pt>
                <c:pt idx="2">
                  <c:v>333545.40042917</c:v>
                </c:pt>
                <c:pt idx="3">
                  <c:v>360575.46406100999</c:v>
                </c:pt>
                <c:pt idx="4">
                  <c:v>394834.44927548</c:v>
                </c:pt>
                <c:pt idx="5">
                  <c:v>390281.98526424001</c:v>
                </c:pt>
              </c:numCache>
            </c:numRef>
          </c:val>
          <c:extLst>
            <c:ext xmlns:c16="http://schemas.microsoft.com/office/drawing/2014/chart" uri="{C3380CC4-5D6E-409C-BE32-E72D297353CC}">
              <c16:uniqueId val="{00000000-EB27-4CDE-AC0A-232BFAF3E238}"/>
            </c:ext>
          </c:extLst>
        </c:ser>
        <c:ser>
          <c:idx val="2"/>
          <c:order val="1"/>
          <c:tx>
            <c:strRef>
              <c:f>'Graph '!$A$6</c:f>
              <c:strCache>
                <c:ptCount val="1"/>
                <c:pt idx="0">
                  <c:v>Monthly NCA Utilized</c:v>
                </c:pt>
              </c:strCache>
            </c:strRef>
          </c:tx>
          <c:spPr>
            <a:solidFill>
              <a:schemeClr val="accent2"/>
            </a:solidFill>
            <a:ln>
              <a:noFill/>
            </a:ln>
            <a:effectLst/>
          </c:spPr>
          <c:invertIfNegative val="0"/>
          <c:cat>
            <c:strRef>
              <c:f>'Graph '!$B$4:$G$4</c:f>
              <c:strCache>
                <c:ptCount val="6"/>
                <c:pt idx="0">
                  <c:v>JANUARY</c:v>
                </c:pt>
                <c:pt idx="1">
                  <c:v>FEBRUARY</c:v>
                </c:pt>
                <c:pt idx="2">
                  <c:v>MARCH</c:v>
                </c:pt>
                <c:pt idx="3">
                  <c:v>APRIL</c:v>
                </c:pt>
                <c:pt idx="4">
                  <c:v>MAY</c:v>
                </c:pt>
                <c:pt idx="5">
                  <c:v>JUNE</c:v>
                </c:pt>
              </c:strCache>
            </c:strRef>
          </c:cat>
          <c:val>
            <c:numRef>
              <c:f>'Graph '!$B$6:$G$6</c:f>
              <c:numCache>
                <c:formatCode>_(* #,##0_);_(* \(#,##0\);_(* "-"??_);_(@_)</c:formatCode>
                <c:ptCount val="6"/>
                <c:pt idx="0">
                  <c:v>194503.24133078</c:v>
                </c:pt>
                <c:pt idx="1">
                  <c:v>274070.71397684002</c:v>
                </c:pt>
                <c:pt idx="2">
                  <c:v>411435.16409437999</c:v>
                </c:pt>
                <c:pt idx="3">
                  <c:v>271681.28229021002</c:v>
                </c:pt>
                <c:pt idx="4">
                  <c:v>381147.14327147999</c:v>
                </c:pt>
                <c:pt idx="5">
                  <c:v>476192.29445689003</c:v>
                </c:pt>
              </c:numCache>
            </c:numRef>
          </c:val>
          <c:extLst>
            <c:ext xmlns:c16="http://schemas.microsoft.com/office/drawing/2014/chart" uri="{C3380CC4-5D6E-409C-BE32-E72D297353CC}">
              <c16:uniqueId val="{00000001-EB27-4CDE-AC0A-232BFAF3E238}"/>
            </c:ext>
          </c:extLst>
        </c:ser>
        <c:dLbls>
          <c:showLegendKey val="0"/>
          <c:showVal val="0"/>
          <c:showCatName val="0"/>
          <c:showSerName val="0"/>
          <c:showPercent val="0"/>
          <c:showBubbleSize val="0"/>
        </c:dLbls>
        <c:gapWidth val="150"/>
        <c:axId val="472837872"/>
        <c:axId val="472838432"/>
      </c:barChart>
      <c:lineChart>
        <c:grouping val="standard"/>
        <c:varyColors val="0"/>
        <c:ser>
          <c:idx val="4"/>
          <c:order val="2"/>
          <c:tx>
            <c:strRef>
              <c:f>'Graph '!$A$8</c:f>
              <c:strCache>
                <c:ptCount val="1"/>
                <c:pt idx="0">
                  <c:v>NCA Utilized / NCAs Credited - Cumulative</c:v>
                </c:pt>
              </c:strCache>
            </c:strRef>
          </c:tx>
          <c:spPr>
            <a:ln w="19050" cap="rnd" cmpd="sng" algn="ctr">
              <a:solidFill>
                <a:schemeClr val="tx1"/>
              </a:solidFill>
              <a:prstDash val="solid"/>
              <a:round/>
            </a:ln>
            <a:effectLst/>
          </c:spPr>
          <c:marker>
            <c:symbol val="triangle"/>
            <c:size val="9"/>
            <c:spPr>
              <a:solidFill>
                <a:schemeClr val="tx1"/>
              </a:solidFill>
              <a:ln w="6350" cap="flat" cmpd="sng" algn="ctr">
                <a:solidFill>
                  <a:schemeClr val="tx1"/>
                </a:solidFill>
                <a:prstDash val="solid"/>
                <a:round/>
              </a:ln>
              <a:effectLst/>
            </c:spPr>
          </c:marker>
          <c:cat>
            <c:strRef>
              <c:f>'Graph '!$B$4:$G$4</c:f>
              <c:strCache>
                <c:ptCount val="6"/>
                <c:pt idx="0">
                  <c:v>JANUARY</c:v>
                </c:pt>
                <c:pt idx="1">
                  <c:v>FEBRUARY</c:v>
                </c:pt>
                <c:pt idx="2">
                  <c:v>MARCH</c:v>
                </c:pt>
                <c:pt idx="3">
                  <c:v>APRIL</c:v>
                </c:pt>
                <c:pt idx="4">
                  <c:v>MAY</c:v>
                </c:pt>
                <c:pt idx="5">
                  <c:v>JUNE</c:v>
                </c:pt>
              </c:strCache>
            </c:strRef>
          </c:cat>
          <c:val>
            <c:numRef>
              <c:f>'Graph '!$B$8:$G$8</c:f>
              <c:numCache>
                <c:formatCode>_(* #,##0_);_(* \(#,##0\);_(* "-"??_);_(@_)</c:formatCode>
                <c:ptCount val="6"/>
                <c:pt idx="0">
                  <c:v>73.319125065995479</c:v>
                </c:pt>
                <c:pt idx="1">
                  <c:v>84.578155699868063</c:v>
                </c:pt>
                <c:pt idx="2">
                  <c:v>99.149435718329414</c:v>
                </c:pt>
                <c:pt idx="3">
                  <c:v>92.272989214436109</c:v>
                </c:pt>
                <c:pt idx="4">
                  <c:v>92.272989214436109</c:v>
                </c:pt>
                <c:pt idx="5">
                  <c:v>98.808782498787124</c:v>
                </c:pt>
              </c:numCache>
            </c:numRef>
          </c:val>
          <c:smooth val="0"/>
          <c:extLst>
            <c:ext xmlns:c16="http://schemas.microsoft.com/office/drawing/2014/chart" uri="{C3380CC4-5D6E-409C-BE32-E72D297353CC}">
              <c16:uniqueId val="{00000002-EB27-4CDE-AC0A-232BFAF3E238}"/>
            </c:ext>
          </c:extLst>
        </c:ser>
        <c:dLbls>
          <c:showLegendKey val="0"/>
          <c:showVal val="0"/>
          <c:showCatName val="0"/>
          <c:showSerName val="0"/>
          <c:showPercent val="0"/>
          <c:showBubbleSize val="0"/>
        </c:dLbls>
        <c:marker val="1"/>
        <c:smooth val="0"/>
        <c:axId val="699143520"/>
        <c:axId val="699144080"/>
      </c:lineChart>
      <c:catAx>
        <c:axId val="472837872"/>
        <c:scaling>
          <c:orientation val="minMax"/>
        </c:scaling>
        <c:delete val="0"/>
        <c:axPos val="b"/>
        <c:title>
          <c:tx>
            <c:rich>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MONTHLY FLOW</a:t>
                </a:r>
              </a:p>
            </c:rich>
          </c:tx>
          <c:layout>
            <c:manualLayout>
              <c:xMode val="edge"/>
              <c:yMode val="edge"/>
              <c:x val="0.54426574544636164"/>
              <c:y val="0.94521277784393753"/>
            </c:manualLayout>
          </c:layout>
          <c:overlay val="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General"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8432"/>
        <c:crossesAt val="0"/>
        <c:auto val="0"/>
        <c:lblAlgn val="ctr"/>
        <c:lblOffset val="100"/>
        <c:tickLblSkip val="1"/>
        <c:tickMarkSkip val="1"/>
        <c:noMultiLvlLbl val="0"/>
      </c:catAx>
      <c:valAx>
        <c:axId val="472838432"/>
        <c:scaling>
          <c:orientation val="minMax"/>
          <c:max val="480000"/>
          <c:min val="0"/>
        </c:scaling>
        <c:delete val="0"/>
        <c:axPos val="l"/>
        <c:minorGridlines>
          <c:spPr>
            <a:ln w="3175" cap="flat" cmpd="sng" algn="ctr">
              <a:solidFill>
                <a:srgbClr val="000000"/>
              </a:solidFill>
              <a:prstDash val="solid"/>
              <a:round/>
            </a:ln>
            <a:effectLst/>
          </c:spPr>
        </c:minorGridlines>
        <c:title>
          <c:tx>
            <c:rich>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r>
                  <a:rPr lang="en-PH"/>
                  <a:t>LEVELS (P MIllion)</a:t>
                </a:r>
              </a:p>
            </c:rich>
          </c:tx>
          <c:layout>
            <c:manualLayout>
              <c:xMode val="edge"/>
              <c:yMode val="edge"/>
              <c:x val="0.14128260364687792"/>
              <c:y val="0.35125363015839151"/>
            </c:manualLayout>
          </c:layout>
          <c:overlay val="0"/>
          <c:spPr>
            <a:noFill/>
            <a:ln w="25400">
              <a:noFill/>
            </a:ln>
            <a:effectLst/>
          </c:spPr>
          <c:txPr>
            <a:bodyPr rot="-540000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en-US"/>
            </a:p>
          </c:txPr>
        </c:title>
        <c:numFmt formatCode="_(* #,##0_);_(* \(#,##0\);_(* &quot;-&quot;??_);_(@_)" sourceLinked="1"/>
        <c:majorTickMark val="cross"/>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472837872"/>
        <c:crosses val="autoZero"/>
        <c:crossBetween val="between"/>
        <c:majorUnit val="50000"/>
        <c:minorUnit val="10000"/>
      </c:valAx>
      <c:catAx>
        <c:axId val="699143520"/>
        <c:scaling>
          <c:orientation val="minMax"/>
        </c:scaling>
        <c:delete val="1"/>
        <c:axPos val="b"/>
        <c:numFmt formatCode="General" sourceLinked="1"/>
        <c:majorTickMark val="out"/>
        <c:minorTickMark val="none"/>
        <c:tickLblPos val="nextTo"/>
        <c:crossAx val="699144080"/>
        <c:crossesAt val="85"/>
        <c:auto val="0"/>
        <c:lblAlgn val="ctr"/>
        <c:lblOffset val="100"/>
        <c:noMultiLvlLbl val="0"/>
      </c:catAx>
      <c:valAx>
        <c:axId val="699144080"/>
        <c:scaling>
          <c:orientation val="minMax"/>
          <c:max val="100"/>
          <c:min val="0"/>
        </c:scaling>
        <c:delete val="0"/>
        <c:axPos val="r"/>
        <c:title>
          <c:tx>
            <c:rich>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r>
                  <a:rPr lang="en-PH"/>
                  <a:t>NCA UTILIZATION RATES (%)</a:t>
                </a:r>
              </a:p>
            </c:rich>
          </c:tx>
          <c:layout>
            <c:manualLayout>
              <c:xMode val="edge"/>
              <c:yMode val="edge"/>
              <c:x val="0.96810814092904307"/>
              <c:y val="0.29019637572050117"/>
            </c:manualLayout>
          </c:layout>
          <c:overlay val="0"/>
          <c:spPr>
            <a:noFill/>
            <a:ln w="25400">
              <a:noFill/>
            </a:ln>
            <a:effectLst/>
          </c:spPr>
          <c:txPr>
            <a:bodyPr rot="5400000" spcFirstLastPara="1" vertOverflow="ellipsis" wrap="square" anchor="ctr" anchorCtr="1"/>
            <a:lstStyle/>
            <a:p>
              <a:pPr algn="ctr">
                <a:defRPr sz="1000" b="1" i="0" u="none" strike="noStrike" kern="1200" baseline="0">
                  <a:solidFill>
                    <a:srgbClr val="000000"/>
                  </a:solidFill>
                  <a:latin typeface="Arial"/>
                  <a:ea typeface="Arial"/>
                  <a:cs typeface="Arial"/>
                </a:defRPr>
              </a:pPr>
              <a:endParaRPr lang="en-US"/>
            </a:p>
          </c:txPr>
        </c:title>
        <c:numFmt formatCode="_(* #,##0_);_(* \(#,##0\);_(* &quot;-&quot;_);_(@_)" sourceLinked="0"/>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en-US"/>
          </a:p>
        </c:txPr>
        <c:crossAx val="699143520"/>
        <c:crosses val="max"/>
        <c:crossBetween val="between"/>
        <c:majorUnit val="10"/>
        <c:minorUnit val="1"/>
      </c:valAx>
      <c:dTable>
        <c:showHorzBorder val="1"/>
        <c:showVertBorder val="1"/>
        <c:showOutline val="1"/>
        <c:showKeys val="1"/>
        <c:spPr>
          <a:noFill/>
          <a:ln w="3175" cap="flat" cmpd="sng" algn="ctr">
            <a:solidFill>
              <a:srgbClr val="000000"/>
            </a:solidFill>
            <a:prstDash val="solid"/>
            <a:round/>
          </a:ln>
          <a:effectLst/>
        </c:spPr>
        <c:txPr>
          <a:bodyPr rot="0" spcFirstLastPara="1" vertOverflow="ellipsis" vert="horz" wrap="square" anchor="ctr" anchorCtr="1"/>
          <a:lstStyle/>
          <a:p>
            <a:pPr rtl="0">
              <a:defRPr sz="950" b="0" i="0" u="none" strike="noStrike" kern="1200"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a:effectLst/>
      </c:spPr>
    </c:plotArea>
    <c:plotVisOnly val="1"/>
    <c:dispBlanksAs val="gap"/>
    <c:showDLblsOverMax val="0"/>
  </c:chart>
  <c:spPr>
    <a:solidFill>
      <a:srgbClr val="FFFFFF"/>
    </a:solidFill>
    <a:ln w="3175" cap="flat" cmpd="sng" algn="ctr">
      <a:solidFill>
        <a:srgbClr val="000000"/>
      </a:solidFill>
      <a:prstDash val="solid"/>
      <a:round/>
    </a:ln>
    <a:effectLst/>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134868</xdr:colOff>
      <xdr:row>12</xdr:row>
      <xdr:rowOff>37945</xdr:rowOff>
    </xdr:from>
    <xdr:to>
      <xdr:col>11</xdr:col>
      <xdr:colOff>457200</xdr:colOff>
      <xdr:row>55</xdr:row>
      <xdr:rowOff>87085</xdr:rowOff>
    </xdr:to>
    <xdr:graphicFrame macro="">
      <xdr:nvGraphicFramePr>
        <xdr:cNvPr id="2" name="Chart 1">
          <a:extLst>
            <a:ext uri="{FF2B5EF4-FFF2-40B4-BE49-F238E27FC236}">
              <a16:creationId xmlns:a16="http://schemas.microsoft.com/office/drawing/2014/main" id="{94A9E401-B039-4077-8EAA-399BD842CA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B86A8-0E2A-4EB4-9C2C-EC5BD08DF28F}">
  <dimension ref="A1:V330"/>
  <sheetViews>
    <sheetView zoomScale="115" zoomScaleNormal="115" zoomScaleSheetLayoutView="115" workbookViewId="0">
      <pane xSplit="1" ySplit="7" topLeftCell="B281" activePane="bottomRight" state="frozen"/>
      <selection pane="topRight" activeCell="B1" sqref="B1"/>
      <selection pane="bottomLeft" activeCell="A8" sqref="A8"/>
      <selection pane="bottomRight" activeCell="J266" sqref="J266"/>
    </sheetView>
  </sheetViews>
  <sheetFormatPr defaultColWidth="9.109375" defaultRowHeight="10.199999999999999" x14ac:dyDescent="0.2"/>
  <cols>
    <col min="1" max="1" width="25" style="46" customWidth="1"/>
    <col min="2" max="3" width="13.6640625" style="46" customWidth="1"/>
    <col min="4" max="4" width="12.44140625" style="46" customWidth="1"/>
    <col min="5" max="5" width="12.77734375" style="74" customWidth="1"/>
    <col min="6" max="6" width="12" style="75" bestFit="1" customWidth="1"/>
    <col min="7" max="7" width="12" style="76" bestFit="1" customWidth="1"/>
    <col min="8" max="8" width="8.33203125" style="75" customWidth="1"/>
    <col min="9" max="16384" width="9.109375" style="75"/>
  </cols>
  <sheetData>
    <row r="1" spans="1:22" s="35" customFormat="1" ht="9" customHeight="1" x14ac:dyDescent="0.25">
      <c r="A1" s="34"/>
      <c r="F1" s="7"/>
      <c r="G1" s="7"/>
    </row>
    <row r="2" spans="1:22" s="38" customFormat="1" ht="15" x14ac:dyDescent="0.4">
      <c r="A2" s="36" t="s">
        <v>318</v>
      </c>
      <c r="B2" s="37"/>
      <c r="C2" s="37"/>
      <c r="D2" s="37"/>
      <c r="E2" s="37"/>
      <c r="F2" s="37"/>
      <c r="G2" s="37"/>
    </row>
    <row r="3" spans="1:22" s="38" customFormat="1" x14ac:dyDescent="0.2">
      <c r="A3" s="39" t="s">
        <v>18</v>
      </c>
      <c r="B3" s="37"/>
      <c r="C3" s="37"/>
      <c r="D3" s="37"/>
      <c r="E3" s="37"/>
      <c r="F3" s="40"/>
      <c r="G3" s="40"/>
    </row>
    <row r="4" spans="1:22" s="38" customFormat="1" x14ac:dyDescent="0.2">
      <c r="A4" s="41" t="s">
        <v>19</v>
      </c>
      <c r="B4" s="42"/>
      <c r="C4" s="42"/>
      <c r="D4" s="42"/>
      <c r="E4" s="42"/>
      <c r="F4" s="42"/>
      <c r="G4" s="42"/>
    </row>
    <row r="5" spans="1:22" s="43" customFormat="1" ht="6" customHeight="1" x14ac:dyDescent="0.25">
      <c r="A5" s="103" t="s">
        <v>20</v>
      </c>
      <c r="B5" s="8"/>
      <c r="C5" s="114" t="s">
        <v>21</v>
      </c>
      <c r="D5" s="115"/>
      <c r="E5" s="116"/>
      <c r="F5" s="8"/>
      <c r="G5" s="33"/>
      <c r="H5" s="33"/>
    </row>
    <row r="6" spans="1:22" s="43" customFormat="1" ht="12" customHeight="1" x14ac:dyDescent="0.25">
      <c r="A6" s="104"/>
      <c r="B6" s="106" t="s">
        <v>22</v>
      </c>
      <c r="C6" s="117"/>
      <c r="D6" s="118"/>
      <c r="E6" s="119"/>
      <c r="F6" s="108" t="s">
        <v>23</v>
      </c>
      <c r="G6" s="110" t="s">
        <v>24</v>
      </c>
      <c r="H6" s="112" t="s">
        <v>25</v>
      </c>
    </row>
    <row r="7" spans="1:22" s="43" customFormat="1" ht="42.75" customHeight="1" x14ac:dyDescent="0.25">
      <c r="A7" s="105"/>
      <c r="B7" s="107"/>
      <c r="C7" s="44" t="s">
        <v>26</v>
      </c>
      <c r="D7" s="44" t="s">
        <v>27</v>
      </c>
      <c r="E7" s="44" t="s">
        <v>28</v>
      </c>
      <c r="F7" s="109"/>
      <c r="G7" s="111"/>
      <c r="H7" s="113"/>
    </row>
    <row r="8" spans="1:22" s="46" customFormat="1" x14ac:dyDescent="0.2">
      <c r="A8" s="45"/>
      <c r="B8" s="9"/>
      <c r="C8" s="9"/>
      <c r="D8" s="9"/>
      <c r="E8" s="9"/>
      <c r="F8" s="9"/>
      <c r="G8" s="9"/>
      <c r="H8" s="9"/>
    </row>
    <row r="9" spans="1:22" s="46" customFormat="1" ht="13.8" x14ac:dyDescent="0.25">
      <c r="A9" s="47" t="s">
        <v>29</v>
      </c>
      <c r="B9" s="9"/>
      <c r="C9" s="9"/>
      <c r="D9" s="9"/>
      <c r="E9" s="9"/>
      <c r="F9" s="9"/>
      <c r="G9" s="9"/>
      <c r="H9" s="9"/>
    </row>
    <row r="10" spans="1:22" s="46" customFormat="1" ht="11.25" customHeight="1" x14ac:dyDescent="0.2">
      <c r="A10" s="48" t="s">
        <v>30</v>
      </c>
      <c r="B10" s="10">
        <f t="shared" ref="B10:G10" si="0">SUM(B11:B15)</f>
        <v>13356282</v>
      </c>
      <c r="C10" s="10">
        <f t="shared" si="0"/>
        <v>12625161.557059998</v>
      </c>
      <c r="D10" s="10">
        <f t="shared" si="0"/>
        <v>420808.89513999992</v>
      </c>
      <c r="E10" s="10">
        <f t="shared" si="0"/>
        <v>13045970.452199999</v>
      </c>
      <c r="F10" s="10">
        <f t="shared" si="0"/>
        <v>310311.54780000169</v>
      </c>
      <c r="G10" s="10">
        <f t="shared" si="0"/>
        <v>731120.44294000242</v>
      </c>
      <c r="H10" s="11">
        <f t="shared" ref="H10:H15" si="1">E10/B10*100</f>
        <v>97.676662204346982</v>
      </c>
      <c r="I10" s="49"/>
      <c r="J10" s="49"/>
      <c r="K10" s="49"/>
      <c r="L10" s="49"/>
      <c r="M10" s="49"/>
      <c r="N10" s="49"/>
      <c r="O10" s="49"/>
      <c r="P10" s="49"/>
      <c r="Q10" s="49"/>
      <c r="R10" s="49"/>
      <c r="S10" s="49"/>
      <c r="T10" s="49"/>
      <c r="U10" s="49"/>
      <c r="V10" s="49"/>
    </row>
    <row r="11" spans="1:22" s="46" customFormat="1" ht="11.25" customHeight="1" x14ac:dyDescent="0.2">
      <c r="A11" s="50" t="s">
        <v>31</v>
      </c>
      <c r="B11" s="12">
        <v>2812866.0000000009</v>
      </c>
      <c r="C11" s="12">
        <v>2445582.9404799985</v>
      </c>
      <c r="D11" s="12">
        <v>136975.58531999995</v>
      </c>
      <c r="E11" s="12">
        <v>2582558.5257999985</v>
      </c>
      <c r="F11" s="12">
        <v>230307.47420000238</v>
      </c>
      <c r="G11" s="12">
        <v>367283.05952000245</v>
      </c>
      <c r="H11" s="14">
        <f t="shared" si="1"/>
        <v>91.812355291720181</v>
      </c>
    </row>
    <row r="12" spans="1:22" s="46" customFormat="1" ht="11.25" customHeight="1" x14ac:dyDescent="0.2">
      <c r="A12" s="51" t="s">
        <v>32</v>
      </c>
      <c r="B12" s="12">
        <v>153281</v>
      </c>
      <c r="C12" s="12">
        <v>93560.569279999996</v>
      </c>
      <c r="D12" s="12">
        <v>2767.85572</v>
      </c>
      <c r="E12" s="12">
        <v>96328.425000000003</v>
      </c>
      <c r="F12" s="12">
        <v>56952.574999999997</v>
      </c>
      <c r="G12" s="12">
        <v>59720.430720000004</v>
      </c>
      <c r="H12" s="14">
        <f t="shared" si="1"/>
        <v>62.844334914307709</v>
      </c>
    </row>
    <row r="13" spans="1:22" s="46" customFormat="1" ht="11.25" customHeight="1" x14ac:dyDescent="0.2">
      <c r="A13" s="50" t="s">
        <v>33</v>
      </c>
      <c r="B13" s="12">
        <v>470099</v>
      </c>
      <c r="C13" s="12">
        <v>384252.95616</v>
      </c>
      <c r="D13" s="12">
        <v>66645.989709999994</v>
      </c>
      <c r="E13" s="12">
        <v>450898.94587</v>
      </c>
      <c r="F13" s="12">
        <v>19200.054130000004</v>
      </c>
      <c r="G13" s="12">
        <v>85846.043839999998</v>
      </c>
      <c r="H13" s="14">
        <f t="shared" si="1"/>
        <v>95.915742401068712</v>
      </c>
    </row>
    <row r="14" spans="1:22" s="46" customFormat="1" ht="11.25" customHeight="1" x14ac:dyDescent="0.2">
      <c r="A14" s="50" t="s">
        <v>34</v>
      </c>
      <c r="B14" s="12">
        <v>9817219</v>
      </c>
      <c r="C14" s="12">
        <v>9603090.7807700001</v>
      </c>
      <c r="D14" s="12">
        <v>214110.34664999999</v>
      </c>
      <c r="E14" s="12">
        <v>9817201.1274200007</v>
      </c>
      <c r="F14" s="12">
        <v>17.872579999268055</v>
      </c>
      <c r="G14" s="12">
        <v>214128.21922999993</v>
      </c>
      <c r="H14" s="14">
        <f t="shared" si="1"/>
        <v>99.999817946609937</v>
      </c>
    </row>
    <row r="15" spans="1:22" s="46" customFormat="1" ht="11.25" customHeight="1" x14ac:dyDescent="0.2">
      <c r="A15" s="50" t="s">
        <v>35</v>
      </c>
      <c r="B15" s="12">
        <v>102817</v>
      </c>
      <c r="C15" s="12">
        <v>98674.310370000007</v>
      </c>
      <c r="D15" s="12">
        <v>309.11773999999997</v>
      </c>
      <c r="E15" s="12">
        <v>98983.428110000008</v>
      </c>
      <c r="F15" s="12">
        <v>3833.571889999992</v>
      </c>
      <c r="G15" s="12">
        <v>4142.6896299999935</v>
      </c>
      <c r="H15" s="14">
        <f t="shared" si="1"/>
        <v>96.271461052160646</v>
      </c>
    </row>
    <row r="16" spans="1:22" s="46" customFormat="1" ht="11.25" customHeight="1" x14ac:dyDescent="0.2">
      <c r="B16" s="15"/>
      <c r="C16" s="15"/>
      <c r="D16" s="15"/>
      <c r="E16" s="15"/>
      <c r="F16" s="15"/>
      <c r="G16" s="15"/>
      <c r="H16" s="11"/>
    </row>
    <row r="17" spans="1:8" s="46" customFormat="1" ht="11.25" customHeight="1" x14ac:dyDescent="0.2">
      <c r="A17" s="48" t="s">
        <v>36</v>
      </c>
      <c r="B17" s="12">
        <v>3816008.0039999997</v>
      </c>
      <c r="C17" s="12">
        <v>3429552.06274</v>
      </c>
      <c r="D17" s="12">
        <v>66301.301330000002</v>
      </c>
      <c r="E17" s="12">
        <v>3495853.3640700001</v>
      </c>
      <c r="F17" s="12">
        <v>320154.6399299996</v>
      </c>
      <c r="G17" s="12">
        <v>386455.94125999976</v>
      </c>
      <c r="H17" s="14">
        <f>E17/B17*100</f>
        <v>91.610220953561722</v>
      </c>
    </row>
    <row r="18" spans="1:8" s="46" customFormat="1" ht="11.25" customHeight="1" x14ac:dyDescent="0.2">
      <c r="A18" s="50"/>
      <c r="B18" s="16"/>
      <c r="C18" s="15"/>
      <c r="D18" s="16"/>
      <c r="E18" s="15"/>
      <c r="F18" s="15"/>
      <c r="G18" s="15"/>
      <c r="H18" s="11"/>
    </row>
    <row r="19" spans="1:8" s="46" customFormat="1" ht="11.25" customHeight="1" x14ac:dyDescent="0.2">
      <c r="A19" s="48" t="s">
        <v>37</v>
      </c>
      <c r="B19" s="12">
        <v>375355.342</v>
      </c>
      <c r="C19" s="12">
        <v>370340.08517000003</v>
      </c>
      <c r="D19" s="12">
        <v>4971.5901100000001</v>
      </c>
      <c r="E19" s="12">
        <v>375311.67528000002</v>
      </c>
      <c r="F19" s="12">
        <v>43.66671999997925</v>
      </c>
      <c r="G19" s="12">
        <v>5015.2568299999693</v>
      </c>
      <c r="H19" s="14">
        <f>E19/B19*100</f>
        <v>99.988366564928228</v>
      </c>
    </row>
    <row r="20" spans="1:8" s="46" customFormat="1" ht="11.25" customHeight="1" x14ac:dyDescent="0.2">
      <c r="A20" s="50"/>
      <c r="B20" s="16"/>
      <c r="C20" s="15"/>
      <c r="D20" s="16"/>
      <c r="E20" s="15"/>
      <c r="F20" s="15"/>
      <c r="G20" s="15"/>
      <c r="H20" s="11"/>
    </row>
    <row r="21" spans="1:8" s="46" customFormat="1" ht="11.25" customHeight="1" x14ac:dyDescent="0.2">
      <c r="A21" s="48" t="s">
        <v>38</v>
      </c>
      <c r="B21" s="12">
        <v>3989101.0830000001</v>
      </c>
      <c r="C21" s="12">
        <v>3872333.1743199998</v>
      </c>
      <c r="D21" s="12">
        <v>96399.410319999995</v>
      </c>
      <c r="E21" s="12">
        <v>3968732.5846399995</v>
      </c>
      <c r="F21" s="12">
        <v>20368.498360000551</v>
      </c>
      <c r="G21" s="12">
        <v>116767.90868000034</v>
      </c>
      <c r="H21" s="14">
        <f>E21/B21*100</f>
        <v>99.489396284120176</v>
      </c>
    </row>
    <row r="22" spans="1:8" s="46" customFormat="1" ht="11.25" customHeight="1" x14ac:dyDescent="0.2">
      <c r="A22" s="50"/>
      <c r="B22" s="15"/>
      <c r="C22" s="15"/>
      <c r="D22" s="15"/>
      <c r="E22" s="15"/>
      <c r="F22" s="15"/>
      <c r="G22" s="15"/>
      <c r="H22" s="11"/>
    </row>
    <row r="23" spans="1:8" s="46" customFormat="1" ht="11.25" customHeight="1" x14ac:dyDescent="0.2">
      <c r="A23" s="48" t="s">
        <v>39</v>
      </c>
      <c r="B23" s="10">
        <f>SUM(B24:B33)</f>
        <v>25097208.058699995</v>
      </c>
      <c r="C23" s="10">
        <f t="shared" ref="C23:G23" si="2">SUM(C24:C33)</f>
        <v>23277830.540509999</v>
      </c>
      <c r="D23" s="10">
        <f t="shared" si="2"/>
        <v>1165148.6990799999</v>
      </c>
      <c r="E23" s="10">
        <f t="shared" si="2"/>
        <v>24442979.239590004</v>
      </c>
      <c r="F23" s="10">
        <f t="shared" si="2"/>
        <v>654228.81910999166</v>
      </c>
      <c r="G23" s="10">
        <f t="shared" si="2"/>
        <v>1819377.5181899928</v>
      </c>
      <c r="H23" s="11">
        <f t="shared" ref="H23:H33" si="3">E23/B23*100</f>
        <v>97.393220721684216</v>
      </c>
    </row>
    <row r="24" spans="1:8" s="46" customFormat="1" ht="11.25" customHeight="1" x14ac:dyDescent="0.2">
      <c r="A24" s="50" t="s">
        <v>40</v>
      </c>
      <c r="B24" s="12">
        <v>19451627.296219997</v>
      </c>
      <c r="C24" s="12">
        <v>17776715.910600003</v>
      </c>
      <c r="D24" s="12">
        <v>1035299.4419199999</v>
      </c>
      <c r="E24" s="12">
        <v>18812015.352520004</v>
      </c>
      <c r="F24" s="12">
        <v>639611.94369999319</v>
      </c>
      <c r="G24" s="12">
        <v>1674911.3856199943</v>
      </c>
      <c r="H24" s="14">
        <f t="shared" si="3"/>
        <v>96.711781826992507</v>
      </c>
    </row>
    <row r="25" spans="1:8" s="46" customFormat="1" ht="11.25" customHeight="1" x14ac:dyDescent="0.2">
      <c r="A25" s="50" t="s">
        <v>41</v>
      </c>
      <c r="B25" s="12">
        <v>1343473</v>
      </c>
      <c r="C25" s="12">
        <v>1294705.01327</v>
      </c>
      <c r="D25" s="12">
        <v>48767.677320000003</v>
      </c>
      <c r="E25" s="12">
        <v>1343472.69059</v>
      </c>
      <c r="F25" s="12">
        <v>0.3094099999871105</v>
      </c>
      <c r="G25" s="12">
        <v>48767.986730000004</v>
      </c>
      <c r="H25" s="14">
        <f t="shared" si="3"/>
        <v>99.999976969392009</v>
      </c>
    </row>
    <row r="26" spans="1:8" s="46" customFormat="1" ht="11.25" customHeight="1" x14ac:dyDescent="0.2">
      <c r="A26" s="50" t="s">
        <v>42</v>
      </c>
      <c r="B26" s="12">
        <v>2610577.5584799992</v>
      </c>
      <c r="C26" s="12">
        <v>2530613.5762700005</v>
      </c>
      <c r="D26" s="12">
        <v>74989.625140000004</v>
      </c>
      <c r="E26" s="12">
        <v>2605603.2014100007</v>
      </c>
      <c r="F26" s="12">
        <v>4974.3570699985139</v>
      </c>
      <c r="G26" s="12">
        <v>79963.982209998649</v>
      </c>
      <c r="H26" s="14">
        <f t="shared" si="3"/>
        <v>99.809453771873578</v>
      </c>
    </row>
    <row r="27" spans="1:8" s="46" customFormat="1" ht="11.25" customHeight="1" x14ac:dyDescent="0.2">
      <c r="A27" s="50" t="s">
        <v>43</v>
      </c>
      <c r="B27" s="12">
        <v>95374.792000000001</v>
      </c>
      <c r="C27" s="12">
        <v>91634.151859999998</v>
      </c>
      <c r="D27" s="12">
        <v>3740.43597</v>
      </c>
      <c r="E27" s="12">
        <v>95374.587830000004</v>
      </c>
      <c r="F27" s="12">
        <v>0.20416999999724794</v>
      </c>
      <c r="G27" s="12">
        <v>3740.6401400000032</v>
      </c>
      <c r="H27" s="14">
        <f t="shared" si="3"/>
        <v>99.999785928759877</v>
      </c>
    </row>
    <row r="28" spans="1:8" s="46" customFormat="1" ht="11.25" customHeight="1" x14ac:dyDescent="0.2">
      <c r="A28" s="50" t="s">
        <v>44</v>
      </c>
      <c r="B28" s="12">
        <v>189254.46499999997</v>
      </c>
      <c r="C28" s="12">
        <v>189193.62701</v>
      </c>
      <c r="D28" s="12">
        <v>59.452709999999996</v>
      </c>
      <c r="E28" s="12">
        <v>189253.07972000001</v>
      </c>
      <c r="F28" s="12">
        <v>1.3852799999585841</v>
      </c>
      <c r="G28" s="12">
        <v>60.837989999970887</v>
      </c>
      <c r="H28" s="14">
        <f t="shared" si="3"/>
        <v>99.999268033121453</v>
      </c>
    </row>
    <row r="29" spans="1:8" s="46" customFormat="1" ht="11.25" customHeight="1" x14ac:dyDescent="0.2">
      <c r="A29" s="50" t="s">
        <v>45</v>
      </c>
      <c r="B29" s="12">
        <v>653911.30299999996</v>
      </c>
      <c r="C29" s="12">
        <v>652909.18355999992</v>
      </c>
      <c r="D29" s="12">
        <v>1002.1194399999999</v>
      </c>
      <c r="E29" s="12">
        <v>653911.30299999996</v>
      </c>
      <c r="F29" s="12">
        <v>0</v>
      </c>
      <c r="G29" s="12">
        <v>1002.1194400000386</v>
      </c>
      <c r="H29" s="14">
        <f t="shared" si="3"/>
        <v>100</v>
      </c>
    </row>
    <row r="30" spans="1:8" s="46" customFormat="1" ht="11.25" customHeight="1" x14ac:dyDescent="0.2">
      <c r="A30" s="50" t="s">
        <v>46</v>
      </c>
      <c r="B30" s="12">
        <v>167060</v>
      </c>
      <c r="C30" s="12">
        <v>166294.87534999999</v>
      </c>
      <c r="D30" s="12">
        <v>764.96907999999996</v>
      </c>
      <c r="E30" s="12">
        <v>167059.84443</v>
      </c>
      <c r="F30" s="12">
        <v>0.15557000000262633</v>
      </c>
      <c r="G30" s="12">
        <v>765.12465000001248</v>
      </c>
      <c r="H30" s="14">
        <f t="shared" si="3"/>
        <v>99.999906877768467</v>
      </c>
    </row>
    <row r="31" spans="1:8" s="46" customFormat="1" ht="11.25" customHeight="1" x14ac:dyDescent="0.2">
      <c r="A31" s="50" t="s">
        <v>47</v>
      </c>
      <c r="B31" s="12">
        <v>248809.07399999999</v>
      </c>
      <c r="C31" s="12">
        <v>244032.14365000001</v>
      </c>
      <c r="D31" s="12">
        <v>49.517739999999996</v>
      </c>
      <c r="E31" s="12">
        <v>244081.66139000002</v>
      </c>
      <c r="F31" s="12">
        <v>4727.4126099999703</v>
      </c>
      <c r="G31" s="12">
        <v>4776.9303499999805</v>
      </c>
      <c r="H31" s="14">
        <f t="shared" si="3"/>
        <v>98.099983841425342</v>
      </c>
    </row>
    <row r="32" spans="1:8" s="46" customFormat="1" ht="11.25" customHeight="1" x14ac:dyDescent="0.2">
      <c r="A32" s="50" t="s">
        <v>48</v>
      </c>
      <c r="B32" s="12">
        <v>113601.219</v>
      </c>
      <c r="C32" s="12">
        <v>108371.71279999999</v>
      </c>
      <c r="D32" s="12">
        <v>316.45521000000002</v>
      </c>
      <c r="E32" s="12">
        <v>108688.16800999999</v>
      </c>
      <c r="F32" s="12">
        <v>4913.0509900000034</v>
      </c>
      <c r="G32" s="12">
        <v>5229.5062000000034</v>
      </c>
      <c r="H32" s="14">
        <f t="shared" si="3"/>
        <v>95.6751775788603</v>
      </c>
    </row>
    <row r="33" spans="1:8" s="46" customFormat="1" ht="11.25" customHeight="1" x14ac:dyDescent="0.2">
      <c r="A33" s="50" t="s">
        <v>49</v>
      </c>
      <c r="B33" s="12">
        <v>223519.35099999997</v>
      </c>
      <c r="C33" s="12">
        <v>223360.34613999998</v>
      </c>
      <c r="D33" s="12">
        <v>159.00454999999999</v>
      </c>
      <c r="E33" s="12">
        <v>223519.35068999999</v>
      </c>
      <c r="F33" s="12">
        <v>3.0999997397884727E-4</v>
      </c>
      <c r="G33" s="12">
        <v>159.00485999998637</v>
      </c>
      <c r="H33" s="14">
        <f t="shared" si="3"/>
        <v>99.999999861309561</v>
      </c>
    </row>
    <row r="34" spans="1:8" s="46" customFormat="1" ht="11.25" customHeight="1" x14ac:dyDescent="0.2">
      <c r="A34" s="50"/>
      <c r="B34" s="15"/>
      <c r="C34" s="15"/>
      <c r="D34" s="15"/>
      <c r="E34" s="15"/>
      <c r="F34" s="15"/>
      <c r="G34" s="15"/>
      <c r="H34" s="11"/>
    </row>
    <row r="35" spans="1:8" s="46" customFormat="1" ht="11.25" customHeight="1" x14ac:dyDescent="0.2">
      <c r="A35" s="48" t="s">
        <v>50</v>
      </c>
      <c r="B35" s="17">
        <f t="shared" ref="B35:G35" si="4">+B36+B37</f>
        <v>851548.73600000003</v>
      </c>
      <c r="C35" s="17">
        <f t="shared" si="4"/>
        <v>723724.14056000009</v>
      </c>
      <c r="D35" s="17">
        <f t="shared" si="4"/>
        <v>12031.82854</v>
      </c>
      <c r="E35" s="17">
        <f t="shared" si="4"/>
        <v>735755.96909999999</v>
      </c>
      <c r="F35" s="17">
        <f t="shared" si="4"/>
        <v>115792.76690000002</v>
      </c>
      <c r="G35" s="17">
        <f t="shared" si="4"/>
        <v>127824.59543999999</v>
      </c>
      <c r="H35" s="11">
        <f>E35/B35*100</f>
        <v>86.402097495450917</v>
      </c>
    </row>
    <row r="36" spans="1:8" s="46" customFormat="1" ht="11.25" customHeight="1" x14ac:dyDescent="0.2">
      <c r="A36" s="50" t="s">
        <v>51</v>
      </c>
      <c r="B36" s="12">
        <v>807771.73600000003</v>
      </c>
      <c r="C36" s="12">
        <v>695246.85721000005</v>
      </c>
      <c r="D36" s="12">
        <v>10794.83951</v>
      </c>
      <c r="E36" s="12">
        <v>706041.69672000001</v>
      </c>
      <c r="F36" s="12">
        <v>101730.03928000003</v>
      </c>
      <c r="G36" s="12">
        <v>112524.87878999999</v>
      </c>
      <c r="H36" s="14">
        <f>E36/B36*100</f>
        <v>87.406090762254635</v>
      </c>
    </row>
    <row r="37" spans="1:8" s="46" customFormat="1" ht="11.25" customHeight="1" x14ac:dyDescent="0.2">
      <c r="A37" s="50" t="s">
        <v>52</v>
      </c>
      <c r="B37" s="12">
        <v>43777</v>
      </c>
      <c r="C37" s="12">
        <v>28477.283350000002</v>
      </c>
      <c r="D37" s="12">
        <v>1236.98903</v>
      </c>
      <c r="E37" s="12">
        <v>29714.272380000002</v>
      </c>
      <c r="F37" s="12">
        <v>14062.727619999998</v>
      </c>
      <c r="G37" s="12">
        <v>15299.716649999998</v>
      </c>
      <c r="H37" s="14">
        <f>E37/B37*100</f>
        <v>67.876447403887894</v>
      </c>
    </row>
    <row r="38" spans="1:8" s="46" customFormat="1" ht="11.25" customHeight="1" x14ac:dyDescent="0.2">
      <c r="A38" s="50"/>
      <c r="B38" s="15"/>
      <c r="C38" s="15"/>
      <c r="D38" s="15"/>
      <c r="E38" s="15"/>
      <c r="F38" s="15"/>
      <c r="G38" s="15"/>
      <c r="H38" s="11"/>
    </row>
    <row r="39" spans="1:8" s="46" customFormat="1" ht="11.25" customHeight="1" x14ac:dyDescent="0.2">
      <c r="A39" s="48" t="s">
        <v>53</v>
      </c>
      <c r="B39" s="17">
        <f>SUM(B40:B46)</f>
        <v>308971855.66900003</v>
      </c>
      <c r="C39" s="17">
        <f t="shared" ref="C39:G39" si="5">SUM(C40:C46)</f>
        <v>300328733.12828004</v>
      </c>
      <c r="D39" s="17">
        <f t="shared" si="5"/>
        <v>7367813.4682100015</v>
      </c>
      <c r="E39" s="17">
        <f t="shared" si="5"/>
        <v>307696546.59648991</v>
      </c>
      <c r="F39" s="17">
        <f t="shared" si="5"/>
        <v>1275309.0725100506</v>
      </c>
      <c r="G39" s="17">
        <f t="shared" si="5"/>
        <v>8643122.5407200269</v>
      </c>
      <c r="H39" s="11">
        <f t="shared" ref="H39:H46" si="6">E39/B39*100</f>
        <v>99.587241022406786</v>
      </c>
    </row>
    <row r="40" spans="1:8" s="46" customFormat="1" ht="11.25" customHeight="1" x14ac:dyDescent="0.2">
      <c r="A40" s="50" t="s">
        <v>54</v>
      </c>
      <c r="B40" s="12">
        <v>308334052.05700004</v>
      </c>
      <c r="C40" s="12">
        <v>299833096.89441001</v>
      </c>
      <c r="D40" s="12">
        <v>7362445.1300300006</v>
      </c>
      <c r="E40" s="12">
        <v>307195542.02443999</v>
      </c>
      <c r="F40" s="12">
        <v>1138510.0325600505</v>
      </c>
      <c r="G40" s="12">
        <v>8500955.1625900269</v>
      </c>
      <c r="H40" s="14">
        <f t="shared" si="6"/>
        <v>99.63075436366347</v>
      </c>
    </row>
    <row r="41" spans="1:8" s="46" customFormat="1" ht="11.25" customHeight="1" x14ac:dyDescent="0.2">
      <c r="A41" s="52" t="s">
        <v>55</v>
      </c>
      <c r="B41" s="12">
        <v>50986</v>
      </c>
      <c r="C41" s="12">
        <v>49438.594600000004</v>
      </c>
      <c r="D41" s="12">
        <v>1546.9693</v>
      </c>
      <c r="E41" s="12">
        <v>50985.563900000001</v>
      </c>
      <c r="F41" s="12">
        <v>0.43609999999898719</v>
      </c>
      <c r="G41" s="12">
        <v>1547.405399999996</v>
      </c>
      <c r="H41" s="14">
        <f t="shared" si="6"/>
        <v>99.999144667163549</v>
      </c>
    </row>
    <row r="42" spans="1:8" s="46" customFormat="1" ht="11.25" customHeight="1" x14ac:dyDescent="0.2">
      <c r="A42" s="52" t="s">
        <v>56</v>
      </c>
      <c r="B42" s="12">
        <v>19933</v>
      </c>
      <c r="C42" s="12">
        <v>13202.52954</v>
      </c>
      <c r="D42" s="12">
        <v>2902.32483</v>
      </c>
      <c r="E42" s="12">
        <v>16104.854369999999</v>
      </c>
      <c r="F42" s="12">
        <v>3828.1456300000009</v>
      </c>
      <c r="G42" s="12">
        <v>6730.4704600000005</v>
      </c>
      <c r="H42" s="14">
        <f t="shared" si="6"/>
        <v>80.794934881854203</v>
      </c>
    </row>
    <row r="43" spans="1:8" s="46" customFormat="1" ht="11.25" customHeight="1" x14ac:dyDescent="0.2">
      <c r="A43" s="50" t="s">
        <v>57</v>
      </c>
      <c r="B43" s="12">
        <v>339949.897</v>
      </c>
      <c r="C43" s="12">
        <v>321652.27395999996</v>
      </c>
      <c r="D43" s="12">
        <v>449.44907000000001</v>
      </c>
      <c r="E43" s="12">
        <v>322101.72302999994</v>
      </c>
      <c r="F43" s="12">
        <v>17848.173970000062</v>
      </c>
      <c r="G43" s="12">
        <v>18297.623040000035</v>
      </c>
      <c r="H43" s="14">
        <f t="shared" si="6"/>
        <v>94.749763383514107</v>
      </c>
    </row>
    <row r="44" spans="1:8" s="46" customFormat="1" ht="11.25" customHeight="1" x14ac:dyDescent="0.2">
      <c r="A44" s="50" t="s">
        <v>58</v>
      </c>
      <c r="B44" s="12">
        <v>46451.714999999997</v>
      </c>
      <c r="C44" s="12">
        <v>46434.105520000005</v>
      </c>
      <c r="D44" s="12">
        <v>17.609479999999998</v>
      </c>
      <c r="E44" s="12">
        <v>46451.715000000004</v>
      </c>
      <c r="F44" s="12">
        <v>0</v>
      </c>
      <c r="G44" s="12">
        <v>17.609479999991891</v>
      </c>
      <c r="H44" s="14">
        <f t="shared" si="6"/>
        <v>100.00000000000003</v>
      </c>
    </row>
    <row r="45" spans="1:8" s="46" customFormat="1" ht="11.25" customHeight="1" x14ac:dyDescent="0.2">
      <c r="A45" s="50" t="s">
        <v>59</v>
      </c>
      <c r="B45" s="12">
        <v>45187</v>
      </c>
      <c r="C45" s="12">
        <v>44017.576760000004</v>
      </c>
      <c r="D45" s="12">
        <v>451.9855</v>
      </c>
      <c r="E45" s="12">
        <v>44469.562260000006</v>
      </c>
      <c r="F45" s="12">
        <v>717.43773999999394</v>
      </c>
      <c r="G45" s="12">
        <v>1169.4232399999964</v>
      </c>
      <c r="H45" s="14">
        <f t="shared" si="6"/>
        <v>98.412291721070233</v>
      </c>
    </row>
    <row r="46" spans="1:8" s="46" customFormat="1" ht="11.25" customHeight="1" x14ac:dyDescent="0.2">
      <c r="A46" s="50" t="s">
        <v>319</v>
      </c>
      <c r="B46" s="12">
        <v>135296</v>
      </c>
      <c r="C46" s="12">
        <v>20891.153489999997</v>
      </c>
      <c r="D46" s="12">
        <v>0</v>
      </c>
      <c r="E46" s="12">
        <v>20891.153489999997</v>
      </c>
      <c r="F46" s="12">
        <v>114404.84651</v>
      </c>
      <c r="G46" s="12">
        <v>114404.84651</v>
      </c>
      <c r="H46" s="14">
        <f t="shared" si="6"/>
        <v>15.441072529860453</v>
      </c>
    </row>
    <row r="47" spans="1:8" s="46" customFormat="1" ht="11.25" customHeight="1" x14ac:dyDescent="0.2">
      <c r="A47" s="50"/>
      <c r="B47" s="13"/>
      <c r="C47" s="13"/>
      <c r="D47" s="13"/>
      <c r="E47" s="13"/>
      <c r="F47" s="13"/>
      <c r="G47" s="13"/>
      <c r="H47" s="14"/>
    </row>
    <row r="48" spans="1:8" s="46" customFormat="1" ht="11.25" customHeight="1" x14ac:dyDescent="0.2">
      <c r="A48" s="48" t="s">
        <v>60</v>
      </c>
      <c r="B48" s="12">
        <v>39248779.491000004</v>
      </c>
      <c r="C48" s="12">
        <v>38084368.155400001</v>
      </c>
      <c r="D48" s="12">
        <v>856808.40504999994</v>
      </c>
      <c r="E48" s="12">
        <v>38941176.560450003</v>
      </c>
      <c r="F48" s="12">
        <v>307602.93055000156</v>
      </c>
      <c r="G48" s="12">
        <v>1164411.3356000036</v>
      </c>
      <c r="H48" s="14">
        <f>E48/B48*100</f>
        <v>99.216273895547417</v>
      </c>
    </row>
    <row r="49" spans="1:8" s="46" customFormat="1" ht="11.25" customHeight="1" x14ac:dyDescent="0.2">
      <c r="A49" s="53"/>
      <c r="B49" s="15"/>
      <c r="C49" s="15"/>
      <c r="D49" s="15"/>
      <c r="E49" s="15"/>
      <c r="F49" s="15"/>
      <c r="G49" s="15"/>
      <c r="H49" s="11"/>
    </row>
    <row r="50" spans="1:8" s="46" customFormat="1" ht="11.25" customHeight="1" x14ac:dyDescent="0.2">
      <c r="A50" s="48" t="s">
        <v>61</v>
      </c>
      <c r="B50" s="12">
        <v>1062731.7109999999</v>
      </c>
      <c r="C50" s="12">
        <v>1047591.13662</v>
      </c>
      <c r="D50" s="12">
        <v>6954.0428099999999</v>
      </c>
      <c r="E50" s="12">
        <v>1054545.17943</v>
      </c>
      <c r="F50" s="12">
        <v>8186.5315699998755</v>
      </c>
      <c r="G50" s="12">
        <v>15140.574379999889</v>
      </c>
      <c r="H50" s="14">
        <f>E50/B50*100</f>
        <v>99.229670905152858</v>
      </c>
    </row>
    <row r="51" spans="1:8" s="46" customFormat="1" ht="11.25" customHeight="1" x14ac:dyDescent="0.2">
      <c r="A51" s="50"/>
      <c r="B51" s="15"/>
      <c r="C51" s="15"/>
      <c r="D51" s="15"/>
      <c r="E51" s="15"/>
      <c r="F51" s="15"/>
      <c r="G51" s="15"/>
      <c r="H51" s="11"/>
    </row>
    <row r="52" spans="1:8" s="46" customFormat="1" ht="11.25" customHeight="1" x14ac:dyDescent="0.2">
      <c r="A52" s="48" t="s">
        <v>62</v>
      </c>
      <c r="B52" s="17">
        <f t="shared" ref="B52:G52" si="7">SUM(B53:B58)</f>
        <v>12165077.081</v>
      </c>
      <c r="C52" s="17">
        <f t="shared" si="7"/>
        <v>10517012.57054</v>
      </c>
      <c r="D52" s="17">
        <f t="shared" ref="D52" si="8">SUM(D53:D58)</f>
        <v>1513062.3514800002</v>
      </c>
      <c r="E52" s="17">
        <f t="shared" si="7"/>
        <v>12030074.922020003</v>
      </c>
      <c r="F52" s="17">
        <f t="shared" si="7"/>
        <v>135002.15897999849</v>
      </c>
      <c r="G52" s="17">
        <f t="shared" si="7"/>
        <v>1648064.5104599991</v>
      </c>
      <c r="H52" s="11">
        <f t="shared" ref="H52:H58" si="9">E52/B52*100</f>
        <v>98.890248223820549</v>
      </c>
    </row>
    <row r="53" spans="1:8" s="46" customFormat="1" ht="11.25" customHeight="1" x14ac:dyDescent="0.2">
      <c r="A53" s="50" t="s">
        <v>40</v>
      </c>
      <c r="B53" s="12">
        <v>9333835.699000001</v>
      </c>
      <c r="C53" s="12">
        <v>7811554.5975800017</v>
      </c>
      <c r="D53" s="12">
        <v>1404731.6189100002</v>
      </c>
      <c r="E53" s="12">
        <v>9216286.2164900023</v>
      </c>
      <c r="F53" s="12">
        <v>117549.4825099986</v>
      </c>
      <c r="G53" s="12">
        <v>1522281.1014199993</v>
      </c>
      <c r="H53" s="14">
        <f t="shared" si="9"/>
        <v>98.740609045404639</v>
      </c>
    </row>
    <row r="54" spans="1:8" s="46" customFormat="1" ht="11.25" customHeight="1" x14ac:dyDescent="0.2">
      <c r="A54" s="50" t="s">
        <v>63</v>
      </c>
      <c r="B54" s="12">
        <v>1185343.9149999998</v>
      </c>
      <c r="C54" s="12">
        <v>1097938.61882</v>
      </c>
      <c r="D54" s="12">
        <v>86444.783749999988</v>
      </c>
      <c r="E54" s="12">
        <v>1184383.4025699999</v>
      </c>
      <c r="F54" s="12">
        <v>960.51242999988608</v>
      </c>
      <c r="G54" s="12">
        <v>87405.29617999983</v>
      </c>
      <c r="H54" s="14">
        <f t="shared" si="9"/>
        <v>99.918967616246647</v>
      </c>
    </row>
    <row r="55" spans="1:8" s="46" customFormat="1" ht="11.25" customHeight="1" x14ac:dyDescent="0.2">
      <c r="A55" s="50" t="s">
        <v>64</v>
      </c>
      <c r="B55" s="12">
        <v>615200.07499999984</v>
      </c>
      <c r="C55" s="12">
        <v>599360.48837999988</v>
      </c>
      <c r="D55" s="12">
        <v>13064.533799999999</v>
      </c>
      <c r="E55" s="12">
        <v>612425.02217999985</v>
      </c>
      <c r="F55" s="12">
        <v>2775.0528199999826</v>
      </c>
      <c r="G55" s="12">
        <v>15839.586619999958</v>
      </c>
      <c r="H55" s="14">
        <f t="shared" si="9"/>
        <v>99.548918647319738</v>
      </c>
    </row>
    <row r="56" spans="1:8" s="46" customFormat="1" ht="11.25" customHeight="1" x14ac:dyDescent="0.2">
      <c r="A56" s="50" t="s">
        <v>65</v>
      </c>
      <c r="B56" s="12">
        <v>899711.68500000006</v>
      </c>
      <c r="C56" s="12">
        <v>897862.41446</v>
      </c>
      <c r="D56" s="12">
        <v>1849.11733</v>
      </c>
      <c r="E56" s="12">
        <v>899711.53179000004</v>
      </c>
      <c r="F56" s="12">
        <v>0.1532100000185892</v>
      </c>
      <c r="G56" s="12">
        <v>1849.2705400000559</v>
      </c>
      <c r="H56" s="14">
        <f t="shared" si="9"/>
        <v>99.999982971211494</v>
      </c>
    </row>
    <row r="57" spans="1:8" s="46" customFormat="1" ht="11.25" customHeight="1" x14ac:dyDescent="0.2">
      <c r="A57" s="50" t="s">
        <v>66</v>
      </c>
      <c r="B57" s="12">
        <v>63809.577000000005</v>
      </c>
      <c r="C57" s="12">
        <v>63719.052659999994</v>
      </c>
      <c r="D57" s="12">
        <v>90.477609999999999</v>
      </c>
      <c r="E57" s="12">
        <v>63809.530269999996</v>
      </c>
      <c r="F57" s="12">
        <v>4.6730000009119976E-2</v>
      </c>
      <c r="G57" s="12">
        <v>90.524340000010852</v>
      </c>
      <c r="H57" s="14">
        <f t="shared" si="9"/>
        <v>99.999926766478936</v>
      </c>
    </row>
    <row r="58" spans="1:8" s="46" customFormat="1" ht="11.25" customHeight="1" x14ac:dyDescent="0.2">
      <c r="A58" s="50" t="s">
        <v>67</v>
      </c>
      <c r="B58" s="12">
        <v>67176.13</v>
      </c>
      <c r="C58" s="12">
        <v>46577.398639999999</v>
      </c>
      <c r="D58" s="12">
        <v>6881.8200800000004</v>
      </c>
      <c r="E58" s="12">
        <v>53459.218719999997</v>
      </c>
      <c r="F58" s="12">
        <v>13716.911280000008</v>
      </c>
      <c r="G58" s="12">
        <v>20598.731360000005</v>
      </c>
      <c r="H58" s="14">
        <f t="shared" si="9"/>
        <v>79.580676528999206</v>
      </c>
    </row>
    <row r="59" spans="1:8" s="46" customFormat="1" ht="11.25" customHeight="1" x14ac:dyDescent="0.2">
      <c r="A59" s="50"/>
      <c r="B59" s="15"/>
      <c r="C59" s="15"/>
      <c r="D59" s="15"/>
      <c r="E59" s="15"/>
      <c r="F59" s="15"/>
      <c r="G59" s="15"/>
      <c r="H59" s="11"/>
    </row>
    <row r="60" spans="1:8" s="46" customFormat="1" ht="11.25" customHeight="1" x14ac:dyDescent="0.2">
      <c r="A60" s="48" t="s">
        <v>68</v>
      </c>
      <c r="B60" s="18">
        <f t="shared" ref="B60:G60" si="10">SUM(B61:B70)</f>
        <v>9661479.8047699723</v>
      </c>
      <c r="C60" s="18">
        <f t="shared" si="10"/>
        <v>8734618.9360099491</v>
      </c>
      <c r="D60" s="18">
        <f t="shared" ref="D60" si="11">SUM(D61:D70)</f>
        <v>352814.48522999953</v>
      </c>
      <c r="E60" s="18">
        <f t="shared" si="10"/>
        <v>9087433.4212399479</v>
      </c>
      <c r="F60" s="18">
        <f t="shared" si="10"/>
        <v>574046.38353002223</v>
      </c>
      <c r="G60" s="18">
        <f t="shared" si="10"/>
        <v>926860.86876002129</v>
      </c>
      <c r="H60" s="11">
        <f t="shared" ref="H60:H70" si="12">E60/B60*100</f>
        <v>94.05840104073279</v>
      </c>
    </row>
    <row r="61" spans="1:8" s="46" customFormat="1" ht="11.25" customHeight="1" x14ac:dyDescent="0.2">
      <c r="A61" s="50" t="s">
        <v>69</v>
      </c>
      <c r="B61" s="12">
        <v>587612.8409999694</v>
      </c>
      <c r="C61" s="12">
        <v>491980.93880994781</v>
      </c>
      <c r="D61" s="12">
        <v>23271.855389999557</v>
      </c>
      <c r="E61" s="12">
        <v>515252.79419994738</v>
      </c>
      <c r="F61" s="12">
        <v>72360.046800022013</v>
      </c>
      <c r="G61" s="12">
        <v>95631.902190021588</v>
      </c>
      <c r="H61" s="14">
        <f t="shared" si="12"/>
        <v>87.685761482529315</v>
      </c>
    </row>
    <row r="62" spans="1:8" s="46" customFormat="1" ht="11.25" customHeight="1" x14ac:dyDescent="0.2">
      <c r="A62" s="50" t="s">
        <v>70</v>
      </c>
      <c r="B62" s="12">
        <v>2250593.486</v>
      </c>
      <c r="C62" s="12">
        <v>1755779.7599000002</v>
      </c>
      <c r="D62" s="12">
        <v>122477.68168000001</v>
      </c>
      <c r="E62" s="12">
        <v>1878257.4415800001</v>
      </c>
      <c r="F62" s="12">
        <v>372336.04441999993</v>
      </c>
      <c r="G62" s="12">
        <v>494813.72609999985</v>
      </c>
      <c r="H62" s="14">
        <f t="shared" si="12"/>
        <v>83.45609517062293</v>
      </c>
    </row>
    <row r="63" spans="1:8" s="46" customFormat="1" ht="11.25" customHeight="1" x14ac:dyDescent="0.2">
      <c r="A63" s="50" t="s">
        <v>71</v>
      </c>
      <c r="B63" s="12">
        <v>5803139.7627700008</v>
      </c>
      <c r="C63" s="12">
        <v>5670880.025390001</v>
      </c>
      <c r="D63" s="12">
        <v>94886.66145</v>
      </c>
      <c r="E63" s="12">
        <v>5765766.6868400006</v>
      </c>
      <c r="F63" s="12">
        <v>37373.075930000283</v>
      </c>
      <c r="G63" s="12">
        <v>132259.73737999983</v>
      </c>
      <c r="H63" s="14">
        <f t="shared" si="12"/>
        <v>99.355985251815454</v>
      </c>
    </row>
    <row r="64" spans="1:8" s="46" customFormat="1" ht="11.25" customHeight="1" x14ac:dyDescent="0.2">
      <c r="A64" s="50" t="s">
        <v>72</v>
      </c>
      <c r="B64" s="12">
        <v>170849.68399999998</v>
      </c>
      <c r="C64" s="12">
        <v>164992.01897</v>
      </c>
      <c r="D64" s="12">
        <v>4059.6442100000004</v>
      </c>
      <c r="E64" s="12">
        <v>169051.66318</v>
      </c>
      <c r="F64" s="12">
        <v>1798.0208199999761</v>
      </c>
      <c r="G64" s="12">
        <v>5857.6650299999746</v>
      </c>
      <c r="H64" s="14">
        <f t="shared" si="12"/>
        <v>98.947600734222036</v>
      </c>
    </row>
    <row r="65" spans="1:8" s="46" customFormat="1" ht="11.25" customHeight="1" x14ac:dyDescent="0.2">
      <c r="A65" s="50" t="s">
        <v>73</v>
      </c>
      <c r="B65" s="12">
        <v>632701</v>
      </c>
      <c r="C65" s="12">
        <v>455035.44708999997</v>
      </c>
      <c r="D65" s="12">
        <v>97939.368300000002</v>
      </c>
      <c r="E65" s="12">
        <v>552974.81539</v>
      </c>
      <c r="F65" s="12">
        <v>79726.184609999997</v>
      </c>
      <c r="G65" s="12">
        <v>177665.55291000003</v>
      </c>
      <c r="H65" s="14">
        <f t="shared" si="12"/>
        <v>87.399074031809647</v>
      </c>
    </row>
    <row r="66" spans="1:8" s="46" customFormat="1" ht="11.25" customHeight="1" x14ac:dyDescent="0.2">
      <c r="A66" s="50" t="s">
        <v>74</v>
      </c>
      <c r="B66" s="12">
        <v>9255.3109999999997</v>
      </c>
      <c r="C66" s="12">
        <v>8586.6651999999995</v>
      </c>
      <c r="D66" s="12">
        <v>63.497019999999999</v>
      </c>
      <c r="E66" s="12">
        <v>8650.1622200000002</v>
      </c>
      <c r="F66" s="12">
        <v>605.14877999999953</v>
      </c>
      <c r="G66" s="12">
        <v>668.64580000000024</v>
      </c>
      <c r="H66" s="14">
        <f t="shared" si="12"/>
        <v>93.461605125964979</v>
      </c>
    </row>
    <row r="67" spans="1:8" s="46" customFormat="1" ht="11.25" customHeight="1" x14ac:dyDescent="0.2">
      <c r="A67" s="50" t="s">
        <v>75</v>
      </c>
      <c r="B67" s="12">
        <v>110519</v>
      </c>
      <c r="C67" s="12">
        <v>96205.081090000007</v>
      </c>
      <c r="D67" s="12">
        <v>5978.6919100000005</v>
      </c>
      <c r="E67" s="12">
        <v>102183.773</v>
      </c>
      <c r="F67" s="12">
        <v>8335.226999999999</v>
      </c>
      <c r="G67" s="12">
        <v>14313.918909999993</v>
      </c>
      <c r="H67" s="14">
        <f t="shared" si="12"/>
        <v>92.458104941231824</v>
      </c>
    </row>
    <row r="68" spans="1:8" s="46" customFormat="1" ht="11.25" customHeight="1" x14ac:dyDescent="0.2">
      <c r="A68" s="50" t="s">
        <v>76</v>
      </c>
      <c r="B68" s="12">
        <v>47153.034</v>
      </c>
      <c r="C68" s="12">
        <v>45010.196979999993</v>
      </c>
      <c r="D68" s="12">
        <v>2109.1059700000001</v>
      </c>
      <c r="E68" s="12">
        <v>47119.30294999999</v>
      </c>
      <c r="F68" s="12">
        <v>33.731050000009418</v>
      </c>
      <c r="G68" s="12">
        <v>2142.8370200000063</v>
      </c>
      <c r="H68" s="14">
        <f t="shared" si="12"/>
        <v>99.92846473039252</v>
      </c>
    </row>
    <row r="69" spans="1:8" s="46" customFormat="1" ht="11.25" customHeight="1" x14ac:dyDescent="0.2">
      <c r="A69" s="52" t="s">
        <v>77</v>
      </c>
      <c r="B69" s="12">
        <v>49655.686000000009</v>
      </c>
      <c r="C69" s="12">
        <v>46148.802579999996</v>
      </c>
      <c r="D69" s="12">
        <v>2027.9793</v>
      </c>
      <c r="E69" s="12">
        <v>48176.781879999995</v>
      </c>
      <c r="F69" s="12">
        <v>1478.9041200000138</v>
      </c>
      <c r="G69" s="12">
        <v>3506.8834200000128</v>
      </c>
      <c r="H69" s="14">
        <f t="shared" si="12"/>
        <v>97.021682229906119</v>
      </c>
    </row>
    <row r="70" spans="1:8" s="46" customFormat="1" ht="11.25" hidden="1" customHeight="1" x14ac:dyDescent="0.2">
      <c r="A70" s="50" t="s">
        <v>78</v>
      </c>
      <c r="B70" s="12">
        <v>0</v>
      </c>
      <c r="C70" s="12">
        <v>0</v>
      </c>
      <c r="D70" s="12">
        <v>0</v>
      </c>
      <c r="E70" s="12">
        <v>0</v>
      </c>
      <c r="F70" s="12">
        <v>0</v>
      </c>
      <c r="G70" s="12">
        <v>0</v>
      </c>
      <c r="H70" s="14" t="e">
        <f t="shared" si="12"/>
        <v>#DIV/0!</v>
      </c>
    </row>
    <row r="71" spans="1:8" s="46" customFormat="1" ht="11.25" customHeight="1" x14ac:dyDescent="0.2">
      <c r="A71" s="50"/>
      <c r="B71" s="15"/>
      <c r="C71" s="15"/>
      <c r="D71" s="15"/>
      <c r="E71" s="15"/>
      <c r="F71" s="15"/>
      <c r="G71" s="15"/>
      <c r="H71" s="11"/>
    </row>
    <row r="72" spans="1:8" s="46" customFormat="1" ht="11.25" customHeight="1" x14ac:dyDescent="0.2">
      <c r="A72" s="48" t="s">
        <v>79</v>
      </c>
      <c r="B72" s="17">
        <f t="shared" ref="B72:G72" si="13">SUM(B73:B77)</f>
        <v>7944288.3779999977</v>
      </c>
      <c r="C72" s="17">
        <f t="shared" si="13"/>
        <v>7906650.0292500006</v>
      </c>
      <c r="D72" s="17">
        <f t="shared" si="13"/>
        <v>31857.558239999998</v>
      </c>
      <c r="E72" s="17">
        <f t="shared" si="13"/>
        <v>7938507.5874899998</v>
      </c>
      <c r="F72" s="17">
        <f t="shared" si="13"/>
        <v>5780.79050999837</v>
      </c>
      <c r="G72" s="17">
        <f t="shared" si="13"/>
        <v>37638.348749997924</v>
      </c>
      <c r="H72" s="11">
        <f t="shared" ref="H72:H77" si="14">E72/B72*100</f>
        <v>99.927233375288765</v>
      </c>
    </row>
    <row r="73" spans="1:8" s="46" customFormat="1" ht="11.25" customHeight="1" x14ac:dyDescent="0.2">
      <c r="A73" s="50" t="s">
        <v>40</v>
      </c>
      <c r="B73" s="12">
        <v>7865761.9999999981</v>
      </c>
      <c r="C73" s="12">
        <v>7834404.3486700002</v>
      </c>
      <c r="D73" s="12">
        <v>31356.553879999999</v>
      </c>
      <c r="E73" s="12">
        <v>7865760.9025499998</v>
      </c>
      <c r="F73" s="12">
        <v>1.0974499983713031</v>
      </c>
      <c r="G73" s="12">
        <v>31357.651329997927</v>
      </c>
      <c r="H73" s="14">
        <f t="shared" si="14"/>
        <v>99.999986047759919</v>
      </c>
    </row>
    <row r="74" spans="1:8" s="46" customFormat="1" ht="11.25" customHeight="1" x14ac:dyDescent="0.2">
      <c r="A74" s="50" t="s">
        <v>80</v>
      </c>
      <c r="B74" s="12">
        <v>42090.378000000004</v>
      </c>
      <c r="C74" s="12">
        <v>42055.423820000004</v>
      </c>
      <c r="D74" s="12">
        <v>34.825609999999998</v>
      </c>
      <c r="E74" s="12">
        <v>42090.249430000003</v>
      </c>
      <c r="F74" s="12">
        <v>0.12857000000076368</v>
      </c>
      <c r="G74" s="12">
        <v>34.954180000000633</v>
      </c>
      <c r="H74" s="14">
        <f t="shared" si="14"/>
        <v>99.999694538262389</v>
      </c>
    </row>
    <row r="75" spans="1:8" s="46" customFormat="1" ht="11.25" customHeight="1" x14ac:dyDescent="0.2">
      <c r="A75" s="50" t="s">
        <v>81</v>
      </c>
      <c r="B75" s="12">
        <v>2266</v>
      </c>
      <c r="C75" s="12">
        <v>2043.8015500000001</v>
      </c>
      <c r="D75" s="12">
        <v>200.85811999999999</v>
      </c>
      <c r="E75" s="12">
        <v>2244.65967</v>
      </c>
      <c r="F75" s="12">
        <v>21.340329999999994</v>
      </c>
      <c r="G75" s="12">
        <v>222.19844999999987</v>
      </c>
      <c r="H75" s="14">
        <f t="shared" si="14"/>
        <v>99.058237864077668</v>
      </c>
    </row>
    <row r="76" spans="1:8" s="46" customFormat="1" ht="11.25" customHeight="1" x14ac:dyDescent="0.2">
      <c r="A76" s="50" t="s">
        <v>82</v>
      </c>
      <c r="B76" s="12">
        <v>11141</v>
      </c>
      <c r="C76" s="12">
        <v>10159.56775</v>
      </c>
      <c r="D76" s="12">
        <v>261.23838000000001</v>
      </c>
      <c r="E76" s="12">
        <v>10420.806130000001</v>
      </c>
      <c r="F76" s="12">
        <v>720.19386999999915</v>
      </c>
      <c r="G76" s="12">
        <v>981.43224999999984</v>
      </c>
      <c r="H76" s="14">
        <f t="shared" si="14"/>
        <v>93.535644286868333</v>
      </c>
    </row>
    <row r="77" spans="1:8" s="46" customFormat="1" ht="11.25" customHeight="1" x14ac:dyDescent="0.2">
      <c r="A77" s="50" t="s">
        <v>83</v>
      </c>
      <c r="B77" s="12">
        <v>23029</v>
      </c>
      <c r="C77" s="12">
        <v>17986.887460000002</v>
      </c>
      <c r="D77" s="12">
        <v>4.0822500000000002</v>
      </c>
      <c r="E77" s="12">
        <v>17990.969710000001</v>
      </c>
      <c r="F77" s="12">
        <v>5038.0302899999988</v>
      </c>
      <c r="G77" s="12">
        <v>5042.1125399999983</v>
      </c>
      <c r="H77" s="14">
        <f t="shared" si="14"/>
        <v>78.123104390116822</v>
      </c>
    </row>
    <row r="78" spans="1:8" s="46" customFormat="1" ht="11.25" customHeight="1" x14ac:dyDescent="0.2">
      <c r="A78" s="50"/>
      <c r="B78" s="15"/>
      <c r="C78" s="15"/>
      <c r="D78" s="15"/>
      <c r="E78" s="15"/>
      <c r="F78" s="15"/>
      <c r="G78" s="15"/>
      <c r="H78" s="11"/>
    </row>
    <row r="79" spans="1:8" s="46" customFormat="1" ht="11.25" customHeight="1" x14ac:dyDescent="0.2">
      <c r="A79" s="48" t="s">
        <v>84</v>
      </c>
      <c r="B79" s="17">
        <f>SUM(B80:B82)</f>
        <v>75410269.103</v>
      </c>
      <c r="C79" s="17">
        <f t="shared" ref="C79:G79" si="15">SUM(C80:C82)</f>
        <v>71152818.382549986</v>
      </c>
      <c r="D79" s="17">
        <f t="shared" si="15"/>
        <v>3994689.3273699996</v>
      </c>
      <c r="E79" s="17">
        <f t="shared" si="15"/>
        <v>75147507.709920004</v>
      </c>
      <c r="F79" s="17">
        <f t="shared" si="15"/>
        <v>262761.39308001316</v>
      </c>
      <c r="G79" s="17">
        <f t="shared" si="15"/>
        <v>4257450.7204500102</v>
      </c>
      <c r="H79" s="11">
        <f>E79/B79*100</f>
        <v>99.651557544873498</v>
      </c>
    </row>
    <row r="80" spans="1:8" s="46" customFormat="1" ht="11.25" customHeight="1" x14ac:dyDescent="0.2">
      <c r="A80" s="50" t="s">
        <v>85</v>
      </c>
      <c r="B80" s="12">
        <v>75186010.392000005</v>
      </c>
      <c r="C80" s="12">
        <v>70961289.729509994</v>
      </c>
      <c r="D80" s="12">
        <v>3973957.5484199999</v>
      </c>
      <c r="E80" s="12">
        <v>74935247.277929991</v>
      </c>
      <c r="F80" s="12">
        <v>250763.11407001317</v>
      </c>
      <c r="G80" s="12">
        <v>4224720.6624900103</v>
      </c>
      <c r="H80" s="14">
        <f>E80/B80*100</f>
        <v>99.666476366065169</v>
      </c>
    </row>
    <row r="81" spans="1:8" s="46" customFormat="1" ht="11.25" customHeight="1" x14ac:dyDescent="0.2">
      <c r="A81" s="50" t="s">
        <v>86</v>
      </c>
      <c r="B81" s="12">
        <v>206846.71100000001</v>
      </c>
      <c r="C81" s="12">
        <v>185607.67071999999</v>
      </c>
      <c r="D81" s="12">
        <v>20368.88349</v>
      </c>
      <c r="E81" s="12">
        <v>205976.55421</v>
      </c>
      <c r="F81" s="12">
        <v>870.15679000000819</v>
      </c>
      <c r="G81" s="12">
        <v>21239.040280000016</v>
      </c>
      <c r="H81" s="14">
        <f>E81/B81*100</f>
        <v>99.579322878380211</v>
      </c>
    </row>
    <row r="82" spans="1:8" s="46" customFormat="1" ht="11.25" customHeight="1" x14ac:dyDescent="0.2">
      <c r="A82" s="50" t="s">
        <v>320</v>
      </c>
      <c r="B82" s="12">
        <v>17412</v>
      </c>
      <c r="C82" s="12">
        <v>5920.9823200000001</v>
      </c>
      <c r="D82" s="12">
        <v>362.89546000000001</v>
      </c>
      <c r="E82" s="12">
        <v>6283.8777799999998</v>
      </c>
      <c r="F82" s="12">
        <v>11128.122220000001</v>
      </c>
      <c r="G82" s="12">
        <v>11491.017680000001</v>
      </c>
      <c r="H82" s="14">
        <f>E82/B82*100</f>
        <v>36.089350907420169</v>
      </c>
    </row>
    <row r="83" spans="1:8" s="46" customFormat="1" ht="11.25" customHeight="1" x14ac:dyDescent="0.2">
      <c r="A83" s="50"/>
      <c r="B83" s="15"/>
      <c r="C83" s="15"/>
      <c r="D83" s="15"/>
      <c r="E83" s="15"/>
      <c r="F83" s="15"/>
      <c r="G83" s="15"/>
      <c r="H83" s="11"/>
    </row>
    <row r="84" spans="1:8" s="46" customFormat="1" ht="11.25" customHeight="1" x14ac:dyDescent="0.2">
      <c r="A84" s="48" t="s">
        <v>87</v>
      </c>
      <c r="B84" s="17">
        <f t="shared" ref="B84:G84" si="16">+B85+B86</f>
        <v>593636.5959999999</v>
      </c>
      <c r="C84" s="17">
        <f t="shared" si="16"/>
        <v>537090.57058000006</v>
      </c>
      <c r="D84" s="17">
        <f t="shared" si="16"/>
        <v>36991.179629999999</v>
      </c>
      <c r="E84" s="17">
        <f t="shared" si="16"/>
        <v>574081.75021000009</v>
      </c>
      <c r="F84" s="17">
        <f t="shared" si="16"/>
        <v>19554.845789999759</v>
      </c>
      <c r="G84" s="17">
        <f t="shared" si="16"/>
        <v>56546.025419999787</v>
      </c>
      <c r="H84" s="11">
        <f>E84/B84*100</f>
        <v>96.705923131801015</v>
      </c>
    </row>
    <row r="85" spans="1:8" s="46" customFormat="1" ht="11.25" customHeight="1" x14ac:dyDescent="0.2">
      <c r="A85" s="50" t="s">
        <v>51</v>
      </c>
      <c r="B85" s="12">
        <v>391517.54300999991</v>
      </c>
      <c r="C85" s="12">
        <v>363178.62454000005</v>
      </c>
      <c r="D85" s="12">
        <v>28273.076240000002</v>
      </c>
      <c r="E85" s="12">
        <v>391451.70078000007</v>
      </c>
      <c r="F85" s="12">
        <v>65.842229999834672</v>
      </c>
      <c r="G85" s="12">
        <v>28338.918469999859</v>
      </c>
      <c r="H85" s="14">
        <f>E85/B85*100</f>
        <v>99.983182814876287</v>
      </c>
    </row>
    <row r="86" spans="1:8" s="46" customFormat="1" ht="11.25" customHeight="1" x14ac:dyDescent="0.2">
      <c r="A86" s="50" t="s">
        <v>88</v>
      </c>
      <c r="B86" s="12">
        <v>202119.05298999994</v>
      </c>
      <c r="C86" s="12">
        <v>173911.94604000001</v>
      </c>
      <c r="D86" s="12">
        <v>8718.1033900000002</v>
      </c>
      <c r="E86" s="12">
        <v>182630.04943000001</v>
      </c>
      <c r="F86" s="12">
        <v>19489.003559999925</v>
      </c>
      <c r="G86" s="12">
        <v>28207.106949999928</v>
      </c>
      <c r="H86" s="14">
        <f>E86/B86*100</f>
        <v>90.357661352705748</v>
      </c>
    </row>
    <row r="87" spans="1:8" s="46" customFormat="1" ht="11.25" customHeight="1" x14ac:dyDescent="0.2">
      <c r="A87" s="50"/>
      <c r="B87" s="15"/>
      <c r="C87" s="15"/>
      <c r="D87" s="15"/>
      <c r="E87" s="15"/>
      <c r="F87" s="15"/>
      <c r="G87" s="15"/>
      <c r="H87" s="11"/>
    </row>
    <row r="88" spans="1:8" s="46" customFormat="1" ht="11.25" customHeight="1" x14ac:dyDescent="0.2">
      <c r="A88" s="48" t="s">
        <v>89</v>
      </c>
      <c r="B88" s="17">
        <f t="shared" ref="B88:G88" si="17">SUM(B89:B92)</f>
        <v>4312173.6889999993</v>
      </c>
      <c r="C88" s="17">
        <f t="shared" si="17"/>
        <v>2681188.5719900001</v>
      </c>
      <c r="D88" s="17">
        <f t="shared" ref="D88" si="18">SUM(D89:D92)</f>
        <v>45018.52205</v>
      </c>
      <c r="E88" s="17">
        <f t="shared" si="17"/>
        <v>2726207.0940399999</v>
      </c>
      <c r="F88" s="17">
        <f t="shared" si="17"/>
        <v>1585966.5949599997</v>
      </c>
      <c r="G88" s="17">
        <f t="shared" si="17"/>
        <v>1630985.1170099995</v>
      </c>
      <c r="H88" s="11">
        <f>E88/B88*100</f>
        <v>63.221180097506981</v>
      </c>
    </row>
    <row r="89" spans="1:8" s="46" customFormat="1" ht="11.25" customHeight="1" x14ac:dyDescent="0.2">
      <c r="A89" s="50" t="s">
        <v>54</v>
      </c>
      <c r="B89" s="12">
        <v>3771968.5649999995</v>
      </c>
      <c r="C89" s="12">
        <v>2290041.65796</v>
      </c>
      <c r="D89" s="12">
        <v>22769.96371</v>
      </c>
      <c r="E89" s="12">
        <v>2312811.6216699998</v>
      </c>
      <c r="F89" s="12">
        <v>1459156.9433299997</v>
      </c>
      <c r="G89" s="12">
        <v>1481926.9070399995</v>
      </c>
      <c r="H89" s="14">
        <f>E89/B89*100</f>
        <v>61.315771375470099</v>
      </c>
    </row>
    <row r="90" spans="1:8" s="46" customFormat="1" ht="11.25" customHeight="1" x14ac:dyDescent="0.2">
      <c r="A90" s="50" t="s">
        <v>90</v>
      </c>
      <c r="B90" s="12">
        <v>182280</v>
      </c>
      <c r="C90" s="12">
        <v>64579.349780000004</v>
      </c>
      <c r="D90" s="12">
        <v>6166.7967600000002</v>
      </c>
      <c r="E90" s="12">
        <v>70746.146540000002</v>
      </c>
      <c r="F90" s="12">
        <v>111533.85346</v>
      </c>
      <c r="G90" s="12">
        <v>117700.65022</v>
      </c>
      <c r="H90" s="14">
        <f>E90/B90*100</f>
        <v>38.81179862848365</v>
      </c>
    </row>
    <row r="91" spans="1:8" s="46" customFormat="1" ht="11.25" customHeight="1" x14ac:dyDescent="0.2">
      <c r="A91" s="50" t="s">
        <v>91</v>
      </c>
      <c r="B91" s="12">
        <v>124903.97</v>
      </c>
      <c r="C91" s="12">
        <v>122631.41120999999</v>
      </c>
      <c r="D91" s="12">
        <v>2248.9286099999999</v>
      </c>
      <c r="E91" s="12">
        <v>124880.33981999999</v>
      </c>
      <c r="F91" s="12">
        <v>23.630180000007385</v>
      </c>
      <c r="G91" s="12">
        <v>2272.55879000001</v>
      </c>
      <c r="H91" s="14">
        <f>E91/B91*100</f>
        <v>99.981081321914743</v>
      </c>
    </row>
    <row r="92" spans="1:8" s="46" customFormat="1" ht="11.25" customHeight="1" x14ac:dyDescent="0.2">
      <c r="A92" s="50" t="s">
        <v>92</v>
      </c>
      <c r="B92" s="12">
        <v>233021.15400000001</v>
      </c>
      <c r="C92" s="12">
        <v>203936.15304</v>
      </c>
      <c r="D92" s="12">
        <v>13832.832970000001</v>
      </c>
      <c r="E92" s="12">
        <v>217768.98600999999</v>
      </c>
      <c r="F92" s="12">
        <v>15252.167990000016</v>
      </c>
      <c r="G92" s="12">
        <v>29085.000960000005</v>
      </c>
      <c r="H92" s="14">
        <f>E92/B92*100</f>
        <v>93.454599409459618</v>
      </c>
    </row>
    <row r="93" spans="1:8" s="46" customFormat="1" ht="11.25" customHeight="1" x14ac:dyDescent="0.25">
      <c r="A93" s="19"/>
      <c r="B93" s="12"/>
      <c r="C93" s="13"/>
      <c r="D93" s="12"/>
      <c r="E93" s="13"/>
      <c r="F93" s="13"/>
      <c r="G93" s="13"/>
      <c r="H93" s="14"/>
    </row>
    <row r="94" spans="1:8" s="46" customFormat="1" ht="11.25" customHeight="1" x14ac:dyDescent="0.2">
      <c r="A94" s="48" t="s">
        <v>93</v>
      </c>
      <c r="B94" s="17">
        <f t="shared" ref="B94:G94" si="19">SUM(B95:B104)</f>
        <v>150204229.37769002</v>
      </c>
      <c r="C94" s="17">
        <f t="shared" si="19"/>
        <v>143121622.53630999</v>
      </c>
      <c r="D94" s="17">
        <f t="shared" ref="D94" si="20">SUM(D95:D104)</f>
        <v>6892455.8837699974</v>
      </c>
      <c r="E94" s="17">
        <f t="shared" si="19"/>
        <v>150014078.42007998</v>
      </c>
      <c r="F94" s="17">
        <f t="shared" si="19"/>
        <v>190150.9576100095</v>
      </c>
      <c r="G94" s="17">
        <f t="shared" si="19"/>
        <v>7082606.8413800113</v>
      </c>
      <c r="H94" s="11">
        <f t="shared" ref="H94:H104" si="21">E94/B94*100</f>
        <v>99.873405057635296</v>
      </c>
    </row>
    <row r="95" spans="1:8" s="46" customFormat="1" ht="11.25" customHeight="1" x14ac:dyDescent="0.2">
      <c r="A95" s="50" t="s">
        <v>69</v>
      </c>
      <c r="B95" s="12">
        <v>3704791.4609099999</v>
      </c>
      <c r="C95" s="12">
        <v>3601193.3877899996</v>
      </c>
      <c r="D95" s="12">
        <v>66013.928209999998</v>
      </c>
      <c r="E95" s="12">
        <v>3667207.3159999996</v>
      </c>
      <c r="F95" s="12">
        <v>37584.144910000265</v>
      </c>
      <c r="G95" s="12">
        <v>103598.07312000031</v>
      </c>
      <c r="H95" s="14">
        <f t="shared" si="21"/>
        <v>98.98552603279947</v>
      </c>
    </row>
    <row r="96" spans="1:8" s="46" customFormat="1" ht="11.25" customHeight="1" x14ac:dyDescent="0.2">
      <c r="A96" s="50" t="s">
        <v>94</v>
      </c>
      <c r="B96" s="12">
        <v>14516508.108690001</v>
      </c>
      <c r="C96" s="12">
        <v>14491967.801729999</v>
      </c>
      <c r="D96" s="12">
        <v>24537.234379999998</v>
      </c>
      <c r="E96" s="12">
        <v>14516505.036109999</v>
      </c>
      <c r="F96" s="12">
        <v>3.0725800022482872</v>
      </c>
      <c r="G96" s="12">
        <v>24540.306960001588</v>
      </c>
      <c r="H96" s="14">
        <f t="shared" si="21"/>
        <v>99.999978833890495</v>
      </c>
    </row>
    <row r="97" spans="1:8" s="46" customFormat="1" ht="11.25" customHeight="1" x14ac:dyDescent="0.2">
      <c r="A97" s="50" t="s">
        <v>95</v>
      </c>
      <c r="B97" s="12">
        <v>10032626.171</v>
      </c>
      <c r="C97" s="12">
        <v>10002239.458870001</v>
      </c>
      <c r="D97" s="12">
        <v>29430.972760000004</v>
      </c>
      <c r="E97" s="12">
        <v>10031670.43163</v>
      </c>
      <c r="F97" s="12">
        <v>955.73936999961734</v>
      </c>
      <c r="G97" s="12">
        <v>30386.712129998952</v>
      </c>
      <c r="H97" s="14">
        <f t="shared" si="21"/>
        <v>99.990473687011658</v>
      </c>
    </row>
    <row r="98" spans="1:8" s="46" customFormat="1" ht="11.25" customHeight="1" x14ac:dyDescent="0.2">
      <c r="A98" s="50" t="s">
        <v>96</v>
      </c>
      <c r="B98" s="12">
        <v>196748.19200000001</v>
      </c>
      <c r="C98" s="12">
        <v>167876.20187000002</v>
      </c>
      <c r="D98" s="12">
        <v>28871.302090000001</v>
      </c>
      <c r="E98" s="12">
        <v>196747.50396000003</v>
      </c>
      <c r="F98" s="12">
        <v>0.68803999997908249</v>
      </c>
      <c r="G98" s="12">
        <v>28871.990129999991</v>
      </c>
      <c r="H98" s="14">
        <f t="shared" si="21"/>
        <v>99.999650294118098</v>
      </c>
    </row>
    <row r="99" spans="1:8" s="46" customFormat="1" ht="11.25" customHeight="1" x14ac:dyDescent="0.2">
      <c r="A99" s="50" t="s">
        <v>97</v>
      </c>
      <c r="B99" s="12">
        <v>483867.99999999988</v>
      </c>
      <c r="C99" s="12">
        <v>442495.97516000009</v>
      </c>
      <c r="D99" s="12">
        <v>11048.035199999998</v>
      </c>
      <c r="E99" s="12">
        <v>453544.01036000007</v>
      </c>
      <c r="F99" s="12">
        <v>30323.989639999811</v>
      </c>
      <c r="G99" s="12">
        <v>41372.024839999794</v>
      </c>
      <c r="H99" s="14">
        <f t="shared" si="21"/>
        <v>93.733003703489416</v>
      </c>
    </row>
    <row r="100" spans="1:8" s="46" customFormat="1" ht="11.25" customHeight="1" x14ac:dyDescent="0.2">
      <c r="A100" s="50" t="s">
        <v>98</v>
      </c>
      <c r="B100" s="12">
        <v>120372875.28409001</v>
      </c>
      <c r="C100" s="12">
        <v>113553402.53711</v>
      </c>
      <c r="D100" s="12">
        <v>6699801.2991599981</v>
      </c>
      <c r="E100" s="12">
        <v>120253203.83627</v>
      </c>
      <c r="F100" s="12">
        <v>119671.4478200078</v>
      </c>
      <c r="G100" s="12">
        <v>6819472.7469800115</v>
      </c>
      <c r="H100" s="14">
        <f t="shared" si="21"/>
        <v>99.900582712228498</v>
      </c>
    </row>
    <row r="101" spans="1:8" s="46" customFormat="1" ht="11.25" customHeight="1" x14ac:dyDescent="0.2">
      <c r="A101" s="50" t="s">
        <v>99</v>
      </c>
      <c r="B101" s="12">
        <v>364101.58599999989</v>
      </c>
      <c r="C101" s="12">
        <v>364026.37704000005</v>
      </c>
      <c r="D101" s="12">
        <v>74.798020000000008</v>
      </c>
      <c r="E101" s="12">
        <v>364101.17506000004</v>
      </c>
      <c r="F101" s="12">
        <v>0.41093999985605478</v>
      </c>
      <c r="G101" s="12">
        <v>75.208959999843501</v>
      </c>
      <c r="H101" s="14">
        <f t="shared" si="21"/>
        <v>99.999887135894028</v>
      </c>
    </row>
    <row r="102" spans="1:8" s="46" customFormat="1" ht="11.25" customHeight="1" x14ac:dyDescent="0.2">
      <c r="A102" s="50" t="s">
        <v>100</v>
      </c>
      <c r="B102" s="12">
        <v>413995.62</v>
      </c>
      <c r="C102" s="12">
        <v>390498.27666000003</v>
      </c>
      <c r="D102" s="12">
        <v>23489.854829999997</v>
      </c>
      <c r="E102" s="12">
        <v>413988.13149000006</v>
      </c>
      <c r="F102" s="12">
        <v>7.4885099999373779</v>
      </c>
      <c r="G102" s="12">
        <v>23497.343339999963</v>
      </c>
      <c r="H102" s="14">
        <f t="shared" si="21"/>
        <v>99.998191162022451</v>
      </c>
    </row>
    <row r="103" spans="1:8" s="46" customFormat="1" ht="11.25" customHeight="1" x14ac:dyDescent="0.2">
      <c r="A103" s="50" t="s">
        <v>101</v>
      </c>
      <c r="B103" s="12">
        <v>51069</v>
      </c>
      <c r="C103" s="12">
        <v>50955.153760000001</v>
      </c>
      <c r="D103" s="12">
        <v>113.56777000000001</v>
      </c>
      <c r="E103" s="12">
        <v>51068.721530000003</v>
      </c>
      <c r="F103" s="12">
        <v>0.27846999999746913</v>
      </c>
      <c r="G103" s="12">
        <v>113.84623999999894</v>
      </c>
      <c r="H103" s="14">
        <f t="shared" si="21"/>
        <v>99.999454718126458</v>
      </c>
    </row>
    <row r="104" spans="1:8" s="46" customFormat="1" ht="11.25" customHeight="1" x14ac:dyDescent="0.2">
      <c r="A104" s="50" t="s">
        <v>102</v>
      </c>
      <c r="B104" s="12">
        <v>67645.955000000002</v>
      </c>
      <c r="C104" s="12">
        <v>56967.366320000001</v>
      </c>
      <c r="D104" s="12">
        <v>9074.8913499999999</v>
      </c>
      <c r="E104" s="12">
        <v>66042.257670000006</v>
      </c>
      <c r="F104" s="12">
        <v>1603.6973299999954</v>
      </c>
      <c r="G104" s="12">
        <v>10678.588680000001</v>
      </c>
      <c r="H104" s="14">
        <f t="shared" si="21"/>
        <v>97.62927830644125</v>
      </c>
    </row>
    <row r="105" spans="1:8" s="46" customFormat="1" ht="11.25" customHeight="1" x14ac:dyDescent="0.2">
      <c r="A105" s="50"/>
      <c r="B105" s="12"/>
      <c r="C105" s="13"/>
      <c r="D105" s="12"/>
      <c r="E105" s="13"/>
      <c r="F105" s="13"/>
      <c r="G105" s="13"/>
      <c r="H105" s="14"/>
    </row>
    <row r="106" spans="1:8" s="46" customFormat="1" ht="11.25" customHeight="1" x14ac:dyDescent="0.2">
      <c r="A106" s="48" t="s">
        <v>103</v>
      </c>
      <c r="B106" s="20">
        <f>SUM(B107:B117)</f>
        <v>13110948.485999998</v>
      </c>
      <c r="C106" s="20">
        <f t="shared" ref="C106:G106" si="22">SUM(C107:C117)</f>
        <v>12379899.667439997</v>
      </c>
      <c r="D106" s="20">
        <f t="shared" si="22"/>
        <v>210481.59284999999</v>
      </c>
      <c r="E106" s="20">
        <f t="shared" si="22"/>
        <v>12590381.260289997</v>
      </c>
      <c r="F106" s="20">
        <f t="shared" si="22"/>
        <v>520567.2257100023</v>
      </c>
      <c r="G106" s="20">
        <f t="shared" si="22"/>
        <v>731048.8185600026</v>
      </c>
      <c r="H106" s="14">
        <f t="shared" ref="H106:H116" si="23">E106/B106*100</f>
        <v>96.02952275904471</v>
      </c>
    </row>
    <row r="107" spans="1:8" s="46" customFormat="1" ht="11.25" customHeight="1" x14ac:dyDescent="0.2">
      <c r="A107" s="50" t="s">
        <v>40</v>
      </c>
      <c r="B107" s="12">
        <v>4438426.0900000008</v>
      </c>
      <c r="C107" s="12">
        <v>4179934.4157500002</v>
      </c>
      <c r="D107" s="12">
        <v>94516.586319999988</v>
      </c>
      <c r="E107" s="12">
        <v>4274451.0020700004</v>
      </c>
      <c r="F107" s="12">
        <v>163975.08793000039</v>
      </c>
      <c r="G107" s="12">
        <v>258491.67425000062</v>
      </c>
      <c r="H107" s="14">
        <f t="shared" si="23"/>
        <v>96.305557767438216</v>
      </c>
    </row>
    <row r="108" spans="1:8" s="46" customFormat="1" ht="11.25" customHeight="1" x14ac:dyDescent="0.2">
      <c r="A108" s="50" t="s">
        <v>104</v>
      </c>
      <c r="B108" s="12">
        <v>2235292.8420000002</v>
      </c>
      <c r="C108" s="12">
        <v>2211869.30632</v>
      </c>
      <c r="D108" s="12">
        <v>12522.163399999998</v>
      </c>
      <c r="E108" s="12">
        <v>2224391.4697199999</v>
      </c>
      <c r="F108" s="12">
        <v>10901.372280000243</v>
      </c>
      <c r="G108" s="12">
        <v>23423.535680000205</v>
      </c>
      <c r="H108" s="14">
        <f t="shared" si="23"/>
        <v>99.512306751260098</v>
      </c>
    </row>
    <row r="109" spans="1:8" s="46" customFormat="1" ht="11.25" customHeight="1" x14ac:dyDescent="0.2">
      <c r="A109" s="50" t="s">
        <v>105</v>
      </c>
      <c r="B109" s="12">
        <v>807348.00000000012</v>
      </c>
      <c r="C109" s="12">
        <v>647214.38644000003</v>
      </c>
      <c r="D109" s="12">
        <v>4235.9846100000004</v>
      </c>
      <c r="E109" s="12">
        <v>651450.37105000007</v>
      </c>
      <c r="F109" s="12">
        <v>155897.62895000004</v>
      </c>
      <c r="G109" s="12">
        <v>160133.61356000009</v>
      </c>
      <c r="H109" s="14">
        <f t="shared" si="23"/>
        <v>80.690157286572827</v>
      </c>
    </row>
    <row r="110" spans="1:8" s="46" customFormat="1" ht="11.25" customHeight="1" x14ac:dyDescent="0.2">
      <c r="A110" s="50" t="s">
        <v>106</v>
      </c>
      <c r="B110" s="12">
        <v>832069.52599999995</v>
      </c>
      <c r="C110" s="12">
        <v>808694.929</v>
      </c>
      <c r="D110" s="12">
        <v>13324.724880000002</v>
      </c>
      <c r="E110" s="12">
        <v>822019.65388</v>
      </c>
      <c r="F110" s="12">
        <v>10049.872119999956</v>
      </c>
      <c r="G110" s="12">
        <v>23374.596999999951</v>
      </c>
      <c r="H110" s="14">
        <f t="shared" si="23"/>
        <v>98.792183608945209</v>
      </c>
    </row>
    <row r="111" spans="1:8" s="46" customFormat="1" ht="11.25" customHeight="1" x14ac:dyDescent="0.2">
      <c r="A111" s="50" t="s">
        <v>107</v>
      </c>
      <c r="B111" s="12">
        <v>934803</v>
      </c>
      <c r="C111" s="12">
        <v>858174.23084000009</v>
      </c>
      <c r="D111" s="12">
        <v>7674.6946399999997</v>
      </c>
      <c r="E111" s="12">
        <v>865848.92548000009</v>
      </c>
      <c r="F111" s="12">
        <v>68954.074519999907</v>
      </c>
      <c r="G111" s="12">
        <v>76628.769159999909</v>
      </c>
      <c r="H111" s="14">
        <f t="shared" si="23"/>
        <v>92.623678516222142</v>
      </c>
    </row>
    <row r="112" spans="1:8" s="46" customFormat="1" ht="11.25" customHeight="1" x14ac:dyDescent="0.2">
      <c r="A112" s="50" t="s">
        <v>108</v>
      </c>
      <c r="B112" s="12">
        <v>115571.014</v>
      </c>
      <c r="C112" s="12">
        <v>102862.25276999999</v>
      </c>
      <c r="D112" s="12">
        <v>2706.9546600000003</v>
      </c>
      <c r="E112" s="12">
        <v>105569.20742999999</v>
      </c>
      <c r="F112" s="12">
        <v>10001.806570000001</v>
      </c>
      <c r="G112" s="12">
        <v>12708.761230000004</v>
      </c>
      <c r="H112" s="14">
        <f t="shared" si="23"/>
        <v>91.345748190805011</v>
      </c>
    </row>
    <row r="113" spans="1:8" s="46" customFormat="1" ht="11.25" customHeight="1" x14ac:dyDescent="0.2">
      <c r="A113" s="50" t="s">
        <v>109</v>
      </c>
      <c r="B113" s="12">
        <v>576953.82699999993</v>
      </c>
      <c r="C113" s="12">
        <v>516165.79751999996</v>
      </c>
      <c r="D113" s="12">
        <v>555.11737000000005</v>
      </c>
      <c r="E113" s="12">
        <v>516720.91488999996</v>
      </c>
      <c r="F113" s="12">
        <v>60232.912109999976</v>
      </c>
      <c r="G113" s="12">
        <v>60788.029479999968</v>
      </c>
      <c r="H113" s="14">
        <f t="shared" si="23"/>
        <v>89.560185011130883</v>
      </c>
    </row>
    <row r="114" spans="1:8" s="46" customFormat="1" ht="11.25" customHeight="1" x14ac:dyDescent="0.2">
      <c r="A114" s="50" t="s">
        <v>110</v>
      </c>
      <c r="B114" s="12">
        <v>541284.57899999851</v>
      </c>
      <c r="C114" s="12">
        <v>498992.49939999677</v>
      </c>
      <c r="D114" s="12">
        <v>14654.316539999993</v>
      </c>
      <c r="E114" s="12">
        <v>513646.81593999674</v>
      </c>
      <c r="F114" s="12">
        <v>27637.763060001773</v>
      </c>
      <c r="G114" s="12">
        <v>42292.079600001744</v>
      </c>
      <c r="H114" s="14">
        <f t="shared" si="23"/>
        <v>94.894042037727843</v>
      </c>
    </row>
    <row r="115" spans="1:8" s="46" customFormat="1" ht="11.25" customHeight="1" x14ac:dyDescent="0.2">
      <c r="A115" s="50" t="s">
        <v>111</v>
      </c>
      <c r="B115" s="12">
        <v>84325</v>
      </c>
      <c r="C115" s="12">
        <v>77389.265039999998</v>
      </c>
      <c r="D115" s="12">
        <v>6743.0972700000002</v>
      </c>
      <c r="E115" s="12">
        <v>84132.362309999997</v>
      </c>
      <c r="F115" s="12">
        <v>192.6376900000032</v>
      </c>
      <c r="G115" s="12">
        <v>6935.7349600000016</v>
      </c>
      <c r="H115" s="14">
        <f t="shared" si="23"/>
        <v>99.771553287874298</v>
      </c>
    </row>
    <row r="116" spans="1:8" s="46" customFormat="1" ht="11.25" customHeight="1" x14ac:dyDescent="0.2">
      <c r="A116" s="50" t="s">
        <v>112</v>
      </c>
      <c r="B116" s="12">
        <v>2506581.608</v>
      </c>
      <c r="C116" s="12">
        <v>2453053.65484</v>
      </c>
      <c r="D116" s="12">
        <v>53527.953159999997</v>
      </c>
      <c r="E116" s="12">
        <v>2506581.608</v>
      </c>
      <c r="F116" s="12">
        <v>0</v>
      </c>
      <c r="G116" s="12">
        <v>53527.953160000034</v>
      </c>
      <c r="H116" s="14">
        <f t="shared" si="23"/>
        <v>100</v>
      </c>
    </row>
    <row r="117" spans="1:8" s="46" customFormat="1" ht="11.25" customHeight="1" x14ac:dyDescent="0.2">
      <c r="A117" s="50" t="s">
        <v>321</v>
      </c>
      <c r="B117" s="12">
        <v>38293</v>
      </c>
      <c r="C117" s="12">
        <v>25548.929519999998</v>
      </c>
      <c r="D117" s="12">
        <v>20</v>
      </c>
      <c r="E117" s="12">
        <v>25568.929519999998</v>
      </c>
      <c r="F117" s="12">
        <v>12724.070480000002</v>
      </c>
      <c r="G117" s="12">
        <v>12744.070480000002</v>
      </c>
      <c r="H117" s="14"/>
    </row>
    <row r="118" spans="1:8" s="46" customFormat="1" ht="11.25" customHeight="1" x14ac:dyDescent="0.2">
      <c r="A118" s="50"/>
      <c r="B118" s="12"/>
      <c r="C118" s="13"/>
      <c r="D118" s="12"/>
      <c r="E118" s="13"/>
      <c r="F118" s="13"/>
      <c r="G118" s="13"/>
      <c r="H118" s="14"/>
    </row>
    <row r="119" spans="1:8" s="46" customFormat="1" ht="11.25" customHeight="1" x14ac:dyDescent="0.2">
      <c r="A119" s="48" t="s">
        <v>113</v>
      </c>
      <c r="B119" s="20">
        <f t="shared" ref="B119:G119" si="24">SUM(B120:B128)</f>
        <v>30640482.990000006</v>
      </c>
      <c r="C119" s="17">
        <f t="shared" si="24"/>
        <v>21624767.37274</v>
      </c>
      <c r="D119" s="20">
        <f t="shared" ref="D119" si="25">SUM(D120:D128)</f>
        <v>3361838.79165</v>
      </c>
      <c r="E119" s="17">
        <f t="shared" si="24"/>
        <v>24986606.164390001</v>
      </c>
      <c r="F119" s="17">
        <f t="shared" si="24"/>
        <v>5653876.8256100025</v>
      </c>
      <c r="G119" s="17">
        <f t="shared" si="24"/>
        <v>9015715.6172600035</v>
      </c>
      <c r="H119" s="14">
        <f t="shared" ref="H119:H128" si="26">E119/B119*100</f>
        <v>81.547690265015618</v>
      </c>
    </row>
    <row r="120" spans="1:8" s="46" customFormat="1" ht="11.25" customHeight="1" x14ac:dyDescent="0.2">
      <c r="A120" s="50" t="s">
        <v>40</v>
      </c>
      <c r="B120" s="12">
        <v>18270490.669000003</v>
      </c>
      <c r="C120" s="12">
        <v>10555474.559429999</v>
      </c>
      <c r="D120" s="12">
        <v>2380660.4053500001</v>
      </c>
      <c r="E120" s="12">
        <v>12936134.964779999</v>
      </c>
      <c r="F120" s="12">
        <v>5334355.7042200044</v>
      </c>
      <c r="G120" s="12">
        <v>7715016.109570004</v>
      </c>
      <c r="H120" s="14">
        <f t="shared" si="26"/>
        <v>70.803434889294252</v>
      </c>
    </row>
    <row r="121" spans="1:8" s="46" customFormat="1" ht="11.25" customHeight="1" x14ac:dyDescent="0.2">
      <c r="A121" s="50" t="s">
        <v>114</v>
      </c>
      <c r="B121" s="12">
        <v>28775</v>
      </c>
      <c r="C121" s="12">
        <v>28630.48459</v>
      </c>
      <c r="D121" s="12">
        <v>143.18595999999999</v>
      </c>
      <c r="E121" s="12">
        <v>28773.670549999999</v>
      </c>
      <c r="F121" s="12">
        <v>1.3294500000010885</v>
      </c>
      <c r="G121" s="12">
        <v>144.51540999999997</v>
      </c>
      <c r="H121" s="14">
        <f t="shared" si="26"/>
        <v>99.995379843614245</v>
      </c>
    </row>
    <row r="122" spans="1:8" s="46" customFormat="1" ht="11.25" customHeight="1" x14ac:dyDescent="0.2">
      <c r="A122" s="50" t="s">
        <v>115</v>
      </c>
      <c r="B122" s="12">
        <v>141765.87699999998</v>
      </c>
      <c r="C122" s="12">
        <v>128180.06619000001</v>
      </c>
      <c r="D122" s="12">
        <v>8187.7855799999998</v>
      </c>
      <c r="E122" s="12">
        <v>136367.85177000001</v>
      </c>
      <c r="F122" s="12">
        <v>5398.0252299999702</v>
      </c>
      <c r="G122" s="12">
        <v>13585.810809999966</v>
      </c>
      <c r="H122" s="14">
        <f t="shared" si="26"/>
        <v>96.192295816009405</v>
      </c>
    </row>
    <row r="123" spans="1:8" s="46" customFormat="1" ht="11.25" customHeight="1" x14ac:dyDescent="0.2">
      <c r="A123" s="50" t="s">
        <v>116</v>
      </c>
      <c r="B123" s="12">
        <v>773380.54799999995</v>
      </c>
      <c r="C123" s="12">
        <v>753591.35071999999</v>
      </c>
      <c r="D123" s="12">
        <v>3246.6129600000004</v>
      </c>
      <c r="E123" s="12">
        <v>756837.96368000004</v>
      </c>
      <c r="F123" s="12">
        <v>16542.584319999907</v>
      </c>
      <c r="G123" s="12">
        <v>19789.197279999964</v>
      </c>
      <c r="H123" s="14">
        <f t="shared" si="26"/>
        <v>97.861003310365149</v>
      </c>
    </row>
    <row r="124" spans="1:8" s="46" customFormat="1" ht="11.25" customHeight="1" x14ac:dyDescent="0.2">
      <c r="A124" s="50" t="s">
        <v>117</v>
      </c>
      <c r="B124" s="12">
        <v>54232</v>
      </c>
      <c r="C124" s="12">
        <v>53435.686059999993</v>
      </c>
      <c r="D124" s="12">
        <v>796.11572999999999</v>
      </c>
      <c r="E124" s="12">
        <v>54231.80178999999</v>
      </c>
      <c r="F124" s="12">
        <v>0.19821000000956701</v>
      </c>
      <c r="G124" s="12">
        <v>796.31394000000728</v>
      </c>
      <c r="H124" s="14">
        <f t="shared" si="26"/>
        <v>99.999634514677666</v>
      </c>
    </row>
    <row r="125" spans="1:8" s="46" customFormat="1" ht="11.25" customHeight="1" x14ac:dyDescent="0.2">
      <c r="A125" s="50" t="s">
        <v>118</v>
      </c>
      <c r="B125" s="12">
        <v>126700.92500000005</v>
      </c>
      <c r="C125" s="12">
        <v>124777.01067000002</v>
      </c>
      <c r="D125" s="12">
        <v>1888.6895400000001</v>
      </c>
      <c r="E125" s="12">
        <v>126665.70021000002</v>
      </c>
      <c r="F125" s="12">
        <v>35.22479000002204</v>
      </c>
      <c r="G125" s="12">
        <v>1923.9143300000287</v>
      </c>
      <c r="H125" s="14">
        <f t="shared" si="26"/>
        <v>99.972198474478375</v>
      </c>
    </row>
    <row r="126" spans="1:8" s="46" customFormat="1" ht="11.25" customHeight="1" x14ac:dyDescent="0.2">
      <c r="A126" s="50" t="s">
        <v>119</v>
      </c>
      <c r="B126" s="12">
        <v>10041066</v>
      </c>
      <c r="C126" s="12">
        <v>8894844.0943500008</v>
      </c>
      <c r="D126" s="12">
        <v>940656.6389299999</v>
      </c>
      <c r="E126" s="12">
        <v>9835500.7332800012</v>
      </c>
      <c r="F126" s="12">
        <v>205565.26671999879</v>
      </c>
      <c r="G126" s="12">
        <v>1146221.9056499992</v>
      </c>
      <c r="H126" s="14">
        <f t="shared" si="26"/>
        <v>97.952754550961046</v>
      </c>
    </row>
    <row r="127" spans="1:8" s="46" customFormat="1" ht="11.4" x14ac:dyDescent="0.2">
      <c r="A127" s="50" t="s">
        <v>120</v>
      </c>
      <c r="B127" s="12">
        <v>323693.54000000004</v>
      </c>
      <c r="C127" s="12">
        <v>287265.65897000005</v>
      </c>
      <c r="D127" s="12">
        <v>16653.331819999999</v>
      </c>
      <c r="E127" s="12">
        <v>303918.99079000007</v>
      </c>
      <c r="F127" s="12">
        <v>19774.549209999968</v>
      </c>
      <c r="G127" s="12">
        <v>36427.88102999999</v>
      </c>
      <c r="H127" s="14">
        <f t="shared" si="26"/>
        <v>93.890965754213084</v>
      </c>
    </row>
    <row r="128" spans="1:8" s="46" customFormat="1" ht="11.25" customHeight="1" x14ac:dyDescent="0.2">
      <c r="A128" s="50" t="s">
        <v>121</v>
      </c>
      <c r="B128" s="12">
        <v>880378.4310000001</v>
      </c>
      <c r="C128" s="12">
        <v>798568.46176000009</v>
      </c>
      <c r="D128" s="12">
        <v>9606.0257800000018</v>
      </c>
      <c r="E128" s="12">
        <v>808174.48754000012</v>
      </c>
      <c r="F128" s="12">
        <v>72203.94345999998</v>
      </c>
      <c r="G128" s="12">
        <v>81809.969240000006</v>
      </c>
      <c r="H128" s="14">
        <f t="shared" si="26"/>
        <v>91.798533344577137</v>
      </c>
    </row>
    <row r="129" spans="1:8" s="46" customFormat="1" ht="11.25" customHeight="1" x14ac:dyDescent="0.2">
      <c r="A129" s="53"/>
      <c r="B129" s="12"/>
      <c r="C129" s="13"/>
      <c r="D129" s="12"/>
      <c r="E129" s="13"/>
      <c r="F129" s="13"/>
      <c r="G129" s="13"/>
      <c r="H129" s="14"/>
    </row>
    <row r="130" spans="1:8" s="46" customFormat="1" ht="11.25" customHeight="1" x14ac:dyDescent="0.2">
      <c r="A130" s="54" t="s">
        <v>122</v>
      </c>
      <c r="B130" s="20">
        <f t="shared" ref="B130:G130" si="27">+B131+B139</f>
        <v>151471394.37451997</v>
      </c>
      <c r="C130" s="17">
        <f t="shared" si="27"/>
        <v>149442410.65291002</v>
      </c>
      <c r="D130" s="20">
        <f t="shared" si="27"/>
        <v>1358327.7608999996</v>
      </c>
      <c r="E130" s="17">
        <f t="shared" si="27"/>
        <v>150800738.41381001</v>
      </c>
      <c r="F130" s="17">
        <f t="shared" si="27"/>
        <v>670655.96070997068</v>
      </c>
      <c r="G130" s="17">
        <f t="shared" si="27"/>
        <v>2028983.7216099687</v>
      </c>
      <c r="H130" s="14">
        <f t="shared" ref="H130:H142" si="28">E130/B130*100</f>
        <v>99.557239197883305</v>
      </c>
    </row>
    <row r="131" spans="1:8" s="46" customFormat="1" ht="22.5" customHeight="1" x14ac:dyDescent="0.2">
      <c r="A131" s="55" t="s">
        <v>123</v>
      </c>
      <c r="B131" s="21">
        <f t="shared" ref="B131:G131" si="29">SUM(B132:B136)</f>
        <v>10106263.218</v>
      </c>
      <c r="C131" s="22">
        <f t="shared" si="29"/>
        <v>9549162.4424900003</v>
      </c>
      <c r="D131" s="21">
        <f t="shared" ref="D131" si="30">SUM(D132:D136)</f>
        <v>140577.71445999999</v>
      </c>
      <c r="E131" s="22">
        <f t="shared" si="29"/>
        <v>9689740.1569500007</v>
      </c>
      <c r="F131" s="22">
        <f t="shared" si="29"/>
        <v>416523.06104999996</v>
      </c>
      <c r="G131" s="22">
        <f t="shared" si="29"/>
        <v>557100.77551000006</v>
      </c>
      <c r="H131" s="14">
        <f t="shared" si="28"/>
        <v>95.87856508320364</v>
      </c>
    </row>
    <row r="132" spans="1:8" s="46" customFormat="1" ht="11.25" customHeight="1" x14ac:dyDescent="0.2">
      <c r="A132" s="56" t="s">
        <v>124</v>
      </c>
      <c r="B132" s="12">
        <v>341224.72499999998</v>
      </c>
      <c r="C132" s="12">
        <v>340118.97441000002</v>
      </c>
      <c r="D132" s="12">
        <v>1105.40977</v>
      </c>
      <c r="E132" s="12">
        <v>341224.38418000005</v>
      </c>
      <c r="F132" s="12">
        <v>0.34081999992486089</v>
      </c>
      <c r="G132" s="12">
        <v>1105.7505899999524</v>
      </c>
      <c r="H132" s="14">
        <f t="shared" si="28"/>
        <v>99.999900118609546</v>
      </c>
    </row>
    <row r="133" spans="1:8" s="46" customFormat="1" ht="11.25" customHeight="1" x14ac:dyDescent="0.2">
      <c r="A133" s="56" t="s">
        <v>125</v>
      </c>
      <c r="B133" s="12">
        <v>835273.68500000006</v>
      </c>
      <c r="C133" s="12">
        <v>418017.93445999996</v>
      </c>
      <c r="D133" s="12">
        <v>5877.3814900000007</v>
      </c>
      <c r="E133" s="12">
        <v>423895.31594999996</v>
      </c>
      <c r="F133" s="12">
        <v>411378.3690500001</v>
      </c>
      <c r="G133" s="12">
        <v>417255.7505400001</v>
      </c>
      <c r="H133" s="14">
        <f t="shared" si="28"/>
        <v>50.749272192143813</v>
      </c>
    </row>
    <row r="134" spans="1:8" s="46" customFormat="1" ht="11.25" customHeight="1" x14ac:dyDescent="0.2">
      <c r="A134" s="56" t="s">
        <v>126</v>
      </c>
      <c r="B134" s="12">
        <v>505239.10499999998</v>
      </c>
      <c r="C134" s="12">
        <v>501378.46019999997</v>
      </c>
      <c r="D134" s="12">
        <v>749.64310999999998</v>
      </c>
      <c r="E134" s="12">
        <v>502128.10330999998</v>
      </c>
      <c r="F134" s="12">
        <v>3111.0016900000046</v>
      </c>
      <c r="G134" s="12">
        <v>3860.6448000000091</v>
      </c>
      <c r="H134" s="14">
        <f t="shared" si="28"/>
        <v>99.384251603010824</v>
      </c>
    </row>
    <row r="135" spans="1:8" s="46" customFormat="1" ht="11.4" x14ac:dyDescent="0.2">
      <c r="A135" s="56" t="s">
        <v>127</v>
      </c>
      <c r="B135" s="12">
        <v>2227369.9619999998</v>
      </c>
      <c r="C135" s="12">
        <v>2206651.9413299998</v>
      </c>
      <c r="D135" s="12">
        <v>20714.72957</v>
      </c>
      <c r="E135" s="12">
        <v>2227366.6708999998</v>
      </c>
      <c r="F135" s="12">
        <v>3.2911000000312924</v>
      </c>
      <c r="G135" s="12">
        <v>20718.020669999998</v>
      </c>
      <c r="H135" s="14">
        <f t="shared" si="28"/>
        <v>99.999852242777081</v>
      </c>
    </row>
    <row r="136" spans="1:8" s="46" customFormat="1" ht="11.25" customHeight="1" x14ac:dyDescent="0.2">
      <c r="A136" s="55" t="s">
        <v>128</v>
      </c>
      <c r="B136" s="23">
        <f>SUM(B137:B138)</f>
        <v>6197155.7410000004</v>
      </c>
      <c r="C136" s="23">
        <f>SUM(C137:C138)</f>
        <v>6082995.1320900004</v>
      </c>
      <c r="D136" s="23">
        <f>SUM(D137:D138)</f>
        <v>112130.55052</v>
      </c>
      <c r="E136" s="17">
        <f t="shared" ref="E136" si="31">SUM(C136:D136)</f>
        <v>6195125.6826100005</v>
      </c>
      <c r="F136" s="17">
        <f>B136-E136</f>
        <v>2030.0583899999037</v>
      </c>
      <c r="G136" s="17">
        <f>B136-C136</f>
        <v>114160.60890999995</v>
      </c>
      <c r="H136" s="14">
        <f t="shared" si="28"/>
        <v>99.967242095005474</v>
      </c>
    </row>
    <row r="137" spans="1:8" s="46" customFormat="1" ht="11.25" customHeight="1" x14ac:dyDescent="0.2">
      <c r="A137" s="57" t="s">
        <v>128</v>
      </c>
      <c r="B137" s="12">
        <v>5237461.9970000004</v>
      </c>
      <c r="C137" s="12">
        <v>5172551.14652</v>
      </c>
      <c r="D137" s="12">
        <v>63901.18982</v>
      </c>
      <c r="E137" s="12">
        <v>5236452.3363399999</v>
      </c>
      <c r="F137" s="12">
        <v>1009.660660000518</v>
      </c>
      <c r="G137" s="12">
        <v>64910.850480000488</v>
      </c>
      <c r="H137" s="14">
        <f t="shared" si="28"/>
        <v>99.98072232962113</v>
      </c>
    </row>
    <row r="138" spans="1:8" s="46" customFormat="1" ht="11.25" customHeight="1" x14ac:dyDescent="0.2">
      <c r="A138" s="57" t="s">
        <v>129</v>
      </c>
      <c r="B138" s="12">
        <v>959693.74399999995</v>
      </c>
      <c r="C138" s="12">
        <v>910443.98557000002</v>
      </c>
      <c r="D138" s="12">
        <v>48229.360700000005</v>
      </c>
      <c r="E138" s="12">
        <v>958673.34626999998</v>
      </c>
      <c r="F138" s="12">
        <v>1020.3977299999679</v>
      </c>
      <c r="G138" s="12">
        <v>49249.758429999929</v>
      </c>
      <c r="H138" s="14">
        <f t="shared" si="28"/>
        <v>99.893674650232995</v>
      </c>
    </row>
    <row r="139" spans="1:8" s="46" customFormat="1" ht="11.25" customHeight="1" x14ac:dyDescent="0.2">
      <c r="A139" s="55" t="s">
        <v>130</v>
      </c>
      <c r="B139" s="24">
        <f t="shared" ref="B139:G139" si="32">SUM(B140:B143)</f>
        <v>141365131.15651998</v>
      </c>
      <c r="C139" s="24">
        <f t="shared" si="32"/>
        <v>139893248.21042001</v>
      </c>
      <c r="D139" s="24">
        <f t="shared" si="32"/>
        <v>1217750.0464399997</v>
      </c>
      <c r="E139" s="24">
        <f t="shared" si="32"/>
        <v>141110998.25686002</v>
      </c>
      <c r="F139" s="24">
        <f t="shared" si="32"/>
        <v>254132.89965997078</v>
      </c>
      <c r="G139" s="24">
        <f t="shared" si="32"/>
        <v>1471882.9460999686</v>
      </c>
      <c r="H139" s="14">
        <f t="shared" si="28"/>
        <v>99.820229431698692</v>
      </c>
    </row>
    <row r="140" spans="1:8" s="46" customFormat="1" ht="11.25" customHeight="1" x14ac:dyDescent="0.2">
      <c r="A140" s="57" t="s">
        <v>131</v>
      </c>
      <c r="B140" s="12">
        <v>45046005.651629984</v>
      </c>
      <c r="C140" s="12">
        <v>44418620.399870023</v>
      </c>
      <c r="D140" s="12">
        <v>627383.27149999968</v>
      </c>
      <c r="E140" s="12">
        <v>45046003.671370022</v>
      </c>
      <c r="F140" s="12">
        <v>1.9802599623799324</v>
      </c>
      <c r="G140" s="12">
        <v>627385.25175996125</v>
      </c>
      <c r="H140" s="14">
        <f t="shared" si="28"/>
        <v>99.999995603916631</v>
      </c>
    </row>
    <row r="141" spans="1:8" s="46" customFormat="1" ht="11.25" customHeight="1" x14ac:dyDescent="0.2">
      <c r="A141" s="57" t="s">
        <v>132</v>
      </c>
      <c r="B141" s="12">
        <v>14094354.093279997</v>
      </c>
      <c r="C141" s="12">
        <v>13992145.938759997</v>
      </c>
      <c r="D141" s="12">
        <v>102199.34164999999</v>
      </c>
      <c r="E141" s="12">
        <v>14094345.280409997</v>
      </c>
      <c r="F141" s="12">
        <v>8.8128699995577335</v>
      </c>
      <c r="G141" s="12">
        <v>102208.1545199994</v>
      </c>
      <c r="H141" s="14">
        <f t="shared" si="28"/>
        <v>99.99993747233863</v>
      </c>
    </row>
    <row r="142" spans="1:8" s="46" customFormat="1" ht="11.25" customHeight="1" x14ac:dyDescent="0.2">
      <c r="A142" s="57" t="s">
        <v>133</v>
      </c>
      <c r="B142" s="12">
        <v>15038093.229579998</v>
      </c>
      <c r="C142" s="12">
        <v>14763389.747090003</v>
      </c>
      <c r="D142" s="12">
        <v>274373.31517000002</v>
      </c>
      <c r="E142" s="12">
        <v>15037763.062260002</v>
      </c>
      <c r="F142" s="12">
        <v>330.16731999628246</v>
      </c>
      <c r="G142" s="12">
        <v>274703.48248999566</v>
      </c>
      <c r="H142" s="14">
        <f t="shared" si="28"/>
        <v>99.99780446021343</v>
      </c>
    </row>
    <row r="143" spans="1:8" s="46" customFormat="1" ht="22.5" customHeight="1" x14ac:dyDescent="0.2">
      <c r="A143" s="58" t="s">
        <v>134</v>
      </c>
      <c r="B143" s="17">
        <f t="shared" ref="B143:G143" si="33">SUM(B144)</f>
        <v>67186678.182030007</v>
      </c>
      <c r="C143" s="17">
        <f t="shared" si="33"/>
        <v>66719092.124699995</v>
      </c>
      <c r="D143" s="17">
        <f t="shared" si="33"/>
        <v>213794.11812</v>
      </c>
      <c r="E143" s="17">
        <f t="shared" si="33"/>
        <v>66932886.242819995</v>
      </c>
      <c r="F143" s="17">
        <f t="shared" si="33"/>
        <v>253791.93921001256</v>
      </c>
      <c r="G143" s="17">
        <f t="shared" si="33"/>
        <v>467586.05733001232</v>
      </c>
      <c r="H143" s="25">
        <f>+H144</f>
        <v>99.622258539821829</v>
      </c>
    </row>
    <row r="144" spans="1:8" s="46" customFormat="1" ht="11.25" customHeight="1" x14ac:dyDescent="0.2">
      <c r="A144" s="57" t="s">
        <v>135</v>
      </c>
      <c r="B144" s="12">
        <v>67186678.182030007</v>
      </c>
      <c r="C144" s="12">
        <v>66719092.124699995</v>
      </c>
      <c r="D144" s="12">
        <v>213794.11812</v>
      </c>
      <c r="E144" s="12">
        <v>66932886.242819995</v>
      </c>
      <c r="F144" s="12">
        <v>253791.93921001256</v>
      </c>
      <c r="G144" s="12">
        <v>467586.05733001232</v>
      </c>
      <c r="H144" s="14">
        <f>E144/B144*100</f>
        <v>99.622258539821829</v>
      </c>
    </row>
    <row r="145" spans="1:8" s="46" customFormat="1" ht="11.25" customHeight="1" x14ac:dyDescent="0.2">
      <c r="A145" s="53"/>
      <c r="B145" s="16"/>
      <c r="C145" s="15"/>
      <c r="D145" s="16"/>
      <c r="E145" s="15"/>
      <c r="F145" s="15"/>
      <c r="G145" s="15"/>
      <c r="H145" s="14"/>
    </row>
    <row r="146" spans="1:8" s="46" customFormat="1" ht="11.25" customHeight="1" x14ac:dyDescent="0.2">
      <c r="A146" s="48" t="s">
        <v>136</v>
      </c>
      <c r="B146" s="12">
        <v>335459870.96847004</v>
      </c>
      <c r="C146" s="12">
        <v>311466220.36671001</v>
      </c>
      <c r="D146" s="12">
        <v>18464136.344729997</v>
      </c>
      <c r="E146" s="12">
        <v>329930356.71144003</v>
      </c>
      <c r="F146" s="12">
        <v>5529514.2570300102</v>
      </c>
      <c r="G146" s="12">
        <v>23993650.60176003</v>
      </c>
      <c r="H146" s="14">
        <f>E146/B146*100</f>
        <v>98.351661484556601</v>
      </c>
    </row>
    <row r="147" spans="1:8" s="46" customFormat="1" ht="11.25" customHeight="1" x14ac:dyDescent="0.2">
      <c r="A147" s="53"/>
      <c r="B147" s="12"/>
      <c r="C147" s="13"/>
      <c r="D147" s="12"/>
      <c r="E147" s="13"/>
      <c r="F147" s="13"/>
      <c r="G147" s="13"/>
      <c r="H147" s="14"/>
    </row>
    <row r="148" spans="1:8" s="46" customFormat="1" ht="11.25" customHeight="1" x14ac:dyDescent="0.2">
      <c r="A148" s="48" t="s">
        <v>137</v>
      </c>
      <c r="B148" s="20">
        <f t="shared" ref="B148:G148" si="34">SUM(B149:B167)</f>
        <v>13443829.539999999</v>
      </c>
      <c r="C148" s="17">
        <f t="shared" si="34"/>
        <v>11596164.281170003</v>
      </c>
      <c r="D148" s="20">
        <f t="shared" ref="D148" si="35">SUM(D149:D167)</f>
        <v>1499734.7693200004</v>
      </c>
      <c r="E148" s="17">
        <f t="shared" si="34"/>
        <v>13095899.050490003</v>
      </c>
      <c r="F148" s="17">
        <f t="shared" si="34"/>
        <v>347930.48950999766</v>
      </c>
      <c r="G148" s="17">
        <f t="shared" si="34"/>
        <v>1847665.2588299979</v>
      </c>
      <c r="H148" s="14">
        <f t="shared" ref="H148:H167" si="36">E148/B148*100</f>
        <v>97.411968900120442</v>
      </c>
    </row>
    <row r="149" spans="1:8" s="46" customFormat="1" ht="11.25" customHeight="1" x14ac:dyDescent="0.2">
      <c r="A149" s="59" t="s">
        <v>138</v>
      </c>
      <c r="B149" s="12">
        <v>3932760.0129999993</v>
      </c>
      <c r="C149" s="12">
        <v>3099175.7441300023</v>
      </c>
      <c r="D149" s="12">
        <v>552126.95530000003</v>
      </c>
      <c r="E149" s="12">
        <v>3651302.6994300024</v>
      </c>
      <c r="F149" s="12">
        <v>281457.31356999697</v>
      </c>
      <c r="G149" s="12">
        <v>833584.268869997</v>
      </c>
      <c r="H149" s="14">
        <f t="shared" si="36"/>
        <v>92.843262425380118</v>
      </c>
    </row>
    <row r="150" spans="1:8" s="46" customFormat="1" ht="11.25" customHeight="1" x14ac:dyDescent="0.2">
      <c r="A150" s="59" t="s">
        <v>139</v>
      </c>
      <c r="B150" s="12">
        <v>219062.07500000001</v>
      </c>
      <c r="C150" s="12">
        <v>217775.19201</v>
      </c>
      <c r="D150" s="12">
        <v>1286.8822600000001</v>
      </c>
      <c r="E150" s="12">
        <v>219062.07427000001</v>
      </c>
      <c r="F150" s="12">
        <v>7.299999997485429E-4</v>
      </c>
      <c r="G150" s="12">
        <v>1286.8829900000128</v>
      </c>
      <c r="H150" s="14">
        <f t="shared" si="36"/>
        <v>99.999999666761113</v>
      </c>
    </row>
    <row r="151" spans="1:8" s="46" customFormat="1" ht="11.25" customHeight="1" x14ac:dyDescent="0.2">
      <c r="A151" s="50" t="s">
        <v>140</v>
      </c>
      <c r="B151" s="12">
        <v>265229.11100000003</v>
      </c>
      <c r="C151" s="12">
        <v>265023.54183</v>
      </c>
      <c r="D151" s="12">
        <v>203.49238</v>
      </c>
      <c r="E151" s="12">
        <v>265227.03421000001</v>
      </c>
      <c r="F151" s="12">
        <v>2.076790000020992</v>
      </c>
      <c r="G151" s="12">
        <v>205.56917000003159</v>
      </c>
      <c r="H151" s="14">
        <f t="shared" si="36"/>
        <v>99.999216982633541</v>
      </c>
    </row>
    <row r="152" spans="1:8" s="46" customFormat="1" ht="11.25" customHeight="1" x14ac:dyDescent="0.2">
      <c r="A152" s="50" t="s">
        <v>141</v>
      </c>
      <c r="B152" s="12">
        <v>109323.24</v>
      </c>
      <c r="C152" s="12">
        <v>108619.09536000001</v>
      </c>
      <c r="D152" s="12">
        <v>58.046010000000003</v>
      </c>
      <c r="E152" s="12">
        <v>108677.14137000001</v>
      </c>
      <c r="F152" s="12">
        <v>646.09862999999314</v>
      </c>
      <c r="G152" s="12">
        <v>704.14463999999862</v>
      </c>
      <c r="H152" s="14">
        <f t="shared" si="36"/>
        <v>99.409001571852428</v>
      </c>
    </row>
    <row r="153" spans="1:8" s="46" customFormat="1" ht="11.25" customHeight="1" x14ac:dyDescent="0.2">
      <c r="A153" s="50" t="s">
        <v>142</v>
      </c>
      <c r="B153" s="12">
        <v>194104.92899999997</v>
      </c>
      <c r="C153" s="12">
        <v>190293.78905000002</v>
      </c>
      <c r="D153" s="12">
        <v>3781.1642700000002</v>
      </c>
      <c r="E153" s="12">
        <v>194074.95332000003</v>
      </c>
      <c r="F153" s="12">
        <v>29.975679999944987</v>
      </c>
      <c r="G153" s="12">
        <v>3811.1399499999534</v>
      </c>
      <c r="H153" s="14">
        <f t="shared" si="36"/>
        <v>99.984556971245212</v>
      </c>
    </row>
    <row r="154" spans="1:8" s="46" customFormat="1" ht="11.25" customHeight="1" x14ac:dyDescent="0.2">
      <c r="A154" s="50" t="s">
        <v>143</v>
      </c>
      <c r="B154" s="12">
        <v>133108</v>
      </c>
      <c r="C154" s="12">
        <v>123299.15170999999</v>
      </c>
      <c r="D154" s="12">
        <v>1791.5366100000001</v>
      </c>
      <c r="E154" s="12">
        <v>125090.68831999999</v>
      </c>
      <c r="F154" s="12">
        <v>8017.3116800000134</v>
      </c>
      <c r="G154" s="12">
        <v>9808.848290000009</v>
      </c>
      <c r="H154" s="14">
        <f t="shared" si="36"/>
        <v>93.976837094690012</v>
      </c>
    </row>
    <row r="155" spans="1:8" s="46" customFormat="1" ht="11.25" customHeight="1" x14ac:dyDescent="0.2">
      <c r="A155" s="50" t="s">
        <v>144</v>
      </c>
      <c r="B155" s="12">
        <v>37202</v>
      </c>
      <c r="C155" s="12">
        <v>35815.460490000005</v>
      </c>
      <c r="D155" s="12">
        <v>798.74270999999999</v>
      </c>
      <c r="E155" s="12">
        <v>36614.203200000004</v>
      </c>
      <c r="F155" s="12">
        <v>587.79679999999644</v>
      </c>
      <c r="G155" s="12">
        <v>1386.5395099999951</v>
      </c>
      <c r="H155" s="14">
        <f t="shared" si="36"/>
        <v>98.419986022256879</v>
      </c>
    </row>
    <row r="156" spans="1:8" s="46" customFormat="1" ht="11.25" customHeight="1" x14ac:dyDescent="0.2">
      <c r="A156" s="59" t="s">
        <v>145</v>
      </c>
      <c r="B156" s="12">
        <v>105604</v>
      </c>
      <c r="C156" s="12">
        <v>103348.69121999999</v>
      </c>
      <c r="D156" s="12">
        <v>970.9005699999999</v>
      </c>
      <c r="E156" s="12">
        <v>104319.59178999999</v>
      </c>
      <c r="F156" s="12">
        <v>1284.4082100000087</v>
      </c>
      <c r="G156" s="12">
        <v>2255.3087800000067</v>
      </c>
      <c r="H156" s="14">
        <f t="shared" si="36"/>
        <v>98.783750416650875</v>
      </c>
    </row>
    <row r="157" spans="1:8" s="46" customFormat="1" ht="11.25" customHeight="1" x14ac:dyDescent="0.2">
      <c r="A157" s="50" t="s">
        <v>146</v>
      </c>
      <c r="B157" s="12">
        <v>744820.76600000006</v>
      </c>
      <c r="C157" s="12">
        <v>734080.80412999995</v>
      </c>
      <c r="D157" s="12">
        <v>10738.040730000001</v>
      </c>
      <c r="E157" s="12">
        <v>744818.84485999995</v>
      </c>
      <c r="F157" s="12">
        <v>1.9211400001076981</v>
      </c>
      <c r="G157" s="12">
        <v>10739.961870000116</v>
      </c>
      <c r="H157" s="14">
        <f t="shared" si="36"/>
        <v>99.999742066804814</v>
      </c>
    </row>
    <row r="158" spans="1:8" s="46" customFormat="1" ht="11.25" customHeight="1" x14ac:dyDescent="0.2">
      <c r="A158" s="50" t="s">
        <v>147</v>
      </c>
      <c r="B158" s="12">
        <v>749875.84700000007</v>
      </c>
      <c r="C158" s="12">
        <v>749872.90896000003</v>
      </c>
      <c r="D158" s="12">
        <v>0.89791999999999994</v>
      </c>
      <c r="E158" s="12">
        <v>749873.80688000005</v>
      </c>
      <c r="F158" s="12">
        <v>2.0401200000196695</v>
      </c>
      <c r="G158" s="12">
        <v>2.9380400000372902</v>
      </c>
      <c r="H158" s="14">
        <f t="shared" si="36"/>
        <v>99.99972793896373</v>
      </c>
    </row>
    <row r="159" spans="1:8" s="46" customFormat="1" ht="11.25" customHeight="1" x14ac:dyDescent="0.2">
      <c r="A159" s="50" t="s">
        <v>148</v>
      </c>
      <c r="B159" s="12">
        <v>507859</v>
      </c>
      <c r="C159" s="12">
        <v>290044.66032999998</v>
      </c>
      <c r="D159" s="12">
        <v>178812.26256999999</v>
      </c>
      <c r="E159" s="12">
        <v>468856.92290000001</v>
      </c>
      <c r="F159" s="12">
        <v>39002.077099999995</v>
      </c>
      <c r="G159" s="12">
        <v>217814.33967000002</v>
      </c>
      <c r="H159" s="14">
        <f t="shared" si="36"/>
        <v>92.320294195829945</v>
      </c>
    </row>
    <row r="160" spans="1:8" s="46" customFormat="1" ht="11.25" customHeight="1" x14ac:dyDescent="0.2">
      <c r="A160" s="50" t="s">
        <v>149</v>
      </c>
      <c r="B160" s="12">
        <v>417864</v>
      </c>
      <c r="C160" s="12">
        <v>396258.36822</v>
      </c>
      <c r="D160" s="12">
        <v>21605.63178</v>
      </c>
      <c r="E160" s="12">
        <v>417864</v>
      </c>
      <c r="F160" s="12">
        <v>0</v>
      </c>
      <c r="G160" s="12">
        <v>21605.631779999996</v>
      </c>
      <c r="H160" s="14">
        <f t="shared" si="36"/>
        <v>100</v>
      </c>
    </row>
    <row r="161" spans="1:8" s="46" customFormat="1" ht="11.25" customHeight="1" x14ac:dyDescent="0.2">
      <c r="A161" s="50" t="s">
        <v>150</v>
      </c>
      <c r="B161" s="12">
        <v>216140</v>
      </c>
      <c r="C161" s="12">
        <v>205474.60553</v>
      </c>
      <c r="D161" s="12">
        <v>10376.637419999999</v>
      </c>
      <c r="E161" s="12">
        <v>215851.24294999999</v>
      </c>
      <c r="F161" s="12">
        <v>288.75705000001471</v>
      </c>
      <c r="G161" s="12">
        <v>10665.394469999999</v>
      </c>
      <c r="H161" s="14">
        <f t="shared" si="36"/>
        <v>99.866402771351886</v>
      </c>
    </row>
    <row r="162" spans="1:8" s="46" customFormat="1" ht="11.25" customHeight="1" x14ac:dyDescent="0.2">
      <c r="A162" s="50" t="s">
        <v>151</v>
      </c>
      <c r="B162" s="12">
        <v>220759.19</v>
      </c>
      <c r="C162" s="12">
        <v>216801.54905</v>
      </c>
      <c r="D162" s="12">
        <v>3921.3113200000003</v>
      </c>
      <c r="E162" s="12">
        <v>220722.86037000001</v>
      </c>
      <c r="F162" s="12">
        <v>36.329629999992903</v>
      </c>
      <c r="G162" s="12">
        <v>3957.6409500000009</v>
      </c>
      <c r="H162" s="14">
        <f t="shared" si="36"/>
        <v>99.983543321571346</v>
      </c>
    </row>
    <row r="163" spans="1:8" s="46" customFormat="1" ht="11.25" customHeight="1" x14ac:dyDescent="0.2">
      <c r="A163" s="50" t="s">
        <v>152</v>
      </c>
      <c r="B163" s="12">
        <v>1220128.9870000002</v>
      </c>
      <c r="C163" s="12">
        <v>1175292.34131</v>
      </c>
      <c r="D163" s="12">
        <v>37412.180229999998</v>
      </c>
      <c r="E163" s="12">
        <v>1212704.5215400001</v>
      </c>
      <c r="F163" s="12">
        <v>7424.465460000094</v>
      </c>
      <c r="G163" s="12">
        <v>44836.64569000015</v>
      </c>
      <c r="H163" s="14">
        <f t="shared" si="36"/>
        <v>99.391501592118132</v>
      </c>
    </row>
    <row r="164" spans="1:8" s="46" customFormat="1" ht="11.25" customHeight="1" x14ac:dyDescent="0.2">
      <c r="A164" s="50" t="s">
        <v>153</v>
      </c>
      <c r="B164" s="12">
        <v>92062.382000000012</v>
      </c>
      <c r="C164" s="12">
        <v>79281.064559999999</v>
      </c>
      <c r="D164" s="12">
        <v>12678.215039999999</v>
      </c>
      <c r="E164" s="12">
        <v>91959.279599999994</v>
      </c>
      <c r="F164" s="12">
        <v>103.10240000001795</v>
      </c>
      <c r="G164" s="12">
        <v>12781.317440000013</v>
      </c>
      <c r="H164" s="14">
        <f t="shared" si="36"/>
        <v>99.888008111717099</v>
      </c>
    </row>
    <row r="165" spans="1:8" s="46" customFormat="1" ht="11.25" customHeight="1" x14ac:dyDescent="0.2">
      <c r="A165" s="50" t="s">
        <v>154</v>
      </c>
      <c r="B165" s="12">
        <v>4133255.0000000005</v>
      </c>
      <c r="C165" s="12">
        <v>3480663.4317899998</v>
      </c>
      <c r="D165" s="12">
        <v>652505.35435000004</v>
      </c>
      <c r="E165" s="12">
        <v>4133168.78614</v>
      </c>
      <c r="F165" s="12">
        <v>86.213860000483692</v>
      </c>
      <c r="G165" s="12">
        <v>652591.56821000064</v>
      </c>
      <c r="H165" s="14">
        <f t="shared" si="36"/>
        <v>99.997914141276055</v>
      </c>
    </row>
    <row r="166" spans="1:8" s="46" customFormat="1" ht="11.25" customHeight="1" x14ac:dyDescent="0.2">
      <c r="A166" s="50" t="s">
        <v>155</v>
      </c>
      <c r="B166" s="12">
        <v>53768</v>
      </c>
      <c r="C166" s="12">
        <v>48312.498189999998</v>
      </c>
      <c r="D166" s="12">
        <v>1834.3628100000001</v>
      </c>
      <c r="E166" s="12">
        <v>50146.860999999997</v>
      </c>
      <c r="F166" s="12">
        <v>3621.1390000000029</v>
      </c>
      <c r="G166" s="12">
        <v>5455.5018100000016</v>
      </c>
      <c r="H166" s="14">
        <f t="shared" si="36"/>
        <v>93.265252566582348</v>
      </c>
    </row>
    <row r="167" spans="1:8" s="46" customFormat="1" ht="11.25" customHeight="1" x14ac:dyDescent="0.2">
      <c r="A167" s="50" t="s">
        <v>156</v>
      </c>
      <c r="B167" s="12">
        <v>90903</v>
      </c>
      <c r="C167" s="12">
        <v>76731.383300000001</v>
      </c>
      <c r="D167" s="12">
        <v>8832.1550399999996</v>
      </c>
      <c r="E167" s="12">
        <v>85563.538339999999</v>
      </c>
      <c r="F167" s="12">
        <v>5339.4616600000008</v>
      </c>
      <c r="G167" s="12">
        <v>14171.616699999999</v>
      </c>
      <c r="H167" s="14">
        <f t="shared" si="36"/>
        <v>94.126198629308163</v>
      </c>
    </row>
    <row r="168" spans="1:8" s="46" customFormat="1" ht="11.25" customHeight="1" x14ac:dyDescent="0.2">
      <c r="A168" s="53"/>
      <c r="B168" s="12"/>
      <c r="C168" s="13"/>
      <c r="D168" s="12"/>
      <c r="E168" s="13"/>
      <c r="F168" s="13"/>
      <c r="G168" s="13"/>
      <c r="H168" s="14"/>
    </row>
    <row r="169" spans="1:8" s="46" customFormat="1" ht="11.25" customHeight="1" x14ac:dyDescent="0.2">
      <c r="A169" s="48" t="s">
        <v>157</v>
      </c>
      <c r="B169" s="20">
        <f t="shared" ref="B169:G169" si="37">SUM(B170:B177)</f>
        <v>92856915.665039986</v>
      </c>
      <c r="C169" s="17">
        <f t="shared" si="37"/>
        <v>85312944.440010026</v>
      </c>
      <c r="D169" s="20">
        <f t="shared" ref="D169" si="38">SUM(D170:D177)</f>
        <v>5338400.4938599989</v>
      </c>
      <c r="E169" s="17">
        <f t="shared" si="37"/>
        <v>90651344.933870018</v>
      </c>
      <c r="F169" s="17">
        <f t="shared" si="37"/>
        <v>2205570.73116996</v>
      </c>
      <c r="G169" s="17">
        <f t="shared" si="37"/>
        <v>7543971.2250299584</v>
      </c>
      <c r="H169" s="14">
        <f t="shared" ref="H169:H177" si="39">E169/B169*100</f>
        <v>97.624764170365026</v>
      </c>
    </row>
    <row r="170" spans="1:8" s="46" customFormat="1" ht="11.25" customHeight="1" x14ac:dyDescent="0.2">
      <c r="A170" s="50" t="s">
        <v>40</v>
      </c>
      <c r="B170" s="12">
        <v>91800134.471999988</v>
      </c>
      <c r="C170" s="12">
        <v>84402504.299980029</v>
      </c>
      <c r="D170" s="12">
        <v>5276988.4622199992</v>
      </c>
      <c r="E170" s="12">
        <v>89679492.762200028</v>
      </c>
      <c r="F170" s="12">
        <v>2120641.7097999603</v>
      </c>
      <c r="G170" s="12">
        <v>7397630.1720199585</v>
      </c>
      <c r="H170" s="14">
        <f t="shared" si="39"/>
        <v>97.689936161861752</v>
      </c>
    </row>
    <row r="171" spans="1:8" s="46" customFormat="1" ht="11.25" customHeight="1" x14ac:dyDescent="0.2">
      <c r="A171" s="50" t="s">
        <v>158</v>
      </c>
      <c r="B171" s="12">
        <v>34682</v>
      </c>
      <c r="C171" s="12">
        <v>28433.38204</v>
      </c>
      <c r="D171" s="12">
        <v>758.30008999999995</v>
      </c>
      <c r="E171" s="12">
        <v>29191.682130000001</v>
      </c>
      <c r="F171" s="12">
        <v>5490.3178699999989</v>
      </c>
      <c r="G171" s="12">
        <v>6248.6179599999996</v>
      </c>
      <c r="H171" s="14">
        <f t="shared" si="39"/>
        <v>84.169546537108587</v>
      </c>
    </row>
    <row r="172" spans="1:8" s="46" customFormat="1" ht="11.25" customHeight="1" x14ac:dyDescent="0.2">
      <c r="A172" s="50" t="s">
        <v>159</v>
      </c>
      <c r="B172" s="12">
        <v>23067.286</v>
      </c>
      <c r="C172" s="12">
        <v>22899.803059999998</v>
      </c>
      <c r="D172" s="12">
        <v>0</v>
      </c>
      <c r="E172" s="12">
        <v>22899.803059999998</v>
      </c>
      <c r="F172" s="12">
        <v>167.48294000000169</v>
      </c>
      <c r="G172" s="12">
        <v>167.48294000000169</v>
      </c>
      <c r="H172" s="14">
        <f t="shared" si="39"/>
        <v>99.273937384744784</v>
      </c>
    </row>
    <row r="173" spans="1:8" s="46" customFormat="1" ht="11.25" customHeight="1" x14ac:dyDescent="0.2">
      <c r="A173" s="50" t="s">
        <v>160</v>
      </c>
      <c r="B173" s="12">
        <v>81435.441999999995</v>
      </c>
      <c r="C173" s="12">
        <v>55867.882840000006</v>
      </c>
      <c r="D173" s="12">
        <v>310.40298999999999</v>
      </c>
      <c r="E173" s="12">
        <v>56178.285830000008</v>
      </c>
      <c r="F173" s="12">
        <v>25257.156169999987</v>
      </c>
      <c r="G173" s="12">
        <v>25567.55915999999</v>
      </c>
      <c r="H173" s="14">
        <f t="shared" si="39"/>
        <v>68.985056690672849</v>
      </c>
    </row>
    <row r="174" spans="1:8" s="46" customFormat="1" ht="11.25" customHeight="1" x14ac:dyDescent="0.2">
      <c r="A174" s="50" t="s">
        <v>161</v>
      </c>
      <c r="B174" s="12">
        <v>64446.121039999998</v>
      </c>
      <c r="C174" s="12">
        <v>54833.450109999998</v>
      </c>
      <c r="D174" s="12">
        <v>151.56038000000001</v>
      </c>
      <c r="E174" s="12">
        <v>54985.010490000001</v>
      </c>
      <c r="F174" s="12">
        <v>9461.1105499999976</v>
      </c>
      <c r="G174" s="12">
        <v>9612.6709300000002</v>
      </c>
      <c r="H174" s="14">
        <f t="shared" si="39"/>
        <v>85.319348321790017</v>
      </c>
    </row>
    <row r="175" spans="1:8" s="46" customFormat="1" ht="11.25" customHeight="1" x14ac:dyDescent="0.2">
      <c r="A175" s="50" t="s">
        <v>162</v>
      </c>
      <c r="B175" s="12">
        <v>131912</v>
      </c>
      <c r="C175" s="12">
        <v>104807.91176</v>
      </c>
      <c r="D175" s="12">
        <v>3143.35835</v>
      </c>
      <c r="E175" s="12">
        <v>107951.27011</v>
      </c>
      <c r="F175" s="12">
        <v>23960.729890000002</v>
      </c>
      <c r="G175" s="12">
        <v>27104.088239999997</v>
      </c>
      <c r="H175" s="14">
        <f t="shared" si="39"/>
        <v>81.835822449815026</v>
      </c>
    </row>
    <row r="176" spans="1:8" s="46" customFormat="1" ht="11.25" customHeight="1" x14ac:dyDescent="0.2">
      <c r="A176" s="50" t="s">
        <v>163</v>
      </c>
      <c r="B176" s="12">
        <v>626764.85299999989</v>
      </c>
      <c r="C176" s="12">
        <v>549944.59992999991</v>
      </c>
      <c r="D176" s="12">
        <v>56944.389500000005</v>
      </c>
      <c r="E176" s="12">
        <v>606888.98942999996</v>
      </c>
      <c r="F176" s="12">
        <v>19875.863569999929</v>
      </c>
      <c r="G176" s="12">
        <v>76820.253069999977</v>
      </c>
      <c r="H176" s="14">
        <f t="shared" si="39"/>
        <v>96.828816505127165</v>
      </c>
    </row>
    <row r="177" spans="1:8" s="46" customFormat="1" ht="11.25" customHeight="1" x14ac:dyDescent="0.2">
      <c r="A177" s="50" t="s">
        <v>164</v>
      </c>
      <c r="B177" s="12">
        <v>94473.490999999995</v>
      </c>
      <c r="C177" s="12">
        <v>93653.110290000011</v>
      </c>
      <c r="D177" s="12">
        <v>104.02033</v>
      </c>
      <c r="E177" s="12">
        <v>93757.130620000011</v>
      </c>
      <c r="F177" s="12">
        <v>716.36037999998371</v>
      </c>
      <c r="G177" s="12">
        <v>820.38070999998308</v>
      </c>
      <c r="H177" s="14">
        <f t="shared" si="39"/>
        <v>99.241733980170181</v>
      </c>
    </row>
    <row r="178" spans="1:8" s="46" customFormat="1" ht="11.25" customHeight="1" x14ac:dyDescent="0.2">
      <c r="A178" s="53"/>
      <c r="B178" s="16"/>
      <c r="C178" s="15"/>
      <c r="D178" s="16"/>
      <c r="E178" s="15"/>
      <c r="F178" s="15"/>
      <c r="G178" s="15"/>
      <c r="H178" s="14"/>
    </row>
    <row r="179" spans="1:8" s="46" customFormat="1" ht="11.25" customHeight="1" x14ac:dyDescent="0.2">
      <c r="A179" s="48" t="s">
        <v>165</v>
      </c>
      <c r="B179" s="20">
        <f t="shared" ref="B179:G179" si="40">SUM(B180:B182)</f>
        <v>1432126.8149999999</v>
      </c>
      <c r="C179" s="17">
        <f t="shared" si="40"/>
        <v>1189613.95373</v>
      </c>
      <c r="D179" s="20">
        <f t="shared" ref="D179" si="41">SUM(D180:D182)</f>
        <v>91735.848259999999</v>
      </c>
      <c r="E179" s="17">
        <f t="shared" si="40"/>
        <v>1281349.8019900001</v>
      </c>
      <c r="F179" s="17">
        <f t="shared" si="40"/>
        <v>150777.01300999988</v>
      </c>
      <c r="G179" s="17">
        <f t="shared" si="40"/>
        <v>242512.86126999994</v>
      </c>
      <c r="H179" s="14">
        <f>E179/B179*100</f>
        <v>89.471811334668715</v>
      </c>
    </row>
    <row r="180" spans="1:8" s="46" customFormat="1" ht="11.25" customHeight="1" x14ac:dyDescent="0.2">
      <c r="A180" s="50" t="s">
        <v>138</v>
      </c>
      <c r="B180" s="12">
        <v>1299660.8149999999</v>
      </c>
      <c r="C180" s="12">
        <v>1061039.75156</v>
      </c>
      <c r="D180" s="12">
        <v>87855.63106</v>
      </c>
      <c r="E180" s="12">
        <v>1148895.38262</v>
      </c>
      <c r="F180" s="12">
        <v>150765.4323799999</v>
      </c>
      <c r="G180" s="12">
        <v>238621.06343999994</v>
      </c>
      <c r="H180" s="14">
        <f>E180/B180*100</f>
        <v>88.399632377929322</v>
      </c>
    </row>
    <row r="181" spans="1:8" s="46" customFormat="1" ht="11.4" customHeight="1" x14ac:dyDescent="0.2">
      <c r="A181" s="50" t="s">
        <v>166</v>
      </c>
      <c r="B181" s="12">
        <v>29652</v>
      </c>
      <c r="C181" s="12">
        <v>27553.629829999998</v>
      </c>
      <c r="D181" s="12">
        <v>2090.3982799999999</v>
      </c>
      <c r="E181" s="12">
        <v>29644.028109999999</v>
      </c>
      <c r="F181" s="12">
        <v>7.9718900000007125</v>
      </c>
      <c r="G181" s="12">
        <v>2098.370170000002</v>
      </c>
      <c r="H181" s="14">
        <f>E181/B181*100</f>
        <v>99.973115169297174</v>
      </c>
    </row>
    <row r="182" spans="1:8" s="46" customFormat="1" ht="11.25" customHeight="1" x14ac:dyDescent="0.2">
      <c r="A182" s="50" t="s">
        <v>167</v>
      </c>
      <c r="B182" s="12">
        <v>102814</v>
      </c>
      <c r="C182" s="12">
        <v>101020.57234</v>
      </c>
      <c r="D182" s="12">
        <v>1789.8189199999999</v>
      </c>
      <c r="E182" s="12">
        <v>102810.39126</v>
      </c>
      <c r="F182" s="12">
        <v>3.6087399999960326</v>
      </c>
      <c r="G182" s="12">
        <v>1793.4276600000012</v>
      </c>
      <c r="H182" s="14">
        <f>E182/B182*100</f>
        <v>99.996490030540599</v>
      </c>
    </row>
    <row r="183" spans="1:8" s="46" customFormat="1" ht="11.25" customHeight="1" x14ac:dyDescent="0.2">
      <c r="A183" s="53" t="s">
        <v>168</v>
      </c>
      <c r="B183" s="15"/>
      <c r="C183" s="15"/>
      <c r="D183" s="15"/>
      <c r="E183" s="15"/>
      <c r="F183" s="15"/>
      <c r="G183" s="15"/>
      <c r="H183" s="11"/>
    </row>
    <row r="184" spans="1:8" s="46" customFormat="1" ht="11.25" customHeight="1" x14ac:dyDescent="0.2">
      <c r="A184" s="48" t="s">
        <v>169</v>
      </c>
      <c r="B184" s="17">
        <f t="shared" ref="B184:G184" si="42">SUM(B185:B191)</f>
        <v>9554387.2330000009</v>
      </c>
      <c r="C184" s="17">
        <f t="shared" si="42"/>
        <v>9203137.2519299965</v>
      </c>
      <c r="D184" s="17">
        <f t="shared" ref="D184" si="43">SUM(D185:D191)</f>
        <v>264341.94423999998</v>
      </c>
      <c r="E184" s="17">
        <f t="shared" si="42"/>
        <v>9467479.1961699966</v>
      </c>
      <c r="F184" s="17">
        <f t="shared" si="42"/>
        <v>86908.03683000381</v>
      </c>
      <c r="G184" s="17">
        <f t="shared" si="42"/>
        <v>351249.98107000405</v>
      </c>
      <c r="H184" s="11">
        <f t="shared" ref="H184:H191" si="44">E184/B184*100</f>
        <v>99.09038607384646</v>
      </c>
    </row>
    <row r="185" spans="1:8" s="46" customFormat="1" ht="11.25" customHeight="1" x14ac:dyDescent="0.2">
      <c r="A185" s="50" t="s">
        <v>138</v>
      </c>
      <c r="B185" s="12">
        <v>3131336.9059999995</v>
      </c>
      <c r="C185" s="12">
        <v>3041762.4609899973</v>
      </c>
      <c r="D185" s="12">
        <v>53833.468650000039</v>
      </c>
      <c r="E185" s="12">
        <v>3095595.9296399974</v>
      </c>
      <c r="F185" s="12">
        <v>35740.976360002067</v>
      </c>
      <c r="G185" s="12">
        <v>89574.445010002237</v>
      </c>
      <c r="H185" s="14">
        <f t="shared" si="44"/>
        <v>98.858603292046979</v>
      </c>
    </row>
    <row r="186" spans="1:8" s="46" customFormat="1" ht="11.25" customHeight="1" x14ac:dyDescent="0.2">
      <c r="A186" s="50" t="s">
        <v>170</v>
      </c>
      <c r="B186" s="12">
        <v>194788</v>
      </c>
      <c r="C186" s="12">
        <v>186523.43887000001</v>
      </c>
      <c r="D186" s="12">
        <v>4848.0243700000001</v>
      </c>
      <c r="E186" s="12">
        <v>191371.46324000001</v>
      </c>
      <c r="F186" s="12">
        <v>3416.5367599999881</v>
      </c>
      <c r="G186" s="12">
        <v>8264.5611299999873</v>
      </c>
      <c r="H186" s="14">
        <f t="shared" si="44"/>
        <v>98.246022978828279</v>
      </c>
    </row>
    <row r="187" spans="1:8" s="46" customFormat="1" ht="11.25" customHeight="1" x14ac:dyDescent="0.2">
      <c r="A187" s="50" t="s">
        <v>171</v>
      </c>
      <c r="B187" s="12">
        <v>44783.237000000001</v>
      </c>
      <c r="C187" s="12">
        <v>44492.397469999996</v>
      </c>
      <c r="D187" s="12">
        <v>290.08370000000002</v>
      </c>
      <c r="E187" s="12">
        <v>44782.481169999999</v>
      </c>
      <c r="F187" s="12">
        <v>0.75583000000187894</v>
      </c>
      <c r="G187" s="12">
        <v>290.83953000000474</v>
      </c>
      <c r="H187" s="14">
        <f t="shared" si="44"/>
        <v>99.998312247951176</v>
      </c>
    </row>
    <row r="188" spans="1:8" s="46" customFormat="1" ht="11.25" customHeight="1" x14ac:dyDescent="0.2">
      <c r="A188" s="50" t="s">
        <v>172</v>
      </c>
      <c r="B188" s="12">
        <v>52270.514000000003</v>
      </c>
      <c r="C188" s="12">
        <v>52269.764200000005</v>
      </c>
      <c r="D188" s="12">
        <v>0</v>
      </c>
      <c r="E188" s="12">
        <v>52269.764200000005</v>
      </c>
      <c r="F188" s="12">
        <v>0.74979999999777647</v>
      </c>
      <c r="G188" s="12">
        <v>0.74979999999777647</v>
      </c>
      <c r="H188" s="14">
        <f t="shared" si="44"/>
        <v>99.99856553926368</v>
      </c>
    </row>
    <row r="189" spans="1:8" s="46" customFormat="1" ht="11.25" customHeight="1" x14ac:dyDescent="0.2">
      <c r="A189" s="50" t="s">
        <v>173</v>
      </c>
      <c r="B189" s="12">
        <v>62264.652000000002</v>
      </c>
      <c r="C189" s="12">
        <v>62062.994530000004</v>
      </c>
      <c r="D189" s="12">
        <v>193.69007999999999</v>
      </c>
      <c r="E189" s="12">
        <v>62256.684610000004</v>
      </c>
      <c r="F189" s="12">
        <v>7.9673899999979767</v>
      </c>
      <c r="G189" s="12">
        <v>201.65746999999828</v>
      </c>
      <c r="H189" s="14">
        <f t="shared" si="44"/>
        <v>99.98720399176085</v>
      </c>
    </row>
    <row r="190" spans="1:8" s="46" customFormat="1" ht="11.4" x14ac:dyDescent="0.2">
      <c r="A190" s="50" t="s">
        <v>174</v>
      </c>
      <c r="B190" s="12">
        <v>371725.88199999998</v>
      </c>
      <c r="C190" s="12">
        <v>320160.19293999992</v>
      </c>
      <c r="D190" s="12">
        <v>13689.14734</v>
      </c>
      <c r="E190" s="12">
        <v>333849.34027999995</v>
      </c>
      <c r="F190" s="12">
        <v>37876.541720000037</v>
      </c>
      <c r="G190" s="12">
        <v>51565.689060000062</v>
      </c>
      <c r="H190" s="14">
        <f t="shared" si="44"/>
        <v>89.810625637307638</v>
      </c>
    </row>
    <row r="191" spans="1:8" s="46" customFormat="1" ht="11.4" x14ac:dyDescent="0.2">
      <c r="A191" s="50" t="s">
        <v>175</v>
      </c>
      <c r="B191" s="12">
        <v>5697218.0420000013</v>
      </c>
      <c r="C191" s="12">
        <v>5495866.0029299995</v>
      </c>
      <c r="D191" s="12">
        <v>191487.53009999995</v>
      </c>
      <c r="E191" s="12">
        <v>5687353.5330299996</v>
      </c>
      <c r="F191" s="12">
        <v>9864.5089700017124</v>
      </c>
      <c r="G191" s="12">
        <v>201352.0390700018</v>
      </c>
      <c r="H191" s="14">
        <f t="shared" si="44"/>
        <v>99.826853932967268</v>
      </c>
    </row>
    <row r="192" spans="1:8" s="46" customFormat="1" ht="11.4" x14ac:dyDescent="0.2">
      <c r="A192" s="53"/>
      <c r="B192" s="15"/>
      <c r="C192" s="15"/>
      <c r="D192" s="15"/>
      <c r="E192" s="15"/>
      <c r="F192" s="15"/>
      <c r="G192" s="15"/>
      <c r="H192" s="11"/>
    </row>
    <row r="193" spans="1:8" s="46" customFormat="1" ht="11.25" customHeight="1" x14ac:dyDescent="0.2">
      <c r="A193" s="48" t="s">
        <v>176</v>
      </c>
      <c r="B193" s="26">
        <f t="shared" ref="B193:G193" si="45">SUM(B194:B200)</f>
        <v>33139318.987</v>
      </c>
      <c r="C193" s="26">
        <f t="shared" si="45"/>
        <v>32855209.299659997</v>
      </c>
      <c r="D193" s="26">
        <f t="shared" ref="D193" si="46">SUM(D194:D200)</f>
        <v>267504.45152</v>
      </c>
      <c r="E193" s="26">
        <f t="shared" si="45"/>
        <v>33122713.751180001</v>
      </c>
      <c r="F193" s="26">
        <f t="shared" si="45"/>
        <v>16605.235819999038</v>
      </c>
      <c r="G193" s="26">
        <f t="shared" si="45"/>
        <v>284109.68733999738</v>
      </c>
      <c r="H193" s="11">
        <f t="shared" ref="H193:H200" si="47">E193/B193*100</f>
        <v>99.949892646175044</v>
      </c>
    </row>
    <row r="194" spans="1:8" s="46" customFormat="1" ht="11.25" customHeight="1" x14ac:dyDescent="0.2">
      <c r="A194" s="50" t="s">
        <v>138</v>
      </c>
      <c r="B194" s="12">
        <v>23526751.658</v>
      </c>
      <c r="C194" s="12">
        <v>23308648.430190001</v>
      </c>
      <c r="D194" s="12">
        <v>211772.99135</v>
      </c>
      <c r="E194" s="12">
        <v>23520421.42154</v>
      </c>
      <c r="F194" s="12">
        <v>6330.2364600002766</v>
      </c>
      <c r="G194" s="12">
        <v>218103.22780999914</v>
      </c>
      <c r="H194" s="14">
        <f t="shared" si="47"/>
        <v>99.973093453137849</v>
      </c>
    </row>
    <row r="195" spans="1:8" s="46" customFormat="1" ht="11.25" customHeight="1" x14ac:dyDescent="0.2">
      <c r="A195" s="50" t="s">
        <v>177</v>
      </c>
      <c r="B195" s="12">
        <v>110096.90300000001</v>
      </c>
      <c r="C195" s="12">
        <v>100927.77855</v>
      </c>
      <c r="D195" s="12">
        <v>5099.8597800000007</v>
      </c>
      <c r="E195" s="12">
        <v>106027.63833</v>
      </c>
      <c r="F195" s="12">
        <v>4069.2646700000041</v>
      </c>
      <c r="G195" s="12">
        <v>9169.124450000003</v>
      </c>
      <c r="H195" s="14">
        <f t="shared" si="47"/>
        <v>96.303924489138439</v>
      </c>
    </row>
    <row r="196" spans="1:8" s="46" customFormat="1" ht="11.25" customHeight="1" x14ac:dyDescent="0.2">
      <c r="A196" s="50" t="s">
        <v>178</v>
      </c>
      <c r="B196" s="12">
        <v>386755.19799999997</v>
      </c>
      <c r="C196" s="12">
        <v>381330.08886999998</v>
      </c>
      <c r="D196" s="12">
        <v>3030.2801599999998</v>
      </c>
      <c r="E196" s="12">
        <v>384360.36903</v>
      </c>
      <c r="F196" s="12">
        <v>2394.8289699999732</v>
      </c>
      <c r="G196" s="12">
        <v>5425.1091299999971</v>
      </c>
      <c r="H196" s="14">
        <f t="shared" si="47"/>
        <v>99.380789454832367</v>
      </c>
    </row>
    <row r="197" spans="1:8" s="46" customFormat="1" ht="11.25" customHeight="1" x14ac:dyDescent="0.2">
      <c r="A197" s="50" t="s">
        <v>179</v>
      </c>
      <c r="B197" s="12">
        <v>56429</v>
      </c>
      <c r="C197" s="12">
        <v>55436.09564</v>
      </c>
      <c r="D197" s="12">
        <v>992.90436</v>
      </c>
      <c r="E197" s="12">
        <v>56429</v>
      </c>
      <c r="F197" s="12">
        <v>0</v>
      </c>
      <c r="G197" s="12">
        <v>992.90436000000045</v>
      </c>
      <c r="H197" s="14">
        <f t="shared" si="47"/>
        <v>100</v>
      </c>
    </row>
    <row r="198" spans="1:8" s="46" customFormat="1" ht="11.25" customHeight="1" x14ac:dyDescent="0.2">
      <c r="A198" s="50" t="s">
        <v>180</v>
      </c>
      <c r="B198" s="12">
        <v>499337.19099999999</v>
      </c>
      <c r="C198" s="12">
        <v>482378.43802</v>
      </c>
      <c r="D198" s="12">
        <v>13166.63183</v>
      </c>
      <c r="E198" s="12">
        <v>495545.06985000003</v>
      </c>
      <c r="F198" s="12">
        <v>3792.1211499999627</v>
      </c>
      <c r="G198" s="12">
        <v>16958.75297999999</v>
      </c>
      <c r="H198" s="14">
        <f t="shared" si="47"/>
        <v>99.240569054669109</v>
      </c>
    </row>
    <row r="199" spans="1:8" s="46" customFormat="1" ht="11.25" customHeight="1" x14ac:dyDescent="0.2">
      <c r="A199" s="50" t="s">
        <v>181</v>
      </c>
      <c r="B199" s="12">
        <v>8541554.7219999991</v>
      </c>
      <c r="C199" s="12">
        <v>8508558.1413800009</v>
      </c>
      <c r="D199" s="12">
        <v>32984.550869999992</v>
      </c>
      <c r="E199" s="12">
        <v>8541542.6922500003</v>
      </c>
      <c r="F199" s="12">
        <v>12.029749998822808</v>
      </c>
      <c r="G199" s="12">
        <v>32996.580619998276</v>
      </c>
      <c r="H199" s="14">
        <f t="shared" si="47"/>
        <v>99.999859162056666</v>
      </c>
    </row>
    <row r="200" spans="1:8" s="46" customFormat="1" ht="11.25" customHeight="1" x14ac:dyDescent="0.2">
      <c r="A200" s="50" t="s">
        <v>182</v>
      </c>
      <c r="B200" s="12">
        <v>18394.314999999999</v>
      </c>
      <c r="C200" s="12">
        <v>17930.327010000001</v>
      </c>
      <c r="D200" s="12">
        <v>457.23316999999997</v>
      </c>
      <c r="E200" s="12">
        <v>18387.56018</v>
      </c>
      <c r="F200" s="12">
        <v>6.7548199999982899</v>
      </c>
      <c r="G200" s="12">
        <v>463.98798999999781</v>
      </c>
      <c r="H200" s="14">
        <f t="shared" si="47"/>
        <v>99.963277675738411</v>
      </c>
    </row>
    <row r="201" spans="1:8" s="46" customFormat="1" ht="11.25" customHeight="1" x14ac:dyDescent="0.2">
      <c r="A201" s="53"/>
      <c r="B201" s="15"/>
      <c r="C201" s="15"/>
      <c r="D201" s="15"/>
      <c r="E201" s="15"/>
      <c r="F201" s="15"/>
      <c r="G201" s="15"/>
      <c r="H201" s="11"/>
    </row>
    <row r="202" spans="1:8" s="46" customFormat="1" ht="11.25" customHeight="1" x14ac:dyDescent="0.2">
      <c r="A202" s="48" t="s">
        <v>183</v>
      </c>
      <c r="B202" s="27">
        <f>SUM(B203:B209)</f>
        <v>5417818.1909999987</v>
      </c>
      <c r="C202" s="27">
        <f t="shared" ref="C202:G202" si="48">SUM(C203:C209)</f>
        <v>5271111.5234900005</v>
      </c>
      <c r="D202" s="27">
        <f>SUM(D203:D209)</f>
        <v>89404.337209999998</v>
      </c>
      <c r="E202" s="27">
        <f t="shared" si="48"/>
        <v>5360515.8607000001</v>
      </c>
      <c r="F202" s="27">
        <f t="shared" si="48"/>
        <v>57302.330299998575</v>
      </c>
      <c r="G202" s="27">
        <f t="shared" si="48"/>
        <v>146706.66750999866</v>
      </c>
      <c r="H202" s="14">
        <f t="shared" ref="H202:H209" si="49">E202/B202*100</f>
        <v>98.942335673146275</v>
      </c>
    </row>
    <row r="203" spans="1:8" s="46" customFormat="1" ht="11.25" customHeight="1" x14ac:dyDescent="0.2">
      <c r="A203" s="50" t="s">
        <v>184</v>
      </c>
      <c r="B203" s="12">
        <v>887309.9019999986</v>
      </c>
      <c r="C203" s="12">
        <v>827141.40012999938</v>
      </c>
      <c r="D203" s="12">
        <v>18882.165840000012</v>
      </c>
      <c r="E203" s="12">
        <v>846023.56596999941</v>
      </c>
      <c r="F203" s="12">
        <v>41286.336029999191</v>
      </c>
      <c r="G203" s="12">
        <v>60168.501869999222</v>
      </c>
      <c r="H203" s="14">
        <f t="shared" si="49"/>
        <v>95.34702183116184</v>
      </c>
    </row>
    <row r="204" spans="1:8" s="46" customFormat="1" ht="11.25" customHeight="1" x14ac:dyDescent="0.2">
      <c r="A204" s="50" t="s">
        <v>185</v>
      </c>
      <c r="B204" s="12">
        <v>14895</v>
      </c>
      <c r="C204" s="12">
        <v>14234.60706</v>
      </c>
      <c r="D204" s="12">
        <v>537.11982</v>
      </c>
      <c r="E204" s="12">
        <v>14771.72688</v>
      </c>
      <c r="F204" s="12">
        <v>123.27311999999984</v>
      </c>
      <c r="G204" s="12">
        <v>660.39293999999973</v>
      </c>
      <c r="H204" s="14">
        <f t="shared" si="49"/>
        <v>99.17238590130917</v>
      </c>
    </row>
    <row r="205" spans="1:8" s="46" customFormat="1" ht="11.25" customHeight="1" x14ac:dyDescent="0.2">
      <c r="A205" s="50" t="s">
        <v>186</v>
      </c>
      <c r="B205" s="12">
        <v>101620</v>
      </c>
      <c r="C205" s="12">
        <v>96757.052670000005</v>
      </c>
      <c r="D205" s="12">
        <v>755.22586000000001</v>
      </c>
      <c r="E205" s="12">
        <v>97512.278530000011</v>
      </c>
      <c r="F205" s="12">
        <v>4107.7214699999895</v>
      </c>
      <c r="G205" s="12">
        <v>4862.9473299999954</v>
      </c>
      <c r="H205" s="14">
        <f t="shared" si="49"/>
        <v>95.957762773076169</v>
      </c>
    </row>
    <row r="206" spans="1:8" s="46" customFormat="1" ht="11.25" customHeight="1" x14ac:dyDescent="0.2">
      <c r="A206" s="50" t="s">
        <v>187</v>
      </c>
      <c r="B206" s="12">
        <v>35614.542999999998</v>
      </c>
      <c r="C206" s="12">
        <v>35128.810990000005</v>
      </c>
      <c r="D206" s="12">
        <v>463.10063000000002</v>
      </c>
      <c r="E206" s="12">
        <v>35591.911620000006</v>
      </c>
      <c r="F206" s="12">
        <v>22.631379999991623</v>
      </c>
      <c r="G206" s="12">
        <v>485.73200999999244</v>
      </c>
      <c r="H206" s="14">
        <f t="shared" si="49"/>
        <v>99.93645466684778</v>
      </c>
    </row>
    <row r="207" spans="1:8" s="46" customFormat="1" ht="11.25" customHeight="1" x14ac:dyDescent="0.2">
      <c r="A207" s="50" t="s">
        <v>188</v>
      </c>
      <c r="B207" s="12">
        <v>49322.127999999997</v>
      </c>
      <c r="C207" s="12">
        <v>47986.378130000005</v>
      </c>
      <c r="D207" s="12">
        <v>591.09046999999998</v>
      </c>
      <c r="E207" s="12">
        <v>48577.468600000007</v>
      </c>
      <c r="F207" s="12">
        <v>744.65939999998955</v>
      </c>
      <c r="G207" s="12">
        <v>1335.7498699999924</v>
      </c>
      <c r="H207" s="14">
        <f t="shared" si="49"/>
        <v>98.49021234444713</v>
      </c>
    </row>
    <row r="208" spans="1:8" s="46" customFormat="1" ht="11.25" customHeight="1" x14ac:dyDescent="0.2">
      <c r="A208" s="50" t="s">
        <v>189</v>
      </c>
      <c r="B208" s="12">
        <v>4069778</v>
      </c>
      <c r="C208" s="12">
        <v>4017386.7204100005</v>
      </c>
      <c r="D208" s="12">
        <v>49647.521779999995</v>
      </c>
      <c r="E208" s="12">
        <v>4067034.2421900006</v>
      </c>
      <c r="F208" s="12">
        <v>2743.7578099993989</v>
      </c>
      <c r="G208" s="12">
        <v>52391.279589999467</v>
      </c>
      <c r="H208" s="14">
        <f t="shared" si="49"/>
        <v>99.932582125855532</v>
      </c>
    </row>
    <row r="209" spans="1:8" s="46" customFormat="1" ht="11.25" customHeight="1" x14ac:dyDescent="0.2">
      <c r="A209" s="50" t="s">
        <v>190</v>
      </c>
      <c r="B209" s="12">
        <v>259278.61799999996</v>
      </c>
      <c r="C209" s="12">
        <v>232476.55409999995</v>
      </c>
      <c r="D209" s="12">
        <v>18528.112809999999</v>
      </c>
      <c r="E209" s="12">
        <v>251004.66690999994</v>
      </c>
      <c r="F209" s="12">
        <v>8273.9510900000168</v>
      </c>
      <c r="G209" s="12">
        <v>26802.063900000008</v>
      </c>
      <c r="H209" s="14">
        <f t="shared" si="49"/>
        <v>96.808857146099101</v>
      </c>
    </row>
    <row r="210" spans="1:8" s="46" customFormat="1" ht="11.25" customHeight="1" x14ac:dyDescent="0.2">
      <c r="A210" s="53"/>
      <c r="B210" s="15"/>
      <c r="C210" s="15"/>
      <c r="D210" s="15"/>
      <c r="E210" s="15"/>
      <c r="F210" s="15"/>
      <c r="G210" s="15"/>
      <c r="H210" s="11"/>
    </row>
    <row r="211" spans="1:8" s="46" customFormat="1" ht="11.25" customHeight="1" x14ac:dyDescent="0.2">
      <c r="A211" s="48" t="s">
        <v>191</v>
      </c>
      <c r="B211" s="26">
        <f t="shared" ref="B211:G211" si="50">SUM(B212:B218)</f>
        <v>900050.51300000004</v>
      </c>
      <c r="C211" s="26">
        <f t="shared" si="50"/>
        <v>853841.32139999978</v>
      </c>
      <c r="D211" s="26">
        <f t="shared" ref="D211" si="51">SUM(D212:D218)</f>
        <v>18075.522539999998</v>
      </c>
      <c r="E211" s="26">
        <f t="shared" si="50"/>
        <v>871916.84393999982</v>
      </c>
      <c r="F211" s="26">
        <f t="shared" si="50"/>
        <v>28133.669060000248</v>
      </c>
      <c r="G211" s="26">
        <f t="shared" si="50"/>
        <v>46209.191600000231</v>
      </c>
      <c r="H211" s="11">
        <f t="shared" ref="H211:H218" si="52">E211/B211*100</f>
        <v>96.874212207687478</v>
      </c>
    </row>
    <row r="212" spans="1:8" s="46" customFormat="1" ht="11.25" customHeight="1" x14ac:dyDescent="0.2">
      <c r="A212" s="50" t="s">
        <v>192</v>
      </c>
      <c r="B212" s="12">
        <v>331861.00000000012</v>
      </c>
      <c r="C212" s="12">
        <v>295564.43038999988</v>
      </c>
      <c r="D212" s="12">
        <v>13474.346310000001</v>
      </c>
      <c r="E212" s="12">
        <v>309038.77669999987</v>
      </c>
      <c r="F212" s="12">
        <v>22822.223300000245</v>
      </c>
      <c r="G212" s="12">
        <v>36296.569610000239</v>
      </c>
      <c r="H212" s="14">
        <f t="shared" si="52"/>
        <v>93.122957111561703</v>
      </c>
    </row>
    <row r="213" spans="1:8" s="46" customFormat="1" ht="11.25" customHeight="1" x14ac:dyDescent="0.2">
      <c r="A213" s="50" t="s">
        <v>193</v>
      </c>
      <c r="B213" s="12">
        <v>210344</v>
      </c>
      <c r="C213" s="12">
        <v>209290.07782000001</v>
      </c>
      <c r="D213" s="12">
        <v>1053.65427</v>
      </c>
      <c r="E213" s="12">
        <v>210343.73209</v>
      </c>
      <c r="F213" s="12">
        <v>0.26790999999502674</v>
      </c>
      <c r="G213" s="12">
        <v>1053.9221799999941</v>
      </c>
      <c r="H213" s="14">
        <f t="shared" si="52"/>
        <v>99.999872632449708</v>
      </c>
    </row>
    <row r="214" spans="1:8" s="46" customFormat="1" ht="11.25" customHeight="1" x14ac:dyDescent="0.2">
      <c r="A214" s="50" t="s">
        <v>194</v>
      </c>
      <c r="B214" s="12">
        <v>33844.249000000003</v>
      </c>
      <c r="C214" s="12">
        <v>33273.872609999999</v>
      </c>
      <c r="D214" s="12">
        <v>376.16209999999995</v>
      </c>
      <c r="E214" s="12">
        <v>33650.03471</v>
      </c>
      <c r="F214" s="12">
        <v>194.21429000000353</v>
      </c>
      <c r="G214" s="12">
        <v>570.3763900000049</v>
      </c>
      <c r="H214" s="14">
        <f t="shared" si="52"/>
        <v>99.426152756410687</v>
      </c>
    </row>
    <row r="215" spans="1:8" s="46" customFormat="1" ht="11.25" hidden="1" customHeight="1" x14ac:dyDescent="0.2">
      <c r="A215" s="50" t="s">
        <v>195</v>
      </c>
      <c r="B215" s="12">
        <v>0</v>
      </c>
      <c r="C215" s="12">
        <v>0</v>
      </c>
      <c r="D215" s="12">
        <v>0</v>
      </c>
      <c r="E215" s="12">
        <v>0</v>
      </c>
      <c r="F215" s="12">
        <v>0</v>
      </c>
      <c r="G215" s="12">
        <v>0</v>
      </c>
      <c r="H215" s="14" t="e">
        <f t="shared" si="52"/>
        <v>#DIV/0!</v>
      </c>
    </row>
    <row r="216" spans="1:8" s="46" customFormat="1" ht="11.25" customHeight="1" x14ac:dyDescent="0.2">
      <c r="A216" s="50" t="s">
        <v>196</v>
      </c>
      <c r="B216" s="12">
        <v>61275.482000000004</v>
      </c>
      <c r="C216" s="12">
        <v>61107.979570000003</v>
      </c>
      <c r="D216" s="12">
        <v>135.62257</v>
      </c>
      <c r="E216" s="12">
        <v>61243.602140000003</v>
      </c>
      <c r="F216" s="12">
        <v>31.879860000000917</v>
      </c>
      <c r="G216" s="12">
        <v>167.50243000000046</v>
      </c>
      <c r="H216" s="14">
        <f t="shared" si="52"/>
        <v>99.947972893954557</v>
      </c>
    </row>
    <row r="217" spans="1:8" s="46" customFormat="1" ht="11.25" customHeight="1" x14ac:dyDescent="0.2">
      <c r="A217" s="50" t="s">
        <v>197</v>
      </c>
      <c r="B217" s="12">
        <v>169047.36</v>
      </c>
      <c r="C217" s="12">
        <v>168764.16572999998</v>
      </c>
      <c r="D217" s="12">
        <v>281.99493000000001</v>
      </c>
      <c r="E217" s="12">
        <v>169046.16065999996</v>
      </c>
      <c r="F217" s="12">
        <v>1.1993400000210386</v>
      </c>
      <c r="G217" s="12">
        <v>283.19427000000724</v>
      </c>
      <c r="H217" s="14">
        <f t="shared" si="52"/>
        <v>99.999290530180403</v>
      </c>
    </row>
    <row r="218" spans="1:8" s="46" customFormat="1" ht="11.25" customHeight="1" x14ac:dyDescent="0.2">
      <c r="A218" s="50" t="s">
        <v>198</v>
      </c>
      <c r="B218" s="12">
        <v>93678.421999999991</v>
      </c>
      <c r="C218" s="12">
        <v>85840.795280000006</v>
      </c>
      <c r="D218" s="12">
        <v>2753.7423599999997</v>
      </c>
      <c r="E218" s="12">
        <v>88594.53764000001</v>
      </c>
      <c r="F218" s="12">
        <v>5083.8843599999818</v>
      </c>
      <c r="G218" s="12">
        <v>7837.6267199999857</v>
      </c>
      <c r="H218" s="14">
        <f t="shared" si="52"/>
        <v>94.573046544272515</v>
      </c>
    </row>
    <row r="219" spans="1:8" s="46" customFormat="1" ht="11.25" customHeight="1" x14ac:dyDescent="0.2">
      <c r="A219" s="53"/>
      <c r="B219" s="12"/>
      <c r="C219" s="13"/>
      <c r="D219" s="12"/>
      <c r="E219" s="13"/>
      <c r="F219" s="13"/>
      <c r="G219" s="13"/>
      <c r="H219" s="14"/>
    </row>
    <row r="220" spans="1:8" s="46" customFormat="1" ht="11.25" customHeight="1" x14ac:dyDescent="0.2">
      <c r="A220" s="48" t="s">
        <v>199</v>
      </c>
      <c r="B220" s="27">
        <f t="shared" ref="B220:G220" si="53">SUM(B221:B233)+SUM(B238:B250)</f>
        <v>23399386.600989997</v>
      </c>
      <c r="C220" s="27">
        <f t="shared" si="53"/>
        <v>21076001.171599992</v>
      </c>
      <c r="D220" s="27">
        <f t="shared" si="53"/>
        <v>1252784.63799</v>
      </c>
      <c r="E220" s="27">
        <f t="shared" si="53"/>
        <v>22328785.809589993</v>
      </c>
      <c r="F220" s="27">
        <f t="shared" si="53"/>
        <v>1070600.7914000112</v>
      </c>
      <c r="G220" s="27">
        <f t="shared" si="53"/>
        <v>2323385.4293900104</v>
      </c>
      <c r="H220" s="14">
        <f t="shared" ref="H220:H250" si="54">E220/B220*100</f>
        <v>95.42466300653065</v>
      </c>
    </row>
    <row r="221" spans="1:8" s="46" customFormat="1" ht="11.25" customHeight="1" x14ac:dyDescent="0.2">
      <c r="A221" s="50" t="s">
        <v>200</v>
      </c>
      <c r="B221" s="12">
        <v>117531.79399999999</v>
      </c>
      <c r="C221" s="12">
        <v>64240.70465</v>
      </c>
      <c r="D221" s="12">
        <v>3390.4</v>
      </c>
      <c r="E221" s="12">
        <v>67631.104649999994</v>
      </c>
      <c r="F221" s="12">
        <v>49900.689350000001</v>
      </c>
      <c r="G221" s="12">
        <v>53291.089349999995</v>
      </c>
      <c r="H221" s="14">
        <f t="shared" si="54"/>
        <v>57.54281658459157</v>
      </c>
    </row>
    <row r="222" spans="1:8" s="46" customFormat="1" ht="11.25" customHeight="1" x14ac:dyDescent="0.2">
      <c r="A222" s="50" t="s">
        <v>201</v>
      </c>
      <c r="B222" s="12">
        <v>69306.020999999993</v>
      </c>
      <c r="C222" s="12">
        <v>60801.041700000002</v>
      </c>
      <c r="D222" s="12">
        <v>648.50477999999998</v>
      </c>
      <c r="E222" s="12">
        <v>61449.546480000005</v>
      </c>
      <c r="F222" s="12">
        <v>7856.4745199999888</v>
      </c>
      <c r="G222" s="12">
        <v>8504.9792999999918</v>
      </c>
      <c r="H222" s="14">
        <f t="shared" si="54"/>
        <v>88.664080830726107</v>
      </c>
    </row>
    <row r="223" spans="1:8" s="46" customFormat="1" ht="11.25" customHeight="1" x14ac:dyDescent="0.2">
      <c r="A223" s="50" t="s">
        <v>202</v>
      </c>
      <c r="B223" s="12">
        <v>66961</v>
      </c>
      <c r="C223" s="12">
        <v>62266.028090000007</v>
      </c>
      <c r="D223" s="12">
        <v>4084.0023300000003</v>
      </c>
      <c r="E223" s="12">
        <v>66350.03042000001</v>
      </c>
      <c r="F223" s="12">
        <v>610.96957999998995</v>
      </c>
      <c r="G223" s="12">
        <v>4694.9719099999929</v>
      </c>
      <c r="H223" s="14">
        <f t="shared" si="54"/>
        <v>99.087573990830506</v>
      </c>
    </row>
    <row r="224" spans="1:8" s="46" customFormat="1" ht="11.25" customHeight="1" x14ac:dyDescent="0.2">
      <c r="A224" s="50" t="s">
        <v>203</v>
      </c>
      <c r="B224" s="12">
        <v>15847395.136990001</v>
      </c>
      <c r="C224" s="12">
        <v>14119883.469989991</v>
      </c>
      <c r="D224" s="12">
        <v>1006792.60883</v>
      </c>
      <c r="E224" s="12">
        <v>15126676.07881999</v>
      </c>
      <c r="F224" s="12">
        <v>720719.05817001127</v>
      </c>
      <c r="G224" s="12">
        <v>1727511.6670000106</v>
      </c>
      <c r="H224" s="14">
        <f t="shared" si="54"/>
        <v>95.45212918628026</v>
      </c>
    </row>
    <row r="225" spans="1:8" s="46" customFormat="1" ht="11.25" customHeight="1" x14ac:dyDescent="0.2">
      <c r="A225" s="50" t="s">
        <v>204</v>
      </c>
      <c r="B225" s="12">
        <v>35270.33</v>
      </c>
      <c r="C225" s="12">
        <v>31519.90438</v>
      </c>
      <c r="D225" s="12">
        <v>3607.57888</v>
      </c>
      <c r="E225" s="12">
        <v>35127.483260000001</v>
      </c>
      <c r="F225" s="12">
        <v>142.84674000000086</v>
      </c>
      <c r="G225" s="12">
        <v>3750.4256200000018</v>
      </c>
      <c r="H225" s="14">
        <f t="shared" si="54"/>
        <v>99.594994603112582</v>
      </c>
    </row>
    <row r="226" spans="1:8" s="46" customFormat="1" ht="11.25" customHeight="1" x14ac:dyDescent="0.2">
      <c r="A226" s="50" t="s">
        <v>205</v>
      </c>
      <c r="B226" s="12">
        <v>133591</v>
      </c>
      <c r="C226" s="12">
        <v>117714.71874</v>
      </c>
      <c r="D226" s="12">
        <v>64.34496</v>
      </c>
      <c r="E226" s="12">
        <v>117779.0637</v>
      </c>
      <c r="F226" s="12">
        <v>15811.936300000001</v>
      </c>
      <c r="G226" s="12">
        <v>15876.281260000003</v>
      </c>
      <c r="H226" s="14">
        <f t="shared" si="54"/>
        <v>88.163920997671994</v>
      </c>
    </row>
    <row r="227" spans="1:8" s="46" customFormat="1" ht="11.25" customHeight="1" x14ac:dyDescent="0.2">
      <c r="A227" s="50" t="s">
        <v>206</v>
      </c>
      <c r="B227" s="12">
        <v>387976.19399999996</v>
      </c>
      <c r="C227" s="12">
        <v>335379.23334999999</v>
      </c>
      <c r="D227" s="12">
        <v>34958.252110000001</v>
      </c>
      <c r="E227" s="12">
        <v>370337.48546</v>
      </c>
      <c r="F227" s="12">
        <v>17638.708539999963</v>
      </c>
      <c r="G227" s="12">
        <v>52596.960649999965</v>
      </c>
      <c r="H227" s="14">
        <f t="shared" si="54"/>
        <v>95.453662154333117</v>
      </c>
    </row>
    <row r="228" spans="1:8" s="46" customFormat="1" ht="11.25" customHeight="1" x14ac:dyDescent="0.2">
      <c r="A228" s="50" t="s">
        <v>207</v>
      </c>
      <c r="B228" s="12">
        <v>153114.76999999999</v>
      </c>
      <c r="C228" s="12">
        <v>109303.14547</v>
      </c>
      <c r="D228" s="12">
        <v>5098.3534</v>
      </c>
      <c r="E228" s="12">
        <v>114401.49887000001</v>
      </c>
      <c r="F228" s="12">
        <v>38713.271129999979</v>
      </c>
      <c r="G228" s="12">
        <v>43811.624529999986</v>
      </c>
      <c r="H228" s="14">
        <f t="shared" si="54"/>
        <v>74.716174585900504</v>
      </c>
    </row>
    <row r="229" spans="1:8" s="46" customFormat="1" ht="11.25" customHeight="1" x14ac:dyDescent="0.2">
      <c r="A229" s="50" t="s">
        <v>208</v>
      </c>
      <c r="B229" s="12">
        <v>69080</v>
      </c>
      <c r="C229" s="12">
        <v>66846.191340000005</v>
      </c>
      <c r="D229" s="12">
        <v>1729.4440099999999</v>
      </c>
      <c r="E229" s="12">
        <v>68575.635350000011</v>
      </c>
      <c r="F229" s="12">
        <v>504.36464999998861</v>
      </c>
      <c r="G229" s="12">
        <v>2233.8086599999951</v>
      </c>
      <c r="H229" s="14">
        <f t="shared" si="54"/>
        <v>99.269883251302844</v>
      </c>
    </row>
    <row r="230" spans="1:8" s="46" customFormat="1" ht="11.25" customHeight="1" x14ac:dyDescent="0.2">
      <c r="A230" s="50" t="s">
        <v>209</v>
      </c>
      <c r="B230" s="12">
        <v>94489.763999999996</v>
      </c>
      <c r="C230" s="12">
        <v>84469.018459999992</v>
      </c>
      <c r="D230" s="12">
        <v>4997.3731399999997</v>
      </c>
      <c r="E230" s="12">
        <v>89466.391599999988</v>
      </c>
      <c r="F230" s="12">
        <v>5023.3724000000075</v>
      </c>
      <c r="G230" s="12">
        <v>10020.745540000004</v>
      </c>
      <c r="H230" s="14">
        <f t="shared" si="54"/>
        <v>94.683686160968705</v>
      </c>
    </row>
    <row r="231" spans="1:8" s="46" customFormat="1" ht="11.25" customHeight="1" x14ac:dyDescent="0.2">
      <c r="A231" s="50" t="s">
        <v>210</v>
      </c>
      <c r="B231" s="12">
        <v>83905</v>
      </c>
      <c r="C231" s="12">
        <v>62351.501630000006</v>
      </c>
      <c r="D231" s="12">
        <v>8688.7874600000014</v>
      </c>
      <c r="E231" s="12">
        <v>71040.289090000006</v>
      </c>
      <c r="F231" s="12">
        <v>12864.710909999994</v>
      </c>
      <c r="G231" s="12">
        <v>21553.498369999994</v>
      </c>
      <c r="H231" s="14">
        <f t="shared" si="54"/>
        <v>84.667527668196186</v>
      </c>
    </row>
    <row r="232" spans="1:8" s="46" customFormat="1" ht="11.25" customHeight="1" x14ac:dyDescent="0.2">
      <c r="A232" s="50" t="s">
        <v>211</v>
      </c>
      <c r="B232" s="12">
        <v>51666.945</v>
      </c>
      <c r="C232" s="12">
        <v>43570.805009999996</v>
      </c>
      <c r="D232" s="12">
        <v>1798.04889</v>
      </c>
      <c r="E232" s="12">
        <v>45368.853899999995</v>
      </c>
      <c r="F232" s="12">
        <v>6298.0911000000051</v>
      </c>
      <c r="G232" s="12">
        <v>8096.1399900000033</v>
      </c>
      <c r="H232" s="14">
        <f t="shared" si="54"/>
        <v>87.810211925632515</v>
      </c>
    </row>
    <row r="233" spans="1:8" s="46" customFormat="1" ht="11.25" customHeight="1" x14ac:dyDescent="0.2">
      <c r="A233" s="50" t="s">
        <v>212</v>
      </c>
      <c r="B233" s="20">
        <f t="shared" ref="B233:G233" si="55">SUM(B234:B237)</f>
        <v>711832.22900000005</v>
      </c>
      <c r="C233" s="17">
        <f t="shared" si="55"/>
        <v>633468.30732999998</v>
      </c>
      <c r="D233" s="20">
        <f t="shared" ref="D233" si="56">SUM(D234:D237)</f>
        <v>33767.410060000002</v>
      </c>
      <c r="E233" s="17">
        <f t="shared" si="55"/>
        <v>667235.71739000001</v>
      </c>
      <c r="F233" s="17">
        <f t="shared" si="55"/>
        <v>44596.511610000045</v>
      </c>
      <c r="G233" s="17">
        <f t="shared" si="55"/>
        <v>78363.921670000025</v>
      </c>
      <c r="H233" s="14">
        <f t="shared" si="54"/>
        <v>93.734968747811493</v>
      </c>
    </row>
    <row r="234" spans="1:8" s="46" customFormat="1" ht="11.25" customHeight="1" x14ac:dyDescent="0.2">
      <c r="A234" s="50" t="s">
        <v>213</v>
      </c>
      <c r="B234" s="12">
        <v>365978.20200000005</v>
      </c>
      <c r="C234" s="12">
        <v>325201.79345</v>
      </c>
      <c r="D234" s="12">
        <v>25880.82058</v>
      </c>
      <c r="E234" s="12">
        <v>351082.61403</v>
      </c>
      <c r="F234" s="12">
        <v>14895.587970000051</v>
      </c>
      <c r="G234" s="12">
        <v>40776.408550000051</v>
      </c>
      <c r="H234" s="14">
        <f t="shared" si="54"/>
        <v>95.929924818309246</v>
      </c>
    </row>
    <row r="235" spans="1:8" s="46" customFormat="1" ht="11.25" customHeight="1" x14ac:dyDescent="0.2">
      <c r="A235" s="50" t="s">
        <v>322</v>
      </c>
      <c r="B235" s="12">
        <v>142020.935</v>
      </c>
      <c r="C235" s="12">
        <v>137377.45305000001</v>
      </c>
      <c r="D235" s="12">
        <v>4639.7175299999999</v>
      </c>
      <c r="E235" s="12">
        <v>142017.17058000001</v>
      </c>
      <c r="F235" s="12">
        <v>3.7644199999922421</v>
      </c>
      <c r="G235" s="12">
        <v>4643.4819499999867</v>
      </c>
      <c r="H235" s="14">
        <f t="shared" si="54"/>
        <v>99.997349390778197</v>
      </c>
    </row>
    <row r="236" spans="1:8" s="46" customFormat="1" ht="11.25" customHeight="1" x14ac:dyDescent="0.2">
      <c r="A236" s="50" t="s">
        <v>214</v>
      </c>
      <c r="B236" s="12">
        <v>103691.765</v>
      </c>
      <c r="C236" s="12">
        <v>100639.80154</v>
      </c>
      <c r="D236" s="12">
        <v>1403.8374099999999</v>
      </c>
      <c r="E236" s="12">
        <v>102043.63894999999</v>
      </c>
      <c r="F236" s="12">
        <v>1648.1260500000062</v>
      </c>
      <c r="G236" s="12">
        <v>3051.963459999999</v>
      </c>
      <c r="H236" s="14">
        <f t="shared" si="54"/>
        <v>98.410552612350642</v>
      </c>
    </row>
    <row r="237" spans="1:8" s="46" customFormat="1" ht="11.25" customHeight="1" x14ac:dyDescent="0.2">
      <c r="A237" s="50" t="s">
        <v>323</v>
      </c>
      <c r="B237" s="12">
        <v>100141.32699999999</v>
      </c>
      <c r="C237" s="12">
        <v>70249.259290000002</v>
      </c>
      <c r="D237" s="12">
        <v>1843.0345400000001</v>
      </c>
      <c r="E237" s="12">
        <v>72092.293829999995</v>
      </c>
      <c r="F237" s="12">
        <v>28049.033169999995</v>
      </c>
      <c r="G237" s="12">
        <v>29892.067709999988</v>
      </c>
      <c r="H237" s="14">
        <f t="shared" si="54"/>
        <v>71.990551742938251</v>
      </c>
    </row>
    <row r="238" spans="1:8" s="46" customFormat="1" ht="11.25" customHeight="1" x14ac:dyDescent="0.2">
      <c r="A238" s="50" t="s">
        <v>215</v>
      </c>
      <c r="B238" s="12">
        <v>66863.375</v>
      </c>
      <c r="C238" s="12">
        <v>26407.683649999999</v>
      </c>
      <c r="D238" s="12">
        <v>56.472989999999996</v>
      </c>
      <c r="E238" s="12">
        <v>26464.156639999997</v>
      </c>
      <c r="F238" s="12">
        <v>40399.218359999999</v>
      </c>
      <c r="G238" s="12">
        <v>40455.691350000001</v>
      </c>
      <c r="H238" s="14">
        <f t="shared" si="54"/>
        <v>39.579450842856787</v>
      </c>
    </row>
    <row r="239" spans="1:8" s="46" customFormat="1" ht="11.25" customHeight="1" x14ac:dyDescent="0.2">
      <c r="A239" s="50" t="s">
        <v>216</v>
      </c>
      <c r="B239" s="12">
        <v>935128.28599999996</v>
      </c>
      <c r="C239" s="12">
        <v>919275.51595999999</v>
      </c>
      <c r="D239" s="12">
        <v>15816.8778</v>
      </c>
      <c r="E239" s="12">
        <v>935092.39376000001</v>
      </c>
      <c r="F239" s="12">
        <v>35.892239999957383</v>
      </c>
      <c r="G239" s="12">
        <v>15852.770039999974</v>
      </c>
      <c r="H239" s="14">
        <f t="shared" si="54"/>
        <v>99.996161784373612</v>
      </c>
    </row>
    <row r="240" spans="1:8" s="46" customFormat="1" ht="11.25" customHeight="1" x14ac:dyDescent="0.2">
      <c r="A240" s="50" t="s">
        <v>217</v>
      </c>
      <c r="B240" s="12">
        <v>256386.70699999999</v>
      </c>
      <c r="C240" s="12">
        <v>245959.23428999999</v>
      </c>
      <c r="D240" s="12">
        <v>4447.9658899999995</v>
      </c>
      <c r="E240" s="12">
        <v>250407.20017999999</v>
      </c>
      <c r="F240" s="12">
        <v>5979.5068200000096</v>
      </c>
      <c r="G240" s="12">
        <v>10427.472710000002</v>
      </c>
      <c r="H240" s="14">
        <f t="shared" si="54"/>
        <v>97.66777814264762</v>
      </c>
    </row>
    <row r="241" spans="1:8" s="46" customFormat="1" ht="11.25" customHeight="1" x14ac:dyDescent="0.2">
      <c r="A241" s="50" t="s">
        <v>324</v>
      </c>
      <c r="B241" s="12">
        <v>1211089</v>
      </c>
      <c r="C241" s="12">
        <v>1202211.5794600002</v>
      </c>
      <c r="D241" s="12">
        <v>8701.5091999999986</v>
      </c>
      <c r="E241" s="12">
        <v>1210913.0886600001</v>
      </c>
      <c r="F241" s="12">
        <v>175.91133999987505</v>
      </c>
      <c r="G241" s="12">
        <v>8877.4205399998464</v>
      </c>
      <c r="H241" s="14">
        <f t="shared" si="54"/>
        <v>99.985474945276536</v>
      </c>
    </row>
    <row r="242" spans="1:8" s="46" customFormat="1" ht="11.25" customHeight="1" x14ac:dyDescent="0.2">
      <c r="A242" s="50" t="s">
        <v>325</v>
      </c>
      <c r="B242" s="12">
        <v>39384.011999999995</v>
      </c>
      <c r="C242" s="12">
        <v>32207.714960000001</v>
      </c>
      <c r="D242" s="12">
        <v>122.83580000000001</v>
      </c>
      <c r="E242" s="12">
        <v>32330.550760000002</v>
      </c>
      <c r="F242" s="12">
        <v>7053.4612399999933</v>
      </c>
      <c r="G242" s="12">
        <v>7176.297039999994</v>
      </c>
      <c r="H242" s="14">
        <f t="shared" si="54"/>
        <v>82.090546691891134</v>
      </c>
    </row>
    <row r="243" spans="1:8" s="46" customFormat="1" ht="11.25" customHeight="1" x14ac:dyDescent="0.2">
      <c r="A243" s="60" t="s">
        <v>45</v>
      </c>
      <c r="B243" s="12">
        <v>270596.58100000001</v>
      </c>
      <c r="C243" s="12">
        <v>207602.85819</v>
      </c>
      <c r="D243" s="12">
        <v>18510.393909999999</v>
      </c>
      <c r="E243" s="12">
        <v>226113.25209999998</v>
      </c>
      <c r="F243" s="12">
        <v>44483.328900000022</v>
      </c>
      <c r="G243" s="12">
        <v>62993.722810000007</v>
      </c>
      <c r="H243" s="14">
        <f t="shared" si="54"/>
        <v>83.561015909509948</v>
      </c>
    </row>
    <row r="244" spans="1:8" s="46" customFormat="1" ht="11.25" customHeight="1" x14ac:dyDescent="0.2">
      <c r="A244" s="60" t="s">
        <v>218</v>
      </c>
      <c r="B244" s="12">
        <v>1683205.2420000001</v>
      </c>
      <c r="C244" s="12">
        <v>1649799.9010300001</v>
      </c>
      <c r="D244" s="12">
        <v>33399.857819999997</v>
      </c>
      <c r="E244" s="12">
        <v>1683199.7588500001</v>
      </c>
      <c r="F244" s="12">
        <v>5.4831499999854714</v>
      </c>
      <c r="G244" s="12">
        <v>33405.340970000019</v>
      </c>
      <c r="H244" s="14">
        <f t="shared" si="54"/>
        <v>99.999674243528773</v>
      </c>
    </row>
    <row r="245" spans="1:8" s="46" customFormat="1" ht="11.25" customHeight="1" x14ac:dyDescent="0.2">
      <c r="A245" s="60" t="s">
        <v>219</v>
      </c>
      <c r="B245" s="12">
        <v>95421</v>
      </c>
      <c r="C245" s="12">
        <v>89634.039860000004</v>
      </c>
      <c r="D245" s="12">
        <v>5563.2018899999994</v>
      </c>
      <c r="E245" s="12">
        <v>95197.241750000001</v>
      </c>
      <c r="F245" s="12">
        <v>223.75824999999895</v>
      </c>
      <c r="G245" s="12">
        <v>5786.9601399999956</v>
      </c>
      <c r="H245" s="14">
        <f t="shared" si="54"/>
        <v>99.765504186709435</v>
      </c>
    </row>
    <row r="246" spans="1:8" s="46" customFormat="1" ht="11.25" customHeight="1" x14ac:dyDescent="0.2">
      <c r="A246" s="60" t="s">
        <v>220</v>
      </c>
      <c r="B246" s="12">
        <v>103748</v>
      </c>
      <c r="C246" s="12">
        <v>101814.05068</v>
      </c>
      <c r="D246" s="12">
        <v>1648.8225500000001</v>
      </c>
      <c r="E246" s="12">
        <v>103462.87323</v>
      </c>
      <c r="F246" s="12">
        <v>285.12677000000258</v>
      </c>
      <c r="G246" s="12">
        <v>1933.9493199999997</v>
      </c>
      <c r="H246" s="14">
        <f t="shared" si="54"/>
        <v>99.725173719011451</v>
      </c>
    </row>
    <row r="247" spans="1:8" s="46" customFormat="1" ht="11.25" customHeight="1" x14ac:dyDescent="0.2">
      <c r="A247" s="60" t="s">
        <v>221</v>
      </c>
      <c r="B247" s="12">
        <v>420985.29499999993</v>
      </c>
      <c r="C247" s="12">
        <v>338546.91845</v>
      </c>
      <c r="D247" s="12">
        <v>38012.509439999994</v>
      </c>
      <c r="E247" s="12">
        <v>376559.42788999999</v>
      </c>
      <c r="F247" s="12">
        <v>44425.867109999934</v>
      </c>
      <c r="G247" s="12">
        <v>82438.376549999928</v>
      </c>
      <c r="H247" s="14">
        <f t="shared" si="54"/>
        <v>89.447168906457904</v>
      </c>
    </row>
    <row r="248" spans="1:8" s="46" customFormat="1" ht="11.25" customHeight="1" x14ac:dyDescent="0.2">
      <c r="A248" s="60" t="s">
        <v>222</v>
      </c>
      <c r="B248" s="12">
        <v>56528</v>
      </c>
      <c r="C248" s="12">
        <v>47038.628629999999</v>
      </c>
      <c r="D248" s="12">
        <v>2688.7299199999998</v>
      </c>
      <c r="E248" s="12">
        <v>49727.358549999997</v>
      </c>
      <c r="F248" s="12">
        <v>6800.6414500000028</v>
      </c>
      <c r="G248" s="12">
        <v>9489.3713700000008</v>
      </c>
      <c r="H248" s="14">
        <f t="shared" si="54"/>
        <v>87.969428513303143</v>
      </c>
    </row>
    <row r="249" spans="1:8" s="46" customFormat="1" ht="11.25" customHeight="1" x14ac:dyDescent="0.2">
      <c r="A249" s="60" t="s">
        <v>223</v>
      </c>
      <c r="B249" s="12">
        <v>313860.91899999999</v>
      </c>
      <c r="C249" s="12">
        <v>299775.25511999999</v>
      </c>
      <c r="D249" s="12">
        <v>14046.557470000002</v>
      </c>
      <c r="E249" s="12">
        <v>313821.81258999999</v>
      </c>
      <c r="F249" s="12">
        <v>39.1064100000076</v>
      </c>
      <c r="G249" s="12">
        <v>14085.663880000007</v>
      </c>
      <c r="H249" s="14">
        <f t="shared" si="54"/>
        <v>99.987540210445886</v>
      </c>
    </row>
    <row r="250" spans="1:8" s="46" customFormat="1" ht="11.25" customHeight="1" x14ac:dyDescent="0.2">
      <c r="A250" s="50" t="s">
        <v>224</v>
      </c>
      <c r="B250" s="12">
        <v>124070</v>
      </c>
      <c r="C250" s="12">
        <v>123913.72118000001</v>
      </c>
      <c r="D250" s="12">
        <v>143.79445999999999</v>
      </c>
      <c r="E250" s="12">
        <v>124057.51564000001</v>
      </c>
      <c r="F250" s="12">
        <v>12.484359999987646</v>
      </c>
      <c r="G250" s="12">
        <v>156.27881999999227</v>
      </c>
      <c r="H250" s="14">
        <f t="shared" si="54"/>
        <v>99.989937648101886</v>
      </c>
    </row>
    <row r="251" spans="1:8" s="46" customFormat="1" ht="11.25" customHeight="1" x14ac:dyDescent="0.2">
      <c r="A251" s="53"/>
      <c r="B251" s="12"/>
      <c r="C251" s="13"/>
      <c r="D251" s="12"/>
      <c r="E251" s="13"/>
      <c r="F251" s="13"/>
      <c r="G251" s="13"/>
      <c r="H251" s="14"/>
    </row>
    <row r="252" spans="1:8" s="46" customFormat="1" ht="11.25" customHeight="1" x14ac:dyDescent="0.2">
      <c r="A252" s="48" t="s">
        <v>225</v>
      </c>
      <c r="B252" s="12">
        <v>2016</v>
      </c>
      <c r="C252" s="12">
        <v>1767.19093</v>
      </c>
      <c r="D252" s="12">
        <v>142.55548999999999</v>
      </c>
      <c r="E252" s="12">
        <v>1909.7464199999999</v>
      </c>
      <c r="F252" s="12">
        <v>106.25358000000006</v>
      </c>
      <c r="G252" s="12">
        <v>248.80907000000002</v>
      </c>
      <c r="H252" s="14">
        <f>E252/B252*100</f>
        <v>94.729485119047624</v>
      </c>
    </row>
    <row r="253" spans="1:8" s="46" customFormat="1" ht="11.25" customHeight="1" x14ac:dyDescent="0.2">
      <c r="A253" s="53"/>
      <c r="B253" s="16"/>
      <c r="C253" s="15"/>
      <c r="D253" s="16"/>
      <c r="E253" s="15"/>
      <c r="F253" s="15"/>
      <c r="G253" s="15"/>
      <c r="H253" s="14"/>
    </row>
    <row r="254" spans="1:8" s="46" customFormat="1" ht="11.25" customHeight="1" x14ac:dyDescent="0.2">
      <c r="A254" s="48" t="s">
        <v>226</v>
      </c>
      <c r="B254" s="20">
        <f t="shared" ref="B254:G254" si="57">SUM(B255:B259)</f>
        <v>22194561.978000004</v>
      </c>
      <c r="C254" s="17">
        <f t="shared" si="57"/>
        <v>21931760.754230004</v>
      </c>
      <c r="D254" s="20">
        <f t="shared" ref="D254" si="58">SUM(D255:D259)</f>
        <v>258149.54435000001</v>
      </c>
      <c r="E254" s="17">
        <f t="shared" si="57"/>
        <v>22189910.298580002</v>
      </c>
      <c r="F254" s="17">
        <f t="shared" si="57"/>
        <v>4651.6794200018485</v>
      </c>
      <c r="G254" s="17">
        <f t="shared" si="57"/>
        <v>262801.22377000016</v>
      </c>
      <c r="H254" s="14">
        <f t="shared" ref="H254:H259" si="59">E254/B254*100</f>
        <v>99.979041355154422</v>
      </c>
    </row>
    <row r="255" spans="1:8" s="46" customFormat="1" ht="11.25" customHeight="1" x14ac:dyDescent="0.2">
      <c r="A255" s="60" t="s">
        <v>227</v>
      </c>
      <c r="B255" s="12">
        <v>19579618.340000004</v>
      </c>
      <c r="C255" s="12">
        <v>19516542.839070003</v>
      </c>
      <c r="D255" s="12">
        <v>61330.737490000007</v>
      </c>
      <c r="E255" s="12">
        <v>19577873.576560002</v>
      </c>
      <c r="F255" s="12">
        <v>1744.763440001756</v>
      </c>
      <c r="G255" s="12">
        <v>63075.500930000097</v>
      </c>
      <c r="H255" s="14">
        <f t="shared" si="59"/>
        <v>99.991088879212541</v>
      </c>
    </row>
    <row r="256" spans="1:8" s="46" customFormat="1" ht="11.25" customHeight="1" x14ac:dyDescent="0.2">
      <c r="A256" s="60" t="s">
        <v>228</v>
      </c>
      <c r="B256" s="12">
        <v>81023.697000000015</v>
      </c>
      <c r="C256" s="12">
        <v>79541.648209999999</v>
      </c>
      <c r="D256" s="12">
        <v>121.14557000000001</v>
      </c>
      <c r="E256" s="12">
        <v>79662.793779999993</v>
      </c>
      <c r="F256" s="12">
        <v>1360.903220000022</v>
      </c>
      <c r="G256" s="12">
        <v>1482.0487900000153</v>
      </c>
      <c r="H256" s="14">
        <f t="shared" si="59"/>
        <v>98.320363954757553</v>
      </c>
    </row>
    <row r="257" spans="1:13" s="46" customFormat="1" ht="11.25" customHeight="1" x14ac:dyDescent="0.2">
      <c r="A257" s="60" t="s">
        <v>229</v>
      </c>
      <c r="B257" s="12">
        <v>686260</v>
      </c>
      <c r="C257" s="12">
        <v>683964.73450999998</v>
      </c>
      <c r="D257" s="12">
        <v>749.25272999999993</v>
      </c>
      <c r="E257" s="12">
        <v>684713.98723999993</v>
      </c>
      <c r="F257" s="12">
        <v>1546.0127600000706</v>
      </c>
      <c r="G257" s="12">
        <v>2295.2654900000198</v>
      </c>
      <c r="H257" s="14">
        <f t="shared" si="59"/>
        <v>99.774719091889366</v>
      </c>
    </row>
    <row r="258" spans="1:13" s="46" customFormat="1" ht="11.25" customHeight="1" x14ac:dyDescent="0.2">
      <c r="A258" s="60" t="s">
        <v>230</v>
      </c>
      <c r="B258" s="12">
        <v>1440421</v>
      </c>
      <c r="C258" s="12">
        <v>1416669.58127</v>
      </c>
      <c r="D258" s="12">
        <v>23751.418730000001</v>
      </c>
      <c r="E258" s="12">
        <v>1440421</v>
      </c>
      <c r="F258" s="12">
        <v>0</v>
      </c>
      <c r="G258" s="12">
        <v>23751.418730000034</v>
      </c>
      <c r="H258" s="14">
        <f t="shared" si="59"/>
        <v>100</v>
      </c>
    </row>
    <row r="259" spans="1:13" s="46" customFormat="1" ht="11.25" customHeight="1" x14ac:dyDescent="0.2">
      <c r="A259" s="60" t="s">
        <v>231</v>
      </c>
      <c r="B259" s="12">
        <v>407238.94099999999</v>
      </c>
      <c r="C259" s="12">
        <v>235041.95116999999</v>
      </c>
      <c r="D259" s="12">
        <v>172196.98983000001</v>
      </c>
      <c r="E259" s="12">
        <v>407238.94099999999</v>
      </c>
      <c r="F259" s="12">
        <v>0</v>
      </c>
      <c r="G259" s="12">
        <v>172196.98983000001</v>
      </c>
      <c r="H259" s="14">
        <f t="shared" si="59"/>
        <v>100</v>
      </c>
    </row>
    <row r="260" spans="1:13" s="46" customFormat="1" ht="11.25" customHeight="1" x14ac:dyDescent="0.2">
      <c r="A260" s="53"/>
      <c r="B260" s="12"/>
      <c r="C260" s="13"/>
      <c r="D260" s="12"/>
      <c r="E260" s="13"/>
      <c r="F260" s="13"/>
      <c r="G260" s="13"/>
      <c r="H260" s="11"/>
    </row>
    <row r="261" spans="1:13" s="46" customFormat="1" ht="11.25" customHeight="1" x14ac:dyDescent="0.2">
      <c r="A261" s="48" t="s">
        <v>232</v>
      </c>
      <c r="B261" s="17">
        <f t="shared" ref="B261:G261" si="60">+B262+B263</f>
        <v>991637.18700000003</v>
      </c>
      <c r="C261" s="17">
        <f t="shared" si="60"/>
        <v>985447.46667999995</v>
      </c>
      <c r="D261" s="17">
        <f t="shared" si="60"/>
        <v>5779.4610800000009</v>
      </c>
      <c r="E261" s="17">
        <f t="shared" si="60"/>
        <v>991226.92775999999</v>
      </c>
      <c r="F261" s="17">
        <f t="shared" si="60"/>
        <v>410.25924000003943</v>
      </c>
      <c r="G261" s="17">
        <f t="shared" si="60"/>
        <v>6189.7203200000877</v>
      </c>
      <c r="H261" s="11">
        <f>E261/B261*100</f>
        <v>99.95862809045704</v>
      </c>
    </row>
    <row r="262" spans="1:13" s="46" customFormat="1" ht="11.25" customHeight="1" x14ac:dyDescent="0.2">
      <c r="A262" s="60" t="s">
        <v>233</v>
      </c>
      <c r="B262" s="12">
        <v>959100.24300000002</v>
      </c>
      <c r="C262" s="12">
        <v>953304.19881999993</v>
      </c>
      <c r="D262" s="12">
        <v>5385.8103200000005</v>
      </c>
      <c r="E262" s="12">
        <v>958690.00913999998</v>
      </c>
      <c r="F262" s="12">
        <v>410.23386000003666</v>
      </c>
      <c r="G262" s="12">
        <v>5796.0441800000845</v>
      </c>
      <c r="H262" s="14">
        <f>E262/B262*100</f>
        <v>99.957227217593342</v>
      </c>
    </row>
    <row r="263" spans="1:13" s="46" customFormat="1" ht="11.25" customHeight="1" x14ac:dyDescent="0.2">
      <c r="A263" s="60" t="s">
        <v>234</v>
      </c>
      <c r="B263" s="12">
        <v>32536.944000000003</v>
      </c>
      <c r="C263" s="12">
        <v>32143.26786</v>
      </c>
      <c r="D263" s="12">
        <v>393.65075999999999</v>
      </c>
      <c r="E263" s="12">
        <v>32536.91862</v>
      </c>
      <c r="F263" s="12">
        <v>2.5380000002769521E-2</v>
      </c>
      <c r="G263" s="12">
        <v>393.67614000000322</v>
      </c>
      <c r="H263" s="14">
        <f>E263/B263*100</f>
        <v>99.999921996362033</v>
      </c>
    </row>
    <row r="264" spans="1:13" s="46" customFormat="1" ht="11.4" x14ac:dyDescent="0.2">
      <c r="A264" s="53"/>
      <c r="B264" s="15"/>
      <c r="C264" s="15"/>
      <c r="D264" s="15"/>
      <c r="E264" s="15"/>
      <c r="F264" s="15"/>
      <c r="G264" s="15"/>
      <c r="H264" s="11"/>
    </row>
    <row r="265" spans="1:13" s="46" customFormat="1" ht="11.25" customHeight="1" x14ac:dyDescent="0.2">
      <c r="A265" s="61" t="s">
        <v>235</v>
      </c>
      <c r="B265" s="12">
        <v>5897792.1069999998</v>
      </c>
      <c r="C265" s="12">
        <v>5740744.9131899998</v>
      </c>
      <c r="D265" s="12">
        <v>152487.77925999998</v>
      </c>
      <c r="E265" s="12">
        <v>5893232.69245</v>
      </c>
      <c r="F265" s="12">
        <v>4559.4145499998704</v>
      </c>
      <c r="G265" s="12">
        <v>157047.19381000008</v>
      </c>
      <c r="H265" s="14">
        <f>E265/B265*100</f>
        <v>99.922692857474786</v>
      </c>
    </row>
    <row r="266" spans="1:13" s="46" customFormat="1" ht="11.25" customHeight="1" x14ac:dyDescent="0.2">
      <c r="A266" s="53"/>
      <c r="B266" s="15"/>
      <c r="C266" s="15"/>
      <c r="D266" s="15"/>
      <c r="E266" s="15"/>
      <c r="F266" s="15"/>
      <c r="G266" s="15"/>
      <c r="H266" s="11"/>
    </row>
    <row r="267" spans="1:13" s="46" customFormat="1" ht="11.25" customHeight="1" x14ac:dyDescent="0.2">
      <c r="A267" s="48" t="s">
        <v>236</v>
      </c>
      <c r="B267" s="12">
        <v>15647654</v>
      </c>
      <c r="C267" s="12">
        <v>13853620.32284</v>
      </c>
      <c r="D267" s="12">
        <v>1930.6427699999999</v>
      </c>
      <c r="E267" s="12">
        <v>13855550.965609999</v>
      </c>
      <c r="F267" s="12">
        <v>1792103.0343900006</v>
      </c>
      <c r="G267" s="12">
        <v>1794033.6771600004</v>
      </c>
      <c r="H267" s="14">
        <f>E267/B267*100</f>
        <v>88.547145569617015</v>
      </c>
    </row>
    <row r="268" spans="1:13" s="46" customFormat="1" ht="11.25" customHeight="1" x14ac:dyDescent="0.2">
      <c r="A268" s="53"/>
      <c r="B268" s="15"/>
      <c r="C268" s="15"/>
      <c r="D268" s="15"/>
      <c r="E268" s="15"/>
      <c r="F268" s="15"/>
      <c r="G268" s="15"/>
      <c r="H268" s="11"/>
    </row>
    <row r="269" spans="1:13" s="46" customFormat="1" ht="11.25" customHeight="1" x14ac:dyDescent="0.2">
      <c r="A269" s="48" t="s">
        <v>237</v>
      </c>
      <c r="B269" s="12">
        <v>2197065.3930000002</v>
      </c>
      <c r="C269" s="12">
        <v>1925760.6587199999</v>
      </c>
      <c r="D269" s="12">
        <v>271304.73427999998</v>
      </c>
      <c r="E269" s="12">
        <v>2197065.3930000002</v>
      </c>
      <c r="F269" s="12">
        <v>0</v>
      </c>
      <c r="G269" s="12">
        <v>271304.73428000021</v>
      </c>
      <c r="H269" s="14">
        <f>E269/B269*100</f>
        <v>100</v>
      </c>
    </row>
    <row r="270" spans="1:13" s="46" customFormat="1" ht="11.25" customHeight="1" x14ac:dyDescent="0.2">
      <c r="A270" s="62"/>
      <c r="B270" s="12"/>
      <c r="C270" s="12"/>
      <c r="D270" s="12"/>
      <c r="E270" s="12"/>
      <c r="F270" s="12"/>
      <c r="G270" s="12"/>
      <c r="H270" s="28"/>
      <c r="I270" s="49"/>
      <c r="J270" s="49"/>
      <c r="K270" s="49"/>
      <c r="L270" s="49"/>
      <c r="M270" s="49"/>
    </row>
    <row r="271" spans="1:13" s="46" customFormat="1" ht="11.25" customHeight="1" x14ac:dyDescent="0.2">
      <c r="A271" s="54" t="s">
        <v>238</v>
      </c>
      <c r="B271" s="20">
        <f t="shared" ref="B271:G271" si="61">+B272+B273</f>
        <v>592819.54200000002</v>
      </c>
      <c r="C271" s="20">
        <f t="shared" si="61"/>
        <v>485587.61988999997</v>
      </c>
      <c r="D271" s="20">
        <f t="shared" si="61"/>
        <v>107189.38259000001</v>
      </c>
      <c r="E271" s="20">
        <f t="shared" si="61"/>
        <v>592777.00248000002</v>
      </c>
      <c r="F271" s="20">
        <f t="shared" si="61"/>
        <v>42.539519999994809</v>
      </c>
      <c r="G271" s="20">
        <f t="shared" si="61"/>
        <v>107231.92211000001</v>
      </c>
      <c r="H271" s="28">
        <f>E271/B271*100</f>
        <v>99.992824204165657</v>
      </c>
    </row>
    <row r="272" spans="1:13" s="46" customFormat="1" ht="11.25" customHeight="1" x14ac:dyDescent="0.2">
      <c r="A272" s="59" t="s">
        <v>239</v>
      </c>
      <c r="B272" s="12">
        <v>573891.625</v>
      </c>
      <c r="C272" s="12">
        <v>467336.84516999999</v>
      </c>
      <c r="D272" s="12">
        <v>106545.47892000001</v>
      </c>
      <c r="E272" s="12">
        <v>573882.32409000001</v>
      </c>
      <c r="F272" s="12">
        <v>9.3009099999908358</v>
      </c>
      <c r="G272" s="12">
        <v>106554.77983000001</v>
      </c>
      <c r="H272" s="14">
        <f>E272/B272*100</f>
        <v>99.998379326410287</v>
      </c>
    </row>
    <row r="273" spans="1:8" s="46" customFormat="1" ht="11.25" customHeight="1" x14ac:dyDescent="0.2">
      <c r="A273" s="59" t="s">
        <v>240</v>
      </c>
      <c r="B273" s="12">
        <v>18927.917000000001</v>
      </c>
      <c r="C273" s="12">
        <v>18250.774719999998</v>
      </c>
      <c r="D273" s="12">
        <v>643.90367000000003</v>
      </c>
      <c r="E273" s="12">
        <v>18894.678389999997</v>
      </c>
      <c r="F273" s="12">
        <v>33.238610000003973</v>
      </c>
      <c r="G273" s="12">
        <v>677.14228000000367</v>
      </c>
      <c r="H273" s="14">
        <f>E273/B273*100</f>
        <v>99.824393724887926</v>
      </c>
    </row>
    <row r="274" spans="1:8" s="46" customFormat="1" ht="12" customHeight="1" x14ac:dyDescent="0.2">
      <c r="A274" s="63"/>
      <c r="B274" s="12"/>
      <c r="C274" s="12"/>
      <c r="D274" s="12"/>
      <c r="E274" s="12"/>
      <c r="F274" s="12"/>
      <c r="G274" s="12"/>
      <c r="H274" s="28"/>
    </row>
    <row r="275" spans="1:8" s="46" customFormat="1" ht="11.25" customHeight="1" x14ac:dyDescent="0.2">
      <c r="A275" s="64" t="s">
        <v>241</v>
      </c>
      <c r="B275" s="29">
        <f>B10+B17+B19+B21+B23+B35+B39+B48+B50+B52+B60+B72+B79+B84+B88+B94+B106+B119+B130+B146+B148+B169+B179+B184+B193+B202+B211+B220+B252+B254+B261+B265+B267+B269+B271</f>
        <v>1415410100.6951802</v>
      </c>
      <c r="C275" s="29">
        <f t="shared" ref="C275:G275" si="62">C10+C17+C19+C21+C23+C35+C39+C48+C50+C52+C60+C72+C79+C84+C88+C94+C106+C119+C130+C146+C148+C169+C179+C184+C193+C202+C211+C220+C252+C254+C261+C265+C267+C269+C271</f>
        <v>1335606645.8071599</v>
      </c>
      <c r="D275" s="29">
        <f t="shared" si="62"/>
        <v>55877877.543250002</v>
      </c>
      <c r="E275" s="29">
        <f t="shared" si="62"/>
        <v>1391484523.3504097</v>
      </c>
      <c r="F275" s="29">
        <f t="shared" si="62"/>
        <v>23925577.34477004</v>
      </c>
      <c r="G275" s="29">
        <f t="shared" si="62"/>
        <v>79803454.888020039</v>
      </c>
      <c r="H275" s="30">
        <f>E275/B275*100</f>
        <v>98.309636385029378</v>
      </c>
    </row>
    <row r="276" spans="1:8" s="46" customFormat="1" ht="11.25" customHeight="1" x14ac:dyDescent="0.2">
      <c r="A276" s="65"/>
      <c r="B276" s="13"/>
      <c r="C276" s="13"/>
      <c r="D276" s="13"/>
      <c r="E276" s="13"/>
      <c r="F276" s="13"/>
      <c r="G276" s="13"/>
      <c r="H276" s="11"/>
    </row>
    <row r="277" spans="1:8" s="46" customFormat="1" ht="11.25" customHeight="1" x14ac:dyDescent="0.2">
      <c r="A277" s="47" t="s">
        <v>242</v>
      </c>
      <c r="B277" s="13"/>
      <c r="C277" s="13"/>
      <c r="D277" s="13"/>
      <c r="E277" s="13"/>
      <c r="F277" s="13"/>
      <c r="G277" s="13"/>
      <c r="H277" s="14"/>
    </row>
    <row r="278" spans="1:8" s="46" customFormat="1" ht="11.25" customHeight="1" x14ac:dyDescent="0.2">
      <c r="A278" s="50" t="s">
        <v>243</v>
      </c>
      <c r="B278" s="12">
        <v>82299621.130999997</v>
      </c>
      <c r="C278" s="12">
        <v>65148823.694309995</v>
      </c>
      <c r="D278" s="12">
        <v>16866614.10032</v>
      </c>
      <c r="E278" s="12">
        <v>82015437.794629991</v>
      </c>
      <c r="F278" s="12">
        <v>284183.3363700062</v>
      </c>
      <c r="G278" s="12">
        <v>17150797.436690003</v>
      </c>
      <c r="H278" s="14">
        <f>E278/B278*100</f>
        <v>99.65469666510657</v>
      </c>
    </row>
    <row r="279" spans="1:8" s="46" customFormat="1" ht="11.4" x14ac:dyDescent="0.2">
      <c r="A279" s="66"/>
      <c r="B279" s="13"/>
      <c r="C279" s="13"/>
      <c r="D279" s="13"/>
      <c r="E279" s="13"/>
      <c r="F279" s="13"/>
      <c r="G279" s="13"/>
      <c r="H279" s="14"/>
    </row>
    <row r="280" spans="1:8" s="46" customFormat="1" ht="11.25" customHeight="1" x14ac:dyDescent="0.2">
      <c r="A280" s="50" t="s">
        <v>244</v>
      </c>
      <c r="B280" s="13">
        <f t="shared" ref="B280:G280" si="63">SUM(B281:B282)</f>
        <v>535540550.68400002</v>
      </c>
      <c r="C280" s="13">
        <f t="shared" si="63"/>
        <v>535414957.52966005</v>
      </c>
      <c r="D280" s="13">
        <f t="shared" si="63"/>
        <v>114920.74588</v>
      </c>
      <c r="E280" s="13">
        <f t="shared" si="63"/>
        <v>535529878.27554005</v>
      </c>
      <c r="F280" s="13">
        <f t="shared" si="63"/>
        <v>10672.408459986094</v>
      </c>
      <c r="G280" s="13">
        <f t="shared" si="63"/>
        <v>125593.15433999151</v>
      </c>
      <c r="H280" s="11">
        <f>E280/B280*100</f>
        <v>99.998007170802225</v>
      </c>
    </row>
    <row r="281" spans="1:8" s="46" customFormat="1" ht="11.25" customHeight="1" x14ac:dyDescent="0.2">
      <c r="A281" s="50" t="s">
        <v>245</v>
      </c>
      <c r="B281" s="12">
        <v>533528717.71000004</v>
      </c>
      <c r="C281" s="12">
        <v>533460363.03620005</v>
      </c>
      <c r="D281" s="12">
        <v>57682.778840000006</v>
      </c>
      <c r="E281" s="12">
        <v>533518045.81504005</v>
      </c>
      <c r="F281" s="12">
        <v>10671.89495998621</v>
      </c>
      <c r="G281" s="12">
        <v>68354.673799991608</v>
      </c>
      <c r="H281" s="14">
        <f>E281/B281*100</f>
        <v>99.997999752477099</v>
      </c>
    </row>
    <row r="282" spans="1:8" s="46" customFormat="1" ht="11.25" customHeight="1" x14ac:dyDescent="0.2">
      <c r="A282" s="67" t="s">
        <v>246</v>
      </c>
      <c r="B282" s="12">
        <v>2011832.9739999999</v>
      </c>
      <c r="C282" s="12">
        <v>1954594.49346</v>
      </c>
      <c r="D282" s="12">
        <v>57237.967039999996</v>
      </c>
      <c r="E282" s="12">
        <v>2011832.4605</v>
      </c>
      <c r="F282" s="12">
        <v>0.513499999884516</v>
      </c>
      <c r="G282" s="12">
        <v>57238.480539999902</v>
      </c>
      <c r="H282" s="11">
        <f>E282/B282*100</f>
        <v>99.999974476012341</v>
      </c>
    </row>
    <row r="283" spans="1:8" s="46" customFormat="1" ht="11.25" customHeight="1" x14ac:dyDescent="0.2">
      <c r="A283" s="67"/>
      <c r="B283" s="13"/>
      <c r="C283" s="13"/>
      <c r="D283" s="13"/>
      <c r="E283" s="13"/>
      <c r="F283" s="13"/>
      <c r="G283" s="13"/>
      <c r="H283" s="14"/>
    </row>
    <row r="284" spans="1:8" s="46" customFormat="1" ht="11.25" customHeight="1" x14ac:dyDescent="0.2">
      <c r="A284" s="47" t="s">
        <v>247</v>
      </c>
      <c r="B284" s="31">
        <f t="shared" ref="B284:G284" si="64">B278+B280</f>
        <v>617840171.81500006</v>
      </c>
      <c r="C284" s="31">
        <f t="shared" si="64"/>
        <v>600563781.22397006</v>
      </c>
      <c r="D284" s="31">
        <f t="shared" si="64"/>
        <v>16981534.8462</v>
      </c>
      <c r="E284" s="31">
        <f t="shared" si="64"/>
        <v>617545316.07017004</v>
      </c>
      <c r="F284" s="31">
        <f t="shared" si="64"/>
        <v>294855.7448299923</v>
      </c>
      <c r="G284" s="31">
        <f t="shared" si="64"/>
        <v>17276390.591029994</v>
      </c>
      <c r="H284" s="14">
        <f>E284/B284*100</f>
        <v>99.952276372064986</v>
      </c>
    </row>
    <row r="285" spans="1:8" s="46" customFormat="1" ht="11.25" customHeight="1" x14ac:dyDescent="0.2">
      <c r="A285" s="50"/>
      <c r="B285" s="13"/>
      <c r="C285" s="13"/>
      <c r="D285" s="13"/>
      <c r="E285" s="13"/>
      <c r="F285" s="13"/>
      <c r="G285" s="13"/>
      <c r="H285" s="14"/>
    </row>
    <row r="286" spans="1:8" s="73" customFormat="1" ht="16.5" customHeight="1" thickBot="1" x14ac:dyDescent="0.3">
      <c r="A286" s="68" t="s">
        <v>248</v>
      </c>
      <c r="B286" s="69">
        <f t="shared" ref="B286:G286" si="65">+B284+B275</f>
        <v>2033250272.5101802</v>
      </c>
      <c r="C286" s="69">
        <f t="shared" si="65"/>
        <v>1936170427.0311298</v>
      </c>
      <c r="D286" s="69">
        <f t="shared" si="65"/>
        <v>72859412.389449999</v>
      </c>
      <c r="E286" s="70">
        <f t="shared" si="65"/>
        <v>2009029839.4205799</v>
      </c>
      <c r="F286" s="69">
        <f t="shared" si="65"/>
        <v>24220433.089600034</v>
      </c>
      <c r="G286" s="71">
        <f t="shared" si="65"/>
        <v>97079845.47905004</v>
      </c>
      <c r="H286" s="72">
        <f>E286/B286*100</f>
        <v>98.808782498787096</v>
      </c>
    </row>
    <row r="287" spans="1:8" s="46" customFormat="1" ht="12" customHeight="1" thickTop="1" x14ac:dyDescent="0.2">
      <c r="A287" s="50"/>
      <c r="B287" s="13"/>
      <c r="C287" s="15"/>
      <c r="D287" s="13"/>
      <c r="E287" s="15"/>
      <c r="F287" s="15"/>
      <c r="G287" s="15"/>
      <c r="H287" s="11"/>
    </row>
    <row r="288" spans="1:8" ht="21" customHeight="1" x14ac:dyDescent="0.2">
      <c r="A288" s="122" t="s">
        <v>329</v>
      </c>
      <c r="B288" s="122"/>
      <c r="C288" s="122"/>
      <c r="D288" s="122"/>
      <c r="E288" s="122"/>
      <c r="F288" s="122"/>
      <c r="G288" s="122"/>
      <c r="H288" s="122"/>
    </row>
    <row r="289" spans="1:9" ht="11.4" x14ac:dyDescent="0.2">
      <c r="A289" s="46" t="s">
        <v>249</v>
      </c>
    </row>
    <row r="290" spans="1:9" ht="22.8" customHeight="1" x14ac:dyDescent="0.2">
      <c r="A290" s="122" t="s">
        <v>330</v>
      </c>
      <c r="B290" s="122"/>
      <c r="C290" s="122"/>
      <c r="D290" s="122"/>
      <c r="E290" s="122"/>
      <c r="F290" s="122"/>
      <c r="G290" s="122"/>
      <c r="H290" s="122"/>
    </row>
    <row r="291" spans="1:9" ht="11.4" x14ac:dyDescent="0.2">
      <c r="A291" s="46" t="s">
        <v>250</v>
      </c>
    </row>
    <row r="292" spans="1:9" ht="11.4" x14ac:dyDescent="0.2">
      <c r="A292" s="46" t="s">
        <v>251</v>
      </c>
    </row>
    <row r="293" spans="1:9" ht="11.4" x14ac:dyDescent="0.2">
      <c r="A293" s="46" t="s">
        <v>252</v>
      </c>
    </row>
    <row r="294" spans="1:9" ht="11.4" x14ac:dyDescent="0.2">
      <c r="A294" s="46" t="s">
        <v>253</v>
      </c>
    </row>
    <row r="295" spans="1:9" x14ac:dyDescent="0.2">
      <c r="E295" s="46"/>
      <c r="F295" s="46"/>
      <c r="G295" s="74"/>
      <c r="I295" s="76"/>
    </row>
    <row r="296" spans="1:9" x14ac:dyDescent="0.2">
      <c r="E296" s="46"/>
      <c r="F296" s="46"/>
      <c r="G296" s="74"/>
      <c r="I296" s="76"/>
    </row>
    <row r="297" spans="1:9" x14ac:dyDescent="0.2">
      <c r="E297" s="46"/>
      <c r="F297" s="46"/>
      <c r="G297" s="74"/>
      <c r="I297" s="76"/>
    </row>
    <row r="298" spans="1:9" x14ac:dyDescent="0.2">
      <c r="E298" s="46"/>
      <c r="F298" s="46"/>
      <c r="G298" s="74"/>
      <c r="I298" s="76"/>
    </row>
    <row r="299" spans="1:9" x14ac:dyDescent="0.2">
      <c r="E299" s="46"/>
      <c r="F299" s="46"/>
      <c r="G299" s="74"/>
      <c r="I299" s="76"/>
    </row>
    <row r="300" spans="1:9" x14ac:dyDescent="0.2">
      <c r="E300" s="46"/>
      <c r="F300" s="46"/>
      <c r="G300" s="74"/>
      <c r="I300" s="76"/>
    </row>
    <row r="301" spans="1:9" x14ac:dyDescent="0.2">
      <c r="E301" s="46"/>
      <c r="F301" s="46"/>
      <c r="G301" s="74"/>
      <c r="I301" s="76"/>
    </row>
    <row r="302" spans="1:9" x14ac:dyDescent="0.2">
      <c r="E302" s="46"/>
      <c r="F302" s="46"/>
      <c r="G302" s="74"/>
      <c r="I302" s="76"/>
    </row>
    <row r="303" spans="1:9" x14ac:dyDescent="0.2">
      <c r="E303" s="46"/>
      <c r="F303" s="46"/>
      <c r="G303" s="74"/>
      <c r="I303" s="76"/>
    </row>
    <row r="304" spans="1:9" x14ac:dyDescent="0.2">
      <c r="E304" s="46"/>
      <c r="F304" s="46"/>
      <c r="G304" s="74"/>
      <c r="I304" s="76"/>
    </row>
    <row r="305" spans="5:9" x14ac:dyDescent="0.2">
      <c r="E305" s="46"/>
      <c r="F305" s="46"/>
      <c r="G305" s="74"/>
      <c r="I305" s="76"/>
    </row>
    <row r="306" spans="5:9" x14ac:dyDescent="0.2">
      <c r="E306" s="46"/>
      <c r="F306" s="46"/>
      <c r="G306" s="74"/>
      <c r="I306" s="76"/>
    </row>
    <row r="307" spans="5:9" x14ac:dyDescent="0.2">
      <c r="E307" s="46"/>
      <c r="F307" s="46"/>
      <c r="G307" s="74"/>
      <c r="I307" s="76"/>
    </row>
    <row r="308" spans="5:9" x14ac:dyDescent="0.2">
      <c r="E308" s="46"/>
      <c r="F308" s="46"/>
      <c r="G308" s="74"/>
      <c r="I308" s="76"/>
    </row>
    <row r="309" spans="5:9" x14ac:dyDescent="0.2">
      <c r="E309" s="46"/>
      <c r="F309" s="46"/>
      <c r="G309" s="74"/>
      <c r="I309" s="76"/>
    </row>
    <row r="310" spans="5:9" x14ac:dyDescent="0.2">
      <c r="E310" s="46"/>
      <c r="F310" s="46"/>
      <c r="G310" s="74"/>
      <c r="I310" s="76"/>
    </row>
    <row r="311" spans="5:9" x14ac:dyDescent="0.2">
      <c r="E311" s="46"/>
      <c r="F311" s="46"/>
      <c r="G311" s="74"/>
      <c r="I311" s="76"/>
    </row>
    <row r="312" spans="5:9" x14ac:dyDescent="0.2">
      <c r="E312" s="46"/>
      <c r="F312" s="46"/>
      <c r="G312" s="74"/>
      <c r="I312" s="76"/>
    </row>
    <row r="313" spans="5:9" x14ac:dyDescent="0.2">
      <c r="E313" s="46"/>
      <c r="F313" s="46"/>
      <c r="G313" s="74"/>
      <c r="I313" s="76"/>
    </row>
    <row r="314" spans="5:9" x14ac:dyDescent="0.2">
      <c r="E314" s="46"/>
      <c r="F314" s="46"/>
      <c r="G314" s="74"/>
      <c r="I314" s="76"/>
    </row>
    <row r="315" spans="5:9" x14ac:dyDescent="0.2">
      <c r="E315" s="46"/>
      <c r="F315" s="46"/>
      <c r="G315" s="74"/>
      <c r="I315" s="76"/>
    </row>
    <row r="316" spans="5:9" x14ac:dyDescent="0.2">
      <c r="E316" s="46"/>
      <c r="F316" s="46"/>
      <c r="G316" s="74"/>
      <c r="I316" s="76"/>
    </row>
    <row r="317" spans="5:9" x14ac:dyDescent="0.2">
      <c r="E317" s="46"/>
      <c r="F317" s="46"/>
      <c r="G317" s="74"/>
      <c r="I317" s="76"/>
    </row>
    <row r="318" spans="5:9" x14ac:dyDescent="0.2">
      <c r="E318" s="46"/>
      <c r="F318" s="46"/>
      <c r="G318" s="74"/>
      <c r="I318" s="76"/>
    </row>
    <row r="319" spans="5:9" x14ac:dyDescent="0.2">
      <c r="E319" s="46"/>
      <c r="F319" s="46"/>
      <c r="G319" s="74"/>
      <c r="I319" s="76"/>
    </row>
    <row r="320" spans="5:9" x14ac:dyDescent="0.2">
      <c r="E320" s="46"/>
      <c r="F320" s="46"/>
      <c r="G320" s="74"/>
      <c r="I320" s="76"/>
    </row>
    <row r="321" spans="5:9" x14ac:dyDescent="0.2">
      <c r="E321" s="46"/>
      <c r="F321" s="46"/>
      <c r="G321" s="74"/>
      <c r="I321" s="76"/>
    </row>
    <row r="322" spans="5:9" x14ac:dyDescent="0.2">
      <c r="E322" s="46"/>
      <c r="F322" s="46"/>
      <c r="G322" s="74"/>
      <c r="I322" s="76"/>
    </row>
    <row r="323" spans="5:9" x14ac:dyDescent="0.2">
      <c r="E323" s="46"/>
      <c r="F323" s="46"/>
      <c r="G323" s="74"/>
      <c r="I323" s="76"/>
    </row>
    <row r="324" spans="5:9" x14ac:dyDescent="0.2">
      <c r="E324" s="46"/>
      <c r="F324" s="46"/>
      <c r="G324" s="74"/>
      <c r="I324" s="76"/>
    </row>
    <row r="325" spans="5:9" x14ac:dyDescent="0.2">
      <c r="E325" s="46"/>
      <c r="F325" s="46"/>
      <c r="G325" s="74"/>
      <c r="I325" s="76"/>
    </row>
    <row r="326" spans="5:9" x14ac:dyDescent="0.2">
      <c r="E326" s="46"/>
      <c r="F326" s="46"/>
      <c r="G326" s="74"/>
      <c r="I326" s="76"/>
    </row>
    <row r="327" spans="5:9" x14ac:dyDescent="0.2">
      <c r="E327" s="46"/>
      <c r="F327" s="46"/>
      <c r="G327" s="74"/>
      <c r="I327" s="76"/>
    </row>
    <row r="328" spans="5:9" x14ac:dyDescent="0.2">
      <c r="E328" s="46"/>
      <c r="F328" s="46"/>
      <c r="G328" s="74"/>
      <c r="I328" s="76"/>
    </row>
    <row r="329" spans="5:9" x14ac:dyDescent="0.2">
      <c r="E329" s="46"/>
      <c r="F329" s="46"/>
      <c r="G329" s="74"/>
      <c r="I329" s="76"/>
    </row>
    <row r="330" spans="5:9" x14ac:dyDescent="0.2">
      <c r="E330" s="46"/>
      <c r="F330" s="46"/>
      <c r="G330" s="74"/>
      <c r="I330" s="76"/>
    </row>
  </sheetData>
  <mergeCells count="8">
    <mergeCell ref="A288:H288"/>
    <mergeCell ref="A290:H290"/>
    <mergeCell ref="A5:A7"/>
    <mergeCell ref="B6:B7"/>
    <mergeCell ref="F6:F7"/>
    <mergeCell ref="G6:G7"/>
    <mergeCell ref="H6:H7"/>
    <mergeCell ref="C5:E6"/>
  </mergeCells>
  <printOptions horizontalCentered="1"/>
  <pageMargins left="0.35433070866141736" right="0.35433070866141736" top="0.31496062992125984" bottom="0.23622047244094491" header="0.19685039370078741" footer="0.19685039370078741"/>
  <pageSetup paperSize="9" scale="85" orientation="portrait" r:id="rId1"/>
  <headerFooter alignWithMargins="0">
    <oddFooter>Page &amp;P of &amp;N</oddFooter>
  </headerFooter>
  <rowBreaks count="3" manualBreakCount="3">
    <brk id="83" max="16383" man="1"/>
    <brk id="156" max="16383" man="1"/>
    <brk id="23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8ECB2-ED02-41B7-9B2A-A4FD62BDEC80}">
  <sheetPr>
    <pageSetUpPr fitToPage="1"/>
  </sheetPr>
  <dimension ref="A1:R75"/>
  <sheetViews>
    <sheetView tabSelected="1" view="pageBreakPreview" zoomScale="85" zoomScaleNormal="100" zoomScaleSheetLayoutView="85" workbookViewId="0">
      <pane xSplit="2" ySplit="6" topLeftCell="C53" activePane="bottomRight" state="frozen"/>
      <selection pane="topRight" activeCell="C1" sqref="C1"/>
      <selection pane="bottomLeft" activeCell="A7" sqref="A7"/>
      <selection pane="bottomRight" activeCell="N69" sqref="N69"/>
    </sheetView>
  </sheetViews>
  <sheetFormatPr defaultColWidth="9.109375" defaultRowHeight="13.2" x14ac:dyDescent="0.25"/>
  <cols>
    <col min="1" max="1" width="2.109375" style="79" customWidth="1"/>
    <col min="2" max="2" width="44.44140625" style="79" customWidth="1"/>
    <col min="3" max="11" width="14.33203125" style="78" customWidth="1"/>
    <col min="12" max="14" width="9.6640625" style="78" customWidth="1"/>
    <col min="15" max="16384" width="9.109375" style="78"/>
  </cols>
  <sheetData>
    <row r="1" spans="1:18" ht="15.6" x14ac:dyDescent="0.25">
      <c r="A1" s="77" t="s">
        <v>254</v>
      </c>
      <c r="B1" s="77"/>
      <c r="C1" s="77"/>
      <c r="D1" s="77"/>
      <c r="E1" s="77"/>
      <c r="F1" s="77"/>
      <c r="G1" s="77"/>
      <c r="H1" s="77"/>
      <c r="I1" s="77"/>
      <c r="J1" s="77"/>
      <c r="K1" s="77"/>
      <c r="L1" s="77"/>
      <c r="M1" s="77"/>
      <c r="N1" s="77"/>
      <c r="O1" s="77"/>
      <c r="P1" s="77"/>
      <c r="Q1" s="77"/>
      <c r="R1" s="77"/>
    </row>
    <row r="2" spans="1:18" x14ac:dyDescent="0.25">
      <c r="A2" s="79" t="s">
        <v>316</v>
      </c>
    </row>
    <row r="3" spans="1:18" x14ac:dyDescent="0.25">
      <c r="A3" s="79" t="s">
        <v>255</v>
      </c>
    </row>
    <row r="5" spans="1:18" s="80" customFormat="1" ht="21" customHeight="1" x14ac:dyDescent="0.25">
      <c r="A5" s="120" t="s">
        <v>256</v>
      </c>
      <c r="B5" s="120"/>
      <c r="C5" s="121" t="s">
        <v>257</v>
      </c>
      <c r="D5" s="121"/>
      <c r="E5" s="121"/>
      <c r="F5" s="121" t="s">
        <v>258</v>
      </c>
      <c r="G5" s="121"/>
      <c r="H5" s="121"/>
      <c r="I5" s="121" t="s">
        <v>259</v>
      </c>
      <c r="J5" s="121"/>
      <c r="K5" s="121"/>
      <c r="L5" s="121" t="s">
        <v>260</v>
      </c>
      <c r="M5" s="121"/>
      <c r="N5" s="121"/>
    </row>
    <row r="6" spans="1:18" s="80" customFormat="1" ht="26.4" x14ac:dyDescent="0.25">
      <c r="A6" s="120"/>
      <c r="B6" s="120"/>
      <c r="C6" s="81" t="s">
        <v>261</v>
      </c>
      <c r="D6" s="81" t="s">
        <v>262</v>
      </c>
      <c r="E6" s="81" t="s">
        <v>263</v>
      </c>
      <c r="F6" s="81" t="s">
        <v>261</v>
      </c>
      <c r="G6" s="81" t="s">
        <v>262</v>
      </c>
      <c r="H6" s="81" t="s">
        <v>263</v>
      </c>
      <c r="I6" s="81" t="s">
        <v>261</v>
      </c>
      <c r="J6" s="81" t="s">
        <v>262</v>
      </c>
      <c r="K6" s="81" t="s">
        <v>263</v>
      </c>
      <c r="L6" s="81" t="s">
        <v>261</v>
      </c>
      <c r="M6" s="81" t="s">
        <v>262</v>
      </c>
      <c r="N6" s="81" t="s">
        <v>263</v>
      </c>
    </row>
    <row r="7" spans="1:18" x14ac:dyDescent="0.25">
      <c r="A7" s="82"/>
      <c r="B7" s="82"/>
      <c r="C7" s="83"/>
      <c r="D7" s="83"/>
      <c r="E7" s="83"/>
      <c r="F7" s="83"/>
      <c r="G7" s="83"/>
      <c r="H7" s="83"/>
      <c r="I7" s="83"/>
      <c r="J7" s="83"/>
      <c r="K7" s="83"/>
      <c r="L7" s="84"/>
      <c r="M7" s="84"/>
      <c r="N7" s="84"/>
    </row>
    <row r="8" spans="1:18" s="88" customFormat="1" x14ac:dyDescent="0.25">
      <c r="A8" s="85" t="s">
        <v>28</v>
      </c>
      <c r="B8" s="85"/>
      <c r="C8" s="86">
        <f t="shared" ref="C8:K8" si="0">+C10+C48</f>
        <v>887558373.90944982</v>
      </c>
      <c r="D8" s="86">
        <f t="shared" si="0"/>
        <v>1145691898.6007302</v>
      </c>
      <c r="E8" s="86">
        <f t="shared" si="0"/>
        <v>2033250272.51018</v>
      </c>
      <c r="F8" s="86">
        <f t="shared" si="0"/>
        <v>880009119.40199995</v>
      </c>
      <c r="G8" s="86">
        <f t="shared" si="0"/>
        <v>1129020720.01858</v>
      </c>
      <c r="H8" s="86">
        <f t="shared" si="0"/>
        <v>2009029839.4205797</v>
      </c>
      <c r="I8" s="86">
        <f t="shared" si="0"/>
        <v>7549254.5074499873</v>
      </c>
      <c r="J8" s="86">
        <f t="shared" si="0"/>
        <v>16671178.582150089</v>
      </c>
      <c r="K8" s="86">
        <f t="shared" si="0"/>
        <v>24220433.089600071</v>
      </c>
      <c r="L8" s="87">
        <f>+F8/C8*100</f>
        <v>99.149435718329443</v>
      </c>
      <c r="M8" s="87">
        <f>+G8/D8*100</f>
        <v>98.544881167222073</v>
      </c>
      <c r="N8" s="87">
        <f>+H8/E8*100</f>
        <v>98.808782498787096</v>
      </c>
    </row>
    <row r="9" spans="1:18" x14ac:dyDescent="0.25">
      <c r="C9" s="83"/>
      <c r="D9" s="83"/>
      <c r="E9" s="83"/>
      <c r="F9" s="83"/>
      <c r="G9" s="83"/>
      <c r="H9" s="83"/>
      <c r="I9" s="83"/>
      <c r="J9" s="83"/>
      <c r="K9" s="83"/>
      <c r="L9" s="89"/>
      <c r="M9" s="89"/>
      <c r="N9" s="89"/>
    </row>
    <row r="10" spans="1:18" ht="15" x14ac:dyDescent="0.4">
      <c r="A10" s="79" t="s">
        <v>264</v>
      </c>
      <c r="C10" s="90">
        <f t="shared" ref="C10:K10" si="1">SUM(C12:C46)</f>
        <v>590780648.27744985</v>
      </c>
      <c r="D10" s="90">
        <f t="shared" si="1"/>
        <v>824629452.41773021</v>
      </c>
      <c r="E10" s="90">
        <f t="shared" si="1"/>
        <v>1415410100.6951802</v>
      </c>
      <c r="F10" s="90">
        <f t="shared" si="1"/>
        <v>583331435.03140986</v>
      </c>
      <c r="G10" s="90">
        <f t="shared" si="1"/>
        <v>808153088.31900012</v>
      </c>
      <c r="H10" s="90">
        <f t="shared" si="1"/>
        <v>1391484523.3504097</v>
      </c>
      <c r="I10" s="90">
        <f t="shared" si="1"/>
        <v>7449213.246040008</v>
      </c>
      <c r="J10" s="90">
        <f t="shared" si="1"/>
        <v>16476364.098730007</v>
      </c>
      <c r="K10" s="90">
        <f t="shared" si="1"/>
        <v>23925577.344770011</v>
      </c>
      <c r="L10" s="89">
        <f>+F10/C10*100</f>
        <v>98.73908983515966</v>
      </c>
      <c r="M10" s="89">
        <f>+G10/D10*100</f>
        <v>98.001967544280276</v>
      </c>
      <c r="N10" s="89">
        <f>+H10/E10*100</f>
        <v>98.309636385029378</v>
      </c>
    </row>
    <row r="11" spans="1:18" x14ac:dyDescent="0.25">
      <c r="C11" s="83"/>
      <c r="D11" s="83"/>
      <c r="E11" s="83"/>
      <c r="F11" s="83"/>
      <c r="G11" s="83"/>
      <c r="H11" s="83"/>
      <c r="I11" s="83"/>
      <c r="J11" s="83"/>
      <c r="K11" s="83"/>
      <c r="L11" s="89"/>
      <c r="M11" s="89"/>
      <c r="N11" s="89"/>
    </row>
    <row r="12" spans="1:18" x14ac:dyDescent="0.25">
      <c r="B12" s="32" t="s">
        <v>265</v>
      </c>
      <c r="C12" s="83">
        <v>5030858</v>
      </c>
      <c r="D12" s="83">
        <v>8325424</v>
      </c>
      <c r="E12" s="83">
        <f t="shared" ref="E12:E24" si="2">SUM(C12:D12)</f>
        <v>13356282</v>
      </c>
      <c r="F12" s="83">
        <v>4995871.0977300005</v>
      </c>
      <c r="G12" s="83">
        <v>8050099.3544699987</v>
      </c>
      <c r="H12" s="83">
        <f t="shared" ref="H12:H24" si="3">SUM(F12:G12)</f>
        <v>13045970.452199999</v>
      </c>
      <c r="I12" s="83">
        <f t="shared" ref="I12:J27" si="4">+C12-F12</f>
        <v>34986.902269999497</v>
      </c>
      <c r="J12" s="83">
        <f t="shared" si="4"/>
        <v>275324.64553000126</v>
      </c>
      <c r="K12" s="83">
        <f t="shared" ref="K12:K24" si="5">SUM(I12:J12)</f>
        <v>310311.54780000076</v>
      </c>
      <c r="L12" s="89">
        <f t="shared" ref="L12:N27" si="6">+F12/C12*100</f>
        <v>99.304553969322939</v>
      </c>
      <c r="M12" s="89">
        <f t="shared" si="6"/>
        <v>96.692965481037348</v>
      </c>
      <c r="N12" s="89">
        <f t="shared" si="6"/>
        <v>97.676662204346982</v>
      </c>
    </row>
    <row r="13" spans="1:18" x14ac:dyDescent="0.25">
      <c r="B13" s="32" t="s">
        <v>266</v>
      </c>
      <c r="C13" s="83">
        <v>1807279</v>
      </c>
      <c r="D13" s="83">
        <v>2008729.0040000002</v>
      </c>
      <c r="E13" s="83">
        <f t="shared" si="2"/>
        <v>3816008.0040000002</v>
      </c>
      <c r="F13" s="83">
        <v>1807143.8925800002</v>
      </c>
      <c r="G13" s="83">
        <v>1688709.4714899999</v>
      </c>
      <c r="H13" s="83">
        <f t="shared" si="3"/>
        <v>3495853.3640700001</v>
      </c>
      <c r="I13" s="83">
        <f t="shared" si="4"/>
        <v>135.107419999782</v>
      </c>
      <c r="J13" s="83">
        <f t="shared" si="4"/>
        <v>320019.53251000028</v>
      </c>
      <c r="K13" s="83">
        <f t="shared" si="5"/>
        <v>320154.63993000006</v>
      </c>
      <c r="L13" s="89">
        <f t="shared" si="6"/>
        <v>99.992524263270937</v>
      </c>
      <c r="M13" s="89">
        <f t="shared" si="6"/>
        <v>84.068556192859148</v>
      </c>
      <c r="N13" s="89">
        <f t="shared" si="6"/>
        <v>91.610220953561708</v>
      </c>
    </row>
    <row r="14" spans="1:18" x14ac:dyDescent="0.25">
      <c r="B14" s="32" t="s">
        <v>267</v>
      </c>
      <c r="C14" s="83">
        <v>176539.70600000001</v>
      </c>
      <c r="D14" s="83">
        <v>198815.636</v>
      </c>
      <c r="E14" s="83">
        <f t="shared" si="2"/>
        <v>375355.342</v>
      </c>
      <c r="F14" s="83">
        <v>176505.86255000002</v>
      </c>
      <c r="G14" s="83">
        <v>198805.81273000001</v>
      </c>
      <c r="H14" s="83">
        <f t="shared" si="3"/>
        <v>375311.67528000002</v>
      </c>
      <c r="I14" s="83">
        <f t="shared" si="4"/>
        <v>33.843449999985751</v>
      </c>
      <c r="J14" s="83">
        <f t="shared" si="4"/>
        <v>9.8232699999934994</v>
      </c>
      <c r="K14" s="83">
        <f t="shared" si="5"/>
        <v>43.66671999997925</v>
      </c>
      <c r="L14" s="89">
        <f t="shared" si="6"/>
        <v>99.980829553437687</v>
      </c>
      <c r="M14" s="89">
        <f t="shared" si="6"/>
        <v>99.995059105914592</v>
      </c>
      <c r="N14" s="89">
        <f t="shared" si="6"/>
        <v>99.988366564928228</v>
      </c>
    </row>
    <row r="15" spans="1:18" x14ac:dyDescent="0.25">
      <c r="B15" s="32" t="s">
        <v>268</v>
      </c>
      <c r="C15" s="83">
        <v>1690715</v>
      </c>
      <c r="D15" s="83">
        <v>2298386.0830000001</v>
      </c>
      <c r="E15" s="83">
        <f t="shared" si="2"/>
        <v>3989101.0830000001</v>
      </c>
      <c r="F15" s="83">
        <v>1673937.0848700001</v>
      </c>
      <c r="G15" s="83">
        <v>2294795.4997699996</v>
      </c>
      <c r="H15" s="83">
        <f t="shared" si="3"/>
        <v>3968732.58464</v>
      </c>
      <c r="I15" s="83">
        <f t="shared" si="4"/>
        <v>16777.915129999863</v>
      </c>
      <c r="J15" s="83">
        <f t="shared" si="4"/>
        <v>3590.5832300004549</v>
      </c>
      <c r="K15" s="83">
        <f t="shared" si="5"/>
        <v>20368.498360000318</v>
      </c>
      <c r="L15" s="89">
        <f t="shared" si="6"/>
        <v>99.007643799812513</v>
      </c>
      <c r="M15" s="89">
        <f t="shared" si="6"/>
        <v>99.843778064244376</v>
      </c>
      <c r="N15" s="89">
        <f t="shared" si="6"/>
        <v>99.489396284120176</v>
      </c>
    </row>
    <row r="16" spans="1:18" x14ac:dyDescent="0.25">
      <c r="B16" s="32" t="s">
        <v>269</v>
      </c>
      <c r="C16" s="83">
        <v>8909559.2652099989</v>
      </c>
      <c r="D16" s="83">
        <v>16187648.793489996</v>
      </c>
      <c r="E16" s="83">
        <f t="shared" si="2"/>
        <v>25097208.058699995</v>
      </c>
      <c r="F16" s="83">
        <v>8792479.6000100002</v>
      </c>
      <c r="G16" s="83">
        <v>15650499.639580004</v>
      </c>
      <c r="H16" s="83">
        <f t="shared" si="3"/>
        <v>24442979.239590004</v>
      </c>
      <c r="I16" s="83">
        <f t="shared" si="4"/>
        <v>117079.66519999877</v>
      </c>
      <c r="J16" s="83">
        <f t="shared" si="4"/>
        <v>537149.15390999243</v>
      </c>
      <c r="K16" s="83">
        <f t="shared" si="5"/>
        <v>654228.81910999119</v>
      </c>
      <c r="L16" s="89">
        <f t="shared" si="6"/>
        <v>98.685909575155179</v>
      </c>
      <c r="M16" s="89">
        <f t="shared" si="6"/>
        <v>96.681734569593502</v>
      </c>
      <c r="N16" s="89">
        <f t="shared" si="6"/>
        <v>97.393220721684216</v>
      </c>
    </row>
    <row r="17" spans="2:14" ht="15.6" x14ac:dyDescent="0.25">
      <c r="B17" s="32" t="s">
        <v>326</v>
      </c>
      <c r="C17" s="83">
        <v>406796</v>
      </c>
      <c r="D17" s="83">
        <v>444752.73600000003</v>
      </c>
      <c r="E17" s="83">
        <f t="shared" si="2"/>
        <v>851548.73600000003</v>
      </c>
      <c r="F17" s="83">
        <v>312553.75185</v>
      </c>
      <c r="G17" s="83">
        <v>423202.21724999999</v>
      </c>
      <c r="H17" s="83">
        <f t="shared" si="3"/>
        <v>735755.96909999999</v>
      </c>
      <c r="I17" s="83">
        <f t="shared" si="4"/>
        <v>94242.248149999999</v>
      </c>
      <c r="J17" s="83">
        <f t="shared" si="4"/>
        <v>21550.518750000047</v>
      </c>
      <c r="K17" s="83">
        <f t="shared" si="5"/>
        <v>115792.76690000005</v>
      </c>
      <c r="L17" s="89">
        <f t="shared" si="6"/>
        <v>76.833044535836152</v>
      </c>
      <c r="M17" s="89">
        <f t="shared" si="6"/>
        <v>95.154494395285738</v>
      </c>
      <c r="N17" s="89">
        <f t="shared" si="6"/>
        <v>86.402097495450917</v>
      </c>
    </row>
    <row r="18" spans="2:14" x14ac:dyDescent="0.25">
      <c r="B18" s="32" t="s">
        <v>270</v>
      </c>
      <c r="C18" s="83">
        <v>141046033.67899999</v>
      </c>
      <c r="D18" s="83">
        <v>167925821.99000004</v>
      </c>
      <c r="E18" s="83">
        <f t="shared" si="2"/>
        <v>308971855.66900003</v>
      </c>
      <c r="F18" s="83">
        <v>140517375.05978996</v>
      </c>
      <c r="G18" s="83">
        <v>167179171.53670001</v>
      </c>
      <c r="H18" s="83">
        <f t="shared" si="3"/>
        <v>307696546.59648997</v>
      </c>
      <c r="I18" s="83">
        <f t="shared" si="4"/>
        <v>528658.61921003461</v>
      </c>
      <c r="J18" s="83">
        <f t="shared" si="4"/>
        <v>746650.45330002904</v>
      </c>
      <c r="K18" s="83">
        <f t="shared" si="5"/>
        <v>1275309.0725100636</v>
      </c>
      <c r="L18" s="89">
        <f t="shared" si="6"/>
        <v>99.625187177958381</v>
      </c>
      <c r="M18" s="89">
        <f t="shared" si="6"/>
        <v>99.555368885825985</v>
      </c>
      <c r="N18" s="89">
        <f t="shared" si="6"/>
        <v>99.587241022406815</v>
      </c>
    </row>
    <row r="19" spans="2:14" x14ac:dyDescent="0.25">
      <c r="B19" s="32" t="s">
        <v>271</v>
      </c>
      <c r="C19" s="83">
        <v>15237086.561000001</v>
      </c>
      <c r="D19" s="83">
        <v>24011692.929999996</v>
      </c>
      <c r="E19" s="83">
        <f t="shared" si="2"/>
        <v>39248779.490999997</v>
      </c>
      <c r="F19" s="83">
        <v>15123986.472009998</v>
      </c>
      <c r="G19" s="83">
        <v>23817190.088440005</v>
      </c>
      <c r="H19" s="83">
        <f t="shared" si="3"/>
        <v>38941176.560450003</v>
      </c>
      <c r="I19" s="83">
        <f t="shared" si="4"/>
        <v>113100.08899000287</v>
      </c>
      <c r="J19" s="83">
        <f t="shared" si="4"/>
        <v>194502.84155999124</v>
      </c>
      <c r="K19" s="83">
        <f t="shared" si="5"/>
        <v>307602.93054999411</v>
      </c>
      <c r="L19" s="89">
        <f t="shared" si="6"/>
        <v>99.25773153196171</v>
      </c>
      <c r="M19" s="89">
        <f t="shared" si="6"/>
        <v>99.189966146381209</v>
      </c>
      <c r="N19" s="89">
        <f t="shared" si="6"/>
        <v>99.216273895547431</v>
      </c>
    </row>
    <row r="20" spans="2:14" x14ac:dyDescent="0.25">
      <c r="B20" s="32" t="s">
        <v>272</v>
      </c>
      <c r="C20" s="83">
        <v>254514</v>
      </c>
      <c r="D20" s="83">
        <v>808217.71099999989</v>
      </c>
      <c r="E20" s="83">
        <f t="shared" si="2"/>
        <v>1062731.7109999999</v>
      </c>
      <c r="F20" s="83">
        <v>254489.34449000002</v>
      </c>
      <c r="G20" s="83">
        <v>800055.83493999997</v>
      </c>
      <c r="H20" s="83">
        <f t="shared" si="3"/>
        <v>1054545.17943</v>
      </c>
      <c r="I20" s="83">
        <f t="shared" si="4"/>
        <v>24.655509999982314</v>
      </c>
      <c r="J20" s="83">
        <f t="shared" si="4"/>
        <v>8161.8760599999223</v>
      </c>
      <c r="K20" s="83">
        <f t="shared" si="5"/>
        <v>8186.5315699999046</v>
      </c>
      <c r="L20" s="89">
        <f t="shared" si="6"/>
        <v>99.990312709713422</v>
      </c>
      <c r="M20" s="89">
        <f t="shared" si="6"/>
        <v>98.99013892557474</v>
      </c>
      <c r="N20" s="89">
        <f t="shared" si="6"/>
        <v>99.229670905152858</v>
      </c>
    </row>
    <row r="21" spans="2:14" x14ac:dyDescent="0.25">
      <c r="B21" s="32" t="s">
        <v>273</v>
      </c>
      <c r="C21" s="83">
        <v>4593846.5010000002</v>
      </c>
      <c r="D21" s="83">
        <v>7571230.5800000001</v>
      </c>
      <c r="E21" s="83">
        <f t="shared" si="2"/>
        <v>12165077.081</v>
      </c>
      <c r="F21" s="83">
        <v>4582347.8909099996</v>
      </c>
      <c r="G21" s="83">
        <v>7447727.031109998</v>
      </c>
      <c r="H21" s="83">
        <f t="shared" si="3"/>
        <v>12030074.922019998</v>
      </c>
      <c r="I21" s="83">
        <f t="shared" si="4"/>
        <v>11498.610090000555</v>
      </c>
      <c r="J21" s="83">
        <f t="shared" si="4"/>
        <v>123503.54889000207</v>
      </c>
      <c r="K21" s="83">
        <f t="shared" si="5"/>
        <v>135002.15898000263</v>
      </c>
      <c r="L21" s="89">
        <f t="shared" si="6"/>
        <v>99.749695378644077</v>
      </c>
      <c r="M21" s="89">
        <f t="shared" si="6"/>
        <v>98.368778396259032</v>
      </c>
      <c r="N21" s="89">
        <f t="shared" si="6"/>
        <v>98.890248223820493</v>
      </c>
    </row>
    <row r="22" spans="2:14" x14ac:dyDescent="0.25">
      <c r="B22" s="32" t="s">
        <v>274</v>
      </c>
      <c r="C22" s="83">
        <v>4145711.7547499696</v>
      </c>
      <c r="D22" s="83">
        <v>5515768.0500200847</v>
      </c>
      <c r="E22" s="83">
        <f t="shared" si="2"/>
        <v>9661479.8047700543</v>
      </c>
      <c r="F22" s="83">
        <v>3839096.6047099871</v>
      </c>
      <c r="G22" s="83">
        <v>5248336.8165300991</v>
      </c>
      <c r="H22" s="83">
        <f t="shared" si="3"/>
        <v>9087433.4212400857</v>
      </c>
      <c r="I22" s="83">
        <f t="shared" si="4"/>
        <v>306615.15003998252</v>
      </c>
      <c r="J22" s="83">
        <f t="shared" si="4"/>
        <v>267431.23348998558</v>
      </c>
      <c r="K22" s="83">
        <f t="shared" si="5"/>
        <v>574046.38352996809</v>
      </c>
      <c r="L22" s="89">
        <f t="shared" si="6"/>
        <v>92.604040797369066</v>
      </c>
      <c r="M22" s="89">
        <f t="shared" si="6"/>
        <v>95.151514148804509</v>
      </c>
      <c r="N22" s="89">
        <f t="shared" si="6"/>
        <v>94.058401040733415</v>
      </c>
    </row>
    <row r="23" spans="2:14" x14ac:dyDescent="0.25">
      <c r="B23" s="32" t="s">
        <v>275</v>
      </c>
      <c r="C23" s="83">
        <v>4214753.3260000004</v>
      </c>
      <c r="D23" s="83">
        <v>3729535.0519999992</v>
      </c>
      <c r="E23" s="83">
        <f t="shared" si="2"/>
        <v>7944288.3779999996</v>
      </c>
      <c r="F23" s="83">
        <v>4211066.6774500003</v>
      </c>
      <c r="G23" s="83">
        <v>3727440.9100399995</v>
      </c>
      <c r="H23" s="83">
        <f t="shared" si="3"/>
        <v>7938507.5874899998</v>
      </c>
      <c r="I23" s="83">
        <f t="shared" si="4"/>
        <v>3686.6485500000417</v>
      </c>
      <c r="J23" s="83">
        <f t="shared" si="4"/>
        <v>2094.141959999688</v>
      </c>
      <c r="K23" s="83">
        <f t="shared" si="5"/>
        <v>5780.7905099997297</v>
      </c>
      <c r="L23" s="89">
        <f t="shared" si="6"/>
        <v>99.912529909466869</v>
      </c>
      <c r="M23" s="89">
        <f t="shared" si="6"/>
        <v>99.943849784737196</v>
      </c>
      <c r="N23" s="89">
        <f t="shared" si="6"/>
        <v>99.927233375288736</v>
      </c>
    </row>
    <row r="24" spans="2:14" x14ac:dyDescent="0.25">
      <c r="B24" s="32" t="s">
        <v>276</v>
      </c>
      <c r="C24" s="83">
        <v>32329043.283</v>
      </c>
      <c r="D24" s="83">
        <v>43081225.82</v>
      </c>
      <c r="E24" s="83">
        <f t="shared" si="2"/>
        <v>75410269.103</v>
      </c>
      <c r="F24" s="83">
        <v>32183414.977359995</v>
      </c>
      <c r="G24" s="83">
        <v>42964092.732560009</v>
      </c>
      <c r="H24" s="83">
        <f t="shared" si="3"/>
        <v>75147507.709920004</v>
      </c>
      <c r="I24" s="83">
        <f t="shared" si="4"/>
        <v>145628.30564000458</v>
      </c>
      <c r="J24" s="83">
        <f t="shared" si="4"/>
        <v>117133.08743999153</v>
      </c>
      <c r="K24" s="83">
        <f t="shared" si="5"/>
        <v>262761.39307999611</v>
      </c>
      <c r="L24" s="89">
        <f t="shared" si="6"/>
        <v>99.549543410965754</v>
      </c>
      <c r="M24" s="89">
        <f t="shared" si="6"/>
        <v>99.728111061812882</v>
      </c>
      <c r="N24" s="89">
        <f t="shared" si="6"/>
        <v>99.651557544873498</v>
      </c>
    </row>
    <row r="25" spans="2:14" x14ac:dyDescent="0.25">
      <c r="B25" s="32" t="s">
        <v>277</v>
      </c>
      <c r="C25" s="83">
        <v>203457.20699999999</v>
      </c>
      <c r="D25" s="83">
        <v>390179.38900000002</v>
      </c>
      <c r="E25" s="83">
        <f t="shared" ref="E25:E46" si="7">SUM(C25:D25)</f>
        <v>593636.59600000002</v>
      </c>
      <c r="F25" s="83">
        <v>203333.19468000002</v>
      </c>
      <c r="G25" s="83">
        <v>370748.55553000007</v>
      </c>
      <c r="H25" s="83">
        <f t="shared" ref="H25:H46" si="8">SUM(F25:G25)</f>
        <v>574081.75021000009</v>
      </c>
      <c r="I25" s="83">
        <f t="shared" si="4"/>
        <v>124.01231999997981</v>
      </c>
      <c r="J25" s="83">
        <f t="shared" si="4"/>
        <v>19430.833469999954</v>
      </c>
      <c r="K25" s="83">
        <f t="shared" ref="K25:K46" si="9">SUM(I25:J25)</f>
        <v>19554.845789999934</v>
      </c>
      <c r="L25" s="89">
        <f t="shared" si="6"/>
        <v>99.939047467608276</v>
      </c>
      <c r="M25" s="89">
        <f t="shared" si="6"/>
        <v>95.020025655430004</v>
      </c>
      <c r="N25" s="89">
        <f t="shared" si="6"/>
        <v>96.705923131801015</v>
      </c>
    </row>
    <row r="26" spans="2:14" x14ac:dyDescent="0.25">
      <c r="B26" s="32" t="s">
        <v>278</v>
      </c>
      <c r="C26" s="83">
        <v>1556853.0220000001</v>
      </c>
      <c r="D26" s="83">
        <v>2755320.6669999999</v>
      </c>
      <c r="E26" s="83">
        <f t="shared" si="7"/>
        <v>4312173.6890000002</v>
      </c>
      <c r="F26" s="83">
        <v>1074196.1977899999</v>
      </c>
      <c r="G26" s="83">
        <v>1652010.89625</v>
      </c>
      <c r="H26" s="83">
        <f t="shared" si="8"/>
        <v>2726207.0940399999</v>
      </c>
      <c r="I26" s="83">
        <f t="shared" si="4"/>
        <v>482656.82421000022</v>
      </c>
      <c r="J26" s="83">
        <f t="shared" si="4"/>
        <v>1103309.7707499999</v>
      </c>
      <c r="K26" s="83">
        <f t="shared" si="9"/>
        <v>1585966.5949600001</v>
      </c>
      <c r="L26" s="89">
        <f t="shared" si="6"/>
        <v>68.99791968865766</v>
      </c>
      <c r="M26" s="89">
        <f t="shared" si="6"/>
        <v>59.957119185285748</v>
      </c>
      <c r="N26" s="89">
        <f t="shared" si="6"/>
        <v>63.221180097506959</v>
      </c>
    </row>
    <row r="27" spans="2:14" x14ac:dyDescent="0.25">
      <c r="B27" s="32" t="s">
        <v>279</v>
      </c>
      <c r="C27" s="83">
        <v>68372973.894999996</v>
      </c>
      <c r="D27" s="83">
        <v>81831255.482690021</v>
      </c>
      <c r="E27" s="83">
        <f t="shared" si="7"/>
        <v>150204229.37769002</v>
      </c>
      <c r="F27" s="83">
        <v>68345071.038420007</v>
      </c>
      <c r="G27" s="83">
        <v>81669007.38165997</v>
      </c>
      <c r="H27" s="83">
        <f t="shared" si="8"/>
        <v>150014078.42007998</v>
      </c>
      <c r="I27" s="83">
        <f t="shared" si="4"/>
        <v>27902.856579989195</v>
      </c>
      <c r="J27" s="83">
        <f t="shared" si="4"/>
        <v>162248.10103005171</v>
      </c>
      <c r="K27" s="83">
        <f t="shared" si="9"/>
        <v>190150.9576100409</v>
      </c>
      <c r="L27" s="89">
        <f t="shared" si="6"/>
        <v>99.959190225332534</v>
      </c>
      <c r="M27" s="89">
        <f t="shared" si="6"/>
        <v>99.801728447067063</v>
      </c>
      <c r="N27" s="89">
        <f t="shared" si="6"/>
        <v>99.873405057635296</v>
      </c>
    </row>
    <row r="28" spans="2:14" x14ac:dyDescent="0.25">
      <c r="B28" s="32" t="s">
        <v>280</v>
      </c>
      <c r="C28" s="83">
        <v>5529829.676</v>
      </c>
      <c r="D28" s="83">
        <v>7581118.8099999996</v>
      </c>
      <c r="E28" s="83">
        <f t="shared" si="7"/>
        <v>13110948.486</v>
      </c>
      <c r="F28" s="83">
        <v>5232678.7557599992</v>
      </c>
      <c r="G28" s="83">
        <v>7357702.5045299996</v>
      </c>
      <c r="H28" s="83">
        <f t="shared" si="8"/>
        <v>12590381.260289999</v>
      </c>
      <c r="I28" s="83">
        <f t="shared" ref="I28:J46" si="10">+C28-F28</f>
        <v>297150.92024000082</v>
      </c>
      <c r="J28" s="83">
        <f t="shared" si="10"/>
        <v>223416.30547000002</v>
      </c>
      <c r="K28" s="83">
        <f t="shared" si="9"/>
        <v>520567.22571000084</v>
      </c>
      <c r="L28" s="89">
        <f t="shared" ref="L28:N46" si="11">+F28/C28*100</f>
        <v>94.626400130737025</v>
      </c>
      <c r="M28" s="89">
        <f t="shared" si="11"/>
        <v>97.052990316214292</v>
      </c>
      <c r="N28" s="89">
        <f t="shared" si="11"/>
        <v>96.02952275904471</v>
      </c>
    </row>
    <row r="29" spans="2:14" x14ac:dyDescent="0.25">
      <c r="B29" s="79" t="s">
        <v>281</v>
      </c>
      <c r="C29" s="83">
        <v>12721480.051999999</v>
      </c>
      <c r="D29" s="83">
        <v>17919002.938000001</v>
      </c>
      <c r="E29" s="83">
        <f t="shared" si="7"/>
        <v>30640482.990000002</v>
      </c>
      <c r="F29" s="83">
        <v>9666982.2459699996</v>
      </c>
      <c r="G29" s="83">
        <v>15319623.918420002</v>
      </c>
      <c r="H29" s="83">
        <f t="shared" si="8"/>
        <v>24986606.164390001</v>
      </c>
      <c r="I29" s="83">
        <f t="shared" si="10"/>
        <v>3054497.8060299996</v>
      </c>
      <c r="J29" s="83">
        <f t="shared" si="10"/>
        <v>2599379.0195799991</v>
      </c>
      <c r="K29" s="83">
        <f t="shared" si="9"/>
        <v>5653876.8256099988</v>
      </c>
      <c r="L29" s="89">
        <f t="shared" si="11"/>
        <v>75.989446247256524</v>
      </c>
      <c r="M29" s="89">
        <f t="shared" si="11"/>
        <v>85.493729597713184</v>
      </c>
      <c r="N29" s="89">
        <f t="shared" si="11"/>
        <v>81.547690265015632</v>
      </c>
    </row>
    <row r="30" spans="2:14" x14ac:dyDescent="0.25">
      <c r="B30" s="79" t="s">
        <v>282</v>
      </c>
      <c r="C30" s="83">
        <v>61671145.512669995</v>
      </c>
      <c r="D30" s="83">
        <v>89800248.861850038</v>
      </c>
      <c r="E30" s="83">
        <f t="shared" si="7"/>
        <v>151471394.37452003</v>
      </c>
      <c r="F30" s="83">
        <v>61442676.459969997</v>
      </c>
      <c r="G30" s="83">
        <v>89358061.953840017</v>
      </c>
      <c r="H30" s="83">
        <f t="shared" si="8"/>
        <v>150800738.41381001</v>
      </c>
      <c r="I30" s="83">
        <f t="shared" si="10"/>
        <v>228469.05269999802</v>
      </c>
      <c r="J30" s="83">
        <f t="shared" si="10"/>
        <v>442186.90801002085</v>
      </c>
      <c r="K30" s="83">
        <f t="shared" si="9"/>
        <v>670655.96071001887</v>
      </c>
      <c r="L30" s="89">
        <f t="shared" si="11"/>
        <v>99.629536551006552</v>
      </c>
      <c r="M30" s="89">
        <f t="shared" si="11"/>
        <v>99.507588326742507</v>
      </c>
      <c r="N30" s="89">
        <f t="shared" si="11"/>
        <v>99.557239197883277</v>
      </c>
    </row>
    <row r="31" spans="2:14" x14ac:dyDescent="0.25">
      <c r="B31" s="79" t="s">
        <v>283</v>
      </c>
      <c r="C31" s="83">
        <v>124683702.82053</v>
      </c>
      <c r="D31" s="83">
        <v>210776168.14793998</v>
      </c>
      <c r="E31" s="83">
        <f t="shared" si="7"/>
        <v>335459870.96846998</v>
      </c>
      <c r="F31" s="83">
        <v>124208591.43366</v>
      </c>
      <c r="G31" s="83">
        <v>205721765.27778003</v>
      </c>
      <c r="H31" s="83">
        <f t="shared" si="8"/>
        <v>329930356.71144003</v>
      </c>
      <c r="I31" s="83">
        <f t="shared" si="10"/>
        <v>475111.38686999679</v>
      </c>
      <c r="J31" s="83">
        <f t="shared" si="10"/>
        <v>5054402.8701599538</v>
      </c>
      <c r="K31" s="83">
        <f t="shared" si="9"/>
        <v>5529514.2570299506</v>
      </c>
      <c r="L31" s="89">
        <f t="shared" si="11"/>
        <v>99.618946681785772</v>
      </c>
      <c r="M31" s="89">
        <f t="shared" si="11"/>
        <v>97.602004574534078</v>
      </c>
      <c r="N31" s="89">
        <f t="shared" si="11"/>
        <v>98.351661484556615</v>
      </c>
    </row>
    <row r="32" spans="2:14" x14ac:dyDescent="0.25">
      <c r="B32" s="79" t="s">
        <v>284</v>
      </c>
      <c r="C32" s="83">
        <v>6586251.2060000002</v>
      </c>
      <c r="D32" s="83">
        <v>6857578.3339999989</v>
      </c>
      <c r="E32" s="83">
        <f t="shared" si="7"/>
        <v>13443829.539999999</v>
      </c>
      <c r="F32" s="83">
        <v>6551865.6567299999</v>
      </c>
      <c r="G32" s="83">
        <v>6544033.3937599994</v>
      </c>
      <c r="H32" s="83">
        <f t="shared" si="8"/>
        <v>13095899.050489999</v>
      </c>
      <c r="I32" s="83">
        <f t="shared" si="10"/>
        <v>34385.549270000309</v>
      </c>
      <c r="J32" s="83">
        <f t="shared" si="10"/>
        <v>313544.94023999944</v>
      </c>
      <c r="K32" s="83">
        <f t="shared" si="9"/>
        <v>347930.48950999975</v>
      </c>
      <c r="L32" s="89">
        <f t="shared" si="11"/>
        <v>99.477919256425025</v>
      </c>
      <c r="M32" s="89">
        <f t="shared" si="11"/>
        <v>95.427759990936778</v>
      </c>
      <c r="N32" s="89">
        <f t="shared" si="11"/>
        <v>97.411968900120399</v>
      </c>
    </row>
    <row r="33" spans="1:14" x14ac:dyDescent="0.25">
      <c r="B33" s="79" t="s">
        <v>285</v>
      </c>
      <c r="C33" s="83">
        <v>33486027.215879999</v>
      </c>
      <c r="D33" s="83">
        <v>59370888.449159995</v>
      </c>
      <c r="E33" s="83">
        <f t="shared" si="7"/>
        <v>92856915.665039986</v>
      </c>
      <c r="F33" s="83">
        <v>33000705.318300001</v>
      </c>
      <c r="G33" s="83">
        <v>57650639.615570001</v>
      </c>
      <c r="H33" s="83">
        <f t="shared" si="8"/>
        <v>90651344.933870003</v>
      </c>
      <c r="I33" s="83">
        <f t="shared" si="10"/>
        <v>485321.89757999778</v>
      </c>
      <c r="J33" s="83">
        <f t="shared" si="10"/>
        <v>1720248.8335899934</v>
      </c>
      <c r="K33" s="83">
        <f t="shared" si="9"/>
        <v>2205570.7311699912</v>
      </c>
      <c r="L33" s="89">
        <f t="shared" si="11"/>
        <v>98.550673406399653</v>
      </c>
      <c r="M33" s="89">
        <f t="shared" si="11"/>
        <v>97.102538165547131</v>
      </c>
      <c r="N33" s="89">
        <f t="shared" si="11"/>
        <v>97.624764170364998</v>
      </c>
    </row>
    <row r="34" spans="1:14" x14ac:dyDescent="0.25">
      <c r="B34" s="79" t="s">
        <v>286</v>
      </c>
      <c r="C34" s="83">
        <v>727416</v>
      </c>
      <c r="D34" s="83">
        <v>704710.81499999994</v>
      </c>
      <c r="E34" s="83">
        <f t="shared" si="7"/>
        <v>1432126.8149999999</v>
      </c>
      <c r="F34" s="83">
        <v>580179.22537999996</v>
      </c>
      <c r="G34" s="83">
        <v>701170.57661000011</v>
      </c>
      <c r="H34" s="83">
        <f t="shared" si="8"/>
        <v>1281349.8019900001</v>
      </c>
      <c r="I34" s="83">
        <f t="shared" si="10"/>
        <v>147236.77462000004</v>
      </c>
      <c r="J34" s="83">
        <f t="shared" si="10"/>
        <v>3540.2383899998385</v>
      </c>
      <c r="K34" s="83">
        <f t="shared" si="9"/>
        <v>150777.01300999988</v>
      </c>
      <c r="L34" s="89">
        <f t="shared" si="11"/>
        <v>79.758930980346861</v>
      </c>
      <c r="M34" s="89">
        <f t="shared" si="11"/>
        <v>99.497632459351451</v>
      </c>
      <c r="N34" s="89">
        <f t="shared" si="11"/>
        <v>89.471811334668715</v>
      </c>
    </row>
    <row r="35" spans="1:14" x14ac:dyDescent="0.25">
      <c r="B35" s="79" t="s">
        <v>287</v>
      </c>
      <c r="C35" s="83">
        <v>3857013.3393600001</v>
      </c>
      <c r="D35" s="83">
        <v>5697373.8936399985</v>
      </c>
      <c r="E35" s="83">
        <f t="shared" si="7"/>
        <v>9554387.2329999991</v>
      </c>
      <c r="F35" s="83">
        <v>3789466.0775800003</v>
      </c>
      <c r="G35" s="83">
        <v>5678013.1185900001</v>
      </c>
      <c r="H35" s="83">
        <f t="shared" si="8"/>
        <v>9467479.1961700004</v>
      </c>
      <c r="I35" s="83">
        <f t="shared" si="10"/>
        <v>67547.261779999826</v>
      </c>
      <c r="J35" s="83">
        <f t="shared" si="10"/>
        <v>19360.775049998425</v>
      </c>
      <c r="K35" s="83">
        <f t="shared" si="9"/>
        <v>86908.036829998251</v>
      </c>
      <c r="L35" s="89">
        <f t="shared" si="11"/>
        <v>98.248715888776047</v>
      </c>
      <c r="M35" s="89">
        <f t="shared" si="11"/>
        <v>99.660180718144346</v>
      </c>
      <c r="N35" s="89">
        <f t="shared" si="11"/>
        <v>99.090386073846517</v>
      </c>
    </row>
    <row r="36" spans="1:14" x14ac:dyDescent="0.25">
      <c r="B36" s="79" t="s">
        <v>288</v>
      </c>
      <c r="C36" s="83">
        <v>20727053.421</v>
      </c>
      <c r="D36" s="83">
        <v>12412265.566</v>
      </c>
      <c r="E36" s="83">
        <f t="shared" si="7"/>
        <v>33139318.987</v>
      </c>
      <c r="F36" s="83">
        <v>20721553.656599998</v>
      </c>
      <c r="G36" s="83">
        <v>12401160.094580002</v>
      </c>
      <c r="H36" s="83">
        <f t="shared" si="8"/>
        <v>33122713.751180001</v>
      </c>
      <c r="I36" s="83">
        <f t="shared" si="10"/>
        <v>5499.7644000016153</v>
      </c>
      <c r="J36" s="83">
        <f t="shared" si="10"/>
        <v>11105.471419997513</v>
      </c>
      <c r="K36" s="83">
        <f t="shared" si="9"/>
        <v>16605.235819999129</v>
      </c>
      <c r="L36" s="89">
        <f t="shared" si="11"/>
        <v>99.973465768200171</v>
      </c>
      <c r="M36" s="89">
        <f t="shared" si="11"/>
        <v>99.91052824836089</v>
      </c>
      <c r="N36" s="89">
        <f t="shared" si="11"/>
        <v>99.949892646175044</v>
      </c>
    </row>
    <row r="37" spans="1:14" x14ac:dyDescent="0.25">
      <c r="B37" s="91" t="s">
        <v>289</v>
      </c>
      <c r="C37" s="83">
        <v>2256542.9070000001</v>
      </c>
      <c r="D37" s="83">
        <v>3161275.2839999995</v>
      </c>
      <c r="E37" s="83">
        <f t="shared" si="7"/>
        <v>5417818.1909999996</v>
      </c>
      <c r="F37" s="83">
        <v>2244826.6385999997</v>
      </c>
      <c r="G37" s="83">
        <v>3115689.2220999994</v>
      </c>
      <c r="H37" s="83">
        <f t="shared" si="8"/>
        <v>5360515.8606999991</v>
      </c>
      <c r="I37" s="83">
        <f t="shared" si="10"/>
        <v>11716.268400000408</v>
      </c>
      <c r="J37" s="83">
        <f t="shared" si="10"/>
        <v>45586.061900000088</v>
      </c>
      <c r="K37" s="83">
        <f t="shared" si="9"/>
        <v>57302.330300000496</v>
      </c>
      <c r="L37" s="89">
        <f t="shared" si="11"/>
        <v>99.480786810494251</v>
      </c>
      <c r="M37" s="89">
        <f t="shared" si="11"/>
        <v>98.557985059677577</v>
      </c>
      <c r="N37" s="89">
        <f t="shared" si="11"/>
        <v>98.942335673146246</v>
      </c>
    </row>
    <row r="38" spans="1:14" x14ac:dyDescent="0.25">
      <c r="B38" s="79" t="s">
        <v>290</v>
      </c>
      <c r="C38" s="83">
        <v>389035.48100000003</v>
      </c>
      <c r="D38" s="83">
        <v>511015.03200000001</v>
      </c>
      <c r="E38" s="83">
        <f t="shared" si="7"/>
        <v>900050.51300000004</v>
      </c>
      <c r="F38" s="83">
        <v>385784.23960999999</v>
      </c>
      <c r="G38" s="83">
        <v>486132.60433000006</v>
      </c>
      <c r="H38" s="83">
        <f t="shared" si="8"/>
        <v>871916.84394000005</v>
      </c>
      <c r="I38" s="83">
        <f t="shared" si="10"/>
        <v>3251.2413900000392</v>
      </c>
      <c r="J38" s="83">
        <f t="shared" si="10"/>
        <v>24882.427669999946</v>
      </c>
      <c r="K38" s="83">
        <f t="shared" si="9"/>
        <v>28133.669059999986</v>
      </c>
      <c r="L38" s="89">
        <f t="shared" si="11"/>
        <v>99.164281524748631</v>
      </c>
      <c r="M38" s="89">
        <f t="shared" si="11"/>
        <v>95.130783614600205</v>
      </c>
      <c r="N38" s="89">
        <f t="shared" si="11"/>
        <v>96.874212207687506</v>
      </c>
    </row>
    <row r="39" spans="1:14" x14ac:dyDescent="0.25">
      <c r="B39" s="79" t="s">
        <v>291</v>
      </c>
      <c r="C39" s="83">
        <v>10985724.124049999</v>
      </c>
      <c r="D39" s="83">
        <v>12413662.476940002</v>
      </c>
      <c r="E39" s="83">
        <f t="shared" si="7"/>
        <v>23399386.600990001</v>
      </c>
      <c r="F39" s="83">
        <v>10235097.468199998</v>
      </c>
      <c r="G39" s="83">
        <v>12093688.341390003</v>
      </c>
      <c r="H39" s="83">
        <f t="shared" si="8"/>
        <v>22328785.809590001</v>
      </c>
      <c r="I39" s="83">
        <f t="shared" si="10"/>
        <v>750626.65585000068</v>
      </c>
      <c r="J39" s="83">
        <f t="shared" si="10"/>
        <v>319974.13554999977</v>
      </c>
      <c r="K39" s="83">
        <f t="shared" si="9"/>
        <v>1070600.7914000005</v>
      </c>
      <c r="L39" s="89">
        <f t="shared" si="11"/>
        <v>93.167253725162041</v>
      </c>
      <c r="M39" s="89">
        <f t="shared" si="11"/>
        <v>97.422403451484257</v>
      </c>
      <c r="N39" s="89">
        <f t="shared" si="11"/>
        <v>95.424663006530679</v>
      </c>
    </row>
    <row r="40" spans="1:14" x14ac:dyDescent="0.25">
      <c r="B40" s="79" t="s">
        <v>292</v>
      </c>
      <c r="C40" s="83">
        <v>856</v>
      </c>
      <c r="D40" s="83">
        <v>1160</v>
      </c>
      <c r="E40" s="83">
        <f t="shared" si="7"/>
        <v>2016</v>
      </c>
      <c r="F40" s="83">
        <v>855.64143999999999</v>
      </c>
      <c r="G40" s="83">
        <v>1054.1049800000001</v>
      </c>
      <c r="H40" s="83">
        <f t="shared" si="8"/>
        <v>1909.7464199999999</v>
      </c>
      <c r="I40" s="83">
        <f t="shared" si="10"/>
        <v>0.35856000000001131</v>
      </c>
      <c r="J40" s="83">
        <f t="shared" si="10"/>
        <v>105.89501999999993</v>
      </c>
      <c r="K40" s="83">
        <f t="shared" si="9"/>
        <v>106.25357999999994</v>
      </c>
      <c r="L40" s="89">
        <f t="shared" si="11"/>
        <v>99.95811214953271</v>
      </c>
      <c r="M40" s="89">
        <f t="shared" si="11"/>
        <v>90.871118965517255</v>
      </c>
      <c r="N40" s="89">
        <f t="shared" si="11"/>
        <v>94.729485119047624</v>
      </c>
    </row>
    <row r="41" spans="1:14" x14ac:dyDescent="0.25">
      <c r="B41" s="79" t="s">
        <v>293</v>
      </c>
      <c r="C41" s="83">
        <v>9413739.0370000005</v>
      </c>
      <c r="D41" s="83">
        <v>12780822.941</v>
      </c>
      <c r="E41" s="83">
        <f t="shared" si="7"/>
        <v>22194561.978</v>
      </c>
      <c r="F41" s="83">
        <v>9412348.9713499993</v>
      </c>
      <c r="G41" s="83">
        <v>12777561.327229999</v>
      </c>
      <c r="H41" s="83">
        <f t="shared" si="8"/>
        <v>22189910.298579998</v>
      </c>
      <c r="I41" s="83">
        <f t="shared" si="10"/>
        <v>1390.0656500011683</v>
      </c>
      <c r="J41" s="83">
        <f t="shared" si="10"/>
        <v>3261.6137700006366</v>
      </c>
      <c r="K41" s="83">
        <f t="shared" si="9"/>
        <v>4651.6794200018048</v>
      </c>
      <c r="L41" s="89">
        <f t="shared" si="11"/>
        <v>99.985233650045558</v>
      </c>
      <c r="M41" s="89">
        <f t="shared" si="11"/>
        <v>99.974480408772919</v>
      </c>
      <c r="N41" s="89">
        <f t="shared" si="11"/>
        <v>99.979041355154422</v>
      </c>
    </row>
    <row r="42" spans="1:14" x14ac:dyDescent="0.25">
      <c r="B42" s="79" t="s">
        <v>294</v>
      </c>
      <c r="C42" s="83">
        <v>490889.18699999998</v>
      </c>
      <c r="D42" s="83">
        <v>500748.00000000006</v>
      </c>
      <c r="E42" s="83">
        <f t="shared" si="7"/>
        <v>991637.18700000003</v>
      </c>
      <c r="F42" s="83">
        <v>490873.89364999998</v>
      </c>
      <c r="G42" s="83">
        <v>500353.03411000001</v>
      </c>
      <c r="H42" s="83">
        <f t="shared" si="8"/>
        <v>991226.92775999999</v>
      </c>
      <c r="I42" s="83">
        <f t="shared" si="10"/>
        <v>15.293349999992643</v>
      </c>
      <c r="J42" s="83">
        <f t="shared" si="10"/>
        <v>394.96589000005042</v>
      </c>
      <c r="K42" s="83">
        <f t="shared" si="9"/>
        <v>410.25924000004306</v>
      </c>
      <c r="L42" s="89">
        <f t="shared" si="11"/>
        <v>99.996884561647519</v>
      </c>
      <c r="M42" s="89">
        <f t="shared" si="11"/>
        <v>99.921124819270361</v>
      </c>
      <c r="N42" s="89">
        <f t="shared" si="11"/>
        <v>99.95862809045704</v>
      </c>
    </row>
    <row r="43" spans="1:14" x14ac:dyDescent="0.25">
      <c r="B43" s="79" t="s">
        <v>295</v>
      </c>
      <c r="C43" s="83">
        <v>1945490.253</v>
      </c>
      <c r="D43" s="83">
        <v>3952301.8539999998</v>
      </c>
      <c r="E43" s="83">
        <f t="shared" si="7"/>
        <v>5897792.1069999998</v>
      </c>
      <c r="F43" s="83">
        <v>1941653.4112099998</v>
      </c>
      <c r="G43" s="83">
        <v>3951579.2812400004</v>
      </c>
      <c r="H43" s="83">
        <f t="shared" si="8"/>
        <v>5893232.69245</v>
      </c>
      <c r="I43" s="83">
        <f t="shared" si="10"/>
        <v>3836.8417900002096</v>
      </c>
      <c r="J43" s="83">
        <f t="shared" si="10"/>
        <v>722.57275999942794</v>
      </c>
      <c r="K43" s="83">
        <f t="shared" si="9"/>
        <v>4559.4145499996375</v>
      </c>
      <c r="L43" s="89">
        <f t="shared" si="11"/>
        <v>99.802782780120154</v>
      </c>
      <c r="M43" s="89">
        <f t="shared" si="11"/>
        <v>99.981717672721075</v>
      </c>
      <c r="N43" s="89">
        <f t="shared" si="11"/>
        <v>99.922692857474786</v>
      </c>
    </row>
    <row r="44" spans="1:14" x14ac:dyDescent="0.25">
      <c r="B44" s="79" t="s">
        <v>296</v>
      </c>
      <c r="C44" s="83">
        <v>4272171</v>
      </c>
      <c r="D44" s="83">
        <v>11375483</v>
      </c>
      <c r="E44" s="83">
        <f t="shared" si="7"/>
        <v>15647654</v>
      </c>
      <c r="F44" s="83">
        <v>4272171</v>
      </c>
      <c r="G44" s="83">
        <v>9583379.9656099994</v>
      </c>
      <c r="H44" s="83">
        <f t="shared" si="8"/>
        <v>13855550.965609999</v>
      </c>
      <c r="I44" s="83">
        <f t="shared" si="10"/>
        <v>0</v>
      </c>
      <c r="J44" s="83">
        <f t="shared" si="10"/>
        <v>1792103.0343900006</v>
      </c>
      <c r="K44" s="83">
        <f t="shared" si="9"/>
        <v>1792103.0343900006</v>
      </c>
      <c r="L44" s="89">
        <f t="shared" si="11"/>
        <v>100</v>
      </c>
      <c r="M44" s="89">
        <f t="shared" si="11"/>
        <v>84.24591699192024</v>
      </c>
      <c r="N44" s="89">
        <f t="shared" si="11"/>
        <v>88.547145569617015</v>
      </c>
    </row>
    <row r="45" spans="1:14" x14ac:dyDescent="0.25">
      <c r="B45" s="79" t="s">
        <v>297</v>
      </c>
      <c r="C45" s="83">
        <v>862722</v>
      </c>
      <c r="D45" s="83">
        <v>1334343.3930000002</v>
      </c>
      <c r="E45" s="83">
        <f t="shared" si="7"/>
        <v>2197065.3930000002</v>
      </c>
      <c r="F45" s="83">
        <v>862722</v>
      </c>
      <c r="G45" s="83">
        <v>1334343.3930000002</v>
      </c>
      <c r="H45" s="83">
        <f t="shared" si="8"/>
        <v>2197065.3930000002</v>
      </c>
      <c r="I45" s="83">
        <f t="shared" si="10"/>
        <v>0</v>
      </c>
      <c r="J45" s="83">
        <f t="shared" si="10"/>
        <v>0</v>
      </c>
      <c r="K45" s="83">
        <f t="shared" si="9"/>
        <v>0</v>
      </c>
      <c r="L45" s="89">
        <f t="shared" si="11"/>
        <v>100</v>
      </c>
      <c r="M45" s="89">
        <f t="shared" si="11"/>
        <v>100</v>
      </c>
      <c r="N45" s="89">
        <f t="shared" si="11"/>
        <v>100</v>
      </c>
    </row>
    <row r="46" spans="1:14" x14ac:dyDescent="0.25">
      <c r="B46" s="79" t="s">
        <v>298</v>
      </c>
      <c r="C46" s="83">
        <v>197538.845</v>
      </c>
      <c r="D46" s="83">
        <v>395280.69700000004</v>
      </c>
      <c r="E46" s="83">
        <f t="shared" si="7"/>
        <v>592819.54200000002</v>
      </c>
      <c r="F46" s="83">
        <v>197534.19019999998</v>
      </c>
      <c r="G46" s="83">
        <v>395242.81228000007</v>
      </c>
      <c r="H46" s="83">
        <f t="shared" si="8"/>
        <v>592777.00248000002</v>
      </c>
      <c r="I46" s="83">
        <f t="shared" si="10"/>
        <v>4.6548000000184402</v>
      </c>
      <c r="J46" s="83">
        <f t="shared" si="10"/>
        <v>37.884719999972731</v>
      </c>
      <c r="K46" s="83">
        <f t="shared" si="9"/>
        <v>42.539519999991171</v>
      </c>
      <c r="L46" s="89">
        <f t="shared" si="11"/>
        <v>99.997643602705068</v>
      </c>
      <c r="M46" s="89">
        <f t="shared" si="11"/>
        <v>99.990415742461622</v>
      </c>
      <c r="N46" s="89">
        <f t="shared" si="11"/>
        <v>99.992824204165657</v>
      </c>
    </row>
    <row r="47" spans="1:14" x14ac:dyDescent="0.25">
      <c r="C47" s="83"/>
      <c r="D47" s="83"/>
      <c r="E47" s="83"/>
      <c r="F47" s="83"/>
      <c r="G47" s="83"/>
      <c r="H47" s="83"/>
      <c r="I47" s="83"/>
      <c r="J47" s="83"/>
      <c r="K47" s="83"/>
      <c r="L47" s="89"/>
      <c r="M47" s="89"/>
      <c r="N47" s="89"/>
    </row>
    <row r="48" spans="1:14" ht="15" x14ac:dyDescent="0.4">
      <c r="A48" s="79" t="s">
        <v>299</v>
      </c>
      <c r="C48" s="90">
        <f t="shared" ref="C48:K48" si="12">SUM(C50:C52)</f>
        <v>296777725.63200003</v>
      </c>
      <c r="D48" s="90">
        <f t="shared" si="12"/>
        <v>321062446.18299997</v>
      </c>
      <c r="E48" s="90">
        <f t="shared" si="12"/>
        <v>617840171.81499994</v>
      </c>
      <c r="F48" s="90">
        <f t="shared" si="12"/>
        <v>296677684.37059003</v>
      </c>
      <c r="G48" s="90">
        <f t="shared" si="12"/>
        <v>320867631.69957983</v>
      </c>
      <c r="H48" s="90">
        <f t="shared" si="12"/>
        <v>617545316.07016993</v>
      </c>
      <c r="I48" s="90">
        <f t="shared" si="12"/>
        <v>100041.26140997931</v>
      </c>
      <c r="J48" s="90">
        <f t="shared" si="12"/>
        <v>194814.48342008144</v>
      </c>
      <c r="K48" s="90">
        <f t="shared" si="12"/>
        <v>294855.74483006075</v>
      </c>
      <c r="L48" s="89">
        <f>+F48/C48*100</f>
        <v>99.966290845717296</v>
      </c>
      <c r="M48" s="89">
        <f>+G48/D48*100</f>
        <v>99.939321933867944</v>
      </c>
      <c r="N48" s="89">
        <f>+H48/E48*100</f>
        <v>99.952276372064986</v>
      </c>
    </row>
    <row r="49" spans="1:14" x14ac:dyDescent="0.25">
      <c r="C49" s="83"/>
      <c r="D49" s="83"/>
      <c r="E49" s="83"/>
      <c r="F49" s="83"/>
      <c r="G49" s="83"/>
      <c r="H49" s="83"/>
      <c r="I49" s="83"/>
      <c r="J49" s="83"/>
      <c r="K49" s="83"/>
      <c r="L49" s="89"/>
      <c r="M49" s="89"/>
      <c r="N49" s="89"/>
    </row>
    <row r="50" spans="1:14" x14ac:dyDescent="0.25">
      <c r="B50" s="79" t="s">
        <v>300</v>
      </c>
      <c r="C50" s="83">
        <v>27897343.039999999</v>
      </c>
      <c r="D50" s="83">
        <v>54402278.090999998</v>
      </c>
      <c r="E50" s="83">
        <f>SUM(C50:D50)</f>
        <v>82299621.130999997</v>
      </c>
      <c r="F50" s="83">
        <v>27798745.750569995</v>
      </c>
      <c r="G50" s="83">
        <v>54216692.044059992</v>
      </c>
      <c r="H50" s="83">
        <f>SUM(F50:G50)</f>
        <v>82015437.794629991</v>
      </c>
      <c r="I50" s="83">
        <f>+C50-F50</f>
        <v>98597.289430003613</v>
      </c>
      <c r="J50" s="83">
        <f>+D50-G50</f>
        <v>185586.04694000632</v>
      </c>
      <c r="K50" s="83">
        <f>SUM(I50:J50)</f>
        <v>284183.33637000993</v>
      </c>
      <c r="L50" s="89">
        <f>+F50/C50*100</f>
        <v>99.6465710397989</v>
      </c>
      <c r="M50" s="89">
        <f>+G50/D50*100</f>
        <v>99.658863464082202</v>
      </c>
      <c r="N50" s="89">
        <f>+H50/E50*100</f>
        <v>99.65469666510657</v>
      </c>
    </row>
    <row r="51" spans="1:14" ht="15.6" x14ac:dyDescent="0.25">
      <c r="B51" s="79" t="s">
        <v>327</v>
      </c>
      <c r="C51" s="83"/>
      <c r="D51" s="83"/>
      <c r="E51" s="83"/>
      <c r="F51" s="83"/>
      <c r="G51" s="83"/>
      <c r="H51" s="83"/>
      <c r="I51" s="83"/>
      <c r="J51" s="83"/>
      <c r="K51" s="83"/>
      <c r="L51" s="89"/>
      <c r="M51" s="89"/>
      <c r="N51" s="89"/>
    </row>
    <row r="52" spans="1:14" ht="15.6" x14ac:dyDescent="0.25">
      <c r="B52" s="79" t="s">
        <v>328</v>
      </c>
      <c r="C52" s="83">
        <v>268880382.59200001</v>
      </c>
      <c r="D52" s="83">
        <v>266660168.09199995</v>
      </c>
      <c r="E52" s="83">
        <f>SUM(C52:D52)</f>
        <v>535540550.68399996</v>
      </c>
      <c r="F52" s="83">
        <v>268878938.62002003</v>
      </c>
      <c r="G52" s="83">
        <v>266650939.65551987</v>
      </c>
      <c r="H52" s="83">
        <f>SUM(F52:G52)</f>
        <v>535529878.27553988</v>
      </c>
      <c r="I52" s="83">
        <f>+C52-F52</f>
        <v>1443.9719799757004</v>
      </c>
      <c r="J52" s="83">
        <f>+D52-G52</f>
        <v>9228.4364800751209</v>
      </c>
      <c r="K52" s="83">
        <f>SUM(I52:J52)</f>
        <v>10672.408460050821</v>
      </c>
      <c r="L52" s="89">
        <f t="shared" ref="L52:N53" si="13">+F52/C52*100</f>
        <v>99.999462968638298</v>
      </c>
      <c r="M52" s="89">
        <f t="shared" si="13"/>
        <v>99.996539251982739</v>
      </c>
      <c r="N52" s="89">
        <f t="shared" si="13"/>
        <v>99.998007170802211</v>
      </c>
    </row>
    <row r="53" spans="1:14" ht="26.4" x14ac:dyDescent="0.25">
      <c r="B53" s="92" t="s">
        <v>301</v>
      </c>
      <c r="C53" s="83">
        <v>1158997.121</v>
      </c>
      <c r="D53" s="83">
        <v>852835.85299999989</v>
      </c>
      <c r="E53" s="83">
        <f>SUM(C53:D53)</f>
        <v>2011832.9739999999</v>
      </c>
      <c r="F53" s="83">
        <v>1158996.7658100002</v>
      </c>
      <c r="G53" s="83">
        <v>852835.6946899998</v>
      </c>
      <c r="H53" s="83">
        <f>SUM(F53:G53)</f>
        <v>2011832.4605</v>
      </c>
      <c r="I53" s="83">
        <f>+C53-F53</f>
        <v>0.35518999979831278</v>
      </c>
      <c r="J53" s="83">
        <f>+D53-G53</f>
        <v>0.15831000008620322</v>
      </c>
      <c r="K53" s="83">
        <f>SUM(I53:J53)</f>
        <v>0.513499999884516</v>
      </c>
      <c r="L53" s="89">
        <f t="shared" si="13"/>
        <v>99.99996935367713</v>
      </c>
      <c r="M53" s="89">
        <f t="shared" si="13"/>
        <v>99.999981437225046</v>
      </c>
      <c r="N53" s="89">
        <f t="shared" si="13"/>
        <v>99.999974476012341</v>
      </c>
    </row>
    <row r="54" spans="1:14" x14ac:dyDescent="0.25">
      <c r="C54" s="83"/>
      <c r="D54" s="83"/>
      <c r="E54" s="83"/>
      <c r="F54" s="83"/>
      <c r="G54" s="83"/>
      <c r="H54" s="83"/>
      <c r="I54" s="83"/>
      <c r="J54" s="83"/>
      <c r="K54" s="83"/>
      <c r="L54" s="93"/>
      <c r="M54" s="93"/>
      <c r="N54" s="93"/>
    </row>
    <row r="55" spans="1:14" x14ac:dyDescent="0.25">
      <c r="C55" s="83"/>
      <c r="D55" s="83"/>
      <c r="E55" s="83"/>
      <c r="F55" s="83"/>
      <c r="G55" s="83"/>
      <c r="H55" s="83"/>
      <c r="I55" s="83"/>
      <c r="J55" s="83"/>
      <c r="K55" s="83"/>
    </row>
    <row r="56" spans="1:14" x14ac:dyDescent="0.25">
      <c r="A56" s="94"/>
      <c r="B56" s="94"/>
      <c r="C56" s="95"/>
      <c r="D56" s="95"/>
      <c r="E56" s="95"/>
      <c r="F56" s="95"/>
      <c r="G56" s="95"/>
      <c r="H56" s="95"/>
      <c r="I56" s="95"/>
      <c r="J56" s="95"/>
      <c r="K56" s="95"/>
      <c r="L56" s="96"/>
      <c r="M56" s="96"/>
      <c r="N56" s="96"/>
    </row>
    <row r="57" spans="1:14" x14ac:dyDescent="0.25">
      <c r="A57" s="97"/>
      <c r="B57" s="97"/>
      <c r="C57" s="98"/>
      <c r="D57" s="98"/>
      <c r="E57" s="98"/>
      <c r="F57" s="98"/>
      <c r="G57" s="98"/>
      <c r="H57" s="98"/>
      <c r="I57" s="98"/>
      <c r="J57" s="98"/>
      <c r="K57" s="98"/>
      <c r="L57" s="99"/>
      <c r="M57" s="99"/>
      <c r="N57" s="99"/>
    </row>
    <row r="58" spans="1:14" ht="12.75" customHeight="1" x14ac:dyDescent="0.25">
      <c r="A58" s="100" t="s">
        <v>302</v>
      </c>
      <c r="B58" s="101" t="s">
        <v>315</v>
      </c>
      <c r="C58" s="101"/>
      <c r="D58" s="101"/>
      <c r="E58" s="101"/>
      <c r="F58" s="101"/>
      <c r="G58" s="98"/>
      <c r="H58" s="98"/>
      <c r="I58" s="98"/>
      <c r="J58" s="98"/>
      <c r="K58" s="98"/>
      <c r="L58" s="99"/>
      <c r="M58" s="99"/>
      <c r="N58" s="99"/>
    </row>
    <row r="59" spans="1:14" ht="12.75" customHeight="1" x14ac:dyDescent="0.25">
      <c r="A59" s="100" t="s">
        <v>303</v>
      </c>
      <c r="B59" s="101" t="s">
        <v>304</v>
      </c>
      <c r="C59" s="101"/>
      <c r="D59" s="101"/>
      <c r="E59" s="101"/>
      <c r="F59" s="101"/>
      <c r="G59" s="98"/>
      <c r="H59" s="98"/>
      <c r="I59" s="98"/>
      <c r="J59" s="98"/>
      <c r="K59" s="98"/>
      <c r="L59" s="99"/>
      <c r="M59" s="99"/>
      <c r="N59" s="99"/>
    </row>
    <row r="60" spans="1:14" ht="15.6" x14ac:dyDescent="0.25">
      <c r="A60" s="102" t="s">
        <v>305</v>
      </c>
      <c r="B60" s="97" t="s">
        <v>306</v>
      </c>
      <c r="C60" s="98"/>
      <c r="D60" s="98"/>
      <c r="E60" s="98"/>
      <c r="F60" s="98"/>
      <c r="G60" s="98"/>
      <c r="H60" s="98"/>
      <c r="I60" s="98"/>
      <c r="J60" s="98"/>
      <c r="K60" s="98"/>
      <c r="L60" s="99"/>
      <c r="M60" s="99"/>
      <c r="N60" s="99"/>
    </row>
    <row r="61" spans="1:14" ht="15.6" x14ac:dyDescent="0.25">
      <c r="A61" s="102" t="s">
        <v>307</v>
      </c>
      <c r="B61" s="97" t="s">
        <v>308</v>
      </c>
      <c r="C61" s="98"/>
      <c r="D61" s="98"/>
      <c r="E61" s="98"/>
      <c r="F61" s="98"/>
      <c r="G61" s="98"/>
      <c r="H61" s="98"/>
      <c r="I61" s="98"/>
      <c r="J61" s="98"/>
      <c r="K61" s="98"/>
      <c r="L61" s="99"/>
      <c r="M61" s="99"/>
      <c r="N61" s="99"/>
    </row>
    <row r="62" spans="1:14" ht="15.6" x14ac:dyDescent="0.25">
      <c r="A62" s="102" t="s">
        <v>309</v>
      </c>
      <c r="B62" s="97" t="s">
        <v>310</v>
      </c>
      <c r="C62" s="98"/>
      <c r="D62" s="98"/>
      <c r="E62" s="98"/>
      <c r="F62" s="98"/>
      <c r="G62" s="98"/>
      <c r="H62" s="98"/>
      <c r="I62" s="98"/>
      <c r="J62" s="98"/>
      <c r="K62" s="98"/>
      <c r="L62" s="99"/>
      <c r="M62" s="99"/>
      <c r="N62" s="99"/>
    </row>
    <row r="63" spans="1:14" ht="15.6" x14ac:dyDescent="0.25">
      <c r="A63" s="102" t="s">
        <v>311</v>
      </c>
      <c r="B63" s="97" t="s">
        <v>312</v>
      </c>
      <c r="C63" s="98"/>
      <c r="D63" s="98"/>
      <c r="E63" s="98"/>
      <c r="F63" s="98"/>
      <c r="G63" s="98"/>
      <c r="H63" s="98"/>
      <c r="I63" s="98"/>
      <c r="J63" s="98"/>
      <c r="K63" s="98"/>
      <c r="L63" s="99"/>
      <c r="M63" s="99"/>
      <c r="N63" s="99"/>
    </row>
    <row r="64" spans="1:14" ht="15.6" x14ac:dyDescent="0.25">
      <c r="A64" s="102" t="s">
        <v>313</v>
      </c>
      <c r="B64" s="97" t="s">
        <v>314</v>
      </c>
      <c r="C64" s="98"/>
      <c r="D64" s="98"/>
      <c r="E64" s="98"/>
      <c r="F64" s="98"/>
      <c r="G64" s="98"/>
      <c r="H64" s="98"/>
      <c r="I64" s="98"/>
      <c r="J64" s="98"/>
      <c r="K64" s="98"/>
      <c r="L64" s="99"/>
      <c r="M64" s="99"/>
      <c r="N64" s="99"/>
    </row>
    <row r="65" spans="3:11" x14ac:dyDescent="0.25">
      <c r="C65" s="83"/>
      <c r="D65" s="83"/>
      <c r="E65" s="83"/>
      <c r="F65" s="83"/>
      <c r="G65" s="83"/>
      <c r="H65" s="83"/>
      <c r="I65" s="83"/>
      <c r="J65" s="83"/>
      <c r="K65" s="83"/>
    </row>
    <row r="66" spans="3:11" x14ac:dyDescent="0.25">
      <c r="C66" s="83">
        <v>0</v>
      </c>
      <c r="D66" s="83">
        <v>0</v>
      </c>
      <c r="E66" s="83">
        <v>0</v>
      </c>
      <c r="F66" s="83">
        <v>0</v>
      </c>
      <c r="G66" s="83">
        <v>0</v>
      </c>
      <c r="H66" s="83">
        <v>0</v>
      </c>
      <c r="I66" s="83"/>
      <c r="J66" s="83"/>
      <c r="K66" s="83"/>
    </row>
    <row r="67" spans="3:11" x14ac:dyDescent="0.25">
      <c r="C67" s="83"/>
      <c r="D67" s="83"/>
      <c r="E67" s="83"/>
      <c r="F67" s="83"/>
      <c r="G67" s="83"/>
      <c r="H67" s="83"/>
      <c r="I67" s="83"/>
      <c r="J67" s="83"/>
      <c r="K67" s="83"/>
    </row>
    <row r="68" spans="3:11" x14ac:dyDescent="0.25">
      <c r="C68" s="83"/>
      <c r="D68" s="83"/>
      <c r="E68" s="83"/>
      <c r="F68" s="83"/>
      <c r="G68" s="83"/>
      <c r="H68" s="83"/>
      <c r="I68" s="83"/>
      <c r="J68" s="83"/>
      <c r="K68" s="83"/>
    </row>
    <row r="69" spans="3:11" x14ac:dyDescent="0.25">
      <c r="C69" s="83"/>
      <c r="D69" s="83"/>
      <c r="E69" s="83"/>
      <c r="F69" s="83"/>
      <c r="G69" s="83"/>
      <c r="H69" s="83"/>
      <c r="I69" s="83"/>
      <c r="J69" s="83"/>
      <c r="K69" s="83"/>
    </row>
    <row r="70" spans="3:11" x14ac:dyDescent="0.25">
      <c r="C70" s="83"/>
      <c r="D70" s="83"/>
      <c r="E70" s="83"/>
      <c r="F70" s="83"/>
      <c r="G70" s="83"/>
      <c r="H70" s="83"/>
      <c r="I70" s="83"/>
      <c r="J70" s="83"/>
      <c r="K70" s="83"/>
    </row>
    <row r="71" spans="3:11" x14ac:dyDescent="0.25">
      <c r="C71" s="83"/>
      <c r="D71" s="83"/>
      <c r="E71" s="83"/>
      <c r="F71" s="83"/>
      <c r="G71" s="83"/>
      <c r="H71" s="83"/>
      <c r="I71" s="83"/>
      <c r="J71" s="83"/>
      <c r="K71" s="83"/>
    </row>
    <row r="72" spans="3:11" x14ac:dyDescent="0.25">
      <c r="C72" s="83"/>
      <c r="D72" s="83"/>
      <c r="E72" s="83"/>
      <c r="F72" s="83"/>
      <c r="G72" s="83"/>
      <c r="H72" s="83"/>
      <c r="I72" s="83"/>
      <c r="J72" s="83"/>
      <c r="K72" s="83"/>
    </row>
    <row r="73" spans="3:11" x14ac:dyDescent="0.25">
      <c r="C73" s="83"/>
      <c r="D73" s="83"/>
      <c r="E73" s="83"/>
      <c r="F73" s="83"/>
      <c r="G73" s="83"/>
      <c r="H73" s="83"/>
      <c r="I73" s="83"/>
      <c r="J73" s="83"/>
      <c r="K73" s="83"/>
    </row>
    <row r="74" spans="3:11" x14ac:dyDescent="0.25">
      <c r="C74" s="83"/>
      <c r="D74" s="83"/>
      <c r="E74" s="83"/>
      <c r="F74" s="83"/>
      <c r="G74" s="83"/>
      <c r="H74" s="83"/>
      <c r="I74" s="83"/>
      <c r="J74" s="83"/>
      <c r="K74" s="83"/>
    </row>
    <row r="75" spans="3:11" x14ac:dyDescent="0.25">
      <c r="C75" s="83"/>
      <c r="D75" s="83"/>
      <c r="E75" s="83"/>
      <c r="F75" s="83"/>
      <c r="G75" s="83"/>
      <c r="H75" s="83"/>
      <c r="I75" s="83"/>
      <c r="J75" s="83"/>
      <c r="K75" s="83"/>
    </row>
  </sheetData>
  <mergeCells count="5">
    <mergeCell ref="A5:B6"/>
    <mergeCell ref="C5:E5"/>
    <mergeCell ref="F5:H5"/>
    <mergeCell ref="I5:K5"/>
    <mergeCell ref="L5:N5"/>
  </mergeCells>
  <pageMargins left="0.49" right="0.2" top="0.27" bottom="0.23" header="0.17" footer="0.17"/>
  <pageSetup paperSize="9" scale="6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76869-AAA3-44AE-BF0D-FDEED4C4E1E9}">
  <dimension ref="A1:O8"/>
  <sheetViews>
    <sheetView view="pageBreakPreview" zoomScaleNormal="70" zoomScaleSheetLayoutView="100" workbookViewId="0">
      <selection activeCell="O19" sqref="O19"/>
    </sheetView>
  </sheetViews>
  <sheetFormatPr defaultRowHeight="13.2" x14ac:dyDescent="0.25"/>
  <cols>
    <col min="1" max="1" width="38.6640625" customWidth="1"/>
    <col min="2" max="7" width="10.6640625" customWidth="1"/>
    <col min="8" max="8" width="10.88671875" customWidth="1"/>
    <col min="9" max="9" width="11.109375" customWidth="1"/>
    <col min="10" max="10" width="10.33203125" bestFit="1" customWidth="1"/>
    <col min="11" max="11" width="11" customWidth="1"/>
    <col min="12" max="12" width="9.44140625" bestFit="1" customWidth="1"/>
    <col min="13" max="13" width="11.33203125" customWidth="1"/>
    <col min="14" max="15" width="11" customWidth="1"/>
  </cols>
  <sheetData>
    <row r="1" spans="1:15" x14ac:dyDescent="0.25">
      <c r="A1" s="5" t="s">
        <v>317</v>
      </c>
    </row>
    <row r="2" spans="1:15" x14ac:dyDescent="0.25">
      <c r="A2" t="s">
        <v>0</v>
      </c>
    </row>
    <row r="3" spans="1:15" x14ac:dyDescent="0.25">
      <c r="A3" t="s">
        <v>1</v>
      </c>
      <c r="J3" t="s">
        <v>2</v>
      </c>
    </row>
    <row r="4" spans="1:15" x14ac:dyDescent="0.25">
      <c r="B4" s="6" t="s">
        <v>13</v>
      </c>
      <c r="C4" s="6" t="s">
        <v>14</v>
      </c>
      <c r="D4" s="6" t="s">
        <v>15</v>
      </c>
      <c r="E4" s="6" t="s">
        <v>16</v>
      </c>
      <c r="F4" s="6" t="s">
        <v>9</v>
      </c>
      <c r="G4" s="6" t="s">
        <v>10</v>
      </c>
      <c r="H4" s="6" t="s">
        <v>11</v>
      </c>
      <c r="I4" s="1"/>
      <c r="J4" s="1" t="s">
        <v>3</v>
      </c>
      <c r="K4" s="1" t="s">
        <v>4</v>
      </c>
      <c r="L4" s="1" t="s">
        <v>5</v>
      </c>
      <c r="M4" s="1" t="s">
        <v>6</v>
      </c>
      <c r="N4" s="1" t="s">
        <v>9</v>
      </c>
      <c r="O4" s="1" t="s">
        <v>10</v>
      </c>
    </row>
    <row r="5" spans="1:15" x14ac:dyDescent="0.25">
      <c r="A5" t="s">
        <v>7</v>
      </c>
      <c r="B5" s="4">
        <v>265283.09108395001</v>
      </c>
      <c r="C5" s="4">
        <v>288729.88239633001</v>
      </c>
      <c r="D5" s="4">
        <v>333545.40042917</v>
      </c>
      <c r="E5" s="4">
        <v>360575.46406100999</v>
      </c>
      <c r="F5" s="4">
        <v>394834.44927548</v>
      </c>
      <c r="G5" s="4">
        <v>390281.98526424001</v>
      </c>
      <c r="H5" s="2">
        <f>SUM(B5:G5)</f>
        <v>2033250.27251018</v>
      </c>
      <c r="I5" s="2"/>
      <c r="J5" s="2">
        <f>B5</f>
        <v>265283.09108395001</v>
      </c>
      <c r="K5" s="2">
        <f t="shared" ref="K5:M6" si="0">+J5+C5</f>
        <v>554012.97348028002</v>
      </c>
      <c r="L5" s="2">
        <f t="shared" si="0"/>
        <v>887558.37390945002</v>
      </c>
      <c r="M5" s="2">
        <f t="shared" si="0"/>
        <v>1248133.8379704601</v>
      </c>
      <c r="N5" s="2">
        <f t="shared" ref="N5:O5" si="1">+M5+F5</f>
        <v>1642968.28724594</v>
      </c>
      <c r="O5" s="2">
        <f t="shared" si="1"/>
        <v>2033250.27251018</v>
      </c>
    </row>
    <row r="6" spans="1:15" x14ac:dyDescent="0.25">
      <c r="A6" t="s">
        <v>8</v>
      </c>
      <c r="B6" s="4">
        <v>194503.24133078</v>
      </c>
      <c r="C6" s="4">
        <v>274070.71397684002</v>
      </c>
      <c r="D6" s="4">
        <v>411435.16409437999</v>
      </c>
      <c r="E6" s="4">
        <v>271681.28229021002</v>
      </c>
      <c r="F6" s="4">
        <v>381147.14327147999</v>
      </c>
      <c r="G6" s="4">
        <v>476192.29445689003</v>
      </c>
      <c r="H6" s="2">
        <f>SUM(B6:G6)</f>
        <v>2009029.8394205801</v>
      </c>
      <c r="I6" s="2"/>
      <c r="J6" s="2">
        <f>B6</f>
        <v>194503.24133078</v>
      </c>
      <c r="K6" s="2">
        <f t="shared" si="0"/>
        <v>468573.95530762</v>
      </c>
      <c r="L6" s="2">
        <f t="shared" si="0"/>
        <v>880009.11940199998</v>
      </c>
      <c r="M6" s="2">
        <f t="shared" si="0"/>
        <v>1151690.40169221</v>
      </c>
      <c r="N6" s="2">
        <f t="shared" ref="N6:O6" si="2">+M6+F6</f>
        <v>1532837.54496369</v>
      </c>
      <c r="O6" s="2">
        <f t="shared" si="2"/>
        <v>2009029.8394205801</v>
      </c>
    </row>
    <row r="7" spans="1:15" hidden="1" x14ac:dyDescent="0.25">
      <c r="A7" t="s">
        <v>17</v>
      </c>
      <c r="B7" s="4">
        <f t="shared" ref="B7:H7" si="3">+B6/B5*100</f>
        <v>73.319125065995479</v>
      </c>
      <c r="C7" s="4">
        <f t="shared" si="3"/>
        <v>94.922877986225259</v>
      </c>
      <c r="D7" s="4">
        <f t="shared" si="3"/>
        <v>123.35207248098456</v>
      </c>
      <c r="E7" s="4">
        <f t="shared" si="3"/>
        <v>75.346580499509827</v>
      </c>
      <c r="F7" s="4">
        <f t="shared" ref="F7" si="4">+F6/F5*100</f>
        <v>96.533406335461308</v>
      </c>
      <c r="G7" s="4">
        <f t="shared" si="3"/>
        <v>122.01236860432709</v>
      </c>
      <c r="H7" s="4">
        <f t="shared" si="3"/>
        <v>98.808782498787124</v>
      </c>
      <c r="I7" s="3"/>
      <c r="J7" s="3"/>
      <c r="K7" s="3"/>
      <c r="L7" s="3"/>
      <c r="M7" s="3"/>
      <c r="N7" s="3"/>
      <c r="O7" s="3"/>
    </row>
    <row r="8" spans="1:15" x14ac:dyDescent="0.25">
      <c r="A8" t="s">
        <v>12</v>
      </c>
      <c r="B8" s="4">
        <f>J8</f>
        <v>73.319125065995479</v>
      </c>
      <c r="C8" s="4">
        <f>K8</f>
        <v>84.578155699868063</v>
      </c>
      <c r="D8" s="4">
        <f>L8</f>
        <v>99.149435718329414</v>
      </c>
      <c r="E8" s="4">
        <f>M8</f>
        <v>92.272989214436109</v>
      </c>
      <c r="F8" s="4">
        <f t="shared" ref="F8" si="5">M8</f>
        <v>92.272989214436109</v>
      </c>
      <c r="G8" s="4">
        <f>O8</f>
        <v>98.808782498787124</v>
      </c>
      <c r="H8" s="4"/>
      <c r="I8" s="3"/>
      <c r="J8" s="3">
        <f>+J6/J5*100</f>
        <v>73.319125065995479</v>
      </c>
      <c r="K8" s="3">
        <f t="shared" ref="K8:O8" si="6">+K6/K5*100</f>
        <v>84.578155699868063</v>
      </c>
      <c r="L8" s="3">
        <f t="shared" si="6"/>
        <v>99.149435718329414</v>
      </c>
      <c r="M8" s="3">
        <f t="shared" si="6"/>
        <v>92.272989214436109</v>
      </c>
      <c r="N8" s="3">
        <f t="shared" ref="N8" si="7">+N6/N5*100</f>
        <v>93.296843089597374</v>
      </c>
      <c r="O8" s="3">
        <f t="shared" si="6"/>
        <v>98.808782498787124</v>
      </c>
    </row>
  </sheetData>
  <printOptions horizontalCentered="1"/>
  <pageMargins left="0.35433070866141736" right="0.35433070866141736" top="0.6692913385826772" bottom="0.47244094488188981"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Agency</vt:lpstr>
      <vt:lpstr>By Department</vt:lpstr>
      <vt:lpstr>Graph </vt:lpstr>
      <vt:lpstr>'By Agency'!Print_Area</vt:lpstr>
      <vt:lpstr>'By Department'!Print_Area</vt:lpstr>
      <vt:lpstr>'Graph '!Print_Area</vt:lpstr>
      <vt:lpstr>'By Agency'!Print_Titles</vt:lpstr>
    </vt:vector>
  </TitlesOfParts>
  <Company>ICTSS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Joyce Marasigan</dc:creator>
  <cp:lastModifiedBy>Mary Dianne M. Cruz</cp:lastModifiedBy>
  <cp:lastPrinted>2022-07-18T00:55:14Z</cp:lastPrinted>
  <dcterms:created xsi:type="dcterms:W3CDTF">2014-06-18T02:22:11Z</dcterms:created>
  <dcterms:modified xsi:type="dcterms:W3CDTF">2022-07-18T00:55:23Z</dcterms:modified>
</cp:coreProperties>
</file>