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paguia\Desktop\paul-for posting\"/>
    </mc:Choice>
  </mc:AlternateContent>
  <bookViews>
    <workbookView xWindow="0" yWindow="0" windowWidth="24000" windowHeight="9735"/>
  </bookViews>
  <sheets>
    <sheet name="By Department" sheetId="3" r:id="rId1"/>
    <sheet name="By Agency" sheetId="1" r:id="rId2"/>
  </sheets>
  <definedNames>
    <definedName name="_xlnm.Print_Area" localSheetId="1">'By Agency'!$A$1:$H$294</definedName>
    <definedName name="_xlnm.Print_Area" localSheetId="0">'By Department'!$A$1:$F$64</definedName>
    <definedName name="_xlnm.Print_Titles" localSheetId="1">'By Agency'!$1:$8</definedName>
    <definedName name="Z_081E09AD_AB62_433B_A53E_F457872E493D_.wvu.PrintArea" localSheetId="1" hidden="1">'By Agency'!$A$1:$F$290</definedName>
    <definedName name="Z_081E09AD_AB62_433B_A53E_F457872E493D_.wvu.PrintTitles" localSheetId="1" hidden="1">'By Agency'!$1:$8</definedName>
    <definedName name="Z_081E09AD_AB62_433B_A53E_F457872E493D_.wvu.Rows" localSheetId="1" hidden="1">'By Agency'!$134:$134,'By Agency'!$190:$191</definedName>
    <definedName name="Z_0A72D1F9_6F9D_1548_A9BD_D2852F16C0D3_.wvu.PrintArea" localSheetId="1" hidden="1">'By Agency'!$A$1:$F$290</definedName>
    <definedName name="Z_0A72D1F9_6F9D_1548_A9BD_D2852F16C0D3_.wvu.PrintTitles" localSheetId="1" hidden="1">'By Agency'!$1:$8</definedName>
    <definedName name="Z_0A72D1F9_6F9D_1548_A9BD_D2852F16C0D3_.wvu.Rows" localSheetId="1" hidden="1">'By Agency'!$134:$134,'By Agency'!$190:$191</definedName>
    <definedName name="Z_149BABA1_3CBB_4AB5_8307_CDFFE2416884_.wvu.Cols" localSheetId="1" hidden="1">'By Agency'!#REF!</definedName>
    <definedName name="Z_149BABA1_3CBB_4AB5_8307_CDFFE2416884_.wvu.PrintArea" localSheetId="1" hidden="1">'By Agency'!$A$1:$F$290</definedName>
    <definedName name="Z_149BABA1_3CBB_4AB5_8307_CDFFE2416884_.wvu.PrintTitles" localSheetId="1" hidden="1">'By Agency'!$1:$8</definedName>
    <definedName name="Z_149BABA1_3CBB_4AB5_8307_CDFFE2416884_.wvu.Rows" localSheetId="1" hidden="1">'By Agency'!$134:$134,'By Agency'!$190:$191,'By Agency'!$278:$280,'By Agency'!$281:$282,'By Agency'!$283:$286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Agency'!$A$1:$H$294</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Agency'!$A$1:$H$290</definedName>
    <definedName name="Z_97AE4AC2_2269_476F_89AE_42BE1A190109_.wvu.PrintTitles" localSheetId="1" hidden="1">'By Agency'!$1:$8</definedName>
    <definedName name="Z_97AE4AC2_2269_476F_89AE_42BE1A190109_.wvu.Rows" localSheetId="1" hidden="1">'By Agency'!$134:$134,'By Agency'!$190:$191,'By Agency'!$276:$280,'By Agency'!$281:$282,'By Agency'!$283:$286</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Agency'!$A$1:$H$294</definedName>
    <definedName name="Z_D5067B77_BADA_4D46_9CA2_CCC5AFBA88BD_.wvu.PrintTitles" localSheetId="1" hidden="1">'By Agency'!$1:$8</definedName>
    <definedName name="Z_D5067B77_BADA_4D46_9CA2_CCC5AFBA88BD_.wvu.Rows" localSheetId="1" hidden="1">'By Agency'!$190:$190</definedName>
    <definedName name="Z_E72949E6_F470_4685_A8B8_FC40C2B684D5_.wvu.PrintArea" localSheetId="1" hidden="1">'By Agency'!$A$1:$F$290</definedName>
    <definedName name="Z_E72949E6_F470_4685_A8B8_FC40C2B684D5_.wvu.PrintTitles" localSheetId="1" hidden="1">'By Agency'!$1:$8</definedName>
    <definedName name="Z_E72949E6_F470_4685_A8B8_FC40C2B684D5_.wvu.Rows" localSheetId="1" hidden="1">'By Agency'!$134:$134,'By Agency'!$190:$191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3" l="1"/>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D10" i="3"/>
  <c r="D8" i="3"/>
  <c r="E17" i="3" l="1"/>
  <c r="C48" i="3"/>
  <c r="E12" i="3"/>
  <c r="E13" i="3"/>
  <c r="E14" i="3"/>
  <c r="E15" i="3"/>
  <c r="E16" i="3"/>
  <c r="C10" i="3"/>
  <c r="C8" i="3" s="1"/>
  <c r="F48" i="3"/>
  <c r="E50" i="3"/>
  <c r="E48" i="3" s="1"/>
  <c r="E52" i="3"/>
  <c r="E53"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50" i="3"/>
  <c r="F52" i="3"/>
  <c r="F53" i="3"/>
  <c r="F8" i="3" l="1"/>
  <c r="E10" i="3"/>
  <c r="E8" i="3" s="1"/>
  <c r="F10" i="3"/>
  <c r="C285" i="1" l="1"/>
  <c r="C283" i="1"/>
  <c r="C279" i="1"/>
  <c r="C274" i="1"/>
  <c r="C270" i="1"/>
  <c r="C260" i="1"/>
  <c r="C253" i="1"/>
  <c r="C232" i="1"/>
  <c r="C219" i="1" s="1"/>
  <c r="C210" i="1"/>
  <c r="C201" i="1"/>
  <c r="C192" i="1"/>
  <c r="C183" i="1"/>
  <c r="C178" i="1"/>
  <c r="C168" i="1"/>
  <c r="C147" i="1"/>
  <c r="C142" i="1"/>
  <c r="C138" i="1"/>
  <c r="C135" i="1"/>
  <c r="C130" i="1"/>
  <c r="C118" i="1"/>
  <c r="C129" i="1"/>
  <c r="C105" i="1"/>
  <c r="C93" i="1"/>
  <c r="C87" i="1"/>
  <c r="C83" i="1"/>
  <c r="C79" i="1"/>
  <c r="C72" i="1"/>
  <c r="C60" i="1"/>
  <c r="C52" i="1"/>
  <c r="C39" i="1"/>
  <c r="C35" i="1"/>
  <c r="C23" i="1"/>
  <c r="C10" i="1"/>
  <c r="H281" i="1" l="1"/>
  <c r="G279" i="1"/>
  <c r="F279" i="1"/>
  <c r="D279" i="1"/>
  <c r="D283" i="1" s="1"/>
  <c r="B279" i="1"/>
  <c r="G283" i="1"/>
  <c r="F283" i="1"/>
  <c r="H277" i="1"/>
  <c r="B283" i="1"/>
  <c r="H272" i="1"/>
  <c r="F270" i="1"/>
  <c r="D270" i="1"/>
  <c r="B270" i="1"/>
  <c r="G270" i="1"/>
  <c r="E270" i="1"/>
  <c r="H270" i="1" s="1"/>
  <c r="H268" i="1"/>
  <c r="H266" i="1"/>
  <c r="H264" i="1"/>
  <c r="H262" i="1"/>
  <c r="F260" i="1"/>
  <c r="D260" i="1"/>
  <c r="B260" i="1"/>
  <c r="G260" i="1"/>
  <c r="E260" i="1"/>
  <c r="H260" i="1" s="1"/>
  <c r="H258" i="1"/>
  <c r="H257" i="1"/>
  <c r="H256" i="1"/>
  <c r="H255" i="1"/>
  <c r="F253" i="1"/>
  <c r="D253" i="1"/>
  <c r="B253" i="1"/>
  <c r="G253" i="1"/>
  <c r="E253" i="1"/>
  <c r="H253" i="1" s="1"/>
  <c r="H251" i="1"/>
  <c r="H249" i="1"/>
  <c r="H248" i="1"/>
  <c r="H247" i="1"/>
  <c r="H246" i="1"/>
  <c r="H245" i="1"/>
  <c r="H244" i="1"/>
  <c r="H243" i="1"/>
  <c r="H242" i="1"/>
  <c r="H241" i="1"/>
  <c r="H240" i="1"/>
  <c r="H239" i="1"/>
  <c r="H238" i="1"/>
  <c r="H237" i="1"/>
  <c r="H236" i="1"/>
  <c r="H235" i="1"/>
  <c r="H234" i="1"/>
  <c r="G232" i="1"/>
  <c r="G219" i="1" s="1"/>
  <c r="F232" i="1"/>
  <c r="D232" i="1"/>
  <c r="D219" i="1" s="1"/>
  <c r="B232" i="1"/>
  <c r="H231" i="1"/>
  <c r="H230" i="1"/>
  <c r="H229" i="1"/>
  <c r="H228" i="1"/>
  <c r="H227" i="1"/>
  <c r="H226" i="1"/>
  <c r="H225" i="1"/>
  <c r="H224" i="1"/>
  <c r="H223" i="1"/>
  <c r="H222" i="1"/>
  <c r="H221" i="1"/>
  <c r="F219" i="1"/>
  <c r="B219" i="1"/>
  <c r="H217" i="1"/>
  <c r="H216" i="1"/>
  <c r="H215" i="1"/>
  <c r="H214" i="1"/>
  <c r="H213" i="1"/>
  <c r="H212" i="1"/>
  <c r="G210" i="1"/>
  <c r="E210" i="1"/>
  <c r="H208" i="1"/>
  <c r="H207" i="1"/>
  <c r="H206" i="1"/>
  <c r="H205" i="1"/>
  <c r="H204" i="1"/>
  <c r="H203" i="1"/>
  <c r="G201" i="1"/>
  <c r="E201" i="1"/>
  <c r="H199" i="1"/>
  <c r="H198" i="1"/>
  <c r="H197" i="1"/>
  <c r="H196" i="1"/>
  <c r="H195" i="1"/>
  <c r="H194" i="1"/>
  <c r="F192" i="1"/>
  <c r="D192" i="1"/>
  <c r="H193" i="1"/>
  <c r="G192" i="1"/>
  <c r="E192" i="1"/>
  <c r="B192" i="1"/>
  <c r="H190" i="1"/>
  <c r="H189" i="1"/>
  <c r="H188" i="1"/>
  <c r="H187" i="1"/>
  <c r="H186" i="1"/>
  <c r="H185" i="1"/>
  <c r="H184" i="1"/>
  <c r="B183" i="1"/>
  <c r="G183" i="1"/>
  <c r="F183" i="1"/>
  <c r="E183" i="1"/>
  <c r="D183" i="1"/>
  <c r="H181" i="1"/>
  <c r="H180" i="1"/>
  <c r="G178" i="1"/>
  <c r="E178" i="1"/>
  <c r="H176" i="1"/>
  <c r="H175" i="1"/>
  <c r="H174" i="1"/>
  <c r="H173" i="1"/>
  <c r="F168" i="1"/>
  <c r="H172" i="1"/>
  <c r="H171" i="1"/>
  <c r="H170" i="1"/>
  <c r="G168" i="1"/>
  <c r="D168" i="1"/>
  <c r="B168" i="1"/>
  <c r="H166" i="1"/>
  <c r="H165" i="1"/>
  <c r="H164" i="1"/>
  <c r="H163" i="1"/>
  <c r="H162" i="1"/>
  <c r="H161" i="1"/>
  <c r="H160" i="1"/>
  <c r="H159" i="1"/>
  <c r="H158" i="1"/>
  <c r="H157" i="1"/>
  <c r="H156" i="1"/>
  <c r="H155" i="1"/>
  <c r="H154" i="1"/>
  <c r="H153" i="1"/>
  <c r="H152" i="1"/>
  <c r="F147" i="1"/>
  <c r="H151" i="1"/>
  <c r="H150" i="1"/>
  <c r="H149" i="1"/>
  <c r="G147" i="1"/>
  <c r="D147" i="1"/>
  <c r="B147" i="1"/>
  <c r="H145" i="1"/>
  <c r="F142" i="1"/>
  <c r="D142" i="1"/>
  <c r="B142" i="1"/>
  <c r="G142" i="1"/>
  <c r="E142" i="1"/>
  <c r="E138" i="1" s="1"/>
  <c r="H141" i="1"/>
  <c r="H140" i="1"/>
  <c r="G138" i="1"/>
  <c r="H137" i="1"/>
  <c r="H136" i="1"/>
  <c r="D135" i="1"/>
  <c r="B135" i="1"/>
  <c r="B130" i="1" s="1"/>
  <c r="H134" i="1"/>
  <c r="H133" i="1"/>
  <c r="H132" i="1"/>
  <c r="D130" i="1"/>
  <c r="H127" i="1"/>
  <c r="H126" i="1"/>
  <c r="H125" i="1"/>
  <c r="H124" i="1"/>
  <c r="H123" i="1"/>
  <c r="H122" i="1"/>
  <c r="H121" i="1"/>
  <c r="H120" i="1"/>
  <c r="G118" i="1"/>
  <c r="H119" i="1"/>
  <c r="F118" i="1"/>
  <c r="D118" i="1"/>
  <c r="B118" i="1"/>
  <c r="H115" i="1"/>
  <c r="H114" i="1"/>
  <c r="H113" i="1"/>
  <c r="H112" i="1"/>
  <c r="H111" i="1"/>
  <c r="H110" i="1"/>
  <c r="H109" i="1"/>
  <c r="H108" i="1"/>
  <c r="H107" i="1"/>
  <c r="F105" i="1"/>
  <c r="D105" i="1"/>
  <c r="B105" i="1"/>
  <c r="G105" i="1"/>
  <c r="E105" i="1"/>
  <c r="H105" i="1" s="1"/>
  <c r="H103" i="1"/>
  <c r="H102" i="1"/>
  <c r="H101" i="1"/>
  <c r="H100" i="1"/>
  <c r="H99" i="1"/>
  <c r="H98" i="1"/>
  <c r="H97" i="1"/>
  <c r="H96" i="1"/>
  <c r="H95" i="1"/>
  <c r="G93" i="1"/>
  <c r="H94" i="1"/>
  <c r="F93" i="1"/>
  <c r="D93" i="1"/>
  <c r="B93" i="1"/>
  <c r="H91" i="1"/>
  <c r="H90" i="1"/>
  <c r="H89" i="1"/>
  <c r="F87" i="1"/>
  <c r="D87" i="1"/>
  <c r="B87" i="1"/>
  <c r="G87" i="1"/>
  <c r="E87" i="1"/>
  <c r="H87" i="1" s="1"/>
  <c r="H85" i="1"/>
  <c r="G83" i="1"/>
  <c r="H84" i="1"/>
  <c r="F83" i="1"/>
  <c r="D83" i="1"/>
  <c r="B83" i="1"/>
  <c r="H81" i="1"/>
  <c r="F79" i="1"/>
  <c r="D79" i="1"/>
  <c r="B79" i="1"/>
  <c r="G79" i="1"/>
  <c r="E79" i="1"/>
  <c r="H79" i="1" s="1"/>
  <c r="H77" i="1"/>
  <c r="H76" i="1"/>
  <c r="H75" i="1"/>
  <c r="H74" i="1"/>
  <c r="F72" i="1"/>
  <c r="D72" i="1"/>
  <c r="B72" i="1"/>
  <c r="G72" i="1"/>
  <c r="E72" i="1"/>
  <c r="H72" i="1" s="1"/>
  <c r="H70" i="1"/>
  <c r="H69" i="1"/>
  <c r="H68" i="1"/>
  <c r="H67" i="1"/>
  <c r="H66" i="1"/>
  <c r="H65" i="1"/>
  <c r="H64" i="1"/>
  <c r="H63" i="1"/>
  <c r="H62" i="1"/>
  <c r="G60" i="1"/>
  <c r="H61" i="1"/>
  <c r="F60" i="1"/>
  <c r="D60" i="1"/>
  <c r="B60" i="1"/>
  <c r="H58" i="1"/>
  <c r="H57" i="1"/>
  <c r="H56" i="1"/>
  <c r="H55" i="1"/>
  <c r="H54" i="1"/>
  <c r="F52" i="1"/>
  <c r="D52" i="1"/>
  <c r="B52" i="1"/>
  <c r="G52" i="1"/>
  <c r="E52" i="1"/>
  <c r="H52" i="1" s="1"/>
  <c r="H50" i="1"/>
  <c r="H48" i="1"/>
  <c r="H45" i="1"/>
  <c r="H44" i="1"/>
  <c r="H43" i="1"/>
  <c r="H42" i="1"/>
  <c r="H41" i="1"/>
  <c r="G39" i="1"/>
  <c r="H40" i="1"/>
  <c r="F39" i="1"/>
  <c r="D39" i="1"/>
  <c r="B39" i="1"/>
  <c r="H37" i="1"/>
  <c r="F35" i="1"/>
  <c r="D35" i="1"/>
  <c r="B35" i="1"/>
  <c r="G35" i="1"/>
  <c r="E35" i="1"/>
  <c r="H35" i="1" s="1"/>
  <c r="H33" i="1"/>
  <c r="H32" i="1"/>
  <c r="H31" i="1"/>
  <c r="H30" i="1"/>
  <c r="H29" i="1"/>
  <c r="H28" i="1"/>
  <c r="H27" i="1"/>
  <c r="H26" i="1"/>
  <c r="H25" i="1"/>
  <c r="G23" i="1"/>
  <c r="H24" i="1"/>
  <c r="F23" i="1"/>
  <c r="D23" i="1"/>
  <c r="B23" i="1"/>
  <c r="H21" i="1"/>
  <c r="H19" i="1"/>
  <c r="H17" i="1"/>
  <c r="H15" i="1"/>
  <c r="H14" i="1"/>
  <c r="H13" i="1"/>
  <c r="H12" i="1"/>
  <c r="F10" i="1"/>
  <c r="D10" i="1"/>
  <c r="B10" i="1"/>
  <c r="G10" i="1"/>
  <c r="E10" i="1"/>
  <c r="H53" i="1" l="1"/>
  <c r="H73" i="1"/>
  <c r="H80" i="1"/>
  <c r="H88" i="1"/>
  <c r="H106" i="1"/>
  <c r="H131" i="1"/>
  <c r="H148" i="1"/>
  <c r="E147" i="1"/>
  <c r="H147" i="1" s="1"/>
  <c r="H169" i="1"/>
  <c r="E168" i="1"/>
  <c r="H168" i="1" s="1"/>
  <c r="H11" i="1"/>
  <c r="H36" i="1"/>
  <c r="H10" i="1"/>
  <c r="E23" i="1"/>
  <c r="H23" i="1" s="1"/>
  <c r="E39" i="1"/>
  <c r="H39" i="1" s="1"/>
  <c r="E60" i="1"/>
  <c r="H60" i="1" s="1"/>
  <c r="E83" i="1"/>
  <c r="H83" i="1" s="1"/>
  <c r="E93" i="1"/>
  <c r="H93" i="1" s="1"/>
  <c r="E118" i="1"/>
  <c r="H118" i="1" s="1"/>
  <c r="H138" i="1"/>
  <c r="B138" i="1"/>
  <c r="B129" i="1" s="1"/>
  <c r="D138" i="1"/>
  <c r="D129" i="1" s="1"/>
  <c r="F138" i="1"/>
  <c r="H139" i="1"/>
  <c r="H143" i="1"/>
  <c r="H142" i="1" s="1"/>
  <c r="B178" i="1"/>
  <c r="H178" i="1" s="1"/>
  <c r="D178" i="1"/>
  <c r="F178" i="1"/>
  <c r="H179" i="1"/>
  <c r="H183" i="1"/>
  <c r="H261" i="1"/>
  <c r="H192" i="1"/>
  <c r="B201" i="1"/>
  <c r="H201" i="1" s="1"/>
  <c r="D201" i="1"/>
  <c r="F201" i="1"/>
  <c r="H202" i="1"/>
  <c r="B210" i="1"/>
  <c r="H210" i="1" s="1"/>
  <c r="D210" i="1"/>
  <c r="F210" i="1"/>
  <c r="H211" i="1"/>
  <c r="H220" i="1"/>
  <c r="H233" i="1"/>
  <c r="E232" i="1"/>
  <c r="H254" i="1"/>
  <c r="H271" i="1"/>
  <c r="H280" i="1"/>
  <c r="E279" i="1"/>
  <c r="H279" i="1" s="1"/>
  <c r="E283" i="1"/>
  <c r="D274" i="1" l="1"/>
  <c r="D285" i="1" s="1"/>
  <c r="B274" i="1"/>
  <c r="B285" i="1" s="1"/>
  <c r="H283" i="1"/>
  <c r="E135" i="1"/>
  <c r="H232" i="1"/>
  <c r="E219" i="1"/>
  <c r="H219" i="1" s="1"/>
  <c r="G135" i="1"/>
  <c r="G130" i="1" s="1"/>
  <c r="G129" i="1" s="1"/>
  <c r="G274" i="1" s="1"/>
  <c r="G285" i="1" s="1"/>
  <c r="H135" i="1" l="1"/>
  <c r="E130" i="1"/>
  <c r="F135" i="1"/>
  <c r="F130" i="1" s="1"/>
  <c r="F129" i="1" s="1"/>
  <c r="F274" i="1" s="1"/>
  <c r="F285" i="1" s="1"/>
  <c r="H130" i="1" l="1"/>
  <c r="E129" i="1"/>
  <c r="H129" i="1" l="1"/>
  <c r="E274" i="1"/>
  <c r="H274" i="1" l="1"/>
  <c r="E285" i="1"/>
  <c r="H285" i="1" s="1"/>
</calcChain>
</file>

<file path=xl/sharedStrings.xml><?xml version="1.0" encoding="utf-8"?>
<sst xmlns="http://schemas.openxmlformats.org/spreadsheetml/2006/main" count="323" uniqueCount="309">
  <si>
    <t>STATUS OF NCA UTILIZATION (Net Trust and Working Fund), as of January 31, 2022</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</si>
  <si>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</si>
  <si>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</si>
  <si>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</si>
  <si>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</si>
  <si>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</si>
  <si>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</si>
  <si>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</si>
  <si>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</si>
  <si>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</si>
  <si>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</si>
  <si>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</si>
  <si>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</si>
  <si>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</si>
  <si>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</si>
  <si>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</si>
  <si>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</si>
  <si>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</si>
  <si>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</si>
  <si>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</si>
  <si>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</si>
  <si>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</si>
  <si>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</si>
  <si>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</si>
  <si>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</si>
  <si>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</si>
  <si>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</si>
  <si>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</si>
  <si>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</si>
  <si>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</si>
  <si>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</si>
  <si>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</si>
  <si>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</si>
  <si>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</si>
  <si>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</si>
  <si>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</si>
  <si>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</si>
  <si>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</si>
  <si>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</si>
  <si>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</si>
  <si>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</si>
  <si>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</si>
  <si>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</si>
  <si>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</si>
  <si>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</si>
  <si>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</si>
  <si>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</si>
  <si>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</si>
  <si>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</si>
  <si>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</si>
  <si>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</si>
  <si>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</si>
  <si>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</si>
  <si>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</si>
  <si>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</si>
  <si>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</si>
  <si>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</si>
  <si>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</si>
  <si>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</si>
  <si>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</si>
  <si>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</si>
  <si>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</si>
  <si>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</si>
  <si>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</si>
  <si>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</si>
  <si>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</si>
  <si>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</si>
  <si>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</si>
  <si>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</si>
  <si>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</si>
  <si>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</si>
  <si>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</si>
  <si>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</si>
  <si>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</si>
  <si>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</si>
  <si>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</si>
  <si>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</si>
  <si>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</si>
  <si>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</si>
  <si>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</si>
  <si>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</si>
  <si>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</si>
  <si>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</si>
  <si>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</si>
  <si>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</si>
  <si>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</si>
  <si>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</si>
  <si>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</si>
  <si>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</si>
  <si>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</si>
  <si>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</si>
  <si>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</si>
  <si>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</si>
  <si>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</si>
  <si>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</si>
  <si>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</si>
  <si>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</si>
  <si>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</si>
  <si>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</si>
  <si>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</si>
  <si>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</si>
  <si>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</si>
  <si>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</si>
  <si>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</si>
  <si>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</si>
  <si>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</si>
  <si>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</si>
  <si>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</si>
  <si>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</si>
  <si>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</si>
  <si>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</si>
  <si>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</si>
  <si>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</si>
  <si>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</si>
  <si>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</si>
  <si>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</si>
  <si>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</si>
  <si>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</si>
  <si>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</si>
  <si>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</si>
  <si>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</si>
  <si>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</si>
  <si>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</si>
  <si>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</si>
  <si>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</si>
  <si>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</si>
  <si>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</si>
  <si>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</si>
  <si>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</si>
  <si>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</si>
  <si>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</si>
  <si>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</si>
  <si>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</si>
  <si>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</si>
  <si>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</si>
  <si>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</si>
  <si>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</si>
  <si>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</si>
  <si>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</si>
  <si>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</si>
  <si>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</si>
  <si>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</si>
  <si>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</si>
  <si>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</si>
  <si>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</si>
  <si>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</si>
  <si>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</si>
  <si>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</si>
  <si>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</si>
  <si>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</si>
  <si>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</si>
  <si>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</si>
  <si>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</si>
  <si>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</si>
  <si>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</si>
  <si>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</si>
  <si>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</si>
  <si>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</si>
  <si>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</si>
  <si>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</si>
  <si>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</si>
  <si>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</si>
  <si>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</si>
  <si>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</si>
  <si>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</si>
  <si>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</si>
  <si>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</si>
  <si>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</si>
  <si>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</si>
  <si>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</si>
  <si>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</si>
  <si>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</si>
  <si>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</si>
  <si>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</si>
  <si>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</si>
  <si>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</si>
  <si>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</si>
  <si>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</si>
  <si>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</si>
  <si>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</si>
  <si>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</si>
  <si>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</si>
  <si>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</si>
  <si>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</si>
  <si>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</si>
  <si>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</si>
  <si>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</si>
  <si>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</si>
  <si>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</si>
  <si>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</si>
  <si>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</si>
  <si>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</si>
  <si>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</si>
  <si>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</si>
  <si>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</si>
  <si>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</si>
  <si>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</si>
  <si>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</si>
  <si>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</si>
  <si>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</si>
  <si>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</si>
  <si>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</si>
  <si>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</si>
  <si>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</si>
  <si>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</si>
  <si>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</si>
  <si>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</si>
  <si>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</si>
  <si>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</si>
  <si>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</si>
  <si>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</si>
  <si>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</si>
  <si>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</si>
  <si>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</si>
  <si>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</si>
  <si>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</si>
  <si>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</si>
  <si>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</si>
  <si>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</si>
  <si>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</si>
  <si>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</si>
  <si>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</si>
  <si>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</si>
  <si>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</si>
  <si>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</si>
  <si>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</si>
  <si>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</si>
  <si>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</si>
  <si>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</si>
  <si>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</si>
  <si>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</si>
  <si>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</si>
  <si>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</si>
  <si>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</si>
  <si>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</si>
  <si>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</si>
  <si>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</si>
  <si>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</si>
  <si>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</si>
  <si>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</si>
  <si>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</si>
  <si>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</si>
  <si>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</si>
  <si>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</si>
  <si>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</si>
  <si>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</si>
  <si>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</si>
  <si>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</si>
  <si>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t xml:space="preserve">UNUSED NCAs </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</si>
  <si>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</si>
  <si>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</si>
  <si>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</si>
  <si>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</si>
  <si>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</si>
  <si>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</si>
  <si>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</si>
  <si>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</si>
  <si>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</si>
  <si>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</si>
  <si>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</si>
  <si>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</si>
  <si>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</si>
  <si>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</si>
  <si>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</si>
  <si>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</si>
  <si>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</si>
  <si>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</si>
  <si>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</si>
  <si>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</si>
  <si>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</si>
  <si>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</si>
  <si>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</si>
  <si>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</si>
  <si>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</si>
  <si>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</si>
  <si>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</si>
  <si>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</si>
  <si>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</si>
  <si>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</si>
  <si>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</si>
  <si>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</si>
  <si>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</si>
  <si>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</si>
  <si>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</si>
  <si>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</si>
  <si>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</si>
  <si>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</si>
  <si>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</si>
  <si>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</si>
  <si>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</si>
  <si>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</si>
  <si>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</si>
  <si>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</si>
  <si>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</si>
  <si>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</si>
  <si>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</si>
  <si>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</si>
  <si>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</si>
  <si>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</si>
  <si>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AS OF JANUARY 31, 2022</t>
  </si>
  <si>
    <r>
      <t xml:space="preserve">NCAs UTILIZED </t>
    </r>
    <r>
      <rPr>
        <vertAlign val="superscript"/>
        <sz val="10"/>
        <rFont val="Arial"/>
        <family val="2"/>
      </rPr>
      <t>/4</t>
    </r>
  </si>
  <si>
    <r>
      <t xml:space="preserve">UTILIZATION RATIO (%) </t>
    </r>
    <r>
      <rPr>
        <vertAlign val="superscript"/>
        <sz val="10"/>
        <rFont val="Arial"/>
        <family val="2"/>
      </rPr>
      <t>/5</t>
    </r>
  </si>
  <si>
    <t>Dept. of Human Settlement and Urban Development</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</si>
  <si>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</si>
  <si>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</si>
  <si>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o.w.     Metropolitan Manila Development</t>
  </si>
  <si>
    <t xml:space="preserve">            Authority (Fund 101)</t>
  </si>
  <si>
    <t>Source: Report of MDS-Government Servicing Banks as of January 2022</t>
  </si>
  <si>
    <t>ALGU: inclusive of IRA, special shares for LGUs, MMDA, BARMM and other transfers to LGUs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</si>
</sst>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4" x14ac:knownFonts="1">
    <font>
      <sz val="10"/>
      <name val="Arial"/>
    </font>
    <font>
      <b/>
      <sz val="9"/>
      <name val="Arial"/>
      <family val="2"/>
    </font>
    <font>
      <sz val="8"/>
      <name val="Arial"/>
      <family val="2"/>
    </font>
    <font>
      <sz val="10"/>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4">
    <xf numFmtId="0" fontId="0" fillId="0" borderId="0"/>
    <xf numFmtId="43" fontId="3" fillId="0" borderId="0" applyFont="0" applyFill="0" applyBorder="0" applyAlignment="0" applyProtection="0"/>
    <xf numFmtId="0" fontId="3" fillId="0" borderId="0"/>
    <xf numFmtId="43" fontId="3" fillId="0" borderId="0" applyFont="0" applyFill="0" applyBorder="0" applyAlignment="0" applyProtection="0"/>
  </cellStyleXfs>
  <cellXfs count="118">
    <xf numFmtId="0" fontId="0" fillId="0" borderId="0" xfId="0"/>
    <xf numFmtId="0" fontId="1" fillId="2" borderId="0" xfId="0" applyFont="1" applyFill="1" applyAlignment="1"/>
    <xf numFmtId="0" fontId="2" fillId="2" borderId="0" xfId="0" applyFont="1" applyFill="1"/>
    <xf numFmtId="164" fontId="2" fillId="2" borderId="0" xfId="1" applyNumberFormat="1" applyFont="1" applyFill="1" applyBorder="1"/>
    <xf numFmtId="0" fontId="4" fillId="2" borderId="0" xfId="0" applyFont="1" applyFill="1" applyBorder="1" applyAlignment="1">
      <alignment horizontal="left"/>
    </xf>
    <xf numFmtId="41" fontId="2" fillId="2" borderId="0" xfId="0" applyNumberFormat="1" applyFont="1" applyFill="1" applyBorder="1" applyAlignment="1">
      <alignment horizontal="left"/>
    </xf>
    <xf numFmtId="0" fontId="2" fillId="2" borderId="0" xfId="0" applyFont="1" applyFill="1" applyBorder="1"/>
    <xf numFmtId="0" fontId="5" fillId="2" borderId="0" xfId="0" applyFont="1" applyFill="1" applyBorder="1" applyAlignment="1">
      <alignment horizontal="left"/>
    </xf>
    <xf numFmtId="41" fontId="2" fillId="2" borderId="0" xfId="0" applyNumberFormat="1" applyFont="1" applyFill="1"/>
    <xf numFmtId="0" fontId="5" fillId="2" borderId="0" xfId="0" applyFont="1" applyFill="1" applyBorder="1"/>
    <xf numFmtId="41" fontId="2" fillId="2" borderId="0" xfId="0" applyNumberFormat="1" applyFont="1" applyFill="1" applyBorder="1"/>
    <xf numFmtId="164" fontId="5" fillId="3" borderId="1" xfId="1" applyNumberFormat="1" applyFont="1" applyFill="1" applyBorder="1" applyAlignment="1">
      <alignment horizontal="center" vertical="center"/>
    </xf>
    <xf numFmtId="164" fontId="5" fillId="3" borderId="4" xfId="1" applyNumberFormat="1" applyFont="1" applyFill="1" applyBorder="1" applyAlignment="1">
      <alignment horizontal="center" vertical="center"/>
    </xf>
    <xf numFmtId="0" fontId="2" fillId="0" borderId="0" xfId="0" applyFont="1" applyFill="1" applyAlignment="1">
      <alignment horizontal="center" vertical="center"/>
    </xf>
    <xf numFmtId="0" fontId="5" fillId="3" borderId="12" xfId="0" applyFont="1" applyFill="1" applyBorder="1" applyAlignment="1">
      <alignment horizontal="center" vertical="center" wrapText="1"/>
    </xf>
    <xf numFmtId="0" fontId="5" fillId="0" borderId="0" xfId="0" applyFont="1" applyAlignment="1">
      <alignment horizontal="center"/>
    </xf>
    <xf numFmtId="164" fontId="2" fillId="0" borderId="0" xfId="1" applyNumberFormat="1" applyFont="1" applyBorder="1"/>
    <xf numFmtId="0" fontId="2" fillId="0" borderId="0" xfId="0" applyFont="1"/>
    <xf numFmtId="0" fontId="5" fillId="0" borderId="0" xfId="0" applyFont="1" applyAlignment="1">
      <alignment horizontal="left"/>
    </xf>
    <xf numFmtId="0" fontId="11" fillId="0" borderId="0" xfId="0" applyFont="1" applyAlignment="1">
      <alignment horizontal="left" indent="1"/>
    </xf>
    <xf numFmtId="164" fontId="12" fillId="0" borderId="7" xfId="1" applyNumberFormat="1" applyFont="1" applyBorder="1" applyAlignment="1">
      <alignment horizontal="right"/>
    </xf>
    <xf numFmtId="164" fontId="13" fillId="0" borderId="0" xfId="1" applyNumberFormat="1" applyFont="1" applyBorder="1" applyAlignment="1"/>
    <xf numFmtId="164" fontId="2" fillId="0" borderId="0" xfId="0" applyNumberFormat="1" applyFont="1"/>
    <xf numFmtId="0" fontId="2" fillId="0" borderId="0" xfId="0" applyFont="1" applyAlignment="1">
      <alignment horizontal="left" indent="1"/>
    </xf>
    <xf numFmtId="164" fontId="12" fillId="0" borderId="0" xfId="1" applyNumberFormat="1" applyFont="1" applyFill="1"/>
    <xf numFmtId="164" fontId="13" fillId="0" borderId="0" xfId="1" applyNumberFormat="1" applyFont="1" applyAlignment="1"/>
    <xf numFmtId="0" fontId="2" fillId="0" borderId="0" xfId="0" applyFont="1" applyAlignment="1" applyProtection="1">
      <alignment horizontal="left" indent="1"/>
      <protection locked="0"/>
    </xf>
    <xf numFmtId="164" fontId="12" fillId="0" borderId="0" xfId="1" applyNumberFormat="1" applyFont="1" applyBorder="1"/>
    <xf numFmtId="164" fontId="12" fillId="0" borderId="0" xfId="1" applyNumberFormat="1" applyFont="1" applyFill="1" applyBorder="1"/>
    <xf numFmtId="164" fontId="12" fillId="0" borderId="7" xfId="1" applyNumberFormat="1" applyFont="1" applyBorder="1"/>
    <xf numFmtId="0" fontId="2" fillId="0" borderId="0" xfId="0" quotePrefix="1" applyFont="1" applyAlignment="1">
      <alignment horizontal="left" indent="1"/>
    </xf>
    <xf numFmtId="164" fontId="12" fillId="0" borderId="0" xfId="1" applyNumberFormat="1" applyFont="1"/>
    <xf numFmtId="0" fontId="14" fillId="0" borderId="0" xfId="0" applyFont="1" applyAlignment="1">
      <alignment horizontal="left" indent="1"/>
    </xf>
    <xf numFmtId="37" fontId="12" fillId="0" borderId="7" xfId="1" applyNumberFormat="1" applyFont="1" applyBorder="1" applyAlignment="1">
      <alignment horizontal="right"/>
    </xf>
    <xf numFmtId="0" fontId="3" fillId="0" borderId="0" xfId="2" applyFont="1" applyFill="1" applyAlignment="1">
      <alignment horizontal="left" indent="2"/>
    </xf>
    <xf numFmtId="164" fontId="12" fillId="0" borderId="7" xfId="1" applyNumberFormat="1" applyFont="1" applyFill="1" applyBorder="1"/>
    <xf numFmtId="0" fontId="11" fillId="0" borderId="0" xfId="0" applyFont="1" applyFill="1" applyAlignment="1">
      <alignment horizontal="left" indent="1"/>
    </xf>
    <xf numFmtId="0" fontId="2" fillId="0" borderId="0" xfId="0" applyFont="1" applyAlignment="1">
      <alignment horizontal="left" wrapText="1" indent="2"/>
    </xf>
    <xf numFmtId="37" fontId="12" fillId="0" borderId="13" xfId="1" applyNumberFormat="1" applyFont="1" applyFill="1" applyBorder="1"/>
    <xf numFmtId="37" fontId="12" fillId="0" borderId="13" xfId="1" applyNumberFormat="1" applyFont="1" applyBorder="1"/>
    <xf numFmtId="0" fontId="2" fillId="0" borderId="0" xfId="0" applyFont="1" applyAlignment="1">
      <alignment horizontal="left" indent="2"/>
    </xf>
    <xf numFmtId="37" fontId="12" fillId="0" borderId="7" xfId="1" applyNumberFormat="1" applyFont="1" applyFill="1" applyBorder="1"/>
    <xf numFmtId="0" fontId="2" fillId="0" borderId="0" xfId="0" applyFont="1" applyAlignment="1">
      <alignment horizontal="left" indent="3"/>
    </xf>
    <xf numFmtId="37" fontId="12" fillId="0" borderId="7" xfId="1" applyNumberFormat="1" applyFont="1" applyBorder="1"/>
    <xf numFmtId="0" fontId="2" fillId="0" borderId="0" xfId="0" applyFont="1" applyAlignment="1">
      <alignment horizontal="left" wrapText="1" indent="3"/>
    </xf>
    <xf numFmtId="37" fontId="13" fillId="0" borderId="0" xfId="1" applyNumberFormat="1" applyFont="1" applyBorder="1" applyAlignment="1"/>
    <xf numFmtId="0" fontId="2" fillId="0" borderId="0" xfId="0" applyFont="1" applyFill="1" applyAlignment="1">
      <alignment horizontal="left" indent="1"/>
    </xf>
    <xf numFmtId="164" fontId="12" fillId="0" borderId="7" xfId="1" applyNumberFormat="1" applyFont="1" applyBorder="1" applyAlignment="1"/>
    <xf numFmtId="164" fontId="12" fillId="0" borderId="7" xfId="1" applyNumberFormat="1" applyFont="1" applyFill="1" applyBorder="1" applyAlignment="1">
      <alignment horizontal="right" vertical="top"/>
    </xf>
    <xf numFmtId="0" fontId="15" fillId="0" borderId="0" xfId="0" applyFont="1" applyAlignment="1">
      <alignment horizontal="left" indent="1"/>
    </xf>
    <xf numFmtId="0" fontId="11" fillId="0" borderId="0" xfId="0" applyFont="1" applyAlignment="1">
      <alignment horizontal="left" vertical="top" indent="1"/>
    </xf>
    <xf numFmtId="0" fontId="14" fillId="0" borderId="0" xfId="0" applyFont="1" applyFill="1" applyAlignment="1">
      <alignment horizontal="left" indent="1"/>
    </xf>
    <xf numFmtId="164" fontId="13" fillId="0" borderId="0" xfId="1" applyNumberFormat="1" applyFont="1" applyFill="1" applyAlignment="1"/>
    <xf numFmtId="0" fontId="2" fillId="0" borderId="0" xfId="0" applyFont="1" applyFill="1" applyAlignment="1"/>
    <xf numFmtId="0" fontId="5" fillId="0" borderId="0" xfId="0" applyFont="1" applyFill="1" applyAlignment="1">
      <alignment wrapText="1"/>
    </xf>
    <xf numFmtId="164" fontId="12" fillId="0" borderId="13" xfId="1" applyNumberFormat="1" applyFont="1" applyFill="1" applyBorder="1"/>
    <xf numFmtId="164" fontId="13" fillId="0" borderId="0" xfId="1" applyNumberFormat="1" applyFont="1" applyFill="1" applyBorder="1" applyAlignment="1"/>
    <xf numFmtId="0" fontId="2" fillId="0" borderId="0" xfId="0" applyFont="1" applyAlignment="1"/>
    <xf numFmtId="0" fontId="5" fillId="0" borderId="0" xfId="0" applyFont="1" applyAlignment="1">
      <alignment horizontal="left" indent="1"/>
    </xf>
    <xf numFmtId="0" fontId="2" fillId="0" borderId="0" xfId="0" applyFont="1" applyAlignment="1">
      <alignment horizontal="left"/>
    </xf>
    <xf numFmtId="164" fontId="12" fillId="0" borderId="13" xfId="1" applyNumberFormat="1" applyFont="1" applyBorder="1" applyAlignment="1">
      <alignment horizontal="right" vertical="top"/>
    </xf>
    <xf numFmtId="0" fontId="5" fillId="0" borderId="0" xfId="0" applyFont="1" applyAlignment="1">
      <alignment horizontal="left" vertical="center"/>
    </xf>
    <xf numFmtId="164" fontId="1" fillId="0" borderId="14" xfId="0" applyNumberFormat="1" applyFont="1" applyBorder="1" applyAlignment="1">
      <alignment vertical="center"/>
    </xf>
    <xf numFmtId="164" fontId="16" fillId="0" borderId="14" xfId="0" applyNumberFormat="1" applyFont="1" applyBorder="1" applyAlignment="1">
      <alignment vertical="center"/>
    </xf>
    <xf numFmtId="164" fontId="1" fillId="0" borderId="14" xfId="0" applyNumberFormat="1" applyFont="1" applyFill="1" applyBorder="1" applyAlignment="1">
      <alignment vertical="center"/>
    </xf>
    <xf numFmtId="164" fontId="17" fillId="0" borderId="0" xfId="0" applyNumberFormat="1" applyFont="1" applyBorder="1" applyAlignment="1">
      <alignment vertical="center"/>
    </xf>
    <xf numFmtId="0" fontId="2" fillId="0" borderId="0" xfId="0" applyFont="1" applyAlignment="1">
      <alignment vertical="center"/>
    </xf>
    <xf numFmtId="0" fontId="14" fillId="0" borderId="0" xfId="0" applyFont="1" applyBorder="1"/>
    <xf numFmtId="0" fontId="2" fillId="0" borderId="0" xfId="0" applyFont="1" applyBorder="1"/>
    <xf numFmtId="0" fontId="2" fillId="0" borderId="0" xfId="0" applyFont="1" applyFill="1" applyBorder="1"/>
    <xf numFmtId="0" fontId="14" fillId="0" borderId="0" xfId="0" applyFont="1" applyFill="1" applyBorder="1"/>
    <xf numFmtId="0" fontId="3" fillId="0" borderId="0" xfId="0" applyNumberFormat="1" applyFont="1"/>
    <xf numFmtId="0" fontId="3" fillId="0" borderId="0" xfId="0" applyFont="1"/>
    <xf numFmtId="0" fontId="3" fillId="0" borderId="0" xfId="0" applyNumberFormat="1" applyFont="1" applyAlignment="1">
      <alignment horizontal="center"/>
    </xf>
    <xf numFmtId="41" fontId="3" fillId="0" borderId="0" xfId="0" applyNumberFormat="1" applyFont="1"/>
    <xf numFmtId="0" fontId="20" fillId="0" borderId="0" xfId="0" applyNumberFormat="1" applyFont="1"/>
    <xf numFmtId="41" fontId="20" fillId="0" borderId="0" xfId="0" applyNumberFormat="1" applyFont="1"/>
    <xf numFmtId="0" fontId="20" fillId="0" borderId="0" xfId="0" applyFont="1"/>
    <xf numFmtId="41" fontId="23" fillId="0" borderId="0" xfId="0" applyNumberFormat="1" applyFont="1"/>
    <xf numFmtId="0" fontId="3" fillId="0" borderId="0" xfId="0" applyNumberFormat="1" applyFont="1" applyFill="1"/>
    <xf numFmtId="0" fontId="3" fillId="0" borderId="7" xfId="0" applyNumberFormat="1" applyFont="1" applyBorder="1"/>
    <xf numFmtId="41" fontId="3" fillId="0" borderId="7" xfId="0" applyNumberFormat="1" applyFont="1" applyBorder="1"/>
    <xf numFmtId="0" fontId="3" fillId="0" borderId="0" xfId="0" applyNumberFormat="1" applyFont="1" applyBorder="1"/>
    <xf numFmtId="41" fontId="3" fillId="0" borderId="0" xfId="0" applyNumberFormat="1" applyFont="1" applyBorder="1"/>
    <xf numFmtId="0" fontId="19" fillId="0" borderId="0" xfId="0" applyNumberFormat="1" applyFont="1" applyBorder="1" applyAlignment="1">
      <alignment vertical="center"/>
    </xf>
    <xf numFmtId="0" fontId="19" fillId="0" borderId="0" xfId="0" applyNumberFormat="1" applyFont="1" applyBorder="1"/>
    <xf numFmtId="164" fontId="3" fillId="0" borderId="0" xfId="1" applyNumberFormat="1" applyFont="1"/>
    <xf numFmtId="0" fontId="3" fillId="0" borderId="0" xfId="0" applyFont="1" applyAlignment="1">
      <alignment horizontal="center" wrapText="1"/>
    </xf>
    <xf numFmtId="164" fontId="21" fillId="0" borderId="0" xfId="1" applyNumberFormat="1" applyFont="1"/>
    <xf numFmtId="164" fontId="22" fillId="0" borderId="0" xfId="1" applyNumberFormat="1" applyFont="1"/>
    <xf numFmtId="0" fontId="3" fillId="0" borderId="0" xfId="1" applyNumberFormat="1" applyFont="1"/>
    <xf numFmtId="164" fontId="3" fillId="0" borderId="7" xfId="1" applyNumberFormat="1" applyFont="1" applyBorder="1"/>
    <xf numFmtId="164" fontId="3" fillId="0" borderId="0" xfId="1" applyNumberFormat="1" applyFont="1" applyBorder="1"/>
    <xf numFmtId="0" fontId="3" fillId="0" borderId="0" xfId="0" applyNumberFormat="1" applyFont="1" applyBorder="1" applyAlignment="1">
      <alignment horizontal="justify" wrapText="1"/>
    </xf>
    <xf numFmtId="0" fontId="3" fillId="0" borderId="0" xfId="0" applyNumberFormat="1" applyFont="1" applyAlignment="1">
      <alignment horizontal="left" wrapText="1"/>
    </xf>
    <xf numFmtId="0" fontId="3" fillId="0" borderId="1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1" xfId="1" applyNumberFormat="1" applyFont="1" applyBorder="1" applyAlignment="1">
      <alignment horizontal="center" vertical="center" wrapText="1"/>
    </xf>
    <xf numFmtId="0" fontId="2" fillId="0" borderId="0" xfId="0" applyFont="1" applyAlignment="1">
      <alignment horizontal="left" vertical="top" wrapText="1"/>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7" fillId="3" borderId="5" xfId="0" applyFont="1" applyFill="1" applyBorder="1" applyAlignment="1">
      <alignment horizontal="center" vertical="center" wrapText="1"/>
    </xf>
    <xf numFmtId="0" fontId="0" fillId="0" borderId="11" xfId="0" applyBorder="1" applyAlignment="1">
      <alignment horizontal="center" vertical="center"/>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164" fontId="9" fillId="3" borderId="9" xfId="1" applyNumberFormat="1" applyFont="1" applyFill="1" applyBorder="1" applyAlignment="1">
      <alignment horizontal="center" vertical="center" wrapText="1"/>
    </xf>
    <xf numFmtId="164" fontId="9" fillId="3" borderId="8" xfId="1" applyNumberFormat="1" applyFont="1" applyFill="1" applyBorder="1" applyAlignment="1">
      <alignment horizontal="center" vertical="center" wrapText="1"/>
    </xf>
    <xf numFmtId="164" fontId="5" fillId="3" borderId="2" xfId="1" applyNumberFormat="1" applyFont="1" applyFill="1" applyBorder="1" applyAlignment="1">
      <alignment horizontal="center" vertical="center"/>
    </xf>
    <xf numFmtId="164" fontId="5" fillId="3" borderId="3" xfId="1" applyNumberFormat="1" applyFont="1" applyFill="1" applyBorder="1" applyAlignment="1">
      <alignment horizontal="center" vertical="center"/>
    </xf>
    <xf numFmtId="164" fontId="5" fillId="3" borderId="4" xfId="1" applyNumberFormat="1" applyFont="1" applyFill="1" applyBorder="1" applyAlignment="1">
      <alignment horizontal="center" vertical="center"/>
    </xf>
    <xf numFmtId="164" fontId="5" fillId="3" borderId="6" xfId="1" applyNumberFormat="1" applyFont="1" applyFill="1" applyBorder="1" applyAlignment="1">
      <alignment horizontal="center" vertical="center"/>
    </xf>
    <xf numFmtId="164" fontId="5" fillId="3" borderId="7" xfId="1" applyNumberFormat="1" applyFont="1" applyFill="1" applyBorder="1" applyAlignment="1">
      <alignment horizontal="center" vertical="center"/>
    </xf>
    <xf numFmtId="164" fontId="5" fillId="3" borderId="8" xfId="1" applyNumberFormat="1" applyFont="1" applyFill="1" applyBorder="1" applyAlignment="1">
      <alignment horizontal="center" vertical="center"/>
    </xf>
  </cellXfs>
  <cellStyles count="4">
    <cellStyle name="Comma" xfId="1" builtinId="3"/>
    <cellStyle name="Comma 2" xf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C8" sqref="C8"/>
    </sheetView>
  </sheetViews>
  <sheetFormatPr defaultColWidth="9.140625" defaultRowHeight="12.75" x14ac:dyDescent="0.2"/>
  <cols>
    <col min="1" max="1" width="2.140625" style="71" customWidth="1"/>
    <col min="2" max="2" width="44.42578125" style="71" customWidth="1"/>
    <col min="3" max="5" width="15.85546875" style="72" customWidth="1"/>
    <col min="6" max="6" width="13.85546875" style="86" customWidth="1"/>
    <col min="7" max="16384" width="9.140625" style="72"/>
  </cols>
  <sheetData>
    <row r="1" spans="1:6" ht="29.25" customHeight="1" x14ac:dyDescent="0.2">
      <c r="A1" s="94" t="s">
        <v>244</v>
      </c>
      <c r="B1" s="94"/>
      <c r="C1" s="94"/>
      <c r="D1" s="94"/>
      <c r="E1" s="94"/>
      <c r="F1" s="94"/>
    </row>
    <row r="2" spans="1:6" x14ac:dyDescent="0.2">
      <c r="A2" s="71" t="s">
        <v>299</v>
      </c>
    </row>
    <row r="3" spans="1:6" x14ac:dyDescent="0.2">
      <c r="A3" s="71" t="s">
        <v>245</v>
      </c>
    </row>
    <row r="5" spans="1:6" s="87" customFormat="1" ht="29.25" customHeight="1" x14ac:dyDescent="0.2">
      <c r="A5" s="95" t="s">
        <v>246</v>
      </c>
      <c r="B5" s="95"/>
      <c r="C5" s="96" t="s">
        <v>247</v>
      </c>
      <c r="D5" s="96" t="s">
        <v>300</v>
      </c>
      <c r="E5" s="96" t="s">
        <v>248</v>
      </c>
      <c r="F5" s="98" t="s">
        <v>301</v>
      </c>
    </row>
    <row r="6" spans="1:6" s="87" customFormat="1" ht="18" customHeight="1" x14ac:dyDescent="0.2">
      <c r="A6" s="95"/>
      <c r="B6" s="95"/>
      <c r="C6" s="97"/>
      <c r="D6" s="97"/>
      <c r="E6" s="97"/>
      <c r="F6" s="99"/>
    </row>
    <row r="7" spans="1:6" x14ac:dyDescent="0.2">
      <c r="A7" s="73"/>
      <c r="B7" s="73"/>
      <c r="C7" s="74"/>
      <c r="D7" s="74"/>
      <c r="E7" s="74"/>
    </row>
    <row r="8" spans="1:6" s="77" customFormat="1" x14ac:dyDescent="0.2">
      <c r="A8" s="75" t="s">
        <v>11</v>
      </c>
      <c r="B8" s="75"/>
      <c r="C8" s="76">
        <f>+C10+C48</f>
        <v>265283091.08395001</v>
      </c>
      <c r="D8" s="76">
        <f>+D10+D48</f>
        <v>194503241.33078003</v>
      </c>
      <c r="E8" s="76">
        <f>+E10+E48</f>
        <v>70779849.753169999</v>
      </c>
      <c r="F8" s="88">
        <f>+D8/C8*100</f>
        <v>73.319125065995479</v>
      </c>
    </row>
    <row r="9" spans="1:6" x14ac:dyDescent="0.2">
      <c r="C9" s="74"/>
      <c r="D9" s="74"/>
      <c r="E9" s="74"/>
      <c r="F9" s="89"/>
    </row>
    <row r="10" spans="1:6" ht="15" x14ac:dyDescent="0.35">
      <c r="A10" s="71" t="s">
        <v>249</v>
      </c>
      <c r="C10" s="78">
        <f>SUM(C12:C46)</f>
        <v>175985186.76695001</v>
      </c>
      <c r="D10" s="78">
        <f>SUM(D12:D46)</f>
        <v>111479374.26419003</v>
      </c>
      <c r="E10" s="78">
        <f>SUM(E12:E46)</f>
        <v>64505812.502759993</v>
      </c>
      <c r="F10" s="89">
        <f>+D10/C10*100</f>
        <v>63.345885135103799</v>
      </c>
    </row>
    <row r="11" spans="1:6" x14ac:dyDescent="0.2">
      <c r="C11" s="74"/>
      <c r="D11" s="74"/>
      <c r="E11" s="74"/>
      <c r="F11" s="89"/>
    </row>
    <row r="12" spans="1:6" x14ac:dyDescent="0.2">
      <c r="B12" s="90" t="s">
        <v>250</v>
      </c>
      <c r="C12" s="74">
        <v>1659562</v>
      </c>
      <c r="D12" s="74">
        <v>1350712.5347</v>
      </c>
      <c r="E12" s="74">
        <f t="shared" ref="E12:E46" si="0">+C12-D12</f>
        <v>308849.46530000004</v>
      </c>
      <c r="F12" s="89">
        <f t="shared" ref="F12:F46" si="1">+D12/C12*100</f>
        <v>81.389700095567392</v>
      </c>
    </row>
    <row r="13" spans="1:6" x14ac:dyDescent="0.2">
      <c r="B13" s="90" t="s">
        <v>251</v>
      </c>
      <c r="C13" s="74">
        <v>598193</v>
      </c>
      <c r="D13" s="74">
        <v>493134.58334000001</v>
      </c>
      <c r="E13" s="74">
        <f t="shared" si="0"/>
        <v>105058.41665999999</v>
      </c>
      <c r="F13" s="89">
        <f t="shared" si="1"/>
        <v>82.437371105980844</v>
      </c>
    </row>
    <row r="14" spans="1:6" x14ac:dyDescent="0.2">
      <c r="B14" s="90" t="s">
        <v>252</v>
      </c>
      <c r="C14" s="74">
        <v>47575</v>
      </c>
      <c r="D14" s="74">
        <v>45552.52059</v>
      </c>
      <c r="E14" s="74">
        <f t="shared" si="0"/>
        <v>2022.4794099999999</v>
      </c>
      <c r="F14" s="89">
        <f t="shared" si="1"/>
        <v>95.748860935365215</v>
      </c>
    </row>
    <row r="15" spans="1:6" x14ac:dyDescent="0.2">
      <c r="B15" s="90" t="s">
        <v>253</v>
      </c>
      <c r="C15" s="74">
        <v>521597</v>
      </c>
      <c r="D15" s="74">
        <v>349508.90226</v>
      </c>
      <c r="E15" s="74">
        <f t="shared" si="0"/>
        <v>172088.09774</v>
      </c>
      <c r="F15" s="89">
        <f t="shared" si="1"/>
        <v>67.00746021545369</v>
      </c>
    </row>
    <row r="16" spans="1:6" x14ac:dyDescent="0.2">
      <c r="B16" s="90" t="s">
        <v>254</v>
      </c>
      <c r="C16" s="74">
        <v>1134369</v>
      </c>
      <c r="D16" s="74">
        <v>671131.08767000004</v>
      </c>
      <c r="E16" s="74">
        <f t="shared" si="0"/>
        <v>463237.91232999996</v>
      </c>
      <c r="F16" s="89">
        <f t="shared" si="1"/>
        <v>59.163384019662033</v>
      </c>
    </row>
    <row r="17" spans="2:6" x14ac:dyDescent="0.2">
      <c r="B17" s="90" t="s">
        <v>255</v>
      </c>
      <c r="C17" s="74">
        <v>98939</v>
      </c>
      <c r="D17" s="74">
        <v>76626.501860000004</v>
      </c>
      <c r="E17" s="74">
        <f t="shared" si="0"/>
        <v>22312.498139999996</v>
      </c>
      <c r="F17" s="89">
        <f t="shared" si="1"/>
        <v>77.448227554351675</v>
      </c>
    </row>
    <row r="18" spans="2:6" x14ac:dyDescent="0.2">
      <c r="B18" s="90" t="s">
        <v>256</v>
      </c>
      <c r="C18" s="74">
        <v>57345091.114</v>
      </c>
      <c r="D18" s="74">
        <v>35978850.645470001</v>
      </c>
      <c r="E18" s="74">
        <f t="shared" si="0"/>
        <v>21366240.468529999</v>
      </c>
      <c r="F18" s="89">
        <f t="shared" si="1"/>
        <v>62.740942505340733</v>
      </c>
    </row>
    <row r="19" spans="2:6" x14ac:dyDescent="0.2">
      <c r="B19" s="90" t="s">
        <v>257</v>
      </c>
      <c r="C19" s="74">
        <v>5562802.8600000003</v>
      </c>
      <c r="D19" s="74">
        <v>3936902.5541300001</v>
      </c>
      <c r="E19" s="74">
        <f t="shared" si="0"/>
        <v>1625900.3058700003</v>
      </c>
      <c r="F19" s="89">
        <f t="shared" si="1"/>
        <v>70.771922953422788</v>
      </c>
    </row>
    <row r="20" spans="2:6" x14ac:dyDescent="0.2">
      <c r="B20" s="90" t="s">
        <v>258</v>
      </c>
      <c r="C20" s="74">
        <v>76306</v>
      </c>
      <c r="D20" s="74">
        <v>58256.596720000001</v>
      </c>
      <c r="E20" s="74">
        <f t="shared" si="0"/>
        <v>18049.403279999999</v>
      </c>
      <c r="F20" s="89">
        <f t="shared" si="1"/>
        <v>76.346023536812311</v>
      </c>
    </row>
    <row r="21" spans="2:6" x14ac:dyDescent="0.2">
      <c r="B21" s="90" t="s">
        <v>259</v>
      </c>
      <c r="C21" s="74">
        <v>1304828.3049999999</v>
      </c>
      <c r="D21" s="74">
        <v>942879.33710999996</v>
      </c>
      <c r="E21" s="74">
        <f t="shared" si="0"/>
        <v>361948.96788999997</v>
      </c>
      <c r="F21" s="89">
        <f t="shared" si="1"/>
        <v>72.260797339922817</v>
      </c>
    </row>
    <row r="22" spans="2:6" x14ac:dyDescent="0.2">
      <c r="B22" s="90" t="s">
        <v>260</v>
      </c>
      <c r="C22" s="74">
        <v>1278386</v>
      </c>
      <c r="D22" s="74">
        <v>790105.11618000001</v>
      </c>
      <c r="E22" s="74">
        <f t="shared" si="0"/>
        <v>488280.88381999999</v>
      </c>
      <c r="F22" s="89">
        <f t="shared" si="1"/>
        <v>61.804894310482126</v>
      </c>
    </row>
    <row r="23" spans="2:6" x14ac:dyDescent="0.2">
      <c r="B23" s="90" t="s">
        <v>261</v>
      </c>
      <c r="C23" s="74">
        <v>1406598</v>
      </c>
      <c r="D23" s="74">
        <v>179413.05369</v>
      </c>
      <c r="E23" s="74">
        <f t="shared" si="0"/>
        <v>1227184.94631</v>
      </c>
      <c r="F23" s="89">
        <f t="shared" si="1"/>
        <v>12.755105132383241</v>
      </c>
    </row>
    <row r="24" spans="2:6" x14ac:dyDescent="0.2">
      <c r="B24" s="90" t="s">
        <v>262</v>
      </c>
      <c r="C24" s="74">
        <v>9267536</v>
      </c>
      <c r="D24" s="74">
        <v>4793433.5093900003</v>
      </c>
      <c r="E24" s="74">
        <f t="shared" si="0"/>
        <v>4474102.4906099997</v>
      </c>
      <c r="F24" s="89">
        <f t="shared" si="1"/>
        <v>51.722847468733868</v>
      </c>
    </row>
    <row r="25" spans="2:6" x14ac:dyDescent="0.2">
      <c r="B25" s="90" t="s">
        <v>302</v>
      </c>
      <c r="C25" s="74">
        <v>64381.118999999999</v>
      </c>
      <c r="D25" s="74">
        <v>44883.689910000001</v>
      </c>
      <c r="E25" s="74">
        <f t="shared" si="0"/>
        <v>19497.429089999998</v>
      </c>
      <c r="F25" s="89">
        <f t="shared" si="1"/>
        <v>69.715610115443937</v>
      </c>
    </row>
    <row r="26" spans="2:6" x14ac:dyDescent="0.2">
      <c r="B26" s="90" t="s">
        <v>263</v>
      </c>
      <c r="C26" s="74">
        <v>219426</v>
      </c>
      <c r="D26" s="74">
        <v>127870.70785000001</v>
      </c>
      <c r="E26" s="74">
        <f>+C26-D26</f>
        <v>91555.292149999994</v>
      </c>
      <c r="F26" s="89">
        <f>+D26/C26*100</f>
        <v>58.275094040815588</v>
      </c>
    </row>
    <row r="27" spans="2:6" x14ac:dyDescent="0.2">
      <c r="B27" s="90" t="s">
        <v>264</v>
      </c>
      <c r="C27" s="74">
        <v>23507145.978999998</v>
      </c>
      <c r="D27" s="74">
        <v>17650123.441480003</v>
      </c>
      <c r="E27" s="74">
        <f t="shared" si="0"/>
        <v>5857022.5375199951</v>
      </c>
      <c r="F27" s="89">
        <f t="shared" si="1"/>
        <v>75.084076379359971</v>
      </c>
    </row>
    <row r="28" spans="2:6" x14ac:dyDescent="0.2">
      <c r="B28" s="90" t="s">
        <v>265</v>
      </c>
      <c r="C28" s="74">
        <v>1842170.1510000001</v>
      </c>
      <c r="D28" s="74">
        <v>1188377.92778</v>
      </c>
      <c r="E28" s="74">
        <f t="shared" si="0"/>
        <v>653792.22322000004</v>
      </c>
      <c r="F28" s="89">
        <f t="shared" si="1"/>
        <v>64.509672308766014</v>
      </c>
    </row>
    <row r="29" spans="2:6" x14ac:dyDescent="0.2">
      <c r="B29" s="71" t="s">
        <v>266</v>
      </c>
      <c r="C29" s="74">
        <v>3567093.06</v>
      </c>
      <c r="D29" s="74">
        <v>1618949.0476899999</v>
      </c>
      <c r="E29" s="74">
        <f t="shared" si="0"/>
        <v>1948144.0123100001</v>
      </c>
      <c r="F29" s="89">
        <f t="shared" si="1"/>
        <v>45.385668959530875</v>
      </c>
    </row>
    <row r="30" spans="2:6" x14ac:dyDescent="0.2">
      <c r="B30" s="71" t="s">
        <v>267</v>
      </c>
      <c r="C30" s="74">
        <v>17265873.24095</v>
      </c>
      <c r="D30" s="74">
        <v>13879120.10726</v>
      </c>
      <c r="E30" s="74">
        <f t="shared" si="0"/>
        <v>3386753.1336899996</v>
      </c>
      <c r="F30" s="89">
        <f t="shared" si="1"/>
        <v>80.384698263291227</v>
      </c>
    </row>
    <row r="31" spans="2:6" x14ac:dyDescent="0.2">
      <c r="B31" s="71" t="s">
        <v>268</v>
      </c>
      <c r="C31" s="74">
        <v>28510601.954999998</v>
      </c>
      <c r="D31" s="74">
        <v>16538245.67537</v>
      </c>
      <c r="E31" s="74">
        <f t="shared" si="0"/>
        <v>11972356.279629998</v>
      </c>
      <c r="F31" s="89">
        <f t="shared" si="1"/>
        <v>58.007353550350537</v>
      </c>
    </row>
    <row r="32" spans="2:6" x14ac:dyDescent="0.2">
      <c r="B32" s="71" t="s">
        <v>269</v>
      </c>
      <c r="C32" s="74">
        <v>3085073</v>
      </c>
      <c r="D32" s="74">
        <v>2453593.2598700002</v>
      </c>
      <c r="E32" s="74">
        <f t="shared" si="0"/>
        <v>631479.74012999982</v>
      </c>
      <c r="F32" s="89">
        <f t="shared" si="1"/>
        <v>79.531124867061493</v>
      </c>
    </row>
    <row r="33" spans="1:6" x14ac:dyDescent="0.2">
      <c r="B33" s="71" t="s">
        <v>270</v>
      </c>
      <c r="C33" s="74">
        <v>4737988.5949999997</v>
      </c>
      <c r="D33" s="74">
        <v>1411820.3904200001</v>
      </c>
      <c r="E33" s="74">
        <f t="shared" si="0"/>
        <v>3326168.2045799997</v>
      </c>
      <c r="F33" s="89">
        <f t="shared" si="1"/>
        <v>29.797884948686757</v>
      </c>
    </row>
    <row r="34" spans="1:6" x14ac:dyDescent="0.2">
      <c r="B34" s="71" t="s">
        <v>271</v>
      </c>
      <c r="C34" s="74">
        <v>263996</v>
      </c>
      <c r="D34" s="74">
        <v>65928.581460000001</v>
      </c>
      <c r="E34" s="74">
        <f t="shared" si="0"/>
        <v>198067.41853999998</v>
      </c>
      <c r="F34" s="89">
        <f t="shared" si="1"/>
        <v>24.973325906453127</v>
      </c>
    </row>
    <row r="35" spans="1:6" x14ac:dyDescent="0.2">
      <c r="B35" s="71" t="s">
        <v>272</v>
      </c>
      <c r="C35" s="74">
        <v>956207.56299999997</v>
      </c>
      <c r="D35" s="74">
        <v>644697.82952000003</v>
      </c>
      <c r="E35" s="74">
        <f t="shared" si="0"/>
        <v>311509.73347999994</v>
      </c>
      <c r="F35" s="89">
        <f t="shared" si="1"/>
        <v>67.422372972801938</v>
      </c>
    </row>
    <row r="36" spans="1:6" x14ac:dyDescent="0.2">
      <c r="B36" s="71" t="s">
        <v>273</v>
      </c>
      <c r="C36" s="74">
        <v>3244441.9610000001</v>
      </c>
      <c r="D36" s="74">
        <v>2085111.1477400002</v>
      </c>
      <c r="E36" s="74">
        <f t="shared" si="0"/>
        <v>1159330.81326</v>
      </c>
      <c r="F36" s="89">
        <f t="shared" si="1"/>
        <v>64.267173609643748</v>
      </c>
    </row>
    <row r="37" spans="1:6" x14ac:dyDescent="0.2">
      <c r="B37" s="79" t="s">
        <v>274</v>
      </c>
      <c r="C37" s="74">
        <v>648924</v>
      </c>
      <c r="D37" s="74">
        <v>329334.64796000003</v>
      </c>
      <c r="E37" s="74">
        <f t="shared" si="0"/>
        <v>319589.35203999997</v>
      </c>
      <c r="F37" s="89">
        <f t="shared" si="1"/>
        <v>50.750881144787371</v>
      </c>
    </row>
    <row r="38" spans="1:6" x14ac:dyDescent="0.2">
      <c r="B38" s="71" t="s">
        <v>275</v>
      </c>
      <c r="C38" s="74">
        <v>151579</v>
      </c>
      <c r="D38" s="74">
        <v>90368.873930000002</v>
      </c>
      <c r="E38" s="74">
        <f t="shared" si="0"/>
        <v>61210.126069999998</v>
      </c>
      <c r="F38" s="89">
        <f t="shared" si="1"/>
        <v>59.618333628009154</v>
      </c>
    </row>
    <row r="39" spans="1:6" x14ac:dyDescent="0.2">
      <c r="B39" s="71" t="s">
        <v>276</v>
      </c>
      <c r="C39" s="74">
        <v>1677774.9620000001</v>
      </c>
      <c r="D39" s="74">
        <v>553922.50231999997</v>
      </c>
      <c r="E39" s="74">
        <f t="shared" si="0"/>
        <v>1123852.4596800001</v>
      </c>
      <c r="F39" s="89">
        <f t="shared" si="1"/>
        <v>33.015303891511998</v>
      </c>
    </row>
    <row r="40" spans="1:6" x14ac:dyDescent="0.2">
      <c r="B40" s="71" t="s">
        <v>277</v>
      </c>
      <c r="C40" s="74">
        <v>273</v>
      </c>
      <c r="D40" s="74">
        <v>167.12314000000001</v>
      </c>
      <c r="E40" s="74">
        <f t="shared" si="0"/>
        <v>105.87685999999999</v>
      </c>
      <c r="F40" s="89">
        <f t="shared" si="1"/>
        <v>61.217267399267406</v>
      </c>
    </row>
    <row r="41" spans="1:6" x14ac:dyDescent="0.2">
      <c r="B41" s="71" t="s">
        <v>278</v>
      </c>
      <c r="C41" s="74">
        <v>3142817</v>
      </c>
      <c r="D41" s="74">
        <v>1328494.5742000001</v>
      </c>
      <c r="E41" s="74">
        <f t="shared" si="0"/>
        <v>1814322.4257999999</v>
      </c>
      <c r="F41" s="89">
        <f t="shared" si="1"/>
        <v>42.270821820042343</v>
      </c>
    </row>
    <row r="42" spans="1:6" x14ac:dyDescent="0.2">
      <c r="B42" s="71" t="s">
        <v>279</v>
      </c>
      <c r="C42" s="74">
        <v>181117.24299999999</v>
      </c>
      <c r="D42" s="74">
        <v>86522.229900000006</v>
      </c>
      <c r="E42" s="74">
        <f t="shared" si="0"/>
        <v>94595.013099999982</v>
      </c>
      <c r="F42" s="89">
        <f t="shared" si="1"/>
        <v>47.771392975543478</v>
      </c>
    </row>
    <row r="43" spans="1:6" x14ac:dyDescent="0.2">
      <c r="B43" s="71" t="s">
        <v>280</v>
      </c>
      <c r="C43" s="74">
        <v>803904.65899999999</v>
      </c>
      <c r="D43" s="74">
        <v>494138.39434</v>
      </c>
      <c r="E43" s="74">
        <f t="shared" si="0"/>
        <v>309766.26465999999</v>
      </c>
      <c r="F43" s="89">
        <f t="shared" si="1"/>
        <v>61.467288291956521</v>
      </c>
    </row>
    <row r="44" spans="1:6" x14ac:dyDescent="0.2">
      <c r="B44" s="71" t="s">
        <v>281</v>
      </c>
      <c r="C44" s="74">
        <v>1453376</v>
      </c>
      <c r="D44" s="74">
        <v>1070387.8982299999</v>
      </c>
      <c r="E44" s="74">
        <f t="shared" si="0"/>
        <v>382988.10177000007</v>
      </c>
      <c r="F44" s="89">
        <f t="shared" si="1"/>
        <v>73.648381301879212</v>
      </c>
    </row>
    <row r="45" spans="1:6" x14ac:dyDescent="0.2">
      <c r="B45" s="71" t="s">
        <v>282</v>
      </c>
      <c r="C45" s="74">
        <v>290907</v>
      </c>
      <c r="D45" s="74">
        <v>103685.20997</v>
      </c>
      <c r="E45" s="74">
        <f t="shared" si="0"/>
        <v>187221.79003</v>
      </c>
      <c r="F45" s="89">
        <f t="shared" si="1"/>
        <v>35.642047104401058</v>
      </c>
    </row>
    <row r="46" spans="1:6" x14ac:dyDescent="0.2">
      <c r="B46" s="71" t="s">
        <v>283</v>
      </c>
      <c r="C46" s="74">
        <v>68332</v>
      </c>
      <c r="D46" s="74">
        <v>47124.060740000008</v>
      </c>
      <c r="E46" s="74">
        <f t="shared" si="0"/>
        <v>21207.939259999992</v>
      </c>
      <c r="F46" s="89">
        <f t="shared" si="1"/>
        <v>68.963385734355811</v>
      </c>
    </row>
    <row r="47" spans="1:6" x14ac:dyDescent="0.2">
      <c r="C47" s="74"/>
      <c r="D47" s="74"/>
      <c r="E47" s="74"/>
      <c r="F47" s="89"/>
    </row>
    <row r="48" spans="1:6" ht="15" x14ac:dyDescent="0.35">
      <c r="A48" s="71" t="s">
        <v>284</v>
      </c>
      <c r="C48" s="78">
        <f>SUM(C50:C52)</f>
        <v>89297904.317000002</v>
      </c>
      <c r="D48" s="78">
        <f>SUM(D50:D52)</f>
        <v>83023867.066589996</v>
      </c>
      <c r="E48" s="78">
        <f>SUM(E50:E52)</f>
        <v>6274037.2504100064</v>
      </c>
      <c r="F48" s="89">
        <f>+D48/C48*100</f>
        <v>92.974037522607802</v>
      </c>
    </row>
    <row r="49" spans="1:6" x14ac:dyDescent="0.2">
      <c r="C49" s="74"/>
      <c r="D49" s="74"/>
      <c r="E49" s="74"/>
      <c r="F49" s="89"/>
    </row>
    <row r="50" spans="1:6" x14ac:dyDescent="0.2">
      <c r="B50" s="71" t="s">
        <v>285</v>
      </c>
      <c r="C50" s="74">
        <v>3546293.8509999998</v>
      </c>
      <c r="D50" s="74">
        <v>2897594.4594099997</v>
      </c>
      <c r="E50" s="74">
        <f>+C50-D50</f>
        <v>648699.39159000013</v>
      </c>
      <c r="F50" s="89">
        <f>+D50/C50*100</f>
        <v>81.707680783218876</v>
      </c>
    </row>
    <row r="51" spans="1:6" ht="14.25" x14ac:dyDescent="0.2">
      <c r="B51" s="71" t="s">
        <v>303</v>
      </c>
      <c r="C51" s="74"/>
      <c r="D51" s="74"/>
      <c r="E51" s="74"/>
      <c r="F51" s="89"/>
    </row>
    <row r="52" spans="1:6" ht="14.25" x14ac:dyDescent="0.2">
      <c r="B52" s="71" t="s">
        <v>304</v>
      </c>
      <c r="C52" s="74">
        <v>85751610.466000006</v>
      </c>
      <c r="D52" s="74">
        <v>80126272.607179999</v>
      </c>
      <c r="E52" s="74">
        <f>+C52-D52</f>
        <v>5625337.8588200063</v>
      </c>
      <c r="F52" s="89">
        <f>+D52/C52*100</f>
        <v>93.439962435398911</v>
      </c>
    </row>
    <row r="53" spans="1:6" x14ac:dyDescent="0.2">
      <c r="B53" s="71" t="s">
        <v>305</v>
      </c>
      <c r="C53" s="74">
        <v>211666</v>
      </c>
      <c r="D53" s="74">
        <v>207220.12818</v>
      </c>
      <c r="E53" s="74">
        <f>+C53-D53</f>
        <v>4445.8718200000003</v>
      </c>
      <c r="F53" s="89">
        <f>+D53/C53*100</f>
        <v>97.899581501044096</v>
      </c>
    </row>
    <row r="54" spans="1:6" x14ac:dyDescent="0.2">
      <c r="B54" s="71" t="s">
        <v>306</v>
      </c>
      <c r="C54" s="74"/>
      <c r="D54" s="74"/>
      <c r="E54" s="74"/>
    </row>
    <row r="55" spans="1:6" x14ac:dyDescent="0.2">
      <c r="C55" s="74"/>
      <c r="D55" s="74"/>
      <c r="E55" s="74"/>
    </row>
    <row r="56" spans="1:6" x14ac:dyDescent="0.2">
      <c r="A56" s="80"/>
      <c r="B56" s="80"/>
      <c r="C56" s="81"/>
      <c r="D56" s="81"/>
      <c r="E56" s="81"/>
      <c r="F56" s="91"/>
    </row>
    <row r="57" spans="1:6" x14ac:dyDescent="0.2">
      <c r="A57" s="82"/>
      <c r="B57" s="82"/>
      <c r="C57" s="83"/>
      <c r="D57" s="83"/>
      <c r="E57" s="83"/>
      <c r="F57" s="92"/>
    </row>
    <row r="58" spans="1:6" ht="14.25" x14ac:dyDescent="0.2">
      <c r="A58" s="84" t="s">
        <v>286</v>
      </c>
      <c r="B58" s="93" t="s">
        <v>307</v>
      </c>
      <c r="C58" s="93"/>
      <c r="D58" s="93"/>
      <c r="E58" s="93"/>
      <c r="F58" s="93"/>
    </row>
    <row r="59" spans="1:6" ht="29.25" customHeight="1" x14ac:dyDescent="0.2">
      <c r="A59" s="84" t="s">
        <v>287</v>
      </c>
      <c r="B59" s="93" t="s">
        <v>288</v>
      </c>
      <c r="C59" s="93"/>
      <c r="D59" s="93"/>
      <c r="E59" s="93"/>
      <c r="F59" s="93"/>
    </row>
    <row r="60" spans="1:6" ht="14.25" x14ac:dyDescent="0.2">
      <c r="A60" s="85" t="s">
        <v>289</v>
      </c>
      <c r="B60" s="82" t="s">
        <v>290</v>
      </c>
      <c r="C60" s="83"/>
      <c r="D60" s="83"/>
      <c r="E60" s="83"/>
      <c r="F60" s="92"/>
    </row>
    <row r="61" spans="1:6" ht="14.25" x14ac:dyDescent="0.2">
      <c r="A61" s="85" t="s">
        <v>291</v>
      </c>
      <c r="B61" s="82" t="s">
        <v>292</v>
      </c>
      <c r="C61" s="83"/>
      <c r="D61" s="83"/>
      <c r="E61" s="83"/>
      <c r="F61" s="92"/>
    </row>
    <row r="62" spans="1:6" ht="14.25" x14ac:dyDescent="0.2">
      <c r="A62" s="85" t="s">
        <v>293</v>
      </c>
      <c r="B62" s="82" t="s">
        <v>294</v>
      </c>
      <c r="C62" s="83"/>
      <c r="D62" s="83"/>
      <c r="E62" s="83"/>
      <c r="F62" s="92"/>
    </row>
    <row r="63" spans="1:6" ht="14.25" x14ac:dyDescent="0.2">
      <c r="A63" s="85" t="s">
        <v>295</v>
      </c>
      <c r="B63" s="82" t="s">
        <v>296</v>
      </c>
      <c r="C63" s="83"/>
      <c r="D63" s="83"/>
      <c r="E63" s="83"/>
      <c r="F63" s="92"/>
    </row>
    <row r="64" spans="1:6" ht="14.25" x14ac:dyDescent="0.2">
      <c r="A64" s="85" t="s">
        <v>297</v>
      </c>
      <c r="B64" s="82" t="s">
        <v>308</v>
      </c>
      <c r="C64" s="83"/>
      <c r="D64" s="83"/>
      <c r="E64" s="83"/>
      <c r="F64" s="92"/>
    </row>
    <row r="65" spans="1:6" x14ac:dyDescent="0.2">
      <c r="A65" s="82"/>
      <c r="B65" s="82"/>
      <c r="C65" s="74"/>
      <c r="D65" s="74"/>
      <c r="E65" s="74"/>
    </row>
    <row r="66" spans="1:6" x14ac:dyDescent="0.2">
      <c r="C66" s="74"/>
      <c r="D66" s="74"/>
      <c r="E66" s="74"/>
    </row>
    <row r="67" spans="1:6" x14ac:dyDescent="0.2">
      <c r="B67" s="93"/>
      <c r="C67" s="93"/>
      <c r="D67" s="93"/>
      <c r="E67" s="93"/>
      <c r="F67" s="93"/>
    </row>
    <row r="68" spans="1:6" x14ac:dyDescent="0.2">
      <c r="B68" s="82"/>
      <c r="C68" s="83"/>
      <c r="D68" s="83"/>
      <c r="E68" s="83"/>
      <c r="F68" s="92"/>
    </row>
    <row r="69" spans="1:6" x14ac:dyDescent="0.2">
      <c r="B69" s="82"/>
      <c r="C69" s="83"/>
      <c r="D69" s="83"/>
      <c r="E69" s="83"/>
      <c r="F69" s="92"/>
    </row>
    <row r="70" spans="1:6" x14ac:dyDescent="0.2">
      <c r="B70" s="82"/>
      <c r="C70" s="83"/>
      <c r="D70" s="83"/>
      <c r="E70" s="83"/>
      <c r="F70" s="92"/>
    </row>
    <row r="71" spans="1:6" x14ac:dyDescent="0.2">
      <c r="B71" s="82"/>
      <c r="C71" s="83"/>
      <c r="D71" s="83"/>
      <c r="E71" s="83"/>
      <c r="F71" s="92"/>
    </row>
    <row r="72" spans="1:6" x14ac:dyDescent="0.2">
      <c r="B72" s="82"/>
      <c r="C72" s="83"/>
      <c r="D72" s="83"/>
      <c r="E72" s="83"/>
      <c r="F72" s="92"/>
    </row>
    <row r="73" spans="1:6" x14ac:dyDescent="0.2">
      <c r="B73" s="82"/>
      <c r="C73" s="83"/>
      <c r="D73" s="83"/>
      <c r="E73" s="83"/>
      <c r="F73" s="92"/>
    </row>
    <row r="74" spans="1:6" x14ac:dyDescent="0.2">
      <c r="B74" s="82"/>
      <c r="C74" s="74"/>
      <c r="D74" s="74"/>
      <c r="E74" s="74"/>
    </row>
    <row r="75" spans="1:6" x14ac:dyDescent="0.2">
      <c r="C75" s="74"/>
      <c r="D75" s="74"/>
      <c r="E75" s="74"/>
    </row>
    <row r="76" spans="1:6" x14ac:dyDescent="0.2">
      <c r="C76" s="74"/>
      <c r="D76" s="74"/>
      <c r="E76" s="74"/>
    </row>
  </sheetData>
  <mergeCells count="9">
    <mergeCell ref="B58:F58"/>
    <mergeCell ref="B59:F59"/>
    <mergeCell ref="B67:F67"/>
    <mergeCell ref="A1:F1"/>
    <mergeCell ref="A5:B6"/>
    <mergeCell ref="C5:C6"/>
    <mergeCell ref="D5:D6"/>
    <mergeCell ref="E5:E6"/>
    <mergeCell ref="F5:F6"/>
  </mergeCells>
  <pageMargins left="0.49" right="0.2" top="0.61" bottom="0.23" header="0.17" footer="0.17"/>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2"/>
  <sheetViews>
    <sheetView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E264" sqref="E264"/>
    </sheetView>
  </sheetViews>
  <sheetFormatPr defaultColWidth="9.140625" defaultRowHeight="11.25" x14ac:dyDescent="0.2"/>
  <cols>
    <col min="1" max="1" width="25" style="17" customWidth="1"/>
    <col min="2" max="3" width="13.7109375" style="17" customWidth="1"/>
    <col min="4" max="4" width="12.42578125" style="17" customWidth="1"/>
    <col min="5" max="5" width="11.7109375" style="67" customWidth="1"/>
    <col min="6" max="6" width="12" style="68" bestFit="1" customWidth="1"/>
    <col min="7" max="7" width="12" style="69" bestFit="1" customWidth="1"/>
    <col min="8" max="8" width="8.28515625" style="68" customWidth="1"/>
    <col min="9" max="16384" width="9.140625" style="68"/>
  </cols>
  <sheetData>
    <row r="1" spans="1:22" s="2" customFormat="1" ht="9" customHeight="1" x14ac:dyDescent="0.2">
      <c r="A1" s="1"/>
      <c r="F1" s="3"/>
      <c r="G1" s="3"/>
    </row>
    <row r="2" spans="1:22" s="6" customFormat="1" ht="14.25" x14ac:dyDescent="0.3">
      <c r="A2" s="4" t="s">
        <v>0</v>
      </c>
      <c r="B2" s="5"/>
      <c r="C2" s="5"/>
      <c r="D2" s="5"/>
      <c r="E2" s="5"/>
      <c r="F2" s="5"/>
      <c r="G2" s="5"/>
    </row>
    <row r="3" spans="1:22" s="6" customFormat="1" x14ac:dyDescent="0.2">
      <c r="A3" s="7" t="s">
        <v>1</v>
      </c>
      <c r="B3" s="5"/>
      <c r="C3" s="5"/>
      <c r="D3" s="5"/>
      <c r="E3" s="5"/>
      <c r="F3" s="8"/>
      <c r="G3" s="8"/>
    </row>
    <row r="4" spans="1:22" s="6" customFormat="1" x14ac:dyDescent="0.2">
      <c r="A4" s="9" t="s">
        <v>2</v>
      </c>
      <c r="B4" s="10"/>
      <c r="C4" s="10"/>
      <c r="D4" s="10"/>
      <c r="E4" s="10"/>
      <c r="F4" s="10"/>
      <c r="G4" s="10"/>
    </row>
    <row r="5" spans="1:22" s="13" customFormat="1" ht="6" customHeight="1" x14ac:dyDescent="0.2">
      <c r="A5" s="101" t="s">
        <v>3</v>
      </c>
      <c r="B5" s="11"/>
      <c r="C5" s="112" t="s">
        <v>4</v>
      </c>
      <c r="D5" s="113"/>
      <c r="E5" s="114"/>
      <c r="F5" s="11"/>
      <c r="G5" s="12"/>
      <c r="H5" s="12"/>
    </row>
    <row r="6" spans="1:22" s="13" customFormat="1" ht="12" customHeight="1" x14ac:dyDescent="0.2">
      <c r="A6" s="102"/>
      <c r="B6" s="104" t="s">
        <v>5</v>
      </c>
      <c r="C6" s="115"/>
      <c r="D6" s="116"/>
      <c r="E6" s="117"/>
      <c r="F6" s="106" t="s">
        <v>6</v>
      </c>
      <c r="G6" s="108" t="s">
        <v>7</v>
      </c>
      <c r="H6" s="110" t="s">
        <v>8</v>
      </c>
    </row>
    <row r="7" spans="1:22" s="13" customFormat="1" ht="42.75" customHeight="1" x14ac:dyDescent="0.2">
      <c r="A7" s="103"/>
      <c r="B7" s="105"/>
      <c r="C7" s="14" t="s">
        <v>9</v>
      </c>
      <c r="D7" s="14" t="s">
        <v>10</v>
      </c>
      <c r="E7" s="14" t="s">
        <v>11</v>
      </c>
      <c r="F7" s="107"/>
      <c r="G7" s="109"/>
      <c r="H7" s="111"/>
    </row>
    <row r="8" spans="1:22" s="17" customFormat="1" x14ac:dyDescent="0.2">
      <c r="A8" s="15"/>
      <c r="B8" s="16"/>
      <c r="C8" s="16"/>
      <c r="D8" s="16"/>
      <c r="E8" s="16"/>
      <c r="F8" s="16"/>
      <c r="G8" s="16"/>
      <c r="H8" s="16"/>
    </row>
    <row r="9" spans="1:22" s="17" customFormat="1" ht="13.5" x14ac:dyDescent="0.2">
      <c r="A9" s="18" t="s">
        <v>12</v>
      </c>
      <c r="B9" s="16"/>
      <c r="C9" s="16"/>
      <c r="D9" s="16"/>
      <c r="E9" s="16"/>
      <c r="F9" s="16"/>
      <c r="G9" s="16"/>
      <c r="H9" s="16"/>
    </row>
    <row r="10" spans="1:22" s="17" customFormat="1" ht="11.25" customHeight="1" x14ac:dyDescent="0.2">
      <c r="A10" s="19" t="s">
        <v>13</v>
      </c>
      <c r="B10" s="20">
        <f t="shared" ref="B10:G10" si="0">SUM(B11:B15)</f>
        <v>1659562</v>
      </c>
      <c r="C10" s="20">
        <f t="shared" si="0"/>
        <v>1246752.7032899999</v>
      </c>
      <c r="D10" s="20">
        <f t="shared" ref="D10" si="1">SUM(D11:D15)</f>
        <v>103959.83141</v>
      </c>
      <c r="E10" s="20">
        <f t="shared" si="0"/>
        <v>1350712.5347</v>
      </c>
      <c r="F10" s="20">
        <f t="shared" si="0"/>
        <v>308849.46530000021</v>
      </c>
      <c r="G10" s="20">
        <f t="shared" si="0"/>
        <v>412809.29671000026</v>
      </c>
      <c r="H10" s="21">
        <f t="shared" ref="H10:H15" si="2">E10/B10*100</f>
        <v>81.389700095567392</v>
      </c>
      <c r="I10" s="22"/>
      <c r="J10" s="22"/>
      <c r="K10" s="22"/>
      <c r="L10" s="22"/>
      <c r="M10" s="22"/>
      <c r="N10" s="22"/>
      <c r="O10" s="22"/>
      <c r="P10" s="22"/>
      <c r="Q10" s="22"/>
      <c r="R10" s="22"/>
      <c r="S10" s="22"/>
      <c r="T10" s="22"/>
      <c r="U10" s="22"/>
      <c r="V10" s="22"/>
    </row>
    <row r="11" spans="1:22" s="17" customFormat="1" ht="11.25" customHeight="1" x14ac:dyDescent="0.2">
      <c r="A11" s="23" t="s">
        <v>14</v>
      </c>
      <c r="B11" s="24">
        <v>354116</v>
      </c>
      <c r="C11" s="24">
        <v>163774.72516999985</v>
      </c>
      <c r="D11" s="24">
        <v>87438.852139999988</v>
      </c>
      <c r="E11" s="24">
        <v>251213.57730999985</v>
      </c>
      <c r="F11" s="24">
        <v>102902.42269000015</v>
      </c>
      <c r="G11" s="24">
        <v>190341.27483000015</v>
      </c>
      <c r="H11" s="25">
        <f t="shared" si="2"/>
        <v>70.941041158829265</v>
      </c>
    </row>
    <row r="12" spans="1:22" s="17" customFormat="1" ht="11.25" customHeight="1" x14ac:dyDescent="0.2">
      <c r="A12" s="26" t="s">
        <v>15</v>
      </c>
      <c r="B12" s="24">
        <v>24212</v>
      </c>
      <c r="C12" s="24">
        <v>7227.2374199999995</v>
      </c>
      <c r="D12" s="24">
        <v>6491.5770899999998</v>
      </c>
      <c r="E12" s="24">
        <v>13718.81451</v>
      </c>
      <c r="F12" s="24">
        <v>10493.18549</v>
      </c>
      <c r="G12" s="24">
        <v>16984.762580000002</v>
      </c>
      <c r="H12" s="25">
        <f t="shared" si="2"/>
        <v>56.661219684453989</v>
      </c>
    </row>
    <row r="13" spans="1:22" s="17" customFormat="1" ht="11.25" customHeight="1" x14ac:dyDescent="0.2">
      <c r="A13" s="23" t="s">
        <v>16</v>
      </c>
      <c r="B13" s="24">
        <v>49383</v>
      </c>
      <c r="C13" s="24">
        <v>21518.875399999997</v>
      </c>
      <c r="D13" s="24">
        <v>9151.0769</v>
      </c>
      <c r="E13" s="24">
        <v>30669.952299999997</v>
      </c>
      <c r="F13" s="24">
        <v>18713.047700000003</v>
      </c>
      <c r="G13" s="24">
        <v>27864.124600000003</v>
      </c>
      <c r="H13" s="25">
        <f t="shared" si="2"/>
        <v>62.106296296296293</v>
      </c>
    </row>
    <row r="14" spans="1:22" s="17" customFormat="1" ht="11.25" customHeight="1" x14ac:dyDescent="0.2">
      <c r="A14" s="23" t="s">
        <v>17</v>
      </c>
      <c r="B14" s="24">
        <v>1216968</v>
      </c>
      <c r="C14" s="24">
        <v>1048200.37981</v>
      </c>
      <c r="D14" s="24">
        <v>100</v>
      </c>
      <c r="E14" s="24">
        <v>1048300.37981</v>
      </c>
      <c r="F14" s="24">
        <v>168667.62019000005</v>
      </c>
      <c r="G14" s="24">
        <v>168767.62019000005</v>
      </c>
      <c r="H14" s="25">
        <f t="shared" si="2"/>
        <v>86.140340568527691</v>
      </c>
    </row>
    <row r="15" spans="1:22" s="17" customFormat="1" ht="11.25" customHeight="1" x14ac:dyDescent="0.2">
      <c r="A15" s="23" t="s">
        <v>18</v>
      </c>
      <c r="B15" s="24">
        <v>14883</v>
      </c>
      <c r="C15" s="24">
        <v>6031.48549</v>
      </c>
      <c r="D15" s="24">
        <v>778.32528000000002</v>
      </c>
      <c r="E15" s="24">
        <v>6809.81077</v>
      </c>
      <c r="F15" s="24">
        <v>8073.18923</v>
      </c>
      <c r="G15" s="24">
        <v>8851.5145100000009</v>
      </c>
      <c r="H15" s="25">
        <f t="shared" si="2"/>
        <v>45.755632399381845</v>
      </c>
    </row>
    <row r="16" spans="1:22" s="17" customFormat="1" ht="11.25" customHeight="1" x14ac:dyDescent="0.2">
      <c r="B16" s="27"/>
      <c r="C16" s="27"/>
      <c r="D16" s="27"/>
      <c r="E16" s="27"/>
      <c r="F16" s="27"/>
      <c r="G16" s="27"/>
      <c r="H16" s="21"/>
    </row>
    <row r="17" spans="1:8" s="17" customFormat="1" ht="11.25" customHeight="1" x14ac:dyDescent="0.2">
      <c r="A17" s="19" t="s">
        <v>19</v>
      </c>
      <c r="B17" s="24">
        <v>598193</v>
      </c>
      <c r="C17" s="24">
        <v>472821.15441000002</v>
      </c>
      <c r="D17" s="24">
        <v>20313.428929999998</v>
      </c>
      <c r="E17" s="24">
        <v>493134.58334000001</v>
      </c>
      <c r="F17" s="24">
        <v>105058.41665999999</v>
      </c>
      <c r="G17" s="24">
        <v>125371.84558999998</v>
      </c>
      <c r="H17" s="25">
        <f>E17/B17*100</f>
        <v>82.437371105980844</v>
      </c>
    </row>
    <row r="18" spans="1:8" s="17" customFormat="1" ht="11.25" customHeight="1" x14ac:dyDescent="0.2">
      <c r="A18" s="23"/>
      <c r="B18" s="28"/>
      <c r="C18" s="27"/>
      <c r="D18" s="28"/>
      <c r="E18" s="27"/>
      <c r="F18" s="27"/>
      <c r="G18" s="27"/>
      <c r="H18" s="21"/>
    </row>
    <row r="19" spans="1:8" s="17" customFormat="1" ht="11.25" customHeight="1" x14ac:dyDescent="0.2">
      <c r="A19" s="19" t="s">
        <v>20</v>
      </c>
      <c r="B19" s="24">
        <v>47575</v>
      </c>
      <c r="C19" s="24">
        <v>32644.175070000001</v>
      </c>
      <c r="D19" s="24">
        <v>12908.345519999999</v>
      </c>
      <c r="E19" s="24">
        <v>45552.52059</v>
      </c>
      <c r="F19" s="24">
        <v>2022.4794099999999</v>
      </c>
      <c r="G19" s="24">
        <v>14930.824929999999</v>
      </c>
      <c r="H19" s="25">
        <f>E19/B19*100</f>
        <v>95.748860935365215</v>
      </c>
    </row>
    <row r="20" spans="1:8" s="17" customFormat="1" ht="11.25" customHeight="1" x14ac:dyDescent="0.2">
      <c r="A20" s="23"/>
      <c r="B20" s="28"/>
      <c r="C20" s="27"/>
      <c r="D20" s="28"/>
      <c r="E20" s="27"/>
      <c r="F20" s="27"/>
      <c r="G20" s="27"/>
      <c r="H20" s="21"/>
    </row>
    <row r="21" spans="1:8" s="17" customFormat="1" ht="11.25" customHeight="1" x14ac:dyDescent="0.2">
      <c r="A21" s="19" t="s">
        <v>21</v>
      </c>
      <c r="B21" s="24">
        <v>521597</v>
      </c>
      <c r="C21" s="24">
        <v>306662.20660999999</v>
      </c>
      <c r="D21" s="24">
        <v>42846.695650000001</v>
      </c>
      <c r="E21" s="24">
        <v>349508.90226</v>
      </c>
      <c r="F21" s="24">
        <v>172088.09774</v>
      </c>
      <c r="G21" s="24">
        <v>214934.79339000001</v>
      </c>
      <c r="H21" s="25">
        <f>E21/B21*100</f>
        <v>67.00746021545369</v>
      </c>
    </row>
    <row r="22" spans="1:8" s="17" customFormat="1" ht="11.25" customHeight="1" x14ac:dyDescent="0.2">
      <c r="A22" s="23"/>
      <c r="B22" s="27"/>
      <c r="C22" s="27"/>
      <c r="D22" s="27"/>
      <c r="E22" s="27"/>
      <c r="F22" s="27"/>
      <c r="G22" s="27"/>
      <c r="H22" s="21"/>
    </row>
    <row r="23" spans="1:8" s="17" customFormat="1" ht="11.25" customHeight="1" x14ac:dyDescent="0.2">
      <c r="A23" s="19" t="s">
        <v>22</v>
      </c>
      <c r="B23" s="20">
        <f>SUM(B24:B33)</f>
        <v>1134369</v>
      </c>
      <c r="C23" s="20">
        <f>SUM(C24:C33)</f>
        <v>610812.63430000015</v>
      </c>
      <c r="D23" s="20">
        <f t="shared" ref="D23:G23" si="3">SUM(D24:D33)</f>
        <v>60318.453369999988</v>
      </c>
      <c r="E23" s="20">
        <f t="shared" si="3"/>
        <v>671131.08767000004</v>
      </c>
      <c r="F23" s="20">
        <f t="shared" si="3"/>
        <v>463237.91232999996</v>
      </c>
      <c r="G23" s="20">
        <f t="shared" si="3"/>
        <v>523556.36569999991</v>
      </c>
      <c r="H23" s="21">
        <f t="shared" ref="H23:H33" si="4">E23/B23*100</f>
        <v>59.163384019662033</v>
      </c>
    </row>
    <row r="24" spans="1:8" s="17" customFormat="1" ht="11.25" customHeight="1" x14ac:dyDescent="0.2">
      <c r="A24" s="23" t="s">
        <v>23</v>
      </c>
      <c r="B24" s="24">
        <v>713737</v>
      </c>
      <c r="C24" s="24">
        <v>339922.15172000008</v>
      </c>
      <c r="D24" s="24">
        <v>32813.196919999995</v>
      </c>
      <c r="E24" s="24">
        <v>372735.3486400001</v>
      </c>
      <c r="F24" s="24">
        <v>341001.6513599999</v>
      </c>
      <c r="G24" s="24">
        <v>373814.84827999992</v>
      </c>
      <c r="H24" s="25">
        <f t="shared" si="4"/>
        <v>52.223066569338584</v>
      </c>
    </row>
    <row r="25" spans="1:8" s="17" customFormat="1" ht="11.25" customHeight="1" x14ac:dyDescent="0.2">
      <c r="A25" s="23" t="s">
        <v>24</v>
      </c>
      <c r="B25" s="24">
        <v>105987</v>
      </c>
      <c r="C25" s="24">
        <v>23012.14443</v>
      </c>
      <c r="D25" s="24">
        <v>924.28536999999994</v>
      </c>
      <c r="E25" s="24">
        <v>23936.429800000002</v>
      </c>
      <c r="F25" s="24">
        <v>82050.570200000002</v>
      </c>
      <c r="G25" s="24">
        <v>82974.85557</v>
      </c>
      <c r="H25" s="25">
        <f t="shared" si="4"/>
        <v>22.584307320709147</v>
      </c>
    </row>
    <row r="26" spans="1:8" s="17" customFormat="1" ht="11.25" customHeight="1" x14ac:dyDescent="0.2">
      <c r="A26" s="23" t="s">
        <v>25</v>
      </c>
      <c r="B26" s="24">
        <v>140035</v>
      </c>
      <c r="C26" s="24">
        <v>112153.03997000001</v>
      </c>
      <c r="D26" s="24">
        <v>4875.4161199999999</v>
      </c>
      <c r="E26" s="24">
        <v>117028.45609000001</v>
      </c>
      <c r="F26" s="24">
        <v>23006.543909999993</v>
      </c>
      <c r="G26" s="24">
        <v>27881.960029999987</v>
      </c>
      <c r="H26" s="25">
        <f t="shared" si="4"/>
        <v>83.570861634591353</v>
      </c>
    </row>
    <row r="27" spans="1:8" s="17" customFormat="1" ht="11.25" customHeight="1" x14ac:dyDescent="0.2">
      <c r="A27" s="23" t="s">
        <v>26</v>
      </c>
      <c r="B27" s="24">
        <v>8452</v>
      </c>
      <c r="C27" s="24">
        <v>8438.9383400000006</v>
      </c>
      <c r="D27" s="24">
        <v>13.035819999999999</v>
      </c>
      <c r="E27" s="24">
        <v>8451.9741599999998</v>
      </c>
      <c r="F27" s="24">
        <v>2.584000000024389E-2</v>
      </c>
      <c r="G27" s="24">
        <v>13.061659999999392</v>
      </c>
      <c r="H27" s="25">
        <f t="shared" si="4"/>
        <v>99.999694273544719</v>
      </c>
    </row>
    <row r="28" spans="1:8" s="17" customFormat="1" ht="11.25" customHeight="1" x14ac:dyDescent="0.2">
      <c r="A28" s="23" t="s">
        <v>27</v>
      </c>
      <c r="B28" s="24">
        <v>26470</v>
      </c>
      <c r="C28" s="24">
        <v>18887.189609999998</v>
      </c>
      <c r="D28" s="24">
        <v>7067.4562300000007</v>
      </c>
      <c r="E28" s="24">
        <v>25954.645839999997</v>
      </c>
      <c r="F28" s="24">
        <v>515.35416000000259</v>
      </c>
      <c r="G28" s="24">
        <v>7582.8103900000024</v>
      </c>
      <c r="H28" s="25">
        <f t="shared" si="4"/>
        <v>98.053063241405354</v>
      </c>
    </row>
    <row r="29" spans="1:8" s="17" customFormat="1" ht="11.25" customHeight="1" x14ac:dyDescent="0.2">
      <c r="A29" s="23" t="s">
        <v>28</v>
      </c>
      <c r="B29" s="24">
        <v>75306</v>
      </c>
      <c r="C29" s="24">
        <v>63312.930460000003</v>
      </c>
      <c r="D29" s="24">
        <v>11988.850789999999</v>
      </c>
      <c r="E29" s="24">
        <v>75301.78125</v>
      </c>
      <c r="F29" s="24">
        <v>4.21875</v>
      </c>
      <c r="G29" s="24">
        <v>11993.069539999997</v>
      </c>
      <c r="H29" s="25">
        <f t="shared" si="4"/>
        <v>99.994397856744484</v>
      </c>
    </row>
    <row r="30" spans="1:8" s="17" customFormat="1" ht="11.25" customHeight="1" x14ac:dyDescent="0.2">
      <c r="A30" s="23" t="s">
        <v>29</v>
      </c>
      <c r="B30" s="24">
        <v>11833</v>
      </c>
      <c r="C30" s="24">
        <v>9049.7074900000007</v>
      </c>
      <c r="D30" s="24">
        <v>980.80981000000008</v>
      </c>
      <c r="E30" s="24">
        <v>10030.517300000001</v>
      </c>
      <c r="F30" s="24">
        <v>1802.4826999999987</v>
      </c>
      <c r="G30" s="24">
        <v>2783.2925099999993</v>
      </c>
      <c r="H30" s="25">
        <f t="shared" si="4"/>
        <v>84.767322741485685</v>
      </c>
    </row>
    <row r="31" spans="1:8" s="17" customFormat="1" ht="11.25" customHeight="1" x14ac:dyDescent="0.2">
      <c r="A31" s="23" t="s">
        <v>30</v>
      </c>
      <c r="B31" s="24">
        <v>27461</v>
      </c>
      <c r="C31" s="24">
        <v>22221.009870000002</v>
      </c>
      <c r="D31" s="24">
        <v>80.04204</v>
      </c>
      <c r="E31" s="24">
        <v>22301.051910000002</v>
      </c>
      <c r="F31" s="24">
        <v>5159.948089999998</v>
      </c>
      <c r="G31" s="24">
        <v>5239.9901299999983</v>
      </c>
      <c r="H31" s="25">
        <f t="shared" si="4"/>
        <v>81.209904628382077</v>
      </c>
    </row>
    <row r="32" spans="1:8" s="17" customFormat="1" ht="11.25" customHeight="1" x14ac:dyDescent="0.2">
      <c r="A32" s="23" t="s">
        <v>31</v>
      </c>
      <c r="B32" s="24">
        <v>15192</v>
      </c>
      <c r="C32" s="24">
        <v>6229.7285700000002</v>
      </c>
      <c r="D32" s="24">
        <v>0</v>
      </c>
      <c r="E32" s="24">
        <v>6229.7285700000002</v>
      </c>
      <c r="F32" s="24">
        <v>8962.2714300000007</v>
      </c>
      <c r="G32" s="24">
        <v>8962.2714300000007</v>
      </c>
      <c r="H32" s="25">
        <f t="shared" si="4"/>
        <v>41.006638823064776</v>
      </c>
    </row>
    <row r="33" spans="1:8" s="17" customFormat="1" ht="11.25" customHeight="1" x14ac:dyDescent="0.2">
      <c r="A33" s="23" t="s">
        <v>32</v>
      </c>
      <c r="B33" s="24">
        <v>9896</v>
      </c>
      <c r="C33" s="24">
        <v>7585.7938400000003</v>
      </c>
      <c r="D33" s="24">
        <v>1575.3602700000001</v>
      </c>
      <c r="E33" s="24">
        <v>9161.1541099999995</v>
      </c>
      <c r="F33" s="24">
        <v>734.84589000000051</v>
      </c>
      <c r="G33" s="24">
        <v>2310.2061599999997</v>
      </c>
      <c r="H33" s="25">
        <f t="shared" si="4"/>
        <v>92.574313965238474</v>
      </c>
    </row>
    <row r="34" spans="1:8" s="17" customFormat="1" ht="11.25" customHeight="1" x14ac:dyDescent="0.2">
      <c r="A34" s="23"/>
      <c r="B34" s="27"/>
      <c r="C34" s="27"/>
      <c r="D34" s="27"/>
      <c r="E34" s="27"/>
      <c r="F34" s="27"/>
      <c r="G34" s="27"/>
      <c r="H34" s="21"/>
    </row>
    <row r="35" spans="1:8" s="17" customFormat="1" ht="11.25" customHeight="1" x14ac:dyDescent="0.2">
      <c r="A35" s="19" t="s">
        <v>33</v>
      </c>
      <c r="B35" s="29">
        <f t="shared" ref="B35:G35" si="5">+B36+B37</f>
        <v>98939</v>
      </c>
      <c r="C35" s="29">
        <f t="shared" si="5"/>
        <v>72177.485390000002</v>
      </c>
      <c r="D35" s="29">
        <f t="shared" si="5"/>
        <v>4449.0164700000005</v>
      </c>
      <c r="E35" s="29">
        <f t="shared" si="5"/>
        <v>76626.501860000004</v>
      </c>
      <c r="F35" s="29">
        <f t="shared" si="5"/>
        <v>22312.498139999996</v>
      </c>
      <c r="G35" s="29">
        <f t="shared" si="5"/>
        <v>26761.514609999991</v>
      </c>
      <c r="H35" s="21">
        <f>E35/B35*100</f>
        <v>77.448227554351675</v>
      </c>
    </row>
    <row r="36" spans="1:8" s="17" customFormat="1" ht="11.25" customHeight="1" x14ac:dyDescent="0.2">
      <c r="A36" s="23" t="s">
        <v>34</v>
      </c>
      <c r="B36" s="24">
        <v>91284</v>
      </c>
      <c r="C36" s="24">
        <v>69268.207770000008</v>
      </c>
      <c r="D36" s="24">
        <v>3403.9077800000005</v>
      </c>
      <c r="E36" s="24">
        <v>72672.115550000002</v>
      </c>
      <c r="F36" s="24">
        <v>18611.884449999998</v>
      </c>
      <c r="G36" s="24">
        <v>22015.792229999992</v>
      </c>
      <c r="H36" s="25">
        <f>E36/B36*100</f>
        <v>79.611011294421814</v>
      </c>
    </row>
    <row r="37" spans="1:8" s="17" customFormat="1" ht="11.25" customHeight="1" x14ac:dyDescent="0.2">
      <c r="A37" s="23" t="s">
        <v>35</v>
      </c>
      <c r="B37" s="24">
        <v>7655</v>
      </c>
      <c r="C37" s="24">
        <v>2909.2776200000003</v>
      </c>
      <c r="D37" s="24">
        <v>1045.10869</v>
      </c>
      <c r="E37" s="24">
        <v>3954.3863100000003</v>
      </c>
      <c r="F37" s="24">
        <v>3700.6136899999997</v>
      </c>
      <c r="G37" s="24">
        <v>4745.7223799999992</v>
      </c>
      <c r="H37" s="25">
        <f>E37/B37*100</f>
        <v>51.657561201828869</v>
      </c>
    </row>
    <row r="38" spans="1:8" s="17" customFormat="1" ht="11.25" customHeight="1" x14ac:dyDescent="0.2">
      <c r="A38" s="23"/>
      <c r="B38" s="27"/>
      <c r="C38" s="27"/>
      <c r="D38" s="27"/>
      <c r="E38" s="27"/>
      <c r="F38" s="27"/>
      <c r="G38" s="27"/>
      <c r="H38" s="21"/>
    </row>
    <row r="39" spans="1:8" s="17" customFormat="1" ht="11.25" customHeight="1" x14ac:dyDescent="0.2">
      <c r="A39" s="19" t="s">
        <v>36</v>
      </c>
      <c r="B39" s="29">
        <f>SUM(B40:B46)</f>
        <v>57345091.114</v>
      </c>
      <c r="C39" s="29">
        <f>SUM(C40:C46)</f>
        <v>31559294.659389999</v>
      </c>
      <c r="D39" s="29">
        <f t="shared" ref="D39:G39" si="6">SUM(D40:D46)</f>
        <v>4419555.9860800011</v>
      </c>
      <c r="E39" s="29">
        <f t="shared" si="6"/>
        <v>35978850.645469993</v>
      </c>
      <c r="F39" s="29">
        <f t="shared" si="6"/>
        <v>21366240.468530003</v>
      </c>
      <c r="G39" s="29">
        <f t="shared" si="6"/>
        <v>25785796.454610001</v>
      </c>
      <c r="H39" s="21">
        <f t="shared" ref="H39:H45" si="7">E39/B39*100</f>
        <v>62.740942505340726</v>
      </c>
    </row>
    <row r="40" spans="1:8" s="17" customFormat="1" ht="11.25" customHeight="1" x14ac:dyDescent="0.2">
      <c r="A40" s="23" t="s">
        <v>37</v>
      </c>
      <c r="B40" s="24">
        <v>56557725.832120001</v>
      </c>
      <c r="C40" s="24">
        <v>30797263.971489999</v>
      </c>
      <c r="D40" s="24">
        <v>4418329.4226500001</v>
      </c>
      <c r="E40" s="24">
        <v>35215593.394139998</v>
      </c>
      <c r="F40" s="24">
        <v>21342132.437980004</v>
      </c>
      <c r="G40" s="24">
        <v>25760461.860630002</v>
      </c>
      <c r="H40" s="25">
        <f t="shared" si="7"/>
        <v>62.26486810779884</v>
      </c>
    </row>
    <row r="41" spans="1:8" s="17" customFormat="1" ht="11.25" customHeight="1" x14ac:dyDescent="0.2">
      <c r="A41" s="30" t="s">
        <v>38</v>
      </c>
      <c r="B41" s="24">
        <v>84450.196650000013</v>
      </c>
      <c r="C41" s="24">
        <v>84317.358590000003</v>
      </c>
      <c r="D41" s="24">
        <v>132.83805999999998</v>
      </c>
      <c r="E41" s="24">
        <v>84450.196649999998</v>
      </c>
      <c r="F41" s="24">
        <v>0</v>
      </c>
      <c r="G41" s="24">
        <v>132.83806000000914</v>
      </c>
      <c r="H41" s="25">
        <f t="shared" si="7"/>
        <v>99.999999999999972</v>
      </c>
    </row>
    <row r="42" spans="1:8" s="17" customFormat="1" ht="11.25" customHeight="1" x14ac:dyDescent="0.2">
      <c r="A42" s="30" t="s">
        <v>39</v>
      </c>
      <c r="B42" s="24">
        <v>1806</v>
      </c>
      <c r="C42" s="24">
        <v>1360.1195500000001</v>
      </c>
      <c r="D42" s="24">
        <v>361.59807000000001</v>
      </c>
      <c r="E42" s="24">
        <v>1721.7176200000001</v>
      </c>
      <c r="F42" s="24">
        <v>84.282379999999876</v>
      </c>
      <c r="G42" s="24">
        <v>445.88044999999988</v>
      </c>
      <c r="H42" s="25">
        <f t="shared" si="7"/>
        <v>95.333201550387599</v>
      </c>
    </row>
    <row r="43" spans="1:8" s="17" customFormat="1" ht="11.25" customHeight="1" x14ac:dyDescent="0.2">
      <c r="A43" s="23" t="s">
        <v>40</v>
      </c>
      <c r="B43" s="24">
        <v>670501.08522999997</v>
      </c>
      <c r="C43" s="24">
        <v>670385.56663999998</v>
      </c>
      <c r="D43" s="24">
        <v>115.51859</v>
      </c>
      <c r="E43" s="24">
        <v>670501.08522999997</v>
      </c>
      <c r="F43" s="24">
        <v>0</v>
      </c>
      <c r="G43" s="24">
        <v>115.5185899999924</v>
      </c>
      <c r="H43" s="25">
        <f t="shared" si="7"/>
        <v>100</v>
      </c>
    </row>
    <row r="44" spans="1:8" s="17" customFormat="1" ht="11.25" customHeight="1" x14ac:dyDescent="0.2">
      <c r="A44" s="23" t="s">
        <v>41</v>
      </c>
      <c r="B44" s="24">
        <v>6163</v>
      </c>
      <c r="C44" s="24">
        <v>4143.8332300000002</v>
      </c>
      <c r="D44" s="24">
        <v>103.42833999999999</v>
      </c>
      <c r="E44" s="24">
        <v>4247.2615700000006</v>
      </c>
      <c r="F44" s="24">
        <v>1915.7384299999994</v>
      </c>
      <c r="G44" s="24">
        <v>2019.1667699999998</v>
      </c>
      <c r="H44" s="25">
        <f t="shared" si="7"/>
        <v>68.915488723024509</v>
      </c>
    </row>
    <row r="45" spans="1:8" s="17" customFormat="1" ht="11.25" customHeight="1" x14ac:dyDescent="0.2">
      <c r="A45" s="23" t="s">
        <v>42</v>
      </c>
      <c r="B45" s="24">
        <v>2610</v>
      </c>
      <c r="C45" s="24">
        <v>1823.80989</v>
      </c>
      <c r="D45" s="24">
        <v>513.18037000000004</v>
      </c>
      <c r="E45" s="24">
        <v>2336.99026</v>
      </c>
      <c r="F45" s="24">
        <v>273.00973999999997</v>
      </c>
      <c r="G45" s="24">
        <v>786.19011</v>
      </c>
      <c r="H45" s="25">
        <f t="shared" si="7"/>
        <v>89.539856704980849</v>
      </c>
    </row>
    <row r="46" spans="1:8" s="17" customFormat="1" ht="11.25" customHeight="1" x14ac:dyDescent="0.2">
      <c r="A46" s="23" t="s">
        <v>43</v>
      </c>
      <c r="B46" s="24">
        <v>21835</v>
      </c>
      <c r="C46" s="24">
        <v>0</v>
      </c>
      <c r="D46" s="24">
        <v>0</v>
      </c>
      <c r="E46" s="24">
        <v>0</v>
      </c>
      <c r="F46" s="24">
        <v>21835</v>
      </c>
      <c r="G46" s="24">
        <v>21835</v>
      </c>
      <c r="H46" s="25"/>
    </row>
    <row r="47" spans="1:8" s="17" customFormat="1" ht="11.25" customHeight="1" x14ac:dyDescent="0.2">
      <c r="A47" s="23"/>
      <c r="B47" s="31"/>
      <c r="C47" s="31"/>
      <c r="D47" s="31"/>
      <c r="E47" s="31"/>
      <c r="F47" s="31"/>
      <c r="G47" s="31"/>
      <c r="H47" s="25"/>
    </row>
    <row r="48" spans="1:8" s="17" customFormat="1" ht="11.25" customHeight="1" x14ac:dyDescent="0.2">
      <c r="A48" s="19" t="s">
        <v>44</v>
      </c>
      <c r="B48" s="24">
        <v>5562802.8600000003</v>
      </c>
      <c r="C48" s="24">
        <v>3647812.4967300002</v>
      </c>
      <c r="D48" s="24">
        <v>289090.05740000005</v>
      </c>
      <c r="E48" s="24">
        <v>3936902.5541300001</v>
      </c>
      <c r="F48" s="24">
        <v>1625900.3058700003</v>
      </c>
      <c r="G48" s="24">
        <v>1914990.3632700001</v>
      </c>
      <c r="H48" s="25">
        <f>E48/B48*100</f>
        <v>70.771922953422788</v>
      </c>
    </row>
    <row r="49" spans="1:8" s="17" customFormat="1" ht="11.25" customHeight="1" x14ac:dyDescent="0.2">
      <c r="A49" s="32"/>
      <c r="B49" s="27"/>
      <c r="C49" s="27"/>
      <c r="D49" s="27"/>
      <c r="E49" s="27"/>
      <c r="F49" s="27"/>
      <c r="G49" s="27"/>
      <c r="H49" s="21"/>
    </row>
    <row r="50" spans="1:8" s="17" customFormat="1" ht="11.25" customHeight="1" x14ac:dyDescent="0.2">
      <c r="A50" s="19" t="s">
        <v>45</v>
      </c>
      <c r="B50" s="24">
        <v>76306</v>
      </c>
      <c r="C50" s="24">
        <v>46065.886109999999</v>
      </c>
      <c r="D50" s="24">
        <v>12190.71061</v>
      </c>
      <c r="E50" s="24">
        <v>58256.596720000001</v>
      </c>
      <c r="F50" s="24">
        <v>18049.403279999999</v>
      </c>
      <c r="G50" s="24">
        <v>30240.113890000001</v>
      </c>
      <c r="H50" s="25">
        <f>E50/B50*100</f>
        <v>76.346023536812311</v>
      </c>
    </row>
    <row r="51" spans="1:8" s="17" customFormat="1" ht="11.25" customHeight="1" x14ac:dyDescent="0.2">
      <c r="A51" s="23"/>
      <c r="B51" s="27"/>
      <c r="C51" s="27"/>
      <c r="D51" s="27"/>
      <c r="E51" s="27"/>
      <c r="F51" s="27"/>
      <c r="G51" s="27"/>
      <c r="H51" s="21"/>
    </row>
    <row r="52" spans="1:8" s="17" customFormat="1" ht="11.25" customHeight="1" x14ac:dyDescent="0.2">
      <c r="A52" s="19" t="s">
        <v>46</v>
      </c>
      <c r="B52" s="29">
        <f t="shared" ref="B52:G52" si="8">SUM(B53:B58)</f>
        <v>1304828.3050000002</v>
      </c>
      <c r="C52" s="29">
        <f t="shared" si="8"/>
        <v>861712.70345999987</v>
      </c>
      <c r="D52" s="29">
        <f t="shared" ref="D52" si="9">SUM(D53:D58)</f>
        <v>81166.633650000003</v>
      </c>
      <c r="E52" s="29">
        <f t="shared" si="8"/>
        <v>942879.33710999996</v>
      </c>
      <c r="F52" s="29">
        <f t="shared" si="8"/>
        <v>361948.96789000009</v>
      </c>
      <c r="G52" s="29">
        <f t="shared" si="8"/>
        <v>443115.60154000006</v>
      </c>
      <c r="H52" s="21">
        <f t="shared" ref="H52:H58" si="10">E52/B52*100</f>
        <v>72.260797339922817</v>
      </c>
    </row>
    <row r="53" spans="1:8" s="17" customFormat="1" ht="11.25" customHeight="1" x14ac:dyDescent="0.2">
      <c r="A53" s="23" t="s">
        <v>23</v>
      </c>
      <c r="B53" s="24">
        <v>987122.58</v>
      </c>
      <c r="C53" s="24">
        <v>652010.13643999991</v>
      </c>
      <c r="D53" s="24">
        <v>56366.047890000002</v>
      </c>
      <c r="E53" s="24">
        <v>708376.18432999996</v>
      </c>
      <c r="F53" s="24">
        <v>278746.39567</v>
      </c>
      <c r="G53" s="24">
        <v>335112.44356000004</v>
      </c>
      <c r="H53" s="25">
        <f t="shared" si="10"/>
        <v>71.761724296692719</v>
      </c>
    </row>
    <row r="54" spans="1:8" s="17" customFormat="1" ht="11.25" customHeight="1" x14ac:dyDescent="0.2">
      <c r="A54" s="23" t="s">
        <v>47</v>
      </c>
      <c r="B54" s="24">
        <v>152080</v>
      </c>
      <c r="C54" s="24">
        <v>94189.345820000017</v>
      </c>
      <c r="D54" s="24">
        <v>9000.1180499999973</v>
      </c>
      <c r="E54" s="24">
        <v>103189.46387000001</v>
      </c>
      <c r="F54" s="24">
        <v>48890.536129999993</v>
      </c>
      <c r="G54" s="24">
        <v>57890.654179999983</v>
      </c>
      <c r="H54" s="25">
        <f t="shared" si="10"/>
        <v>67.852093549447673</v>
      </c>
    </row>
    <row r="55" spans="1:8" s="17" customFormat="1" ht="11.25" customHeight="1" x14ac:dyDescent="0.2">
      <c r="A55" s="23" t="s">
        <v>48</v>
      </c>
      <c r="B55" s="24">
        <v>75440</v>
      </c>
      <c r="C55" s="24">
        <v>48336.649210000003</v>
      </c>
      <c r="D55" s="24">
        <v>3882.1200199999994</v>
      </c>
      <c r="E55" s="24">
        <v>52218.769230000005</v>
      </c>
      <c r="F55" s="24">
        <v>23221.230769999995</v>
      </c>
      <c r="G55" s="24">
        <v>27103.350789999997</v>
      </c>
      <c r="H55" s="25">
        <f t="shared" si="10"/>
        <v>69.218941185047726</v>
      </c>
    </row>
    <row r="56" spans="1:8" s="17" customFormat="1" ht="11.25" customHeight="1" x14ac:dyDescent="0.2">
      <c r="A56" s="23" t="s">
        <v>49</v>
      </c>
      <c r="B56" s="24">
        <v>76196.725000000006</v>
      </c>
      <c r="C56" s="24">
        <v>59483.943509999997</v>
      </c>
      <c r="D56" s="24">
        <v>11752.762050000001</v>
      </c>
      <c r="E56" s="24">
        <v>71236.705560000002</v>
      </c>
      <c r="F56" s="24">
        <v>4960.0194400000037</v>
      </c>
      <c r="G56" s="24">
        <v>16712.781490000008</v>
      </c>
      <c r="H56" s="25">
        <f t="shared" si="10"/>
        <v>93.490508365024866</v>
      </c>
    </row>
    <row r="57" spans="1:8" s="17" customFormat="1" ht="11.25" customHeight="1" x14ac:dyDescent="0.2">
      <c r="A57" s="23" t="s">
        <v>50</v>
      </c>
      <c r="B57" s="24">
        <v>7683</v>
      </c>
      <c r="C57" s="24">
        <v>4632.8725199999999</v>
      </c>
      <c r="D57" s="24">
        <v>79.089240000000004</v>
      </c>
      <c r="E57" s="24">
        <v>4711.9617600000001</v>
      </c>
      <c r="F57" s="24">
        <v>2971.0382399999999</v>
      </c>
      <c r="G57" s="24">
        <v>3050.1274800000001</v>
      </c>
      <c r="H57" s="25">
        <f t="shared" si="10"/>
        <v>61.32971183131589</v>
      </c>
    </row>
    <row r="58" spans="1:8" s="17" customFormat="1" ht="11.25" customHeight="1" x14ac:dyDescent="0.2">
      <c r="A58" s="23" t="s">
        <v>51</v>
      </c>
      <c r="B58" s="24">
        <v>6306</v>
      </c>
      <c r="C58" s="24">
        <v>3059.75596</v>
      </c>
      <c r="D58" s="24">
        <v>86.496399999999994</v>
      </c>
      <c r="E58" s="24">
        <v>3146.25236</v>
      </c>
      <c r="F58" s="24">
        <v>3159.74764</v>
      </c>
      <c r="G58" s="24">
        <v>3246.24404</v>
      </c>
      <c r="H58" s="25">
        <f t="shared" si="10"/>
        <v>49.89299651125912</v>
      </c>
    </row>
    <row r="59" spans="1:8" s="17" customFormat="1" ht="11.25" customHeight="1" x14ac:dyDescent="0.2">
      <c r="A59" s="23"/>
      <c r="B59" s="27"/>
      <c r="C59" s="27"/>
      <c r="D59" s="27"/>
      <c r="E59" s="27"/>
      <c r="F59" s="27"/>
      <c r="G59" s="27"/>
      <c r="H59" s="21"/>
    </row>
    <row r="60" spans="1:8" s="17" customFormat="1" ht="11.25" customHeight="1" x14ac:dyDescent="0.2">
      <c r="A60" s="19" t="s">
        <v>52</v>
      </c>
      <c r="B60" s="33">
        <f t="shared" ref="B60:G60" si="11">SUM(B61:B70)</f>
        <v>1278386</v>
      </c>
      <c r="C60" s="33">
        <f t="shared" si="11"/>
        <v>735511.24174999993</v>
      </c>
      <c r="D60" s="33">
        <f t="shared" ref="D60" si="12">SUM(D61:D70)</f>
        <v>54593.874429999996</v>
      </c>
      <c r="E60" s="33">
        <f t="shared" si="11"/>
        <v>790105.11618000001</v>
      </c>
      <c r="F60" s="33">
        <f t="shared" si="11"/>
        <v>488280.88382000005</v>
      </c>
      <c r="G60" s="33">
        <f t="shared" si="11"/>
        <v>542874.75825000007</v>
      </c>
      <c r="H60" s="21">
        <f t="shared" ref="H60:H70" si="13">E60/B60*100</f>
        <v>61.804894310482126</v>
      </c>
    </row>
    <row r="61" spans="1:8" s="17" customFormat="1" ht="11.25" customHeight="1" x14ac:dyDescent="0.2">
      <c r="A61" s="23" t="s">
        <v>53</v>
      </c>
      <c r="B61" s="24">
        <v>68212</v>
      </c>
      <c r="C61" s="24">
        <v>30889.19200999997</v>
      </c>
      <c r="D61" s="24">
        <v>53.710630000001196</v>
      </c>
      <c r="E61" s="24">
        <v>30942.902639999971</v>
      </c>
      <c r="F61" s="24">
        <v>37269.097360000029</v>
      </c>
      <c r="G61" s="24">
        <v>37322.80799000003</v>
      </c>
      <c r="H61" s="25">
        <f t="shared" si="13"/>
        <v>45.362843253386458</v>
      </c>
    </row>
    <row r="62" spans="1:8" s="17" customFormat="1" ht="11.25" customHeight="1" x14ac:dyDescent="0.2">
      <c r="A62" s="23" t="s">
        <v>54</v>
      </c>
      <c r="B62" s="24">
        <v>217467</v>
      </c>
      <c r="C62" s="24">
        <v>129779.48329999999</v>
      </c>
      <c r="D62" s="24">
        <v>1373.79872</v>
      </c>
      <c r="E62" s="24">
        <v>131153.28201999998</v>
      </c>
      <c r="F62" s="24">
        <v>86313.717980000016</v>
      </c>
      <c r="G62" s="24">
        <v>87687.516700000007</v>
      </c>
      <c r="H62" s="25">
        <f t="shared" si="13"/>
        <v>60.309509957832674</v>
      </c>
    </row>
    <row r="63" spans="1:8" s="17" customFormat="1" ht="11.25" customHeight="1" x14ac:dyDescent="0.2">
      <c r="A63" s="23" t="s">
        <v>55</v>
      </c>
      <c r="B63" s="24">
        <v>803944</v>
      </c>
      <c r="C63" s="24">
        <v>511140.55855000007</v>
      </c>
      <c r="D63" s="24">
        <v>36185.698179999999</v>
      </c>
      <c r="E63" s="24">
        <v>547326.25673000002</v>
      </c>
      <c r="F63" s="24">
        <v>256617.74326999998</v>
      </c>
      <c r="G63" s="24">
        <v>292803.44144999993</v>
      </c>
      <c r="H63" s="25">
        <f t="shared" si="13"/>
        <v>68.080146966704149</v>
      </c>
    </row>
    <row r="64" spans="1:8" s="17" customFormat="1" ht="11.25" customHeight="1" x14ac:dyDescent="0.2">
      <c r="A64" s="23" t="s">
        <v>56</v>
      </c>
      <c r="B64" s="24">
        <v>17691</v>
      </c>
      <c r="C64" s="24">
        <v>14730.16742</v>
      </c>
      <c r="D64" s="24">
        <v>348.54596999999995</v>
      </c>
      <c r="E64" s="24">
        <v>15078.713389999999</v>
      </c>
      <c r="F64" s="24">
        <v>2612.286610000001</v>
      </c>
      <c r="G64" s="24">
        <v>2960.8325800000002</v>
      </c>
      <c r="H64" s="25">
        <f t="shared" si="13"/>
        <v>85.233810355548016</v>
      </c>
    </row>
    <row r="65" spans="1:8" s="17" customFormat="1" ht="11.25" customHeight="1" x14ac:dyDescent="0.2">
      <c r="A65" s="23" t="s">
        <v>57</v>
      </c>
      <c r="B65" s="24">
        <v>136975</v>
      </c>
      <c r="C65" s="24">
        <v>29764.676530000001</v>
      </c>
      <c r="D65" s="24">
        <v>10099.70501</v>
      </c>
      <c r="E65" s="24">
        <v>39864.381540000002</v>
      </c>
      <c r="F65" s="24">
        <v>97110.618459999998</v>
      </c>
      <c r="G65" s="24">
        <v>107210.32347</v>
      </c>
      <c r="H65" s="25">
        <f t="shared" si="13"/>
        <v>29.103399554663262</v>
      </c>
    </row>
    <row r="66" spans="1:8" s="17" customFormat="1" ht="11.25" customHeight="1" x14ac:dyDescent="0.2">
      <c r="A66" s="23" t="s">
        <v>58</v>
      </c>
      <c r="B66" s="24">
        <v>1264</v>
      </c>
      <c r="C66" s="24">
        <v>830.25206000000003</v>
      </c>
      <c r="D66" s="24">
        <v>0</v>
      </c>
      <c r="E66" s="24">
        <v>830.25206000000003</v>
      </c>
      <c r="F66" s="24">
        <v>433.74793999999997</v>
      </c>
      <c r="G66" s="24">
        <v>433.74793999999997</v>
      </c>
      <c r="H66" s="25">
        <f t="shared" si="13"/>
        <v>65.684498417721528</v>
      </c>
    </row>
    <row r="67" spans="1:8" s="17" customFormat="1" ht="11.25" customHeight="1" x14ac:dyDescent="0.2">
      <c r="A67" s="23" t="s">
        <v>59</v>
      </c>
      <c r="B67" s="24">
        <v>17556</v>
      </c>
      <c r="C67" s="24">
        <v>8173.1389900000004</v>
      </c>
      <c r="D67" s="24">
        <v>6274.5280199999997</v>
      </c>
      <c r="E67" s="24">
        <v>14447.667010000001</v>
      </c>
      <c r="F67" s="24">
        <v>3108.332989999999</v>
      </c>
      <c r="G67" s="24">
        <v>9382.8610100000005</v>
      </c>
      <c r="H67" s="25">
        <f t="shared" si="13"/>
        <v>82.294753987240838</v>
      </c>
    </row>
    <row r="68" spans="1:8" s="17" customFormat="1" ht="11.25" customHeight="1" x14ac:dyDescent="0.2">
      <c r="A68" s="23" t="s">
        <v>60</v>
      </c>
      <c r="B68" s="24">
        <v>5878</v>
      </c>
      <c r="C68" s="24">
        <v>3551.39779</v>
      </c>
      <c r="D68" s="24">
        <v>0</v>
      </c>
      <c r="E68" s="24">
        <v>3551.39779</v>
      </c>
      <c r="F68" s="24">
        <v>2326.60221</v>
      </c>
      <c r="G68" s="24">
        <v>2326.60221</v>
      </c>
      <c r="H68" s="25">
        <f t="shared" si="13"/>
        <v>60.418472099353529</v>
      </c>
    </row>
    <row r="69" spans="1:8" s="17" customFormat="1" ht="11.25" customHeight="1" x14ac:dyDescent="0.2">
      <c r="A69" s="30" t="s">
        <v>61</v>
      </c>
      <c r="B69" s="24">
        <v>9399</v>
      </c>
      <c r="C69" s="24">
        <v>6652.3750999999993</v>
      </c>
      <c r="D69" s="24">
        <v>257.8879</v>
      </c>
      <c r="E69" s="24">
        <v>6910.262999999999</v>
      </c>
      <c r="F69" s="24">
        <v>2488.737000000001</v>
      </c>
      <c r="G69" s="24">
        <v>2746.6249000000007</v>
      </c>
      <c r="H69" s="25">
        <f t="shared" si="13"/>
        <v>73.521257580593669</v>
      </c>
    </row>
    <row r="70" spans="1:8" s="17" customFormat="1" ht="11.25" customHeight="1" x14ac:dyDescent="0.2">
      <c r="A70" s="23" t="s">
        <v>62</v>
      </c>
      <c r="B70" s="24">
        <v>0</v>
      </c>
      <c r="C70" s="24">
        <v>0</v>
      </c>
      <c r="D70" s="24">
        <v>0</v>
      </c>
      <c r="E70" s="24">
        <v>0</v>
      </c>
      <c r="F70" s="24">
        <v>0</v>
      </c>
      <c r="G70" s="24">
        <v>0</v>
      </c>
      <c r="H70" s="25" t="e">
        <f t="shared" si="13"/>
        <v>#DIV/0!</v>
      </c>
    </row>
    <row r="71" spans="1:8" s="17" customFormat="1" ht="11.25" customHeight="1" x14ac:dyDescent="0.2">
      <c r="A71" s="23"/>
      <c r="B71" s="27"/>
      <c r="C71" s="27"/>
      <c r="D71" s="27"/>
      <c r="E71" s="27"/>
      <c r="F71" s="27"/>
      <c r="G71" s="27"/>
      <c r="H71" s="21"/>
    </row>
    <row r="72" spans="1:8" s="17" customFormat="1" ht="11.25" customHeight="1" x14ac:dyDescent="0.2">
      <c r="A72" s="19" t="s">
        <v>63</v>
      </c>
      <c r="B72" s="29">
        <f t="shared" ref="B72:G72" si="14">SUM(B73:B77)</f>
        <v>1406598</v>
      </c>
      <c r="C72" s="29">
        <f t="shared" si="14"/>
        <v>176564.15490000002</v>
      </c>
      <c r="D72" s="29">
        <f t="shared" si="14"/>
        <v>2848.8987900000002</v>
      </c>
      <c r="E72" s="29">
        <f t="shared" si="14"/>
        <v>179413.05369000006</v>
      </c>
      <c r="F72" s="29">
        <f t="shared" si="14"/>
        <v>1227184.94631</v>
      </c>
      <c r="G72" s="29">
        <f t="shared" si="14"/>
        <v>1230033.8451</v>
      </c>
      <c r="H72" s="21">
        <f t="shared" ref="H72:H77" si="15">E72/B72*100</f>
        <v>12.755105132383243</v>
      </c>
    </row>
    <row r="73" spans="1:8" s="17" customFormat="1" ht="11.25" customHeight="1" x14ac:dyDescent="0.2">
      <c r="A73" s="23" t="s">
        <v>23</v>
      </c>
      <c r="B73" s="24">
        <v>1396136</v>
      </c>
      <c r="C73" s="24">
        <v>171138.06557000004</v>
      </c>
      <c r="D73" s="24">
        <v>2636.0235600000001</v>
      </c>
      <c r="E73" s="24">
        <v>173774.08913000004</v>
      </c>
      <c r="F73" s="24">
        <v>1222361.91087</v>
      </c>
      <c r="G73" s="24">
        <v>1224997.9344299999</v>
      </c>
      <c r="H73" s="25">
        <f t="shared" si="15"/>
        <v>12.446788072938455</v>
      </c>
    </row>
    <row r="74" spans="1:8" s="17" customFormat="1" ht="11.25" customHeight="1" x14ac:dyDescent="0.2">
      <c r="A74" s="23" t="s">
        <v>64</v>
      </c>
      <c r="B74" s="24">
        <v>4765</v>
      </c>
      <c r="C74" s="24">
        <v>2015.8360600000001</v>
      </c>
      <c r="D74" s="24">
        <v>15.90873</v>
      </c>
      <c r="E74" s="24">
        <v>2031.7447900000002</v>
      </c>
      <c r="F74" s="24">
        <v>2733.2552099999998</v>
      </c>
      <c r="G74" s="24">
        <v>2749.1639399999999</v>
      </c>
      <c r="H74" s="25">
        <f t="shared" si="15"/>
        <v>42.63892528856244</v>
      </c>
    </row>
    <row r="75" spans="1:8" s="17" customFormat="1" ht="11.25" customHeight="1" x14ac:dyDescent="0.2">
      <c r="A75" s="23" t="s">
        <v>65</v>
      </c>
      <c r="B75" s="24">
        <v>170</v>
      </c>
      <c r="C75" s="24">
        <v>129.16434000000001</v>
      </c>
      <c r="D75" s="24">
        <v>39.239220000000003</v>
      </c>
      <c r="E75" s="24">
        <v>168.40356000000003</v>
      </c>
      <c r="F75" s="24">
        <v>1.5964399999999728</v>
      </c>
      <c r="G75" s="24">
        <v>40.83565999999999</v>
      </c>
      <c r="H75" s="25">
        <f t="shared" si="15"/>
        <v>99.060917647058844</v>
      </c>
    </row>
    <row r="76" spans="1:8" s="17" customFormat="1" ht="11.25" customHeight="1" x14ac:dyDescent="0.2">
      <c r="A76" s="23" t="s">
        <v>66</v>
      </c>
      <c r="B76" s="24">
        <v>1767</v>
      </c>
      <c r="C76" s="24">
        <v>1328.11501</v>
      </c>
      <c r="D76" s="24">
        <v>0</v>
      </c>
      <c r="E76" s="24">
        <v>1328.11501</v>
      </c>
      <c r="F76" s="24">
        <v>438.88499000000002</v>
      </c>
      <c r="G76" s="24">
        <v>438.88499000000002</v>
      </c>
      <c r="H76" s="25">
        <f t="shared" si="15"/>
        <v>75.162139784946234</v>
      </c>
    </row>
    <row r="77" spans="1:8" s="17" customFormat="1" ht="11.25" customHeight="1" x14ac:dyDescent="0.2">
      <c r="A77" s="23" t="s">
        <v>67</v>
      </c>
      <c r="B77" s="24">
        <v>3760</v>
      </c>
      <c r="C77" s="24">
        <v>1952.9739199999999</v>
      </c>
      <c r="D77" s="24">
        <v>157.72728000000001</v>
      </c>
      <c r="E77" s="24">
        <v>2110.7012</v>
      </c>
      <c r="F77" s="24">
        <v>1649.2988</v>
      </c>
      <c r="G77" s="24">
        <v>1807.0260800000001</v>
      </c>
      <c r="H77" s="25">
        <f t="shared" si="15"/>
        <v>56.135670212765952</v>
      </c>
    </row>
    <row r="78" spans="1:8" s="17" customFormat="1" ht="11.25" customHeight="1" x14ac:dyDescent="0.2">
      <c r="A78" s="23"/>
      <c r="B78" s="27"/>
      <c r="C78" s="27"/>
      <c r="D78" s="27"/>
      <c r="E78" s="27"/>
      <c r="F78" s="27"/>
      <c r="G78" s="27"/>
      <c r="H78" s="21"/>
    </row>
    <row r="79" spans="1:8" s="17" customFormat="1" ht="11.25" customHeight="1" x14ac:dyDescent="0.2">
      <c r="A79" s="19" t="s">
        <v>68</v>
      </c>
      <c r="B79" s="29">
        <f t="shared" ref="B79:G79" si="16">SUM(B80:B81)</f>
        <v>9267536</v>
      </c>
      <c r="C79" s="29">
        <f t="shared" si="16"/>
        <v>4390235.8992800005</v>
      </c>
      <c r="D79" s="29">
        <f t="shared" si="16"/>
        <v>403197.61011000001</v>
      </c>
      <c r="E79" s="29">
        <f t="shared" si="16"/>
        <v>4793433.5093900003</v>
      </c>
      <c r="F79" s="29">
        <f t="shared" si="16"/>
        <v>4474102.4906099997</v>
      </c>
      <c r="G79" s="29">
        <f t="shared" si="16"/>
        <v>4877300.1007199995</v>
      </c>
      <c r="H79" s="21">
        <f>E79/B79*100</f>
        <v>51.722847468733868</v>
      </c>
    </row>
    <row r="80" spans="1:8" s="17" customFormat="1" ht="11.25" customHeight="1" x14ac:dyDescent="0.2">
      <c r="A80" s="23" t="s">
        <v>69</v>
      </c>
      <c r="B80" s="24">
        <v>9243331</v>
      </c>
      <c r="C80" s="24">
        <v>4376134.3491000002</v>
      </c>
      <c r="D80" s="24">
        <v>402249.54186</v>
      </c>
      <c r="E80" s="24">
        <v>4778383.8909600005</v>
      </c>
      <c r="F80" s="24">
        <v>4464947.1090399995</v>
      </c>
      <c r="G80" s="24">
        <v>4867196.6508999998</v>
      </c>
      <c r="H80" s="25">
        <f>E80/B80*100</f>
        <v>51.695475267087168</v>
      </c>
    </row>
    <row r="81" spans="1:8" s="17" customFormat="1" ht="11.25" customHeight="1" x14ac:dyDescent="0.2">
      <c r="A81" s="23" t="s">
        <v>70</v>
      </c>
      <c r="B81" s="24">
        <v>24205</v>
      </c>
      <c r="C81" s="24">
        <v>14101.55018</v>
      </c>
      <c r="D81" s="24">
        <v>948.06825000000003</v>
      </c>
      <c r="E81" s="24">
        <v>15049.61843</v>
      </c>
      <c r="F81" s="24">
        <v>9155.3815699999996</v>
      </c>
      <c r="G81" s="24">
        <v>10103.44982</v>
      </c>
      <c r="H81" s="25">
        <f>E81/B81*100</f>
        <v>62.175659698409426</v>
      </c>
    </row>
    <row r="82" spans="1:8" s="17" customFormat="1" ht="11.25" customHeight="1" x14ac:dyDescent="0.2">
      <c r="A82" s="23"/>
      <c r="B82" s="27"/>
      <c r="C82" s="27"/>
      <c r="D82" s="27"/>
      <c r="E82" s="27"/>
      <c r="F82" s="27"/>
      <c r="G82" s="27"/>
      <c r="H82" s="21"/>
    </row>
    <row r="83" spans="1:8" s="17" customFormat="1" ht="11.25" customHeight="1" x14ac:dyDescent="0.2">
      <c r="A83" s="19" t="s">
        <v>71</v>
      </c>
      <c r="B83" s="29">
        <f t="shared" ref="B83:G83" si="17">+B84+B85</f>
        <v>64381.118999999999</v>
      </c>
      <c r="C83" s="29">
        <f t="shared" si="17"/>
        <v>42404.135000000002</v>
      </c>
      <c r="D83" s="29">
        <f t="shared" si="17"/>
        <v>2479.5549099999998</v>
      </c>
      <c r="E83" s="29">
        <f t="shared" si="17"/>
        <v>44883.689910000001</v>
      </c>
      <c r="F83" s="29">
        <f t="shared" si="17"/>
        <v>19497.429089999998</v>
      </c>
      <c r="G83" s="29">
        <f t="shared" si="17"/>
        <v>21976.983999999997</v>
      </c>
      <c r="H83" s="21">
        <f>E83/B83*100</f>
        <v>69.715610115443937</v>
      </c>
    </row>
    <row r="84" spans="1:8" s="17" customFormat="1" ht="11.25" customHeight="1" x14ac:dyDescent="0.2">
      <c r="A84" s="23" t="s">
        <v>34</v>
      </c>
      <c r="B84" s="24">
        <v>46066.506999999998</v>
      </c>
      <c r="C84" s="24">
        <v>31752.441950000004</v>
      </c>
      <c r="D84" s="24">
        <v>2223.5042699999999</v>
      </c>
      <c r="E84" s="24">
        <v>33975.946220000005</v>
      </c>
      <c r="F84" s="24">
        <v>12090.560779999993</v>
      </c>
      <c r="G84" s="24">
        <v>14314.065049999994</v>
      </c>
      <c r="H84" s="25">
        <f>E84/B84*100</f>
        <v>73.754118626793229</v>
      </c>
    </row>
    <row r="85" spans="1:8" s="17" customFormat="1" ht="11.25" customHeight="1" x14ac:dyDescent="0.2">
      <c r="A85" s="23" t="s">
        <v>72</v>
      </c>
      <c r="B85" s="24">
        <v>18314.612000000001</v>
      </c>
      <c r="C85" s="24">
        <v>10651.693049999996</v>
      </c>
      <c r="D85" s="24">
        <v>256.05063999999999</v>
      </c>
      <c r="E85" s="24">
        <v>10907.743689999996</v>
      </c>
      <c r="F85" s="24">
        <v>7406.8683100000053</v>
      </c>
      <c r="G85" s="24">
        <v>7662.9189500000048</v>
      </c>
      <c r="H85" s="25">
        <f>E85/B85*100</f>
        <v>59.557601820884855</v>
      </c>
    </row>
    <row r="86" spans="1:8" s="17" customFormat="1" ht="11.25" customHeight="1" x14ac:dyDescent="0.2">
      <c r="A86" s="23"/>
      <c r="B86" s="27"/>
      <c r="C86" s="27"/>
      <c r="D86" s="27"/>
      <c r="E86" s="27"/>
      <c r="F86" s="27"/>
      <c r="G86" s="27"/>
      <c r="H86" s="21"/>
    </row>
    <row r="87" spans="1:8" s="17" customFormat="1" ht="11.25" customHeight="1" x14ac:dyDescent="0.2">
      <c r="A87" s="19" t="s">
        <v>73</v>
      </c>
      <c r="B87" s="29">
        <f t="shared" ref="B87:G87" si="18">SUM(B88:B91)</f>
        <v>219426</v>
      </c>
      <c r="C87" s="29">
        <f t="shared" si="18"/>
        <v>75064.301240000001</v>
      </c>
      <c r="D87" s="29">
        <f t="shared" ref="D87" si="19">SUM(D88:D91)</f>
        <v>52806.406609999998</v>
      </c>
      <c r="E87" s="29">
        <f t="shared" si="18"/>
        <v>127870.70785000001</v>
      </c>
      <c r="F87" s="29">
        <f t="shared" si="18"/>
        <v>91555.292149999994</v>
      </c>
      <c r="G87" s="29">
        <f t="shared" si="18"/>
        <v>144361.69876</v>
      </c>
      <c r="H87" s="21">
        <f>E87/B87*100</f>
        <v>58.275094040815588</v>
      </c>
    </row>
    <row r="88" spans="1:8" s="17" customFormat="1" ht="11.25" customHeight="1" x14ac:dyDescent="0.2">
      <c r="A88" s="23" t="s">
        <v>37</v>
      </c>
      <c r="B88" s="24">
        <v>154013</v>
      </c>
      <c r="C88" s="24">
        <v>42905.954689999999</v>
      </c>
      <c r="D88" s="24">
        <v>50241.857250000001</v>
      </c>
      <c r="E88" s="24">
        <v>93147.81194</v>
      </c>
      <c r="F88" s="24">
        <v>60865.18806</v>
      </c>
      <c r="G88" s="24">
        <v>111107.04531</v>
      </c>
      <c r="H88" s="25">
        <f>E88/B88*100</f>
        <v>60.480486673202918</v>
      </c>
    </row>
    <row r="89" spans="1:8" s="17" customFormat="1" ht="11.25" customHeight="1" x14ac:dyDescent="0.2">
      <c r="A89" s="23" t="s">
        <v>74</v>
      </c>
      <c r="B89" s="24">
        <v>19480</v>
      </c>
      <c r="C89" s="24">
        <v>1593.1730400000001</v>
      </c>
      <c r="D89" s="24">
        <v>923.52738999999997</v>
      </c>
      <c r="E89" s="24">
        <v>2516.7004299999999</v>
      </c>
      <c r="F89" s="24">
        <v>16963.299569999999</v>
      </c>
      <c r="G89" s="24">
        <v>17886.826959999999</v>
      </c>
      <c r="H89" s="25">
        <f>E89/B89*100</f>
        <v>12.919406724845995</v>
      </c>
    </row>
    <row r="90" spans="1:8" s="17" customFormat="1" ht="11.25" customHeight="1" x14ac:dyDescent="0.2">
      <c r="A90" s="23" t="s">
        <v>75</v>
      </c>
      <c r="B90" s="24">
        <v>18108</v>
      </c>
      <c r="C90" s="24">
        <v>8541.8408400000008</v>
      </c>
      <c r="D90" s="24">
        <v>84.305999999999997</v>
      </c>
      <c r="E90" s="24">
        <v>8626.1468400000012</v>
      </c>
      <c r="F90" s="24">
        <v>9481.8531599999988</v>
      </c>
      <c r="G90" s="24">
        <v>9566.1591599999992</v>
      </c>
      <c r="H90" s="25">
        <f>E90/B90*100</f>
        <v>47.637214711729634</v>
      </c>
    </row>
    <row r="91" spans="1:8" s="17" customFormat="1" ht="11.25" customHeight="1" x14ac:dyDescent="0.2">
      <c r="A91" s="23" t="s">
        <v>76</v>
      </c>
      <c r="B91" s="24">
        <v>27825</v>
      </c>
      <c r="C91" s="24">
        <v>22023.33267</v>
      </c>
      <c r="D91" s="24">
        <v>1556.7159699999997</v>
      </c>
      <c r="E91" s="24">
        <v>23580.048640000001</v>
      </c>
      <c r="F91" s="24">
        <v>4244.9513599999991</v>
      </c>
      <c r="G91" s="24">
        <v>5801.6673300000002</v>
      </c>
      <c r="H91" s="25">
        <f>E91/B91*100</f>
        <v>84.744110116801437</v>
      </c>
    </row>
    <row r="92" spans="1:8" s="17" customFormat="1" ht="11.25" customHeight="1" x14ac:dyDescent="0.2">
      <c r="A92" s="34"/>
      <c r="B92" s="24"/>
      <c r="C92" s="31"/>
      <c r="D92" s="24"/>
      <c r="E92" s="31"/>
      <c r="F92" s="31"/>
      <c r="G92" s="31"/>
      <c r="H92" s="25"/>
    </row>
    <row r="93" spans="1:8" s="17" customFormat="1" ht="11.25" customHeight="1" x14ac:dyDescent="0.2">
      <c r="A93" s="19" t="s">
        <v>77</v>
      </c>
      <c r="B93" s="29">
        <f t="shared" ref="B93:G93" si="20">SUM(B94:B103)</f>
        <v>23507145.978999998</v>
      </c>
      <c r="C93" s="29">
        <f t="shared" si="20"/>
        <v>17591215.851239998</v>
      </c>
      <c r="D93" s="29">
        <f t="shared" ref="D93" si="21">SUM(D94:D103)</f>
        <v>58907.59023999999</v>
      </c>
      <c r="E93" s="29">
        <f t="shared" si="20"/>
        <v>17650123.441480003</v>
      </c>
      <c r="F93" s="29">
        <f t="shared" si="20"/>
        <v>5857022.5375199988</v>
      </c>
      <c r="G93" s="29">
        <f t="shared" si="20"/>
        <v>5915930.1277600005</v>
      </c>
      <c r="H93" s="21">
        <f t="shared" ref="H93:H103" si="22">E93/B93*100</f>
        <v>75.084076379359971</v>
      </c>
    </row>
    <row r="94" spans="1:8" s="17" customFormat="1" ht="11.25" customHeight="1" x14ac:dyDescent="0.2">
      <c r="A94" s="23" t="s">
        <v>53</v>
      </c>
      <c r="B94" s="24">
        <v>519185.44598000002</v>
      </c>
      <c r="C94" s="24">
        <v>350707.00816999993</v>
      </c>
      <c r="D94" s="24">
        <v>16370.17683</v>
      </c>
      <c r="E94" s="24">
        <v>367077.18499999994</v>
      </c>
      <c r="F94" s="24">
        <v>152108.26098000008</v>
      </c>
      <c r="G94" s="24">
        <v>168478.43781000009</v>
      </c>
      <c r="H94" s="25">
        <f t="shared" si="22"/>
        <v>70.702518308677782</v>
      </c>
    </row>
    <row r="95" spans="1:8" s="17" customFormat="1" ht="11.25" customHeight="1" x14ac:dyDescent="0.2">
      <c r="A95" s="23" t="s">
        <v>78</v>
      </c>
      <c r="B95" s="24">
        <v>1872333.3899999994</v>
      </c>
      <c r="C95" s="24">
        <v>1754467.2355099998</v>
      </c>
      <c r="D95" s="24">
        <v>2106.6963300000002</v>
      </c>
      <c r="E95" s="24">
        <v>1756573.9318399997</v>
      </c>
      <c r="F95" s="24">
        <v>115759.45815999969</v>
      </c>
      <c r="G95" s="24">
        <v>117866.15448999964</v>
      </c>
      <c r="H95" s="25">
        <f t="shared" si="22"/>
        <v>93.817369343608206</v>
      </c>
    </row>
    <row r="96" spans="1:8" s="17" customFormat="1" ht="11.25" customHeight="1" x14ac:dyDescent="0.2">
      <c r="A96" s="23" t="s">
        <v>79</v>
      </c>
      <c r="B96" s="24">
        <v>1443384.94</v>
      </c>
      <c r="C96" s="24">
        <v>1390398.9117400004</v>
      </c>
      <c r="D96" s="24">
        <v>7715.9047</v>
      </c>
      <c r="E96" s="24">
        <v>1398114.8164400004</v>
      </c>
      <c r="F96" s="24">
        <v>45270.123559999513</v>
      </c>
      <c r="G96" s="24">
        <v>52986.028259999584</v>
      </c>
      <c r="H96" s="25">
        <f t="shared" si="22"/>
        <v>96.863613973968754</v>
      </c>
    </row>
    <row r="97" spans="1:8" s="17" customFormat="1" ht="11.25" customHeight="1" x14ac:dyDescent="0.2">
      <c r="A97" s="23" t="s">
        <v>80</v>
      </c>
      <c r="B97" s="24">
        <v>7602</v>
      </c>
      <c r="C97" s="24">
        <v>4137.42256</v>
      </c>
      <c r="D97" s="24">
        <v>192.28456</v>
      </c>
      <c r="E97" s="24">
        <v>4329.70712</v>
      </c>
      <c r="F97" s="24">
        <v>3272.29288</v>
      </c>
      <c r="G97" s="24">
        <v>3464.57744</v>
      </c>
      <c r="H97" s="25">
        <f t="shared" si="22"/>
        <v>56.954842409892137</v>
      </c>
    </row>
    <row r="98" spans="1:8" s="17" customFormat="1" ht="11.25" customHeight="1" x14ac:dyDescent="0.2">
      <c r="A98" s="23" t="s">
        <v>81</v>
      </c>
      <c r="B98" s="24">
        <v>66257</v>
      </c>
      <c r="C98" s="24">
        <v>45426.969860000005</v>
      </c>
      <c r="D98" s="24">
        <v>4817.2889699999987</v>
      </c>
      <c r="E98" s="24">
        <v>50244.258830000006</v>
      </c>
      <c r="F98" s="24">
        <v>16012.741169999994</v>
      </c>
      <c r="G98" s="24">
        <v>20830.030139999995</v>
      </c>
      <c r="H98" s="25">
        <f t="shared" si="22"/>
        <v>75.832378209094898</v>
      </c>
    </row>
    <row r="99" spans="1:8" s="17" customFormat="1" ht="11.25" customHeight="1" x14ac:dyDescent="0.2">
      <c r="A99" s="23" t="s">
        <v>82</v>
      </c>
      <c r="B99" s="24">
        <v>19471407.203019999</v>
      </c>
      <c r="C99" s="24">
        <v>13947367.572689999</v>
      </c>
      <c r="D99" s="24">
        <v>23835.77635</v>
      </c>
      <c r="E99" s="24">
        <v>13971203.34904</v>
      </c>
      <c r="F99" s="24">
        <v>5500203.8539799992</v>
      </c>
      <c r="G99" s="24">
        <v>5524039.6303300001</v>
      </c>
      <c r="H99" s="25">
        <f t="shared" si="22"/>
        <v>71.752407021065622</v>
      </c>
    </row>
    <row r="100" spans="1:8" s="17" customFormat="1" ht="11.25" customHeight="1" x14ac:dyDescent="0.2">
      <c r="A100" s="23" t="s">
        <v>83</v>
      </c>
      <c r="B100" s="24">
        <v>55120</v>
      </c>
      <c r="C100" s="24">
        <v>50258.880499999999</v>
      </c>
      <c r="D100" s="24">
        <v>3696.9903599999998</v>
      </c>
      <c r="E100" s="24">
        <v>53955.870859999995</v>
      </c>
      <c r="F100" s="24">
        <v>1164.1291400000046</v>
      </c>
      <c r="G100" s="24">
        <v>4861.1195000000007</v>
      </c>
      <c r="H100" s="25">
        <f t="shared" si="22"/>
        <v>97.888009542815666</v>
      </c>
    </row>
    <row r="101" spans="1:8" s="17" customFormat="1" ht="11.25" customHeight="1" x14ac:dyDescent="0.2">
      <c r="A101" s="23" t="s">
        <v>84</v>
      </c>
      <c r="B101" s="24">
        <v>57399</v>
      </c>
      <c r="C101" s="24">
        <v>38299.098039999997</v>
      </c>
      <c r="D101" s="24">
        <v>20</v>
      </c>
      <c r="E101" s="24">
        <v>38319.098039999997</v>
      </c>
      <c r="F101" s="24">
        <v>19079.901960000003</v>
      </c>
      <c r="G101" s="24">
        <v>19099.901960000003</v>
      </c>
      <c r="H101" s="25">
        <f t="shared" si="22"/>
        <v>66.759173574452518</v>
      </c>
    </row>
    <row r="102" spans="1:8" s="17" customFormat="1" ht="11.25" customHeight="1" x14ac:dyDescent="0.2">
      <c r="A102" s="23" t="s">
        <v>85</v>
      </c>
      <c r="B102" s="24">
        <v>5719</v>
      </c>
      <c r="C102" s="24">
        <v>4441.5477300000002</v>
      </c>
      <c r="D102" s="24">
        <v>125.75339</v>
      </c>
      <c r="E102" s="24">
        <v>4567.3011200000001</v>
      </c>
      <c r="F102" s="24">
        <v>1151.6988799999999</v>
      </c>
      <c r="G102" s="24">
        <v>1277.4522699999998</v>
      </c>
      <c r="H102" s="25">
        <f t="shared" si="22"/>
        <v>79.86188354607448</v>
      </c>
    </row>
    <row r="103" spans="1:8" s="17" customFormat="1" ht="11.25" customHeight="1" x14ac:dyDescent="0.2">
      <c r="A103" s="23" t="s">
        <v>86</v>
      </c>
      <c r="B103" s="24">
        <v>8738</v>
      </c>
      <c r="C103" s="24">
        <v>5711.2044400000004</v>
      </c>
      <c r="D103" s="24">
        <v>26.71875</v>
      </c>
      <c r="E103" s="24">
        <v>5737.9231900000004</v>
      </c>
      <c r="F103" s="24">
        <v>3000.0768099999996</v>
      </c>
      <c r="G103" s="24">
        <v>3026.7955599999996</v>
      </c>
      <c r="H103" s="25">
        <f t="shared" si="22"/>
        <v>65.666321698329142</v>
      </c>
    </row>
    <row r="104" spans="1:8" s="17" customFormat="1" ht="11.25" customHeight="1" x14ac:dyDescent="0.2">
      <c r="A104" s="23"/>
      <c r="B104" s="24"/>
      <c r="C104" s="31"/>
      <c r="D104" s="24"/>
      <c r="E104" s="31"/>
      <c r="F104" s="31"/>
      <c r="G104" s="31"/>
      <c r="H104" s="25"/>
    </row>
    <row r="105" spans="1:8" s="17" customFormat="1" ht="11.25" customHeight="1" x14ac:dyDescent="0.2">
      <c r="A105" s="19" t="s">
        <v>87</v>
      </c>
      <c r="B105" s="35">
        <f>SUM(B106:B116)</f>
        <v>1842170.1509999998</v>
      </c>
      <c r="C105" s="35">
        <f>SUM(C106:C116)</f>
        <v>1145591.82608</v>
      </c>
      <c r="D105" s="35">
        <f t="shared" ref="D105:G105" si="23">SUM(D106:D116)</f>
        <v>42786.101699999985</v>
      </c>
      <c r="E105" s="35">
        <f t="shared" si="23"/>
        <v>1188377.92778</v>
      </c>
      <c r="F105" s="35">
        <f t="shared" si="23"/>
        <v>653792.22321999981</v>
      </c>
      <c r="G105" s="35">
        <f t="shared" si="23"/>
        <v>696578.32491999981</v>
      </c>
      <c r="H105" s="25">
        <f t="shared" ref="H105:H115" si="24">E105/B105*100</f>
        <v>64.509672308766014</v>
      </c>
    </row>
    <row r="106" spans="1:8" s="17" customFormat="1" ht="11.25" customHeight="1" x14ac:dyDescent="0.2">
      <c r="A106" s="23" t="s">
        <v>23</v>
      </c>
      <c r="B106" s="24">
        <v>634256.17299999995</v>
      </c>
      <c r="C106" s="24">
        <v>410331.36783</v>
      </c>
      <c r="D106" s="24">
        <v>6584.0478499999999</v>
      </c>
      <c r="E106" s="24">
        <v>416915.41567999998</v>
      </c>
      <c r="F106" s="24">
        <v>217340.75731999998</v>
      </c>
      <c r="G106" s="24">
        <v>223924.80516999995</v>
      </c>
      <c r="H106" s="25">
        <f t="shared" si="24"/>
        <v>65.732969331305185</v>
      </c>
    </row>
    <row r="107" spans="1:8" s="17" customFormat="1" ht="11.25" customHeight="1" x14ac:dyDescent="0.2">
      <c r="A107" s="23" t="s">
        <v>88</v>
      </c>
      <c r="B107" s="24">
        <v>293244.299</v>
      </c>
      <c r="C107" s="24">
        <v>209419.25225000002</v>
      </c>
      <c r="D107" s="24">
        <v>4381.4352900000004</v>
      </c>
      <c r="E107" s="24">
        <v>213800.68754000001</v>
      </c>
      <c r="F107" s="24">
        <v>79443.611459999986</v>
      </c>
      <c r="G107" s="24">
        <v>83825.04674999998</v>
      </c>
      <c r="H107" s="25">
        <f t="shared" si="24"/>
        <v>72.908727729434901</v>
      </c>
    </row>
    <row r="108" spans="1:8" s="17" customFormat="1" ht="11.25" customHeight="1" x14ac:dyDescent="0.2">
      <c r="A108" s="23" t="s">
        <v>89</v>
      </c>
      <c r="B108" s="24">
        <v>112001</v>
      </c>
      <c r="C108" s="24">
        <v>83092.568700000003</v>
      </c>
      <c r="D108" s="24">
        <v>1357.3285600000002</v>
      </c>
      <c r="E108" s="24">
        <v>84449.897259999998</v>
      </c>
      <c r="F108" s="24">
        <v>27551.102740000002</v>
      </c>
      <c r="G108" s="24">
        <v>28908.431299999997</v>
      </c>
      <c r="H108" s="25">
        <f t="shared" si="24"/>
        <v>75.401020758743215</v>
      </c>
    </row>
    <row r="109" spans="1:8" s="17" customFormat="1" ht="11.25" customHeight="1" x14ac:dyDescent="0.2">
      <c r="A109" s="23" t="s">
        <v>90</v>
      </c>
      <c r="B109" s="24">
        <v>99074.963000000003</v>
      </c>
      <c r="C109" s="24">
        <v>63989.722089999996</v>
      </c>
      <c r="D109" s="24">
        <v>19920.398260000002</v>
      </c>
      <c r="E109" s="24">
        <v>83910.120349999997</v>
      </c>
      <c r="F109" s="24">
        <v>15164.842650000006</v>
      </c>
      <c r="G109" s="24">
        <v>35085.240910000008</v>
      </c>
      <c r="H109" s="25">
        <f t="shared" si="24"/>
        <v>84.693567183063195</v>
      </c>
    </row>
    <row r="110" spans="1:8" s="17" customFormat="1" ht="11.25" customHeight="1" x14ac:dyDescent="0.2">
      <c r="A110" s="23" t="s">
        <v>91</v>
      </c>
      <c r="B110" s="24">
        <v>172860</v>
      </c>
      <c r="C110" s="24">
        <v>61141.60413</v>
      </c>
      <c r="D110" s="24">
        <v>446.26413000000002</v>
      </c>
      <c r="E110" s="24">
        <v>61587.868260000003</v>
      </c>
      <c r="F110" s="24">
        <v>111272.13174</v>
      </c>
      <c r="G110" s="24">
        <v>111718.39587000001</v>
      </c>
      <c r="H110" s="25">
        <f t="shared" si="24"/>
        <v>35.628756369316214</v>
      </c>
    </row>
    <row r="111" spans="1:8" s="17" customFormat="1" ht="11.25" customHeight="1" x14ac:dyDescent="0.2">
      <c r="A111" s="23" t="s">
        <v>92</v>
      </c>
      <c r="B111" s="24">
        <v>16109.758</v>
      </c>
      <c r="C111" s="24">
        <v>11444.09852</v>
      </c>
      <c r="D111" s="24">
        <v>427.53656999999998</v>
      </c>
      <c r="E111" s="24">
        <v>11871.63509</v>
      </c>
      <c r="F111" s="24">
        <v>4238.12291</v>
      </c>
      <c r="G111" s="24">
        <v>4665.6594800000003</v>
      </c>
      <c r="H111" s="25">
        <f t="shared" si="24"/>
        <v>73.692200031806806</v>
      </c>
    </row>
    <row r="112" spans="1:8" s="17" customFormat="1" ht="11.25" customHeight="1" x14ac:dyDescent="0.2">
      <c r="A112" s="23" t="s">
        <v>93</v>
      </c>
      <c r="B112" s="24">
        <v>82558.19</v>
      </c>
      <c r="C112" s="24">
        <v>42685.793250000002</v>
      </c>
      <c r="D112" s="24">
        <v>2107.9437499999999</v>
      </c>
      <c r="E112" s="24">
        <v>44793.737000000001</v>
      </c>
      <c r="F112" s="24">
        <v>37764.453000000001</v>
      </c>
      <c r="G112" s="24">
        <v>39872.39675</v>
      </c>
      <c r="H112" s="25">
        <f t="shared" si="24"/>
        <v>54.257169397730252</v>
      </c>
    </row>
    <row r="113" spans="1:8" s="17" customFormat="1" ht="11.25" customHeight="1" x14ac:dyDescent="0.2">
      <c r="A113" s="23" t="s">
        <v>94</v>
      </c>
      <c r="B113" s="24">
        <v>72579</v>
      </c>
      <c r="C113" s="24">
        <v>48317.217920000046</v>
      </c>
      <c r="D113" s="24">
        <v>3417.4988599999956</v>
      </c>
      <c r="E113" s="24">
        <v>51734.716780000039</v>
      </c>
      <c r="F113" s="24">
        <v>20844.283219999961</v>
      </c>
      <c r="G113" s="24">
        <v>24261.782079999954</v>
      </c>
      <c r="H113" s="25">
        <f t="shared" si="24"/>
        <v>71.280558811777567</v>
      </c>
    </row>
    <row r="114" spans="1:8" s="17" customFormat="1" ht="11.25" customHeight="1" x14ac:dyDescent="0.2">
      <c r="A114" s="23" t="s">
        <v>95</v>
      </c>
      <c r="B114" s="24">
        <v>10792</v>
      </c>
      <c r="C114" s="24">
        <v>6648.2222999999994</v>
      </c>
      <c r="D114" s="24">
        <v>2882.62959</v>
      </c>
      <c r="E114" s="24">
        <v>9530.8518899999999</v>
      </c>
      <c r="F114" s="24">
        <v>1261.1481100000001</v>
      </c>
      <c r="G114" s="24">
        <v>4143.7777000000006</v>
      </c>
      <c r="H114" s="25">
        <f t="shared" si="24"/>
        <v>88.314046423276508</v>
      </c>
    </row>
    <row r="115" spans="1:8" s="17" customFormat="1" ht="11.25" customHeight="1" x14ac:dyDescent="0.2">
      <c r="A115" s="23" t="s">
        <v>96</v>
      </c>
      <c r="B115" s="24">
        <v>343661.76799999998</v>
      </c>
      <c r="C115" s="24">
        <v>208521.97909000001</v>
      </c>
      <c r="D115" s="24">
        <v>1261.0188400000002</v>
      </c>
      <c r="E115" s="24">
        <v>209782.99793000001</v>
      </c>
      <c r="F115" s="24">
        <v>133878.77006999997</v>
      </c>
      <c r="G115" s="24">
        <v>135139.78890999997</v>
      </c>
      <c r="H115" s="25">
        <f t="shared" si="24"/>
        <v>61.043449537860731</v>
      </c>
    </row>
    <row r="116" spans="1:8" s="17" customFormat="1" ht="11.25" customHeight="1" x14ac:dyDescent="0.2">
      <c r="A116" s="23" t="s">
        <v>97</v>
      </c>
      <c r="B116" s="24">
        <v>5033</v>
      </c>
      <c r="C116" s="24">
        <v>0</v>
      </c>
      <c r="D116" s="24">
        <v>0</v>
      </c>
      <c r="E116" s="24">
        <v>0</v>
      </c>
      <c r="F116" s="24">
        <v>5033</v>
      </c>
      <c r="G116" s="24">
        <v>5033</v>
      </c>
      <c r="H116" s="25"/>
    </row>
    <row r="117" spans="1:8" s="17" customFormat="1" ht="11.25" customHeight="1" x14ac:dyDescent="0.2">
      <c r="A117" s="23"/>
      <c r="B117" s="24"/>
      <c r="C117" s="31"/>
      <c r="D117" s="24"/>
      <c r="E117" s="31"/>
      <c r="F117" s="31"/>
      <c r="G117" s="31"/>
      <c r="H117" s="25"/>
    </row>
    <row r="118" spans="1:8" s="17" customFormat="1" ht="11.25" customHeight="1" x14ac:dyDescent="0.2">
      <c r="A118" s="19" t="s">
        <v>98</v>
      </c>
      <c r="B118" s="35">
        <f t="shared" ref="B118:G118" si="25">SUM(B119:B127)</f>
        <v>3567093.0599999996</v>
      </c>
      <c r="C118" s="35">
        <f t="shared" si="25"/>
        <v>1335936.0867699999</v>
      </c>
      <c r="D118" s="35">
        <f t="shared" ref="D118" si="26">SUM(D119:D127)</f>
        <v>283012.96091999998</v>
      </c>
      <c r="E118" s="29">
        <f t="shared" si="25"/>
        <v>1618949.0476899999</v>
      </c>
      <c r="F118" s="29">
        <f t="shared" si="25"/>
        <v>1948144.0123099997</v>
      </c>
      <c r="G118" s="29">
        <f t="shared" si="25"/>
        <v>2231156.9732299997</v>
      </c>
      <c r="H118" s="25">
        <f t="shared" ref="H118:H127" si="27">E118/B118*100</f>
        <v>45.385668959530875</v>
      </c>
    </row>
    <row r="119" spans="1:8" s="17" customFormat="1" ht="11.25" customHeight="1" x14ac:dyDescent="0.2">
      <c r="A119" s="23" t="s">
        <v>23</v>
      </c>
      <c r="B119" s="24">
        <v>2134210.9999999995</v>
      </c>
      <c r="C119" s="24">
        <v>247898.37844</v>
      </c>
      <c r="D119" s="24">
        <v>39216.509350000008</v>
      </c>
      <c r="E119" s="24">
        <v>287114.88779000001</v>
      </c>
      <c r="F119" s="24">
        <v>1847096.1122099995</v>
      </c>
      <c r="G119" s="24">
        <v>1886312.6215599994</v>
      </c>
      <c r="H119" s="25">
        <f t="shared" si="27"/>
        <v>13.452975726861125</v>
      </c>
    </row>
    <row r="120" spans="1:8" s="17" customFormat="1" ht="11.25" customHeight="1" x14ac:dyDescent="0.2">
      <c r="A120" s="23" t="s">
        <v>99</v>
      </c>
      <c r="B120" s="24">
        <v>4619</v>
      </c>
      <c r="C120" s="24">
        <v>4375.7650999999996</v>
      </c>
      <c r="D120" s="24">
        <v>39.336940000000006</v>
      </c>
      <c r="E120" s="24">
        <v>4415.1020399999998</v>
      </c>
      <c r="F120" s="24">
        <v>203.89796000000024</v>
      </c>
      <c r="G120" s="24">
        <v>243.23490000000038</v>
      </c>
      <c r="H120" s="25">
        <f t="shared" si="27"/>
        <v>95.585668759471744</v>
      </c>
    </row>
    <row r="121" spans="1:8" s="17" customFormat="1" ht="11.25" customHeight="1" x14ac:dyDescent="0.2">
      <c r="A121" s="23" t="s">
        <v>100</v>
      </c>
      <c r="B121" s="24">
        <v>18915</v>
      </c>
      <c r="C121" s="24">
        <v>12564.97514</v>
      </c>
      <c r="D121" s="24">
        <v>1934.6144100000001</v>
      </c>
      <c r="E121" s="24">
        <v>14499.589550000001</v>
      </c>
      <c r="F121" s="24">
        <v>4415.4104499999994</v>
      </c>
      <c r="G121" s="24">
        <v>6350.0248599999995</v>
      </c>
      <c r="H121" s="25">
        <f t="shared" si="27"/>
        <v>76.656566481628346</v>
      </c>
    </row>
    <row r="122" spans="1:8" s="17" customFormat="1" ht="11.25" customHeight="1" x14ac:dyDescent="0.2">
      <c r="A122" s="23" t="s">
        <v>101</v>
      </c>
      <c r="B122" s="24">
        <v>121853.087</v>
      </c>
      <c r="C122" s="24">
        <v>87527.843790000014</v>
      </c>
      <c r="D122" s="24">
        <v>13062.95566</v>
      </c>
      <c r="E122" s="24">
        <v>100590.79945000002</v>
      </c>
      <c r="F122" s="24">
        <v>21262.287549999979</v>
      </c>
      <c r="G122" s="24">
        <v>34325.243209999986</v>
      </c>
      <c r="H122" s="25">
        <f t="shared" si="27"/>
        <v>82.550883138479719</v>
      </c>
    </row>
    <row r="123" spans="1:8" s="17" customFormat="1" ht="11.25" customHeight="1" x14ac:dyDescent="0.2">
      <c r="A123" s="23" t="s">
        <v>102</v>
      </c>
      <c r="B123" s="24">
        <v>22812</v>
      </c>
      <c r="C123" s="24">
        <v>3237.7496100000003</v>
      </c>
      <c r="D123" s="24">
        <v>893.99081999999999</v>
      </c>
      <c r="E123" s="24">
        <v>4131.7404299999998</v>
      </c>
      <c r="F123" s="24">
        <v>18680.259570000002</v>
      </c>
      <c r="G123" s="24">
        <v>19574.250390000001</v>
      </c>
      <c r="H123" s="25">
        <f t="shared" si="27"/>
        <v>18.112135849552864</v>
      </c>
    </row>
    <row r="124" spans="1:8" s="17" customFormat="1" ht="11.25" customHeight="1" x14ac:dyDescent="0.2">
      <c r="A124" s="23" t="s">
        <v>103</v>
      </c>
      <c r="B124" s="24">
        <v>19225</v>
      </c>
      <c r="C124" s="24">
        <v>14625.469929999997</v>
      </c>
      <c r="D124" s="24">
        <v>1948.1513700000003</v>
      </c>
      <c r="E124" s="24">
        <v>16573.621299999999</v>
      </c>
      <c r="F124" s="24">
        <v>2651.3787000000011</v>
      </c>
      <c r="G124" s="24">
        <v>4599.5300700000025</v>
      </c>
      <c r="H124" s="25">
        <f t="shared" si="27"/>
        <v>86.208693368010401</v>
      </c>
    </row>
    <row r="125" spans="1:8" s="17" customFormat="1" ht="11.25" customHeight="1" x14ac:dyDescent="0.2">
      <c r="A125" s="23" t="s">
        <v>104</v>
      </c>
      <c r="B125" s="24">
        <v>1060379</v>
      </c>
      <c r="C125" s="24">
        <v>837967.98940999992</v>
      </c>
      <c r="D125" s="24">
        <v>222410.94303999998</v>
      </c>
      <c r="E125" s="24">
        <v>1060378.93245</v>
      </c>
      <c r="F125" s="24">
        <v>6.7550000036135316E-2</v>
      </c>
      <c r="G125" s="24">
        <v>222411.01059000008</v>
      </c>
      <c r="H125" s="25">
        <f t="shared" si="27"/>
        <v>99.999993629636194</v>
      </c>
    </row>
    <row r="126" spans="1:8" s="17" customFormat="1" ht="12" x14ac:dyDescent="0.2">
      <c r="A126" s="23" t="s">
        <v>105</v>
      </c>
      <c r="B126" s="24">
        <v>53034</v>
      </c>
      <c r="C126" s="24">
        <v>26965.242050000001</v>
      </c>
      <c r="D126" s="24">
        <v>729</v>
      </c>
      <c r="E126" s="24">
        <v>27694.242050000001</v>
      </c>
      <c r="F126" s="24">
        <v>25339.757949999999</v>
      </c>
      <c r="G126" s="24">
        <v>26068.757949999999</v>
      </c>
      <c r="H126" s="25">
        <f t="shared" si="27"/>
        <v>52.219787400535509</v>
      </c>
    </row>
    <row r="127" spans="1:8" s="17" customFormat="1" ht="11.25" customHeight="1" x14ac:dyDescent="0.2">
      <c r="A127" s="23" t="s">
        <v>106</v>
      </c>
      <c r="B127" s="24">
        <v>132044.973</v>
      </c>
      <c r="C127" s="24">
        <v>100772.67330000001</v>
      </c>
      <c r="D127" s="24">
        <v>2777.4593300000001</v>
      </c>
      <c r="E127" s="24">
        <v>103550.13263000001</v>
      </c>
      <c r="F127" s="24">
        <v>28494.840369999991</v>
      </c>
      <c r="G127" s="24">
        <v>31272.299699999989</v>
      </c>
      <c r="H127" s="25">
        <f t="shared" si="27"/>
        <v>78.420352003858568</v>
      </c>
    </row>
    <row r="128" spans="1:8" s="17" customFormat="1" ht="11.25" customHeight="1" x14ac:dyDescent="0.2">
      <c r="A128" s="32"/>
      <c r="B128" s="24"/>
      <c r="C128" s="31"/>
      <c r="D128" s="24"/>
      <c r="E128" s="31"/>
      <c r="F128" s="31"/>
      <c r="G128" s="31"/>
      <c r="H128" s="25"/>
    </row>
    <row r="129" spans="1:8" s="17" customFormat="1" ht="11.25" customHeight="1" x14ac:dyDescent="0.2">
      <c r="A129" s="36" t="s">
        <v>107</v>
      </c>
      <c r="B129" s="35">
        <f t="shared" ref="B129:G129" si="28">+B130+B138</f>
        <v>17265873.24095</v>
      </c>
      <c r="C129" s="35">
        <f t="shared" si="28"/>
        <v>13496288.494940002</v>
      </c>
      <c r="D129" s="35">
        <f t="shared" si="28"/>
        <v>382831.61232000001</v>
      </c>
      <c r="E129" s="29">
        <f t="shared" si="28"/>
        <v>13879120.107260002</v>
      </c>
      <c r="F129" s="29">
        <f t="shared" si="28"/>
        <v>3386753.1336899977</v>
      </c>
      <c r="G129" s="29">
        <f t="shared" si="28"/>
        <v>3769584.746009998</v>
      </c>
      <c r="H129" s="25">
        <f t="shared" ref="H129:H141" si="29">E129/B129*100</f>
        <v>80.384698263291241</v>
      </c>
    </row>
    <row r="130" spans="1:8" s="17" customFormat="1" ht="22.5" customHeight="1" x14ac:dyDescent="0.2">
      <c r="A130" s="37" t="s">
        <v>108</v>
      </c>
      <c r="B130" s="38">
        <f t="shared" ref="B130:G130" si="30">SUM(B131:B135)</f>
        <v>1520797.4179999998</v>
      </c>
      <c r="C130" s="38">
        <f t="shared" si="30"/>
        <v>1075906.7954199999</v>
      </c>
      <c r="D130" s="38">
        <f t="shared" ref="D130" si="31">SUM(D131:D135)</f>
        <v>58943.610789999999</v>
      </c>
      <c r="E130" s="39">
        <f t="shared" si="30"/>
        <v>1134850.4062099999</v>
      </c>
      <c r="F130" s="39">
        <f t="shared" si="30"/>
        <v>385947.01179000008</v>
      </c>
      <c r="G130" s="39">
        <f t="shared" si="30"/>
        <v>444890.62258000008</v>
      </c>
      <c r="H130" s="25">
        <f t="shared" si="29"/>
        <v>74.622062924228345</v>
      </c>
    </row>
    <row r="131" spans="1:8" s="17" customFormat="1" ht="11.25" customHeight="1" x14ac:dyDescent="0.2">
      <c r="A131" s="40" t="s">
        <v>109</v>
      </c>
      <c r="B131" s="24">
        <v>39211.957000000002</v>
      </c>
      <c r="C131" s="24">
        <v>22517.711170000002</v>
      </c>
      <c r="D131" s="24">
        <v>669.5675</v>
      </c>
      <c r="E131" s="24">
        <v>23187.278670000003</v>
      </c>
      <c r="F131" s="24">
        <v>16024.678329999999</v>
      </c>
      <c r="G131" s="24">
        <v>16694.24583</v>
      </c>
      <c r="H131" s="25">
        <f t="shared" si="29"/>
        <v>59.133183967329153</v>
      </c>
    </row>
    <row r="132" spans="1:8" s="17" customFormat="1" ht="11.25" customHeight="1" x14ac:dyDescent="0.2">
      <c r="A132" s="40" t="s">
        <v>110</v>
      </c>
      <c r="B132" s="24">
        <v>261504</v>
      </c>
      <c r="C132" s="24">
        <v>55104.561729999994</v>
      </c>
      <c r="D132" s="24">
        <v>2378.72073</v>
      </c>
      <c r="E132" s="24">
        <v>57483.282459999995</v>
      </c>
      <c r="F132" s="24">
        <v>204020.71754000001</v>
      </c>
      <c r="G132" s="24">
        <v>206399.43827000001</v>
      </c>
      <c r="H132" s="25">
        <f t="shared" si="29"/>
        <v>21.981798542278511</v>
      </c>
    </row>
    <row r="133" spans="1:8" s="17" customFormat="1" ht="11.25" customHeight="1" x14ac:dyDescent="0.2">
      <c r="A133" s="40" t="s">
        <v>111</v>
      </c>
      <c r="B133" s="24">
        <v>8353.4040000000005</v>
      </c>
      <c r="C133" s="24">
        <v>4802.8852800000004</v>
      </c>
      <c r="D133" s="24">
        <v>49.884500000000003</v>
      </c>
      <c r="E133" s="24">
        <v>4852.7697800000005</v>
      </c>
      <c r="F133" s="24">
        <v>3500.6342199999999</v>
      </c>
      <c r="G133" s="24">
        <v>3550.51872</v>
      </c>
      <c r="H133" s="25">
        <f t="shared" si="29"/>
        <v>58.093320758818798</v>
      </c>
    </row>
    <row r="134" spans="1:8" s="17" customFormat="1" ht="12" x14ac:dyDescent="0.2">
      <c r="A134" s="40" t="s">
        <v>112</v>
      </c>
      <c r="B134" s="24">
        <v>86349.157000000007</v>
      </c>
      <c r="C134" s="24">
        <v>85633.535969999997</v>
      </c>
      <c r="D134" s="24">
        <v>189.22494</v>
      </c>
      <c r="E134" s="24">
        <v>85822.760909999997</v>
      </c>
      <c r="F134" s="24">
        <v>526.39609000000928</v>
      </c>
      <c r="G134" s="24">
        <v>715.62103000000934</v>
      </c>
      <c r="H134" s="25">
        <f t="shared" si="29"/>
        <v>99.390386532667591</v>
      </c>
    </row>
    <row r="135" spans="1:8" s="17" customFormat="1" ht="11.25" customHeight="1" x14ac:dyDescent="0.2">
      <c r="A135" s="37" t="s">
        <v>113</v>
      </c>
      <c r="B135" s="41">
        <f>SUM(B136:B137)</f>
        <v>1125378.8999999999</v>
      </c>
      <c r="C135" s="41">
        <f>SUM(C136:C137)</f>
        <v>907848.10126999987</v>
      </c>
      <c r="D135" s="41">
        <f>SUM(D136:D137)</f>
        <v>55656.21312</v>
      </c>
      <c r="E135" s="29">
        <f t="shared" ref="E135" si="32">SUM(C135:D135)</f>
        <v>963504.31438999984</v>
      </c>
      <c r="F135" s="29">
        <f>B135-E135</f>
        <v>161874.58561000007</v>
      </c>
      <c r="G135" s="29">
        <f>B135-C135</f>
        <v>217530.79873000004</v>
      </c>
      <c r="H135" s="25">
        <f t="shared" si="29"/>
        <v>85.615992479510666</v>
      </c>
    </row>
    <row r="136" spans="1:8" s="17" customFormat="1" ht="11.25" customHeight="1" x14ac:dyDescent="0.2">
      <c r="A136" s="42" t="s">
        <v>113</v>
      </c>
      <c r="B136" s="24">
        <v>917405.9</v>
      </c>
      <c r="C136" s="24">
        <v>809967.14769999986</v>
      </c>
      <c r="D136" s="24">
        <v>34389.417809999999</v>
      </c>
      <c r="E136" s="24">
        <v>844356.56550999987</v>
      </c>
      <c r="F136" s="24">
        <v>73049.334490000154</v>
      </c>
      <c r="G136" s="24">
        <v>107438.75230000017</v>
      </c>
      <c r="H136" s="25">
        <f t="shared" si="29"/>
        <v>92.037403019753839</v>
      </c>
    </row>
    <row r="137" spans="1:8" s="17" customFormat="1" ht="11.25" customHeight="1" x14ac:dyDescent="0.2">
      <c r="A137" s="42" t="s">
        <v>114</v>
      </c>
      <c r="B137" s="24">
        <v>207973</v>
      </c>
      <c r="C137" s="24">
        <v>97880.953569999998</v>
      </c>
      <c r="D137" s="24">
        <v>21266.795309999998</v>
      </c>
      <c r="E137" s="24">
        <v>119147.74888</v>
      </c>
      <c r="F137" s="24">
        <v>88825.251120000001</v>
      </c>
      <c r="G137" s="24">
        <v>110092.04643</v>
      </c>
      <c r="H137" s="25">
        <f t="shared" si="29"/>
        <v>57.290008260687685</v>
      </c>
    </row>
    <row r="138" spans="1:8" s="17" customFormat="1" ht="11.25" customHeight="1" x14ac:dyDescent="0.2">
      <c r="A138" s="37" t="s">
        <v>115</v>
      </c>
      <c r="B138" s="43">
        <f t="shared" ref="B138:G138" si="33">SUM(B139:B142)</f>
        <v>15745075.82295</v>
      </c>
      <c r="C138" s="43">
        <f t="shared" si="33"/>
        <v>12420381.699520001</v>
      </c>
      <c r="D138" s="43">
        <f t="shared" si="33"/>
        <v>323888.00153000001</v>
      </c>
      <c r="E138" s="43">
        <f t="shared" si="33"/>
        <v>12744269.701050002</v>
      </c>
      <c r="F138" s="43">
        <f t="shared" si="33"/>
        <v>3000806.1218999978</v>
      </c>
      <c r="G138" s="43">
        <f t="shared" si="33"/>
        <v>3324694.1234299978</v>
      </c>
      <c r="H138" s="25">
        <f t="shared" si="29"/>
        <v>80.941304089968071</v>
      </c>
    </row>
    <row r="139" spans="1:8" s="17" customFormat="1" ht="11.25" customHeight="1" x14ac:dyDescent="0.2">
      <c r="A139" s="42" t="s">
        <v>116</v>
      </c>
      <c r="B139" s="24">
        <v>5867254.4952299995</v>
      </c>
      <c r="C139" s="24">
        <v>4959328.0702600013</v>
      </c>
      <c r="D139" s="24">
        <v>49236.943690000007</v>
      </c>
      <c r="E139" s="24">
        <v>5008565.0139500014</v>
      </c>
      <c r="F139" s="24">
        <v>858689.48127999809</v>
      </c>
      <c r="G139" s="24">
        <v>907926.42496999819</v>
      </c>
      <c r="H139" s="25">
        <f t="shared" si="29"/>
        <v>85.364713905318041</v>
      </c>
    </row>
    <row r="140" spans="1:8" s="17" customFormat="1" ht="11.25" customHeight="1" x14ac:dyDescent="0.2">
      <c r="A140" s="42" t="s">
        <v>117</v>
      </c>
      <c r="B140" s="24">
        <v>1639305.5326800002</v>
      </c>
      <c r="C140" s="24">
        <v>1120046.7193099998</v>
      </c>
      <c r="D140" s="24">
        <v>185089.22532</v>
      </c>
      <c r="E140" s="24">
        <v>1305135.9446299998</v>
      </c>
      <c r="F140" s="24">
        <v>334169.58805000037</v>
      </c>
      <c r="G140" s="24">
        <v>519258.81337000034</v>
      </c>
      <c r="H140" s="25">
        <f t="shared" si="29"/>
        <v>79.615173536095682</v>
      </c>
    </row>
    <row r="141" spans="1:8" s="17" customFormat="1" ht="11.25" customHeight="1" x14ac:dyDescent="0.2">
      <c r="A141" s="42" t="s">
        <v>118</v>
      </c>
      <c r="B141" s="24">
        <v>2451217.4095199998</v>
      </c>
      <c r="C141" s="24">
        <v>1389797.0284000002</v>
      </c>
      <c r="D141" s="24">
        <v>53904.229610000002</v>
      </c>
      <c r="E141" s="24">
        <v>1443701.2580100002</v>
      </c>
      <c r="F141" s="24">
        <v>1007516.1515099995</v>
      </c>
      <c r="G141" s="24">
        <v>1061420.3811199996</v>
      </c>
      <c r="H141" s="25">
        <f t="shared" si="29"/>
        <v>58.897315774723857</v>
      </c>
    </row>
    <row r="142" spans="1:8" s="17" customFormat="1" ht="22.5" customHeight="1" x14ac:dyDescent="0.2">
      <c r="A142" s="44" t="s">
        <v>119</v>
      </c>
      <c r="B142" s="29">
        <f t="shared" ref="B142:G142" si="34">SUM(B143)</f>
        <v>5787298.38552</v>
      </c>
      <c r="C142" s="29">
        <f t="shared" si="34"/>
        <v>4951209.88155</v>
      </c>
      <c r="D142" s="29">
        <f t="shared" si="34"/>
        <v>35657.602909999994</v>
      </c>
      <c r="E142" s="29">
        <f t="shared" si="34"/>
        <v>4986867.4844599999</v>
      </c>
      <c r="F142" s="29">
        <f t="shared" si="34"/>
        <v>800430.90106000006</v>
      </c>
      <c r="G142" s="29">
        <f t="shared" si="34"/>
        <v>836088.50396999996</v>
      </c>
      <c r="H142" s="45">
        <f>+H143</f>
        <v>86.169178643653439</v>
      </c>
    </row>
    <row r="143" spans="1:8" s="17" customFormat="1" ht="11.25" customHeight="1" x14ac:dyDescent="0.2">
      <c r="A143" s="42" t="s">
        <v>120</v>
      </c>
      <c r="B143" s="24">
        <v>5787298.38552</v>
      </c>
      <c r="C143" s="24">
        <v>4951209.88155</v>
      </c>
      <c r="D143" s="24">
        <v>35657.602909999994</v>
      </c>
      <c r="E143" s="24">
        <v>4986867.4844599999</v>
      </c>
      <c r="F143" s="24">
        <v>800430.90106000006</v>
      </c>
      <c r="G143" s="24">
        <v>836088.50396999996</v>
      </c>
      <c r="H143" s="25">
        <f>E143/B143*100</f>
        <v>86.169178643653439</v>
      </c>
    </row>
    <row r="144" spans="1:8" s="17" customFormat="1" ht="11.25" customHeight="1" x14ac:dyDescent="0.2">
      <c r="A144" s="32"/>
      <c r="B144" s="28"/>
      <c r="C144" s="27"/>
      <c r="D144" s="28"/>
      <c r="E144" s="27"/>
      <c r="F144" s="27"/>
      <c r="G144" s="27"/>
      <c r="H144" s="25"/>
    </row>
    <row r="145" spans="1:8" s="17" customFormat="1" ht="11.25" customHeight="1" x14ac:dyDescent="0.2">
      <c r="A145" s="19" t="s">
        <v>121</v>
      </c>
      <c r="B145" s="24">
        <v>28510601.955000002</v>
      </c>
      <c r="C145" s="24">
        <v>13314177.710659999</v>
      </c>
      <c r="D145" s="24">
        <v>3224067.96471</v>
      </c>
      <c r="E145" s="24">
        <v>16538245.67537</v>
      </c>
      <c r="F145" s="24">
        <v>11972356.279630002</v>
      </c>
      <c r="G145" s="24">
        <v>15196424.244340003</v>
      </c>
      <c r="H145" s="25">
        <f>E145/B145*100</f>
        <v>58.00735355035053</v>
      </c>
    </row>
    <row r="146" spans="1:8" s="17" customFormat="1" ht="11.25" customHeight="1" x14ac:dyDescent="0.2">
      <c r="A146" s="32"/>
      <c r="B146" s="24"/>
      <c r="C146" s="31"/>
      <c r="D146" s="24"/>
      <c r="E146" s="31"/>
      <c r="F146" s="31"/>
      <c r="G146" s="31"/>
      <c r="H146" s="25"/>
    </row>
    <row r="147" spans="1:8" s="17" customFormat="1" ht="11.25" customHeight="1" x14ac:dyDescent="0.2">
      <c r="A147" s="19" t="s">
        <v>122</v>
      </c>
      <c r="B147" s="35">
        <f t="shared" ref="B147:G147" si="35">SUM(B148:B166)</f>
        <v>3085073</v>
      </c>
      <c r="C147" s="35">
        <f t="shared" si="35"/>
        <v>638792.5048</v>
      </c>
      <c r="D147" s="35">
        <f t="shared" ref="D147" si="36">SUM(D148:D166)</f>
        <v>1814800.75507</v>
      </c>
      <c r="E147" s="29">
        <f t="shared" si="35"/>
        <v>2453593.2598699993</v>
      </c>
      <c r="F147" s="29">
        <f t="shared" si="35"/>
        <v>631479.74013000028</v>
      </c>
      <c r="G147" s="29">
        <f t="shared" si="35"/>
        <v>2446280.4952000002</v>
      </c>
      <c r="H147" s="25">
        <f t="shared" ref="H147:H166" si="37">E147/B147*100</f>
        <v>79.531124867061465</v>
      </c>
    </row>
    <row r="148" spans="1:8" s="17" customFormat="1" ht="11.25" customHeight="1" x14ac:dyDescent="0.2">
      <c r="A148" s="46" t="s">
        <v>123</v>
      </c>
      <c r="B148" s="24">
        <v>448043</v>
      </c>
      <c r="C148" s="24">
        <v>256454.27189999991</v>
      </c>
      <c r="D148" s="24">
        <v>61884.783159999977</v>
      </c>
      <c r="E148" s="24">
        <v>318339.05505999987</v>
      </c>
      <c r="F148" s="24">
        <v>129703.94494000013</v>
      </c>
      <c r="G148" s="24">
        <v>191588.72810000009</v>
      </c>
      <c r="H148" s="25">
        <f t="shared" si="37"/>
        <v>71.051005162450892</v>
      </c>
    </row>
    <row r="149" spans="1:8" s="17" customFormat="1" ht="11.25" customHeight="1" x14ac:dyDescent="0.2">
      <c r="A149" s="46" t="s">
        <v>124</v>
      </c>
      <c r="B149" s="24">
        <v>94741</v>
      </c>
      <c r="C149" s="24">
        <v>51271.073079999995</v>
      </c>
      <c r="D149" s="24">
        <v>16059.945240000001</v>
      </c>
      <c r="E149" s="24">
        <v>67331.018320000003</v>
      </c>
      <c r="F149" s="24">
        <v>27409.981679999997</v>
      </c>
      <c r="G149" s="24">
        <v>43469.926920000005</v>
      </c>
      <c r="H149" s="25">
        <f t="shared" si="37"/>
        <v>71.068511330891596</v>
      </c>
    </row>
    <row r="150" spans="1:8" s="17" customFormat="1" ht="11.25" customHeight="1" x14ac:dyDescent="0.2">
      <c r="A150" s="23" t="s">
        <v>125</v>
      </c>
      <c r="B150" s="24">
        <v>14801</v>
      </c>
      <c r="C150" s="24">
        <v>14205.607679999999</v>
      </c>
      <c r="D150" s="24">
        <v>0</v>
      </c>
      <c r="E150" s="24">
        <v>14205.607679999999</v>
      </c>
      <c r="F150" s="24">
        <v>595.39232000000084</v>
      </c>
      <c r="G150" s="24">
        <v>595.39232000000084</v>
      </c>
      <c r="H150" s="25">
        <f t="shared" si="37"/>
        <v>95.977350719545967</v>
      </c>
    </row>
    <row r="151" spans="1:8" s="17" customFormat="1" ht="11.25" customHeight="1" x14ac:dyDescent="0.2">
      <c r="A151" s="23" t="s">
        <v>126</v>
      </c>
      <c r="B151" s="24">
        <v>13081</v>
      </c>
      <c r="C151" s="24">
        <v>12809.871080000001</v>
      </c>
      <c r="D151" s="24">
        <v>89.4</v>
      </c>
      <c r="E151" s="24">
        <v>12899.27108</v>
      </c>
      <c r="F151" s="24">
        <v>181.72891999999956</v>
      </c>
      <c r="G151" s="24">
        <v>271.1289199999992</v>
      </c>
      <c r="H151" s="25">
        <f t="shared" si="37"/>
        <v>98.610741380628397</v>
      </c>
    </row>
    <row r="152" spans="1:8" s="17" customFormat="1" ht="11.25" customHeight="1" x14ac:dyDescent="0.2">
      <c r="A152" s="23" t="s">
        <v>127</v>
      </c>
      <c r="B152" s="24">
        <v>29711</v>
      </c>
      <c r="C152" s="24">
        <v>18006.740719999998</v>
      </c>
      <c r="D152" s="24">
        <v>11633.01188</v>
      </c>
      <c r="E152" s="24">
        <v>29639.7526</v>
      </c>
      <c r="F152" s="24">
        <v>71.247400000000198</v>
      </c>
      <c r="G152" s="24">
        <v>11704.259280000002</v>
      </c>
      <c r="H152" s="25">
        <f t="shared" si="37"/>
        <v>99.760198579650634</v>
      </c>
    </row>
    <row r="153" spans="1:8" s="17" customFormat="1" ht="11.25" customHeight="1" x14ac:dyDescent="0.2">
      <c r="A153" s="23" t="s">
        <v>128</v>
      </c>
      <c r="B153" s="24">
        <v>16140</v>
      </c>
      <c r="C153" s="24">
        <v>13554.577630000002</v>
      </c>
      <c r="D153" s="24">
        <v>1610.4849999999999</v>
      </c>
      <c r="E153" s="24">
        <v>15165.062630000002</v>
      </c>
      <c r="F153" s="24">
        <v>974.93736999999783</v>
      </c>
      <c r="G153" s="24">
        <v>2585.4223699999984</v>
      </c>
      <c r="H153" s="25">
        <f t="shared" si="37"/>
        <v>93.959495848822812</v>
      </c>
    </row>
    <row r="154" spans="1:8" s="17" customFormat="1" ht="11.25" customHeight="1" x14ac:dyDescent="0.2">
      <c r="A154" s="23" t="s">
        <v>129</v>
      </c>
      <c r="B154" s="24">
        <v>5742</v>
      </c>
      <c r="C154" s="24">
        <v>4353.1286500000006</v>
      </c>
      <c r="D154" s="24">
        <v>0</v>
      </c>
      <c r="E154" s="24">
        <v>4353.1286500000006</v>
      </c>
      <c r="F154" s="24">
        <v>1388.8713499999994</v>
      </c>
      <c r="G154" s="24">
        <v>1388.8713499999994</v>
      </c>
      <c r="H154" s="25">
        <f t="shared" si="37"/>
        <v>75.812062870080126</v>
      </c>
    </row>
    <row r="155" spans="1:8" s="17" customFormat="1" ht="11.25" customHeight="1" x14ac:dyDescent="0.2">
      <c r="A155" s="46" t="s">
        <v>130</v>
      </c>
      <c r="B155" s="24">
        <v>48728</v>
      </c>
      <c r="C155" s="24">
        <v>17697.189620000001</v>
      </c>
      <c r="D155" s="24">
        <v>6690.3178499999995</v>
      </c>
      <c r="E155" s="24">
        <v>24387.50747</v>
      </c>
      <c r="F155" s="24">
        <v>24340.49253</v>
      </c>
      <c r="G155" s="24">
        <v>31030.810379999999</v>
      </c>
      <c r="H155" s="25">
        <f t="shared" si="37"/>
        <v>50.048242222131009</v>
      </c>
    </row>
    <row r="156" spans="1:8" s="17" customFormat="1" ht="11.25" customHeight="1" x14ac:dyDescent="0.2">
      <c r="A156" s="23" t="s">
        <v>131</v>
      </c>
      <c r="B156" s="24">
        <v>82731</v>
      </c>
      <c r="C156" s="24">
        <v>41703.645229999995</v>
      </c>
      <c r="D156" s="24">
        <v>15526.45328</v>
      </c>
      <c r="E156" s="24">
        <v>57230.098509999996</v>
      </c>
      <c r="F156" s="24">
        <v>25500.901490000004</v>
      </c>
      <c r="G156" s="24">
        <v>41027.354770000005</v>
      </c>
      <c r="H156" s="25">
        <f t="shared" si="37"/>
        <v>69.176123230711582</v>
      </c>
    </row>
    <row r="157" spans="1:8" s="17" customFormat="1" ht="11.25" customHeight="1" x14ac:dyDescent="0.2">
      <c r="A157" s="23" t="s">
        <v>132</v>
      </c>
      <c r="B157" s="24">
        <v>218257</v>
      </c>
      <c r="C157" s="24">
        <v>11430.165010000001</v>
      </c>
      <c r="D157" s="24">
        <v>391.21060999999997</v>
      </c>
      <c r="E157" s="24">
        <v>11821.375620000001</v>
      </c>
      <c r="F157" s="24">
        <v>206435.62437999999</v>
      </c>
      <c r="G157" s="24">
        <v>206826.83499</v>
      </c>
      <c r="H157" s="25">
        <f t="shared" si="37"/>
        <v>5.4162641381490628</v>
      </c>
    </row>
    <row r="158" spans="1:8" s="17" customFormat="1" ht="11.25" customHeight="1" x14ac:dyDescent="0.2">
      <c r="A158" s="23" t="s">
        <v>133</v>
      </c>
      <c r="B158" s="24">
        <v>120915</v>
      </c>
      <c r="C158" s="24">
        <v>44332.863170000004</v>
      </c>
      <c r="D158" s="24">
        <v>502.91896000000003</v>
      </c>
      <c r="E158" s="24">
        <v>44835.782130000007</v>
      </c>
      <c r="F158" s="24">
        <v>76079.217869999993</v>
      </c>
      <c r="G158" s="24">
        <v>76582.136830000003</v>
      </c>
      <c r="H158" s="25">
        <f t="shared" si="37"/>
        <v>37.080413621138824</v>
      </c>
    </row>
    <row r="159" spans="1:8" s="17" customFormat="1" ht="11.25" customHeight="1" x14ac:dyDescent="0.2">
      <c r="A159" s="23" t="s">
        <v>134</v>
      </c>
      <c r="B159" s="24">
        <v>100390</v>
      </c>
      <c r="C159" s="24">
        <v>6943.9016300000003</v>
      </c>
      <c r="D159" s="24">
        <v>8366.8939300000002</v>
      </c>
      <c r="E159" s="24">
        <v>15310.79556</v>
      </c>
      <c r="F159" s="24">
        <v>85079.204440000001</v>
      </c>
      <c r="G159" s="24">
        <v>93446.098369999992</v>
      </c>
      <c r="H159" s="25">
        <f t="shared" si="37"/>
        <v>15.251315429823689</v>
      </c>
    </row>
    <row r="160" spans="1:8" s="17" customFormat="1" ht="11.25" customHeight="1" x14ac:dyDescent="0.2">
      <c r="A160" s="23" t="s">
        <v>135</v>
      </c>
      <c r="B160" s="24">
        <v>48810</v>
      </c>
      <c r="C160" s="24">
        <v>12343.311800000001</v>
      </c>
      <c r="D160" s="24">
        <v>26580.225730000002</v>
      </c>
      <c r="E160" s="24">
        <v>38923.537530000001</v>
      </c>
      <c r="F160" s="24">
        <v>9886.4624699999986</v>
      </c>
      <c r="G160" s="24">
        <v>36466.688199999997</v>
      </c>
      <c r="H160" s="25">
        <f t="shared" si="37"/>
        <v>79.745006207744325</v>
      </c>
    </row>
    <row r="161" spans="1:8" s="17" customFormat="1" ht="11.25" customHeight="1" x14ac:dyDescent="0.2">
      <c r="A161" s="23" t="s">
        <v>136</v>
      </c>
      <c r="B161" s="24">
        <v>17973</v>
      </c>
      <c r="C161" s="24">
        <v>12546.27831</v>
      </c>
      <c r="D161" s="24">
        <v>343.76673999999997</v>
      </c>
      <c r="E161" s="24">
        <v>12890.045049999999</v>
      </c>
      <c r="F161" s="24">
        <v>5082.9549500000012</v>
      </c>
      <c r="G161" s="24">
        <v>5426.7216900000003</v>
      </c>
      <c r="H161" s="25">
        <f t="shared" si="37"/>
        <v>71.718939798586774</v>
      </c>
    </row>
    <row r="162" spans="1:8" s="17" customFormat="1" ht="11.25" customHeight="1" x14ac:dyDescent="0.2">
      <c r="A162" s="23" t="s">
        <v>137</v>
      </c>
      <c r="B162" s="24">
        <v>153209</v>
      </c>
      <c r="C162" s="24">
        <v>102339.09004</v>
      </c>
      <c r="D162" s="24">
        <v>13187.97134</v>
      </c>
      <c r="E162" s="24">
        <v>115527.06138</v>
      </c>
      <c r="F162" s="24">
        <v>37681.938620000001</v>
      </c>
      <c r="G162" s="24">
        <v>50869.909960000005</v>
      </c>
      <c r="H162" s="25">
        <f t="shared" si="37"/>
        <v>75.404879204224301</v>
      </c>
    </row>
    <row r="163" spans="1:8" s="17" customFormat="1" ht="11.25" customHeight="1" x14ac:dyDescent="0.2">
      <c r="A163" s="23" t="s">
        <v>138</v>
      </c>
      <c r="B163" s="24">
        <v>6420</v>
      </c>
      <c r="C163" s="24">
        <v>6318.34609</v>
      </c>
      <c r="D163" s="24">
        <v>75.741050000000001</v>
      </c>
      <c r="E163" s="24">
        <v>6394.0871399999996</v>
      </c>
      <c r="F163" s="24">
        <v>25.912860000000364</v>
      </c>
      <c r="G163" s="24">
        <v>101.65391</v>
      </c>
      <c r="H163" s="25">
        <f t="shared" si="37"/>
        <v>99.596372897196261</v>
      </c>
    </row>
    <row r="164" spans="1:8" s="17" customFormat="1" ht="11.25" customHeight="1" x14ac:dyDescent="0.2">
      <c r="A164" s="23" t="s">
        <v>139</v>
      </c>
      <c r="B164" s="24">
        <v>1653185</v>
      </c>
      <c r="C164" s="24">
        <v>4869.7323799999995</v>
      </c>
      <c r="D164" s="24">
        <v>1648177.62794</v>
      </c>
      <c r="E164" s="24">
        <v>1653047.36032</v>
      </c>
      <c r="F164" s="24">
        <v>137.63968000002205</v>
      </c>
      <c r="G164" s="24">
        <v>1648315.2676200001</v>
      </c>
      <c r="H164" s="25">
        <f t="shared" si="37"/>
        <v>99.991674272389346</v>
      </c>
    </row>
    <row r="165" spans="1:8" s="17" customFormat="1" ht="11.25" customHeight="1" x14ac:dyDescent="0.2">
      <c r="A165" s="23" t="s">
        <v>140</v>
      </c>
      <c r="B165" s="24">
        <v>6198</v>
      </c>
      <c r="C165" s="24">
        <v>3249.0861400000003</v>
      </c>
      <c r="D165" s="24">
        <v>2046.04477</v>
      </c>
      <c r="E165" s="24">
        <v>5295.1309099999999</v>
      </c>
      <c r="F165" s="24">
        <v>902.86909000000014</v>
      </c>
      <c r="G165" s="24">
        <v>2948.9138599999997</v>
      </c>
      <c r="H165" s="25">
        <f t="shared" si="37"/>
        <v>85.432896256857049</v>
      </c>
    </row>
    <row r="166" spans="1:8" s="17" customFormat="1" ht="11.25" customHeight="1" x14ac:dyDescent="0.2">
      <c r="A166" s="23" t="s">
        <v>141</v>
      </c>
      <c r="B166" s="24">
        <v>5998</v>
      </c>
      <c r="C166" s="24">
        <v>4363.62464</v>
      </c>
      <c r="D166" s="24">
        <v>1633.95759</v>
      </c>
      <c r="E166" s="24">
        <v>5997.58223</v>
      </c>
      <c r="F166" s="24">
        <v>0.41777000000001863</v>
      </c>
      <c r="G166" s="24">
        <v>1634.37536</v>
      </c>
      <c r="H166" s="25">
        <f t="shared" si="37"/>
        <v>99.993034844948312</v>
      </c>
    </row>
    <row r="167" spans="1:8" s="17" customFormat="1" ht="11.25" customHeight="1" x14ac:dyDescent="0.2">
      <c r="A167" s="32"/>
      <c r="B167" s="24"/>
      <c r="C167" s="31"/>
      <c r="D167" s="24"/>
      <c r="E167" s="31"/>
      <c r="F167" s="31"/>
      <c r="G167" s="31"/>
      <c r="H167" s="25"/>
    </row>
    <row r="168" spans="1:8" s="17" customFormat="1" ht="11.25" customHeight="1" x14ac:dyDescent="0.2">
      <c r="A168" s="19" t="s">
        <v>142</v>
      </c>
      <c r="B168" s="35">
        <f t="shared" ref="B168:G168" si="38">SUM(B169:B176)</f>
        <v>4737988.5949999997</v>
      </c>
      <c r="C168" s="35">
        <f t="shared" si="38"/>
        <v>1081667.3529399999</v>
      </c>
      <c r="D168" s="35">
        <f t="shared" ref="D168" si="39">SUM(D169:D176)</f>
        <v>330153.03748000006</v>
      </c>
      <c r="E168" s="29">
        <f t="shared" si="38"/>
        <v>1411820.3904200001</v>
      </c>
      <c r="F168" s="29">
        <f t="shared" si="38"/>
        <v>3326168.2045800001</v>
      </c>
      <c r="G168" s="29">
        <f t="shared" si="38"/>
        <v>3656321.2420600001</v>
      </c>
      <c r="H168" s="25">
        <f t="shared" ref="H168:H176" si="40">E168/B168*100</f>
        <v>29.797884948686757</v>
      </c>
    </row>
    <row r="169" spans="1:8" s="17" customFormat="1" ht="11.25" customHeight="1" x14ac:dyDescent="0.2">
      <c r="A169" s="23" t="s">
        <v>23</v>
      </c>
      <c r="B169" s="24">
        <v>4565780</v>
      </c>
      <c r="C169" s="24">
        <v>1012360.9561899998</v>
      </c>
      <c r="D169" s="24">
        <v>323756.67492000002</v>
      </c>
      <c r="E169" s="24">
        <v>1336117.63111</v>
      </c>
      <c r="F169" s="24">
        <v>3229662.36889</v>
      </c>
      <c r="G169" s="24">
        <v>3553419.0438100002</v>
      </c>
      <c r="H169" s="25">
        <f t="shared" si="40"/>
        <v>29.263732179605672</v>
      </c>
    </row>
    <row r="170" spans="1:8" s="17" customFormat="1" ht="11.25" customHeight="1" x14ac:dyDescent="0.2">
      <c r="A170" s="23" t="s">
        <v>143</v>
      </c>
      <c r="B170" s="24">
        <v>6341</v>
      </c>
      <c r="C170" s="24">
        <v>2326.3435800000002</v>
      </c>
      <c r="D170" s="24">
        <v>5.5682700000000001</v>
      </c>
      <c r="E170" s="24">
        <v>2331.9118500000004</v>
      </c>
      <c r="F170" s="24">
        <v>4009.0881499999996</v>
      </c>
      <c r="G170" s="24">
        <v>4014.6564199999998</v>
      </c>
      <c r="H170" s="25">
        <f t="shared" si="40"/>
        <v>36.775143510487311</v>
      </c>
    </row>
    <row r="171" spans="1:8" s="17" customFormat="1" ht="11.25" customHeight="1" x14ac:dyDescent="0.2">
      <c r="A171" s="23" t="s">
        <v>144</v>
      </c>
      <c r="B171" s="24">
        <v>2942</v>
      </c>
      <c r="C171" s="24">
        <v>2809.88042</v>
      </c>
      <c r="D171" s="24">
        <v>58.150129999999997</v>
      </c>
      <c r="E171" s="24">
        <v>2868.0305499999999</v>
      </c>
      <c r="F171" s="24">
        <v>73.969450000000052</v>
      </c>
      <c r="G171" s="24">
        <v>132.11958000000004</v>
      </c>
      <c r="H171" s="25">
        <f t="shared" si="40"/>
        <v>97.48574269204623</v>
      </c>
    </row>
    <row r="172" spans="1:8" s="17" customFormat="1" ht="11.25" customHeight="1" x14ac:dyDescent="0.2">
      <c r="A172" s="23" t="s">
        <v>145</v>
      </c>
      <c r="B172" s="24">
        <v>41021.442000000003</v>
      </c>
      <c r="C172" s="24">
        <v>3317.7712099999999</v>
      </c>
      <c r="D172" s="24">
        <v>195.44531000000001</v>
      </c>
      <c r="E172" s="24">
        <v>3513.2165199999999</v>
      </c>
      <c r="F172" s="24">
        <v>37508.225480000001</v>
      </c>
      <c r="G172" s="24">
        <v>37703.670790000004</v>
      </c>
      <c r="H172" s="25">
        <f t="shared" si="40"/>
        <v>8.5643418385926076</v>
      </c>
    </row>
    <row r="173" spans="1:8" s="17" customFormat="1" ht="11.25" customHeight="1" x14ac:dyDescent="0.2">
      <c r="A173" s="23" t="s">
        <v>146</v>
      </c>
      <c r="B173" s="24">
        <v>4502.1530000000002</v>
      </c>
      <c r="C173" s="24">
        <v>3445.0904399999999</v>
      </c>
      <c r="D173" s="24">
        <v>1.41642</v>
      </c>
      <c r="E173" s="24">
        <v>3446.50686</v>
      </c>
      <c r="F173" s="24">
        <v>1055.6461400000003</v>
      </c>
      <c r="G173" s="24">
        <v>1057.0625600000003</v>
      </c>
      <c r="H173" s="25">
        <f t="shared" si="40"/>
        <v>76.552415255545498</v>
      </c>
    </row>
    <row r="174" spans="1:8" s="17" customFormat="1" ht="11.25" customHeight="1" x14ac:dyDescent="0.2">
      <c r="A174" s="23" t="s">
        <v>147</v>
      </c>
      <c r="B174" s="24">
        <v>15689</v>
      </c>
      <c r="C174" s="24">
        <v>11979.147580000001</v>
      </c>
      <c r="D174" s="24">
        <v>0</v>
      </c>
      <c r="E174" s="24">
        <v>11979.147580000001</v>
      </c>
      <c r="F174" s="24">
        <v>3709.8524199999993</v>
      </c>
      <c r="G174" s="24">
        <v>3709.8524199999993</v>
      </c>
      <c r="H174" s="25">
        <f t="shared" si="40"/>
        <v>76.353799349862967</v>
      </c>
    </row>
    <row r="175" spans="1:8" s="17" customFormat="1" ht="11.25" customHeight="1" x14ac:dyDescent="0.2">
      <c r="A175" s="23" t="s">
        <v>148</v>
      </c>
      <c r="B175" s="24">
        <v>89038</v>
      </c>
      <c r="C175" s="24">
        <v>35591.753570000001</v>
      </c>
      <c r="D175" s="24">
        <v>6113.713459999999</v>
      </c>
      <c r="E175" s="24">
        <v>41705.46703</v>
      </c>
      <c r="F175" s="24">
        <v>47332.53297</v>
      </c>
      <c r="G175" s="24">
        <v>53446.246429999999</v>
      </c>
      <c r="H175" s="25">
        <f t="shared" si="40"/>
        <v>46.840076180956444</v>
      </c>
    </row>
    <row r="176" spans="1:8" s="17" customFormat="1" ht="11.25" customHeight="1" x14ac:dyDescent="0.2">
      <c r="A176" s="23" t="s">
        <v>149</v>
      </c>
      <c r="B176" s="24">
        <v>12675</v>
      </c>
      <c r="C176" s="24">
        <v>9836.4099499999993</v>
      </c>
      <c r="D176" s="24">
        <v>22.06897</v>
      </c>
      <c r="E176" s="24">
        <v>9858.4789199999996</v>
      </c>
      <c r="F176" s="24">
        <v>2816.5210800000004</v>
      </c>
      <c r="G176" s="24">
        <v>2838.5900500000007</v>
      </c>
      <c r="H176" s="25">
        <f t="shared" si="40"/>
        <v>77.778926390532547</v>
      </c>
    </row>
    <row r="177" spans="1:8" s="17" customFormat="1" ht="11.25" customHeight="1" x14ac:dyDescent="0.2">
      <c r="A177" s="32"/>
      <c r="B177" s="28"/>
      <c r="C177" s="27"/>
      <c r="D177" s="28"/>
      <c r="E177" s="27"/>
      <c r="F177" s="27"/>
      <c r="G177" s="27"/>
      <c r="H177" s="25"/>
    </row>
    <row r="178" spans="1:8" s="17" customFormat="1" ht="11.25" customHeight="1" x14ac:dyDescent="0.2">
      <c r="A178" s="19" t="s">
        <v>150</v>
      </c>
      <c r="B178" s="35">
        <f t="shared" ref="B178:G178" si="41">SUM(B179:B181)</f>
        <v>263996</v>
      </c>
      <c r="C178" s="35">
        <f t="shared" si="41"/>
        <v>50998.31179</v>
      </c>
      <c r="D178" s="35">
        <f t="shared" ref="D178" si="42">SUM(D179:D181)</f>
        <v>14930.269669999998</v>
      </c>
      <c r="E178" s="29">
        <f t="shared" si="41"/>
        <v>65928.581460000001</v>
      </c>
      <c r="F178" s="29">
        <f t="shared" si="41"/>
        <v>198067.41854000001</v>
      </c>
      <c r="G178" s="29">
        <f t="shared" si="41"/>
        <v>212997.68820999999</v>
      </c>
      <c r="H178" s="25">
        <f>E178/B178*100</f>
        <v>24.973325906453127</v>
      </c>
    </row>
    <row r="179" spans="1:8" s="17" customFormat="1" ht="11.25" customHeight="1" x14ac:dyDescent="0.2">
      <c r="A179" s="23" t="s">
        <v>123</v>
      </c>
      <c r="B179" s="24">
        <v>247150</v>
      </c>
      <c r="C179" s="24">
        <v>39929.255960000002</v>
      </c>
      <c r="D179" s="24">
        <v>12162.305879999998</v>
      </c>
      <c r="E179" s="24">
        <v>52091.561840000002</v>
      </c>
      <c r="F179" s="24">
        <v>195058.43815999999</v>
      </c>
      <c r="G179" s="24">
        <v>207220.74403999999</v>
      </c>
      <c r="H179" s="25">
        <f>E179/B179*100</f>
        <v>21.076901412097918</v>
      </c>
    </row>
    <row r="180" spans="1:8" s="17" customFormat="1" ht="11.45" customHeight="1" x14ac:dyDescent="0.2">
      <c r="A180" s="23" t="s">
        <v>151</v>
      </c>
      <c r="B180" s="24">
        <v>4254</v>
      </c>
      <c r="C180" s="24">
        <v>1900.79369</v>
      </c>
      <c r="D180" s="24">
        <v>21.828400000000002</v>
      </c>
      <c r="E180" s="24">
        <v>1922.6220900000001</v>
      </c>
      <c r="F180" s="24">
        <v>2331.3779100000002</v>
      </c>
      <c r="G180" s="24">
        <v>2353.20631</v>
      </c>
      <c r="H180" s="25">
        <f>E180/B180*100</f>
        <v>45.195629760225671</v>
      </c>
    </row>
    <row r="181" spans="1:8" s="17" customFormat="1" ht="11.25" customHeight="1" x14ac:dyDescent="0.2">
      <c r="A181" s="23" t="s">
        <v>152</v>
      </c>
      <c r="B181" s="24">
        <v>12592</v>
      </c>
      <c r="C181" s="24">
        <v>9168.2621400000007</v>
      </c>
      <c r="D181" s="24">
        <v>2746.1353899999999</v>
      </c>
      <c r="E181" s="24">
        <v>11914.39753</v>
      </c>
      <c r="F181" s="24">
        <v>677.60246999999981</v>
      </c>
      <c r="G181" s="24">
        <v>3423.7378599999993</v>
      </c>
      <c r="H181" s="25">
        <f>E181/B181*100</f>
        <v>94.618785975222366</v>
      </c>
    </row>
    <row r="182" spans="1:8" s="17" customFormat="1" ht="11.25" customHeight="1" x14ac:dyDescent="0.2">
      <c r="A182" s="32" t="s">
        <v>153</v>
      </c>
      <c r="B182" s="27"/>
      <c r="C182" s="27"/>
      <c r="D182" s="27"/>
      <c r="E182" s="27"/>
      <c r="F182" s="27"/>
      <c r="G182" s="27"/>
      <c r="H182" s="21"/>
    </row>
    <row r="183" spans="1:8" s="17" customFormat="1" ht="11.25" customHeight="1" x14ac:dyDescent="0.2">
      <c r="A183" s="19" t="s">
        <v>154</v>
      </c>
      <c r="B183" s="29">
        <f t="shared" ref="B183:G183" si="43">SUM(B184:B190)</f>
        <v>956207.56300000008</v>
      </c>
      <c r="C183" s="29">
        <f t="shared" si="43"/>
        <v>588146.65227000008</v>
      </c>
      <c r="D183" s="29">
        <f t="shared" ref="D183" si="44">SUM(D184:D190)</f>
        <v>56551.177250000015</v>
      </c>
      <c r="E183" s="29">
        <f t="shared" si="43"/>
        <v>644697.82952000014</v>
      </c>
      <c r="F183" s="29">
        <f t="shared" si="43"/>
        <v>311509.73347999982</v>
      </c>
      <c r="G183" s="29">
        <f t="shared" si="43"/>
        <v>368060.91072999989</v>
      </c>
      <c r="H183" s="21">
        <f t="shared" ref="H183:H190" si="45">E183/B183*100</f>
        <v>67.422372972801938</v>
      </c>
    </row>
    <row r="184" spans="1:8" s="17" customFormat="1" ht="11.25" customHeight="1" x14ac:dyDescent="0.2">
      <c r="A184" s="23" t="s">
        <v>123</v>
      </c>
      <c r="B184" s="24">
        <v>508825.61595000001</v>
      </c>
      <c r="C184" s="24">
        <v>341254.09865000017</v>
      </c>
      <c r="D184" s="24">
        <v>33548.793520000014</v>
      </c>
      <c r="E184" s="24">
        <v>374802.89217000018</v>
      </c>
      <c r="F184" s="24">
        <v>134022.72377999983</v>
      </c>
      <c r="G184" s="24">
        <v>167571.51729999983</v>
      </c>
      <c r="H184" s="25">
        <f t="shared" si="45"/>
        <v>73.660381950351805</v>
      </c>
    </row>
    <row r="185" spans="1:8" s="17" customFormat="1" ht="11.25" customHeight="1" x14ac:dyDescent="0.2">
      <c r="A185" s="23" t="s">
        <v>155</v>
      </c>
      <c r="B185" s="24">
        <v>20272</v>
      </c>
      <c r="C185" s="24">
        <v>18240.470430000001</v>
      </c>
      <c r="D185" s="24">
        <v>1447.00398</v>
      </c>
      <c r="E185" s="24">
        <v>19687.474410000003</v>
      </c>
      <c r="F185" s="24">
        <v>584.52558999999746</v>
      </c>
      <c r="G185" s="24">
        <v>2031.5295699999988</v>
      </c>
      <c r="H185" s="25">
        <f t="shared" si="45"/>
        <v>97.116586473954243</v>
      </c>
    </row>
    <row r="186" spans="1:8" s="17" customFormat="1" ht="11.25" customHeight="1" x14ac:dyDescent="0.2">
      <c r="A186" s="23" t="s">
        <v>156</v>
      </c>
      <c r="B186" s="24">
        <v>3531</v>
      </c>
      <c r="C186" s="24">
        <v>2949.0331200000001</v>
      </c>
      <c r="D186" s="24">
        <v>581.58672000000001</v>
      </c>
      <c r="E186" s="24">
        <v>3530.6198400000003</v>
      </c>
      <c r="F186" s="24">
        <v>0.38015999999970518</v>
      </c>
      <c r="G186" s="24">
        <v>581.96687999999995</v>
      </c>
      <c r="H186" s="25">
        <f t="shared" si="45"/>
        <v>99.989233644859823</v>
      </c>
    </row>
    <row r="187" spans="1:8" s="17" customFormat="1" ht="11.25" customHeight="1" x14ac:dyDescent="0.2">
      <c r="A187" s="23" t="s">
        <v>157</v>
      </c>
      <c r="B187" s="24">
        <v>10205</v>
      </c>
      <c r="C187" s="24">
        <v>3565.6468100000002</v>
      </c>
      <c r="D187" s="24">
        <v>2531.3563300000001</v>
      </c>
      <c r="E187" s="24">
        <v>6097.0031400000007</v>
      </c>
      <c r="F187" s="24">
        <v>4107.9968599999993</v>
      </c>
      <c r="G187" s="24">
        <v>6639.3531899999998</v>
      </c>
      <c r="H187" s="25">
        <f t="shared" si="45"/>
        <v>59.74525369916708</v>
      </c>
    </row>
    <row r="188" spans="1:8" s="17" customFormat="1" ht="11.25" customHeight="1" x14ac:dyDescent="0.2">
      <c r="A188" s="23" t="s">
        <v>158</v>
      </c>
      <c r="B188" s="24">
        <v>4661</v>
      </c>
      <c r="C188" s="24">
        <v>4643.9070599999995</v>
      </c>
      <c r="D188" s="24">
        <v>12.29908</v>
      </c>
      <c r="E188" s="24">
        <v>4656.2061399999993</v>
      </c>
      <c r="F188" s="24">
        <v>4.7938600000006772</v>
      </c>
      <c r="G188" s="24">
        <v>17.092940000000453</v>
      </c>
      <c r="H188" s="25">
        <f t="shared" si="45"/>
        <v>99.897149538725586</v>
      </c>
    </row>
    <row r="189" spans="1:8" s="17" customFormat="1" ht="12" x14ac:dyDescent="0.2">
      <c r="A189" s="23" t="s">
        <v>159</v>
      </c>
      <c r="B189" s="24">
        <v>49063.897079999995</v>
      </c>
      <c r="C189" s="24">
        <v>33882.054269999993</v>
      </c>
      <c r="D189" s="24">
        <v>2496.9308599999999</v>
      </c>
      <c r="E189" s="24">
        <v>36378.985129999994</v>
      </c>
      <c r="F189" s="24">
        <v>12684.911950000002</v>
      </c>
      <c r="G189" s="24">
        <v>15181.842810000002</v>
      </c>
      <c r="H189" s="25">
        <f t="shared" si="45"/>
        <v>74.146138596946514</v>
      </c>
    </row>
    <row r="190" spans="1:8" s="17" customFormat="1" ht="12" x14ac:dyDescent="0.2">
      <c r="A190" s="23" t="s">
        <v>160</v>
      </c>
      <c r="B190" s="24">
        <v>359649.04996999999</v>
      </c>
      <c r="C190" s="24">
        <v>183611.44192999997</v>
      </c>
      <c r="D190" s="24">
        <v>15933.206759999999</v>
      </c>
      <c r="E190" s="24">
        <v>199544.64868999997</v>
      </c>
      <c r="F190" s="24">
        <v>160104.40128000002</v>
      </c>
      <c r="G190" s="24">
        <v>176037.60804000002</v>
      </c>
      <c r="H190" s="25">
        <f t="shared" si="45"/>
        <v>55.483157457706319</v>
      </c>
    </row>
    <row r="191" spans="1:8" s="17" customFormat="1" ht="12" x14ac:dyDescent="0.2">
      <c r="A191" s="32"/>
      <c r="B191" s="27"/>
      <c r="C191" s="27"/>
      <c r="D191" s="27"/>
      <c r="E191" s="27"/>
      <c r="F191" s="27"/>
      <c r="G191" s="27"/>
      <c r="H191" s="21"/>
    </row>
    <row r="192" spans="1:8" s="17" customFormat="1" ht="11.25" customHeight="1" x14ac:dyDescent="0.2">
      <c r="A192" s="19" t="s">
        <v>161</v>
      </c>
      <c r="B192" s="47">
        <f t="shared" ref="B192:G192" si="46">SUM(B193:B199)</f>
        <v>3244441.9610000001</v>
      </c>
      <c r="C192" s="47">
        <f t="shared" si="46"/>
        <v>1965006.3180600004</v>
      </c>
      <c r="D192" s="47">
        <f t="shared" ref="D192" si="47">SUM(D193:D199)</f>
        <v>120104.82967999998</v>
      </c>
      <c r="E192" s="47">
        <f t="shared" si="46"/>
        <v>2085111.1477400004</v>
      </c>
      <c r="F192" s="47">
        <f t="shared" si="46"/>
        <v>1159330.8132599995</v>
      </c>
      <c r="G192" s="47">
        <f t="shared" si="46"/>
        <v>1279435.6429399995</v>
      </c>
      <c r="H192" s="21">
        <f t="shared" ref="H192:H199" si="48">E192/B192*100</f>
        <v>64.267173609643763</v>
      </c>
    </row>
    <row r="193" spans="1:8" s="17" customFormat="1" ht="11.25" customHeight="1" x14ac:dyDescent="0.2">
      <c r="A193" s="23" t="s">
        <v>123</v>
      </c>
      <c r="B193" s="24">
        <v>1843806.0000000002</v>
      </c>
      <c r="C193" s="24">
        <v>996005.75087000034</v>
      </c>
      <c r="D193" s="24">
        <v>78834.005899999989</v>
      </c>
      <c r="E193" s="24">
        <v>1074839.7567700003</v>
      </c>
      <c r="F193" s="24">
        <v>768966.24322999991</v>
      </c>
      <c r="G193" s="24">
        <v>847800.24912999989</v>
      </c>
      <c r="H193" s="25">
        <f t="shared" si="48"/>
        <v>58.294623011857006</v>
      </c>
    </row>
    <row r="194" spans="1:8" s="17" customFormat="1" ht="11.25" customHeight="1" x14ac:dyDescent="0.2">
      <c r="A194" s="23" t="s">
        <v>162</v>
      </c>
      <c r="B194" s="24">
        <v>18933.902999999998</v>
      </c>
      <c r="C194" s="24">
        <v>11799.767220000002</v>
      </c>
      <c r="D194" s="24">
        <v>3049.8742699999998</v>
      </c>
      <c r="E194" s="24">
        <v>14849.641490000002</v>
      </c>
      <c r="F194" s="24">
        <v>4084.2615099999966</v>
      </c>
      <c r="G194" s="24">
        <v>7134.1357799999969</v>
      </c>
      <c r="H194" s="25">
        <f t="shared" si="48"/>
        <v>78.428845283510768</v>
      </c>
    </row>
    <row r="195" spans="1:8" s="17" customFormat="1" ht="11.25" customHeight="1" x14ac:dyDescent="0.2">
      <c r="A195" s="23" t="s">
        <v>163</v>
      </c>
      <c r="B195" s="24">
        <v>59774</v>
      </c>
      <c r="C195" s="24">
        <v>35456.766809999994</v>
      </c>
      <c r="D195" s="24">
        <v>3210.08347</v>
      </c>
      <c r="E195" s="24">
        <v>38666.850279999991</v>
      </c>
      <c r="F195" s="24">
        <v>21107.149720000009</v>
      </c>
      <c r="G195" s="24">
        <v>24317.233190000006</v>
      </c>
      <c r="H195" s="25">
        <f t="shared" si="48"/>
        <v>64.688410144879029</v>
      </c>
    </row>
    <row r="196" spans="1:8" s="17" customFormat="1" ht="11.25" customHeight="1" x14ac:dyDescent="0.2">
      <c r="A196" s="23" t="s">
        <v>164</v>
      </c>
      <c r="B196" s="24">
        <v>2485</v>
      </c>
      <c r="C196" s="24">
        <v>1914.68208</v>
      </c>
      <c r="D196" s="24">
        <v>0</v>
      </c>
      <c r="E196" s="24">
        <v>1914.68208</v>
      </c>
      <c r="F196" s="24">
        <v>570.31791999999996</v>
      </c>
      <c r="G196" s="24">
        <v>570.31791999999996</v>
      </c>
      <c r="H196" s="25">
        <f t="shared" si="48"/>
        <v>77.04958068410464</v>
      </c>
    </row>
    <row r="197" spans="1:8" s="17" customFormat="1" ht="11.25" customHeight="1" x14ac:dyDescent="0.2">
      <c r="A197" s="23" t="s">
        <v>165</v>
      </c>
      <c r="B197" s="24">
        <v>9064</v>
      </c>
      <c r="C197" s="24">
        <v>6152.9998599999999</v>
      </c>
      <c r="D197" s="24">
        <v>814.49133999999992</v>
      </c>
      <c r="E197" s="24">
        <v>6967.4911999999995</v>
      </c>
      <c r="F197" s="24">
        <v>2096.5088000000005</v>
      </c>
      <c r="G197" s="24">
        <v>2911.0001400000001</v>
      </c>
      <c r="H197" s="25">
        <f t="shared" si="48"/>
        <v>76.86993821712268</v>
      </c>
    </row>
    <row r="198" spans="1:8" s="17" customFormat="1" ht="11.25" customHeight="1" x14ac:dyDescent="0.2">
      <c r="A198" s="23" t="s">
        <v>166</v>
      </c>
      <c r="B198" s="24">
        <v>1307881.0579999997</v>
      </c>
      <c r="C198" s="24">
        <v>911513.75487000006</v>
      </c>
      <c r="D198" s="24">
        <v>33935.505120000002</v>
      </c>
      <c r="E198" s="24">
        <v>945449.25999000005</v>
      </c>
      <c r="F198" s="24">
        <v>362431.79800999968</v>
      </c>
      <c r="G198" s="24">
        <v>396367.30312999967</v>
      </c>
      <c r="H198" s="25">
        <f t="shared" si="48"/>
        <v>72.288627028192664</v>
      </c>
    </row>
    <row r="199" spans="1:8" s="17" customFormat="1" ht="11.25" customHeight="1" x14ac:dyDescent="0.2">
      <c r="A199" s="23" t="s">
        <v>167</v>
      </c>
      <c r="B199" s="24">
        <v>2498</v>
      </c>
      <c r="C199" s="24">
        <v>2162.5963500000003</v>
      </c>
      <c r="D199" s="24">
        <v>260.86957999999998</v>
      </c>
      <c r="E199" s="24">
        <v>2423.4659300000003</v>
      </c>
      <c r="F199" s="24">
        <v>74.534069999999701</v>
      </c>
      <c r="G199" s="24">
        <v>335.40364999999974</v>
      </c>
      <c r="H199" s="25">
        <f t="shared" si="48"/>
        <v>97.01625020016013</v>
      </c>
    </row>
    <row r="200" spans="1:8" s="17" customFormat="1" ht="11.25" customHeight="1" x14ac:dyDescent="0.2">
      <c r="A200" s="32"/>
      <c r="B200" s="27"/>
      <c r="C200" s="27"/>
      <c r="D200" s="27"/>
      <c r="E200" s="27"/>
      <c r="F200" s="27"/>
      <c r="G200" s="27"/>
      <c r="H200" s="21"/>
    </row>
    <row r="201" spans="1:8" s="17" customFormat="1" ht="11.25" customHeight="1" x14ac:dyDescent="0.2">
      <c r="A201" s="19" t="s">
        <v>168</v>
      </c>
      <c r="B201" s="48">
        <f>SUM(B202:B208)</f>
        <v>648924</v>
      </c>
      <c r="C201" s="48">
        <f>SUM(C202:C208)</f>
        <v>290638.08892000001</v>
      </c>
      <c r="D201" s="48">
        <f>SUM(D202:D208)</f>
        <v>38696.55904</v>
      </c>
      <c r="E201" s="48">
        <f t="shared" ref="E201:G201" si="49">SUM(E202:E208)</f>
        <v>329334.64795999997</v>
      </c>
      <c r="F201" s="48">
        <f t="shared" si="49"/>
        <v>319589.35204000003</v>
      </c>
      <c r="G201" s="48">
        <f t="shared" si="49"/>
        <v>358285.91107999999</v>
      </c>
      <c r="H201" s="25">
        <f t="shared" ref="H201:H208" si="50">E201/B201*100</f>
        <v>50.750881144787364</v>
      </c>
    </row>
    <row r="202" spans="1:8" s="17" customFormat="1" ht="11.25" customHeight="1" x14ac:dyDescent="0.2">
      <c r="A202" s="23" t="s">
        <v>169</v>
      </c>
      <c r="B202" s="24">
        <v>107040</v>
      </c>
      <c r="C202" s="24">
        <v>63398.202600000011</v>
      </c>
      <c r="D202" s="24">
        <v>16931.881670000006</v>
      </c>
      <c r="E202" s="24">
        <v>80330.084270000021</v>
      </c>
      <c r="F202" s="24">
        <v>26709.915729999979</v>
      </c>
      <c r="G202" s="24">
        <v>43641.797399999989</v>
      </c>
      <c r="H202" s="25">
        <f t="shared" si="50"/>
        <v>75.046790237294488</v>
      </c>
    </row>
    <row r="203" spans="1:8" s="17" customFormat="1" ht="11.25" customHeight="1" x14ac:dyDescent="0.2">
      <c r="A203" s="23" t="s">
        <v>170</v>
      </c>
      <c r="B203" s="24">
        <v>2136</v>
      </c>
      <c r="C203" s="24">
        <v>1200.1657499999999</v>
      </c>
      <c r="D203" s="24">
        <v>360.32576</v>
      </c>
      <c r="E203" s="24">
        <v>1560.4915099999998</v>
      </c>
      <c r="F203" s="24">
        <v>575.50849000000017</v>
      </c>
      <c r="G203" s="24">
        <v>935.83425000000011</v>
      </c>
      <c r="H203" s="25">
        <f t="shared" si="50"/>
        <v>73.056718632958791</v>
      </c>
    </row>
    <row r="204" spans="1:8" s="17" customFormat="1" ht="11.25" customHeight="1" x14ac:dyDescent="0.2">
      <c r="A204" s="23" t="s">
        <v>171</v>
      </c>
      <c r="B204" s="24">
        <v>15254</v>
      </c>
      <c r="C204" s="24">
        <v>8671.0834500000001</v>
      </c>
      <c r="D204" s="24">
        <v>129.44293999999999</v>
      </c>
      <c r="E204" s="24">
        <v>8800.5263900000009</v>
      </c>
      <c r="F204" s="24">
        <v>6453.4736099999991</v>
      </c>
      <c r="G204" s="24">
        <v>6582.9165499999999</v>
      </c>
      <c r="H204" s="25">
        <f t="shared" si="50"/>
        <v>57.693237118132956</v>
      </c>
    </row>
    <row r="205" spans="1:8" s="17" customFormat="1" ht="11.25" customHeight="1" x14ac:dyDescent="0.2">
      <c r="A205" s="23" t="s">
        <v>172</v>
      </c>
      <c r="B205" s="24">
        <v>3898</v>
      </c>
      <c r="C205" s="24">
        <v>3253.4138700000003</v>
      </c>
      <c r="D205" s="24">
        <v>634.43206999999995</v>
      </c>
      <c r="E205" s="24">
        <v>3887.8459400000002</v>
      </c>
      <c r="F205" s="24">
        <v>10.154059999999845</v>
      </c>
      <c r="G205" s="24">
        <v>644.58612999999968</v>
      </c>
      <c r="H205" s="25">
        <f t="shared" si="50"/>
        <v>99.739505900461779</v>
      </c>
    </row>
    <row r="206" spans="1:8" s="17" customFormat="1" ht="11.25" customHeight="1" x14ac:dyDescent="0.2">
      <c r="A206" s="23" t="s">
        <v>173</v>
      </c>
      <c r="B206" s="24">
        <v>6118</v>
      </c>
      <c r="C206" s="24">
        <v>4598.2914199999996</v>
      </c>
      <c r="D206" s="24">
        <v>1083.8753700000002</v>
      </c>
      <c r="E206" s="24">
        <v>5682.1667899999993</v>
      </c>
      <c r="F206" s="24">
        <v>435.83321000000069</v>
      </c>
      <c r="G206" s="24">
        <v>1519.7085800000004</v>
      </c>
      <c r="H206" s="25">
        <f t="shared" si="50"/>
        <v>92.876214285714269</v>
      </c>
    </row>
    <row r="207" spans="1:8" s="17" customFormat="1" ht="11.25" customHeight="1" x14ac:dyDescent="0.2">
      <c r="A207" s="23" t="s">
        <v>174</v>
      </c>
      <c r="B207" s="24">
        <v>476575</v>
      </c>
      <c r="C207" s="24">
        <v>186937.72189999997</v>
      </c>
      <c r="D207" s="24">
        <v>17975.790949999999</v>
      </c>
      <c r="E207" s="24">
        <v>204913.51284999997</v>
      </c>
      <c r="F207" s="24">
        <v>271661.48715000006</v>
      </c>
      <c r="G207" s="24">
        <v>289637.2781</v>
      </c>
      <c r="H207" s="25">
        <f t="shared" si="50"/>
        <v>42.997117526097675</v>
      </c>
    </row>
    <row r="208" spans="1:8" s="17" customFormat="1" ht="11.25" customHeight="1" x14ac:dyDescent="0.2">
      <c r="A208" s="23" t="s">
        <v>175</v>
      </c>
      <c r="B208" s="24">
        <v>37903</v>
      </c>
      <c r="C208" s="24">
        <v>22579.209930000001</v>
      </c>
      <c r="D208" s="24">
        <v>1580.8102800000001</v>
      </c>
      <c r="E208" s="24">
        <v>24160.020210000002</v>
      </c>
      <c r="F208" s="24">
        <v>13742.979789999998</v>
      </c>
      <c r="G208" s="24">
        <v>15323.790069999999</v>
      </c>
      <c r="H208" s="25">
        <f t="shared" si="50"/>
        <v>63.741709653589432</v>
      </c>
    </row>
    <row r="209" spans="1:8" s="17" customFormat="1" ht="11.25" customHeight="1" x14ac:dyDescent="0.2">
      <c r="A209" s="32"/>
      <c r="B209" s="27"/>
      <c r="C209" s="27"/>
      <c r="D209" s="27"/>
      <c r="E209" s="27"/>
      <c r="F209" s="27"/>
      <c r="G209" s="27"/>
      <c r="H209" s="21"/>
    </row>
    <row r="210" spans="1:8" s="17" customFormat="1" ht="11.25" customHeight="1" x14ac:dyDescent="0.2">
      <c r="A210" s="19" t="s">
        <v>176</v>
      </c>
      <c r="B210" s="47">
        <f t="shared" ref="B210:G210" si="51">SUM(B211:B217)</f>
        <v>151579</v>
      </c>
      <c r="C210" s="47">
        <f t="shared" si="51"/>
        <v>85914.592170000004</v>
      </c>
      <c r="D210" s="47">
        <f t="shared" ref="D210" si="52">SUM(D211:D217)</f>
        <v>4454.2817599999998</v>
      </c>
      <c r="E210" s="47">
        <f t="shared" si="51"/>
        <v>90368.873930000016</v>
      </c>
      <c r="F210" s="47">
        <f t="shared" si="51"/>
        <v>61210.126069999991</v>
      </c>
      <c r="G210" s="47">
        <f t="shared" si="51"/>
        <v>65664.407829999996</v>
      </c>
      <c r="H210" s="21">
        <f t="shared" ref="H210:H217" si="53">E210/B210*100</f>
        <v>59.618333628009168</v>
      </c>
    </row>
    <row r="211" spans="1:8" s="17" customFormat="1" ht="11.25" customHeight="1" x14ac:dyDescent="0.2">
      <c r="A211" s="23" t="s">
        <v>177</v>
      </c>
      <c r="B211" s="24">
        <v>73607</v>
      </c>
      <c r="C211" s="24">
        <v>25253.528240000007</v>
      </c>
      <c r="D211" s="24">
        <v>2353.4655400000001</v>
      </c>
      <c r="E211" s="24">
        <v>27606.993780000008</v>
      </c>
      <c r="F211" s="24">
        <v>46000.006219999996</v>
      </c>
      <c r="G211" s="24">
        <v>48353.471759999993</v>
      </c>
      <c r="H211" s="25">
        <f t="shared" si="53"/>
        <v>37.505935277894778</v>
      </c>
    </row>
    <row r="212" spans="1:8" s="17" customFormat="1" ht="11.25" customHeight="1" x14ac:dyDescent="0.2">
      <c r="A212" s="23" t="s">
        <v>178</v>
      </c>
      <c r="B212" s="24">
        <v>31337</v>
      </c>
      <c r="C212" s="24">
        <v>28260.8285</v>
      </c>
      <c r="D212" s="24">
        <v>1056.9073799999999</v>
      </c>
      <c r="E212" s="24">
        <v>29317.73588</v>
      </c>
      <c r="F212" s="24">
        <v>2019.2641199999998</v>
      </c>
      <c r="G212" s="24">
        <v>3076.1715000000004</v>
      </c>
      <c r="H212" s="25">
        <f t="shared" si="53"/>
        <v>93.556294093244404</v>
      </c>
    </row>
    <row r="213" spans="1:8" s="17" customFormat="1" ht="11.25" customHeight="1" x14ac:dyDescent="0.2">
      <c r="A213" s="23" t="s">
        <v>179</v>
      </c>
      <c r="B213" s="24">
        <v>4397</v>
      </c>
      <c r="C213" s="24">
        <v>2202.3803700000003</v>
      </c>
      <c r="D213" s="24">
        <v>679.73906999999997</v>
      </c>
      <c r="E213" s="24">
        <v>2882.1194400000004</v>
      </c>
      <c r="F213" s="24">
        <v>1514.8805599999996</v>
      </c>
      <c r="G213" s="24">
        <v>2194.6196299999997</v>
      </c>
      <c r="H213" s="25">
        <f t="shared" si="53"/>
        <v>65.547405958608152</v>
      </c>
    </row>
    <row r="214" spans="1:8" s="17" customFormat="1" ht="11.25" customHeight="1" x14ac:dyDescent="0.2">
      <c r="A214" s="23" t="s">
        <v>180</v>
      </c>
      <c r="B214" s="24">
        <v>0</v>
      </c>
      <c r="C214" s="24">
        <v>0</v>
      </c>
      <c r="D214" s="24">
        <v>0</v>
      </c>
      <c r="E214" s="24">
        <v>0</v>
      </c>
      <c r="F214" s="24">
        <v>0</v>
      </c>
      <c r="G214" s="24">
        <v>0</v>
      </c>
      <c r="H214" s="25" t="e">
        <f t="shared" si="53"/>
        <v>#DIV/0!</v>
      </c>
    </row>
    <row r="215" spans="1:8" s="17" customFormat="1" ht="11.25" customHeight="1" x14ac:dyDescent="0.2">
      <c r="A215" s="23" t="s">
        <v>181</v>
      </c>
      <c r="B215" s="24">
        <v>8862</v>
      </c>
      <c r="C215" s="24">
        <v>3878.0564399999998</v>
      </c>
      <c r="D215" s="24">
        <v>247.25550000000001</v>
      </c>
      <c r="E215" s="24">
        <v>4125.3119399999996</v>
      </c>
      <c r="F215" s="24">
        <v>4736.6880600000004</v>
      </c>
      <c r="G215" s="24">
        <v>4983.9435599999997</v>
      </c>
      <c r="H215" s="25">
        <f t="shared" si="53"/>
        <v>46.550574813811771</v>
      </c>
    </row>
    <row r="216" spans="1:8" s="17" customFormat="1" ht="11.25" customHeight="1" x14ac:dyDescent="0.2">
      <c r="A216" s="23" t="s">
        <v>182</v>
      </c>
      <c r="B216" s="24">
        <v>21354</v>
      </c>
      <c r="C216" s="24">
        <v>21087.221670000003</v>
      </c>
      <c r="D216" s="24">
        <v>0</v>
      </c>
      <c r="E216" s="24">
        <v>21087.221670000003</v>
      </c>
      <c r="F216" s="24">
        <v>266.77832999999737</v>
      </c>
      <c r="G216" s="24">
        <v>266.77832999999737</v>
      </c>
      <c r="H216" s="25">
        <f t="shared" si="53"/>
        <v>98.75068685023885</v>
      </c>
    </row>
    <row r="217" spans="1:8" s="17" customFormat="1" ht="11.25" customHeight="1" x14ac:dyDescent="0.2">
      <c r="A217" s="23" t="s">
        <v>183</v>
      </c>
      <c r="B217" s="24">
        <v>12022</v>
      </c>
      <c r="C217" s="24">
        <v>5232.5769500000006</v>
      </c>
      <c r="D217" s="24">
        <v>116.91427</v>
      </c>
      <c r="E217" s="24">
        <v>5349.4912200000008</v>
      </c>
      <c r="F217" s="24">
        <v>6672.5087799999992</v>
      </c>
      <c r="G217" s="24">
        <v>6789.4230499999994</v>
      </c>
      <c r="H217" s="25">
        <f t="shared" si="53"/>
        <v>44.497514723007825</v>
      </c>
    </row>
    <row r="218" spans="1:8" s="17" customFormat="1" ht="11.25" customHeight="1" x14ac:dyDescent="0.2">
      <c r="A218" s="32"/>
      <c r="B218" s="24"/>
      <c r="C218" s="31"/>
      <c r="D218" s="24"/>
      <c r="E218" s="31"/>
      <c r="F218" s="31"/>
      <c r="G218" s="31"/>
      <c r="H218" s="25"/>
    </row>
    <row r="219" spans="1:8" s="17" customFormat="1" ht="11.25" customHeight="1" x14ac:dyDescent="0.2">
      <c r="A219" s="19" t="s">
        <v>184</v>
      </c>
      <c r="B219" s="48">
        <f t="shared" ref="B219:G219" si="54">SUM(B220:B232)+SUM(B237:B249)</f>
        <v>1677774.9620000003</v>
      </c>
      <c r="C219" s="48">
        <f t="shared" si="54"/>
        <v>474150.35079000005</v>
      </c>
      <c r="D219" s="48">
        <f t="shared" si="54"/>
        <v>79772.151529999988</v>
      </c>
      <c r="E219" s="48">
        <f t="shared" si="54"/>
        <v>553922.50231999997</v>
      </c>
      <c r="F219" s="48">
        <f t="shared" si="54"/>
        <v>1123852.4596800003</v>
      </c>
      <c r="G219" s="48">
        <f t="shared" si="54"/>
        <v>1203624.6112100002</v>
      </c>
      <c r="H219" s="25">
        <f t="shared" ref="H219:H249" si="55">E219/B219*100</f>
        <v>33.015303891511991</v>
      </c>
    </row>
    <row r="220" spans="1:8" s="17" customFormat="1" ht="11.25" customHeight="1" x14ac:dyDescent="0.2">
      <c r="A220" s="23" t="s">
        <v>185</v>
      </c>
      <c r="B220" s="24">
        <v>2706</v>
      </c>
      <c r="C220" s="24">
        <v>563.02402000000006</v>
      </c>
      <c r="D220" s="24">
        <v>1768.7764</v>
      </c>
      <c r="E220" s="24">
        <v>2331.80042</v>
      </c>
      <c r="F220" s="24">
        <v>374.19957999999997</v>
      </c>
      <c r="G220" s="24">
        <v>2142.9759800000002</v>
      </c>
      <c r="H220" s="25">
        <f t="shared" si="55"/>
        <v>86.171486326681446</v>
      </c>
    </row>
    <row r="221" spans="1:8" s="17" customFormat="1" ht="11.25" customHeight="1" x14ac:dyDescent="0.2">
      <c r="A221" s="23" t="s">
        <v>186</v>
      </c>
      <c r="B221" s="24">
        <v>10094</v>
      </c>
      <c r="C221" s="24">
        <v>4698.8981299999996</v>
      </c>
      <c r="D221" s="24">
        <v>80.759309999999999</v>
      </c>
      <c r="E221" s="24">
        <v>4779.65744</v>
      </c>
      <c r="F221" s="24">
        <v>5314.34256</v>
      </c>
      <c r="G221" s="24">
        <v>5395.1018700000004</v>
      </c>
      <c r="H221" s="25">
        <f t="shared" si="55"/>
        <v>47.351470576580148</v>
      </c>
    </row>
    <row r="222" spans="1:8" s="17" customFormat="1" ht="11.25" customHeight="1" x14ac:dyDescent="0.2">
      <c r="A222" s="23" t="s">
        <v>187</v>
      </c>
      <c r="B222" s="24">
        <v>9240</v>
      </c>
      <c r="C222" s="24">
        <v>4262.25954</v>
      </c>
      <c r="D222" s="24">
        <v>128.58372</v>
      </c>
      <c r="E222" s="24">
        <v>4390.8432599999996</v>
      </c>
      <c r="F222" s="24">
        <v>4849.1567400000004</v>
      </c>
      <c r="G222" s="24">
        <v>4977.74046</v>
      </c>
      <c r="H222" s="25">
        <f t="shared" si="55"/>
        <v>47.519948701298695</v>
      </c>
    </row>
    <row r="223" spans="1:8" s="17" customFormat="1" ht="11.25" customHeight="1" x14ac:dyDescent="0.2">
      <c r="A223" s="23" t="s">
        <v>188</v>
      </c>
      <c r="B223" s="24">
        <v>832965</v>
      </c>
      <c r="C223" s="24">
        <v>33680.598649999971</v>
      </c>
      <c r="D223" s="24">
        <v>37667.629719999997</v>
      </c>
      <c r="E223" s="24">
        <v>71348.228369999968</v>
      </c>
      <c r="F223" s="24">
        <v>761616.77163000009</v>
      </c>
      <c r="G223" s="24">
        <v>799284.40135000006</v>
      </c>
      <c r="H223" s="25">
        <f t="shared" si="55"/>
        <v>8.5655733878374196</v>
      </c>
    </row>
    <row r="224" spans="1:8" s="17" customFormat="1" ht="11.25" customHeight="1" x14ac:dyDescent="0.2">
      <c r="A224" s="23" t="s">
        <v>189</v>
      </c>
      <c r="B224" s="24">
        <v>4312.4440000000004</v>
      </c>
      <c r="C224" s="24">
        <v>1620.06918</v>
      </c>
      <c r="D224" s="24">
        <v>0</v>
      </c>
      <c r="E224" s="24">
        <v>1620.06918</v>
      </c>
      <c r="F224" s="24">
        <v>2692.3748200000005</v>
      </c>
      <c r="G224" s="24">
        <v>2692.3748200000005</v>
      </c>
      <c r="H224" s="25">
        <f t="shared" si="55"/>
        <v>37.567309395785777</v>
      </c>
    </row>
    <row r="225" spans="1:8" s="17" customFormat="1" ht="11.25" customHeight="1" x14ac:dyDescent="0.2">
      <c r="A225" s="23" t="s">
        <v>190</v>
      </c>
      <c r="B225" s="24">
        <v>12173</v>
      </c>
      <c r="C225" s="24">
        <v>5093.0527400000001</v>
      </c>
      <c r="D225" s="24">
        <v>0</v>
      </c>
      <c r="E225" s="24">
        <v>5093.0527400000001</v>
      </c>
      <c r="F225" s="24">
        <v>7079.9472599999999</v>
      </c>
      <c r="G225" s="24">
        <v>7079.9472599999999</v>
      </c>
      <c r="H225" s="25">
        <f t="shared" si="55"/>
        <v>41.838928283907009</v>
      </c>
    </row>
    <row r="226" spans="1:8" s="17" customFormat="1" ht="11.25" customHeight="1" x14ac:dyDescent="0.2">
      <c r="A226" s="23" t="s">
        <v>191</v>
      </c>
      <c r="B226" s="24">
        <v>44273.033000000003</v>
      </c>
      <c r="C226" s="24">
        <v>13385.648499999999</v>
      </c>
      <c r="D226" s="24">
        <v>5363.3133399999997</v>
      </c>
      <c r="E226" s="24">
        <v>18748.96184</v>
      </c>
      <c r="F226" s="24">
        <v>25524.071160000003</v>
      </c>
      <c r="G226" s="24">
        <v>30887.384500000004</v>
      </c>
      <c r="H226" s="25">
        <f t="shared" si="55"/>
        <v>42.348492004150692</v>
      </c>
    </row>
    <row r="227" spans="1:8" s="17" customFormat="1" ht="11.25" customHeight="1" x14ac:dyDescent="0.2">
      <c r="A227" s="23" t="s">
        <v>192</v>
      </c>
      <c r="B227" s="24">
        <v>36031.074000000001</v>
      </c>
      <c r="C227" s="24">
        <v>6579.0813200000002</v>
      </c>
      <c r="D227" s="24">
        <v>2221.8581200000003</v>
      </c>
      <c r="E227" s="24">
        <v>8800.9394400000001</v>
      </c>
      <c r="F227" s="24">
        <v>27230.134559999999</v>
      </c>
      <c r="G227" s="24">
        <v>29451.992679999999</v>
      </c>
      <c r="H227" s="25">
        <f t="shared" si="55"/>
        <v>24.425970316621704</v>
      </c>
    </row>
    <row r="228" spans="1:8" s="17" customFormat="1" ht="11.25" customHeight="1" x14ac:dyDescent="0.2">
      <c r="A228" s="23" t="s">
        <v>193</v>
      </c>
      <c r="B228" s="24">
        <v>9597</v>
      </c>
      <c r="C228" s="24">
        <v>4808.1104599999999</v>
      </c>
      <c r="D228" s="24">
        <v>2237.74622</v>
      </c>
      <c r="E228" s="24">
        <v>7045.8566799999999</v>
      </c>
      <c r="F228" s="24">
        <v>2551.1433200000001</v>
      </c>
      <c r="G228" s="24">
        <v>4788.8895400000001</v>
      </c>
      <c r="H228" s="25">
        <f t="shared" si="55"/>
        <v>73.417283317703451</v>
      </c>
    </row>
    <row r="229" spans="1:8" s="17" customFormat="1" ht="11.25" customHeight="1" x14ac:dyDescent="0.2">
      <c r="A229" s="23" t="s">
        <v>194</v>
      </c>
      <c r="B229" s="24">
        <v>14171</v>
      </c>
      <c r="C229" s="24">
        <v>9513.5857599999999</v>
      </c>
      <c r="D229" s="24">
        <v>711.25830000000008</v>
      </c>
      <c r="E229" s="24">
        <v>10224.844059999999</v>
      </c>
      <c r="F229" s="24">
        <v>3946.1559400000006</v>
      </c>
      <c r="G229" s="24">
        <v>4657.4142400000001</v>
      </c>
      <c r="H229" s="25">
        <f t="shared" si="55"/>
        <v>72.153299414296796</v>
      </c>
    </row>
    <row r="230" spans="1:8" s="17" customFormat="1" ht="11.25" customHeight="1" x14ac:dyDescent="0.2">
      <c r="A230" s="23" t="s">
        <v>195</v>
      </c>
      <c r="B230" s="24">
        <v>9694</v>
      </c>
      <c r="C230" s="24">
        <v>6197.2666799999997</v>
      </c>
      <c r="D230" s="24">
        <v>1155.7778000000001</v>
      </c>
      <c r="E230" s="24">
        <v>7353.0444799999996</v>
      </c>
      <c r="F230" s="24">
        <v>2340.9555200000004</v>
      </c>
      <c r="G230" s="24">
        <v>3496.7333200000003</v>
      </c>
      <c r="H230" s="25">
        <f t="shared" si="55"/>
        <v>75.851500722096134</v>
      </c>
    </row>
    <row r="231" spans="1:8" s="17" customFormat="1" ht="11.25" customHeight="1" x14ac:dyDescent="0.2">
      <c r="A231" s="23" t="s">
        <v>196</v>
      </c>
      <c r="B231" s="24">
        <v>3057.2570000000001</v>
      </c>
      <c r="C231" s="24">
        <v>1323.7187000000001</v>
      </c>
      <c r="D231" s="24">
        <v>537.90393999999992</v>
      </c>
      <c r="E231" s="24">
        <v>1861.62264</v>
      </c>
      <c r="F231" s="24">
        <v>1195.63436</v>
      </c>
      <c r="G231" s="24">
        <v>1733.5382999999999</v>
      </c>
      <c r="H231" s="25">
        <f t="shared" si="55"/>
        <v>60.891925016444482</v>
      </c>
    </row>
    <row r="232" spans="1:8" s="17" customFormat="1" ht="11.25" customHeight="1" x14ac:dyDescent="0.2">
      <c r="A232" s="23" t="s">
        <v>197</v>
      </c>
      <c r="B232" s="35">
        <f t="shared" ref="B232:G232" si="56">SUM(B233:B236)</f>
        <v>36862.748</v>
      </c>
      <c r="C232" s="35">
        <f t="shared" si="56"/>
        <v>17102.918109999999</v>
      </c>
      <c r="D232" s="35">
        <f t="shared" ref="D232" si="57">SUM(D233:D236)</f>
        <v>1944.2342399999998</v>
      </c>
      <c r="E232" s="29">
        <f t="shared" si="56"/>
        <v>19047.152349999997</v>
      </c>
      <c r="F232" s="29">
        <f t="shared" si="56"/>
        <v>17815.595650000003</v>
      </c>
      <c r="G232" s="29">
        <f t="shared" si="56"/>
        <v>19759.829890000001</v>
      </c>
      <c r="H232" s="25">
        <f t="shared" si="55"/>
        <v>51.670462413708272</v>
      </c>
    </row>
    <row r="233" spans="1:8" s="17" customFormat="1" ht="11.25" customHeight="1" x14ac:dyDescent="0.2">
      <c r="A233" s="23" t="s">
        <v>198</v>
      </c>
      <c r="B233" s="24">
        <v>1985.2339999999999</v>
      </c>
      <c r="C233" s="24">
        <v>1162.7064599999999</v>
      </c>
      <c r="D233" s="24">
        <v>29.1158</v>
      </c>
      <c r="E233" s="24">
        <v>1191.8222599999999</v>
      </c>
      <c r="F233" s="24">
        <v>793.41174000000001</v>
      </c>
      <c r="G233" s="24">
        <v>822.52754000000004</v>
      </c>
      <c r="H233" s="25">
        <f t="shared" si="55"/>
        <v>60.034346580806087</v>
      </c>
    </row>
    <row r="234" spans="1:8" s="17" customFormat="1" ht="11.25" customHeight="1" x14ac:dyDescent="0.2">
      <c r="A234" s="23" t="s">
        <v>199</v>
      </c>
      <c r="B234" s="24">
        <v>15376.07</v>
      </c>
      <c r="C234" s="24">
        <v>6688.9714100000001</v>
      </c>
      <c r="D234" s="24">
        <v>1033.2033199999998</v>
      </c>
      <c r="E234" s="24">
        <v>7722.1747299999997</v>
      </c>
      <c r="F234" s="24">
        <v>7653.89527</v>
      </c>
      <c r="G234" s="24">
        <v>8687.0985899999996</v>
      </c>
      <c r="H234" s="25">
        <f t="shared" si="55"/>
        <v>50.222031572436912</v>
      </c>
    </row>
    <row r="235" spans="1:8" s="17" customFormat="1" ht="11.25" customHeight="1" x14ac:dyDescent="0.2">
      <c r="A235" s="23" t="s">
        <v>200</v>
      </c>
      <c r="B235" s="24">
        <v>4795.43</v>
      </c>
      <c r="C235" s="24">
        <v>3348.02673</v>
      </c>
      <c r="D235" s="24">
        <v>416.214</v>
      </c>
      <c r="E235" s="24">
        <v>3764.24073</v>
      </c>
      <c r="F235" s="24">
        <v>1031.1892700000003</v>
      </c>
      <c r="G235" s="24">
        <v>1447.4032700000002</v>
      </c>
      <c r="H235" s="25">
        <f t="shared" si="55"/>
        <v>78.496417005357173</v>
      </c>
    </row>
    <row r="236" spans="1:8" s="17" customFormat="1" ht="11.25" customHeight="1" x14ac:dyDescent="0.2">
      <c r="A236" s="23" t="s">
        <v>201</v>
      </c>
      <c r="B236" s="24">
        <v>14706.013999999999</v>
      </c>
      <c r="C236" s="24">
        <v>5903.2135099999996</v>
      </c>
      <c r="D236" s="24">
        <v>465.70112</v>
      </c>
      <c r="E236" s="24">
        <v>6368.9146299999993</v>
      </c>
      <c r="F236" s="24">
        <v>8337.0993699999999</v>
      </c>
      <c r="G236" s="24">
        <v>8802.8004899999996</v>
      </c>
      <c r="H236" s="25">
        <f t="shared" si="55"/>
        <v>43.308231788709023</v>
      </c>
    </row>
    <row r="237" spans="1:8" s="17" customFormat="1" ht="11.25" customHeight="1" x14ac:dyDescent="0.2">
      <c r="A237" s="23" t="s">
        <v>202</v>
      </c>
      <c r="B237" s="24">
        <v>3912.5360000000001</v>
      </c>
      <c r="C237" s="24">
        <v>0</v>
      </c>
      <c r="D237" s="24">
        <v>0</v>
      </c>
      <c r="E237" s="24">
        <v>0</v>
      </c>
      <c r="F237" s="24">
        <v>3912.5360000000001</v>
      </c>
      <c r="G237" s="24">
        <v>3912.5360000000001</v>
      </c>
      <c r="H237" s="25">
        <f t="shared" si="55"/>
        <v>0</v>
      </c>
    </row>
    <row r="238" spans="1:8" s="17" customFormat="1" ht="11.25" customHeight="1" x14ac:dyDescent="0.2">
      <c r="A238" s="23" t="s">
        <v>203</v>
      </c>
      <c r="B238" s="24">
        <v>70800.191999999995</v>
      </c>
      <c r="C238" s="24">
        <v>43867.938479999997</v>
      </c>
      <c r="D238" s="24">
        <v>9413.4071800000002</v>
      </c>
      <c r="E238" s="24">
        <v>53281.345659999999</v>
      </c>
      <c r="F238" s="24">
        <v>17518.846339999996</v>
      </c>
      <c r="G238" s="24">
        <v>26932.253519999998</v>
      </c>
      <c r="H238" s="25">
        <f t="shared" si="55"/>
        <v>75.255933853964692</v>
      </c>
    </row>
    <row r="239" spans="1:8" s="17" customFormat="1" ht="11.25" customHeight="1" x14ac:dyDescent="0.2">
      <c r="A239" s="23" t="s">
        <v>204</v>
      </c>
      <c r="B239" s="24">
        <v>24764</v>
      </c>
      <c r="C239" s="24">
        <v>5635.0608000000002</v>
      </c>
      <c r="D239" s="24">
        <v>391.82809999999995</v>
      </c>
      <c r="E239" s="24">
        <v>6026.8888999999999</v>
      </c>
      <c r="F239" s="24">
        <v>18737.111100000002</v>
      </c>
      <c r="G239" s="24">
        <v>19128.939200000001</v>
      </c>
      <c r="H239" s="25">
        <f t="shared" si="55"/>
        <v>24.337299709255369</v>
      </c>
    </row>
    <row r="240" spans="1:8" s="17" customFormat="1" ht="11.25" customHeight="1" x14ac:dyDescent="0.2">
      <c r="A240" s="23" t="s">
        <v>205</v>
      </c>
      <c r="B240" s="24">
        <v>154324</v>
      </c>
      <c r="C240" s="24">
        <v>23428.619979999999</v>
      </c>
      <c r="D240" s="24">
        <v>3.2308499999999998</v>
      </c>
      <c r="E240" s="24">
        <v>23431.850829999999</v>
      </c>
      <c r="F240" s="24">
        <v>130892.14917</v>
      </c>
      <c r="G240" s="24">
        <v>130895.38002</v>
      </c>
      <c r="H240" s="25">
        <f t="shared" si="55"/>
        <v>15.183542955081517</v>
      </c>
    </row>
    <row r="241" spans="1:8" s="17" customFormat="1" ht="11.25" customHeight="1" x14ac:dyDescent="0.2">
      <c r="A241" s="23" t="s">
        <v>206</v>
      </c>
      <c r="B241" s="24">
        <v>5887.5619999999999</v>
      </c>
      <c r="C241" s="24">
        <v>3448.5381499999999</v>
      </c>
      <c r="D241" s="24">
        <v>44.25</v>
      </c>
      <c r="E241" s="24">
        <v>3492.7881499999999</v>
      </c>
      <c r="F241" s="24">
        <v>2394.77385</v>
      </c>
      <c r="G241" s="24">
        <v>2439.02385</v>
      </c>
      <c r="H241" s="25">
        <f t="shared" si="55"/>
        <v>59.324864009924653</v>
      </c>
    </row>
    <row r="242" spans="1:8" s="17" customFormat="1" ht="11.25" customHeight="1" x14ac:dyDescent="0.2">
      <c r="A242" s="49" t="s">
        <v>28</v>
      </c>
      <c r="B242" s="24">
        <v>45380</v>
      </c>
      <c r="C242" s="24">
        <v>23470.261469999998</v>
      </c>
      <c r="D242" s="24">
        <v>4883.1155999999992</v>
      </c>
      <c r="E242" s="24">
        <v>28353.377069999995</v>
      </c>
      <c r="F242" s="24">
        <v>17026.622930000005</v>
      </c>
      <c r="G242" s="24">
        <v>21909.738530000002</v>
      </c>
      <c r="H242" s="25">
        <f t="shared" si="55"/>
        <v>62.479896584398396</v>
      </c>
    </row>
    <row r="243" spans="1:8" s="17" customFormat="1" ht="11.25" customHeight="1" x14ac:dyDescent="0.2">
      <c r="A243" s="49" t="s">
        <v>207</v>
      </c>
      <c r="B243" s="24">
        <v>244745.13500000001</v>
      </c>
      <c r="C243" s="24">
        <v>222262.48627000002</v>
      </c>
      <c r="D243" s="24">
        <v>4857.48002</v>
      </c>
      <c r="E243" s="24">
        <v>227119.96629000001</v>
      </c>
      <c r="F243" s="24">
        <v>17625.168709999998</v>
      </c>
      <c r="G243" s="24">
        <v>22482.648729999986</v>
      </c>
      <c r="H243" s="25">
        <f t="shared" si="55"/>
        <v>92.798562181838676</v>
      </c>
    </row>
    <row r="244" spans="1:8" s="17" customFormat="1" ht="11.25" customHeight="1" x14ac:dyDescent="0.2">
      <c r="A244" s="49" t="s">
        <v>208</v>
      </c>
      <c r="B244" s="24">
        <v>11612</v>
      </c>
      <c r="C244" s="24">
        <v>3086.0391300000001</v>
      </c>
      <c r="D244" s="24">
        <v>463.65242000000001</v>
      </c>
      <c r="E244" s="24">
        <v>3549.69155</v>
      </c>
      <c r="F244" s="24">
        <v>8062.3084500000004</v>
      </c>
      <c r="G244" s="24">
        <v>8525.960869999999</v>
      </c>
      <c r="H244" s="25">
        <f t="shared" si="55"/>
        <v>30.569165949018256</v>
      </c>
    </row>
    <row r="245" spans="1:8" s="17" customFormat="1" ht="11.25" customHeight="1" x14ac:dyDescent="0.2">
      <c r="A245" s="49" t="s">
        <v>209</v>
      </c>
      <c r="B245" s="24">
        <v>10918</v>
      </c>
      <c r="C245" s="24">
        <v>3814.1289300000003</v>
      </c>
      <c r="D245" s="24">
        <v>0</v>
      </c>
      <c r="E245" s="24">
        <v>3814.1289300000003</v>
      </c>
      <c r="F245" s="24">
        <v>7103.8710699999992</v>
      </c>
      <c r="G245" s="24">
        <v>7103.8710699999992</v>
      </c>
      <c r="H245" s="25">
        <f t="shared" si="55"/>
        <v>34.934318831287783</v>
      </c>
    </row>
    <row r="246" spans="1:8" s="17" customFormat="1" ht="11.25" customHeight="1" x14ac:dyDescent="0.2">
      <c r="A246" s="49" t="s">
        <v>210</v>
      </c>
      <c r="B246" s="24">
        <v>13376.981</v>
      </c>
      <c r="C246" s="24">
        <v>6140.4143400000003</v>
      </c>
      <c r="D246" s="24">
        <v>3201.7568099999999</v>
      </c>
      <c r="E246" s="24">
        <v>9342.1711500000001</v>
      </c>
      <c r="F246" s="24">
        <v>4034.8098499999996</v>
      </c>
      <c r="G246" s="24">
        <v>7236.5666599999995</v>
      </c>
      <c r="H246" s="25">
        <f t="shared" si="55"/>
        <v>69.837664791480236</v>
      </c>
    </row>
    <row r="247" spans="1:8" s="17" customFormat="1" ht="11.25" customHeight="1" x14ac:dyDescent="0.2">
      <c r="A247" s="49" t="s">
        <v>211</v>
      </c>
      <c r="B247" s="24">
        <v>4879</v>
      </c>
      <c r="C247" s="24">
        <v>4465.1154000000006</v>
      </c>
      <c r="D247" s="24">
        <v>210.16435000000001</v>
      </c>
      <c r="E247" s="24">
        <v>4675.2797500000006</v>
      </c>
      <c r="F247" s="24">
        <v>203.7202499999994</v>
      </c>
      <c r="G247" s="24">
        <v>413.88459999999941</v>
      </c>
      <c r="H247" s="25">
        <f t="shared" si="55"/>
        <v>95.824549087927863</v>
      </c>
    </row>
    <row r="248" spans="1:8" s="17" customFormat="1" ht="11.25" customHeight="1" x14ac:dyDescent="0.2">
      <c r="A248" s="49" t="s">
        <v>212</v>
      </c>
      <c r="B248" s="24">
        <v>46107</v>
      </c>
      <c r="C248" s="24">
        <v>17065.967390000002</v>
      </c>
      <c r="D248" s="24">
        <v>2485.4250899999997</v>
      </c>
      <c r="E248" s="24">
        <v>19551.392480000002</v>
      </c>
      <c r="F248" s="24">
        <v>26555.607519999998</v>
      </c>
      <c r="G248" s="24">
        <v>29041.032609999998</v>
      </c>
      <c r="H248" s="25">
        <f t="shared" si="55"/>
        <v>42.404390830025811</v>
      </c>
    </row>
    <row r="249" spans="1:8" s="17" customFormat="1" ht="11.25" customHeight="1" x14ac:dyDescent="0.2">
      <c r="A249" s="23" t="s">
        <v>213</v>
      </c>
      <c r="B249" s="24">
        <v>15892</v>
      </c>
      <c r="C249" s="24">
        <v>8637.5486600000004</v>
      </c>
      <c r="D249" s="24">
        <v>0</v>
      </c>
      <c r="E249" s="24">
        <v>8637.5486600000004</v>
      </c>
      <c r="F249" s="24">
        <v>7254.4513399999996</v>
      </c>
      <c r="G249" s="24">
        <v>7254.4513399999996</v>
      </c>
      <c r="H249" s="25">
        <f t="shared" si="55"/>
        <v>54.351552101686387</v>
      </c>
    </row>
    <row r="250" spans="1:8" s="17" customFormat="1" ht="11.25" customHeight="1" x14ac:dyDescent="0.2">
      <c r="A250" s="32"/>
      <c r="B250" s="24"/>
      <c r="C250" s="31"/>
      <c r="D250" s="24"/>
      <c r="E250" s="31"/>
      <c r="F250" s="31"/>
      <c r="G250" s="31"/>
      <c r="H250" s="25"/>
    </row>
    <row r="251" spans="1:8" s="17" customFormat="1" ht="11.25" customHeight="1" x14ac:dyDescent="0.2">
      <c r="A251" s="19" t="s">
        <v>214</v>
      </c>
      <c r="B251" s="24">
        <v>273</v>
      </c>
      <c r="C251" s="24">
        <v>167.12314000000001</v>
      </c>
      <c r="D251" s="24">
        <v>0</v>
      </c>
      <c r="E251" s="24">
        <v>167.12314000000001</v>
      </c>
      <c r="F251" s="24">
        <v>105.87685999999999</v>
      </c>
      <c r="G251" s="24">
        <v>105.87685999999999</v>
      </c>
      <c r="H251" s="25">
        <f>E251/B251*100</f>
        <v>61.217267399267406</v>
      </c>
    </row>
    <row r="252" spans="1:8" s="17" customFormat="1" ht="11.25" customHeight="1" x14ac:dyDescent="0.2">
      <c r="A252" s="32"/>
      <c r="B252" s="28"/>
      <c r="C252" s="27"/>
      <c r="D252" s="28"/>
      <c r="E252" s="27"/>
      <c r="F252" s="27"/>
      <c r="G252" s="27"/>
      <c r="H252" s="25"/>
    </row>
    <row r="253" spans="1:8" s="17" customFormat="1" ht="11.25" customHeight="1" x14ac:dyDescent="0.2">
      <c r="A253" s="19" t="s">
        <v>215</v>
      </c>
      <c r="B253" s="35">
        <f t="shared" ref="B253:G253" si="58">SUM(B254:B258)</f>
        <v>3142817</v>
      </c>
      <c r="C253" s="35">
        <f t="shared" si="58"/>
        <v>1290747.3611300003</v>
      </c>
      <c r="D253" s="35">
        <f t="shared" ref="D253" si="59">SUM(D254:D258)</f>
        <v>37747.213069999998</v>
      </c>
      <c r="E253" s="29">
        <f t="shared" si="58"/>
        <v>1328494.5742000001</v>
      </c>
      <c r="F253" s="29">
        <f t="shared" si="58"/>
        <v>1814322.4257999999</v>
      </c>
      <c r="G253" s="29">
        <f t="shared" si="58"/>
        <v>1852069.6388699997</v>
      </c>
      <c r="H253" s="25">
        <f t="shared" ref="H253:H258" si="60">E253/B253*100</f>
        <v>42.270821820042343</v>
      </c>
    </row>
    <row r="254" spans="1:8" s="17" customFormat="1" ht="11.25" customHeight="1" x14ac:dyDescent="0.2">
      <c r="A254" s="49" t="s">
        <v>216</v>
      </c>
      <c r="B254" s="24">
        <v>2790657</v>
      </c>
      <c r="C254" s="24">
        <v>1144757.3712400002</v>
      </c>
      <c r="D254" s="24">
        <v>15505.09117</v>
      </c>
      <c r="E254" s="24">
        <v>1160262.4624100002</v>
      </c>
      <c r="F254" s="24">
        <v>1630394.5375899998</v>
      </c>
      <c r="G254" s="24">
        <v>1645899.6287599998</v>
      </c>
      <c r="H254" s="25">
        <f t="shared" si="60"/>
        <v>41.576677549766963</v>
      </c>
    </row>
    <row r="255" spans="1:8" s="17" customFormat="1" ht="11.25" customHeight="1" x14ac:dyDescent="0.2">
      <c r="A255" s="49" t="s">
        <v>217</v>
      </c>
      <c r="B255" s="24">
        <v>10165</v>
      </c>
      <c r="C255" s="24">
        <v>4156.47462</v>
      </c>
      <c r="D255" s="24">
        <v>152.79282000000001</v>
      </c>
      <c r="E255" s="24">
        <v>4309.2674399999996</v>
      </c>
      <c r="F255" s="24">
        <v>5855.7325600000004</v>
      </c>
      <c r="G255" s="24">
        <v>6008.52538</v>
      </c>
      <c r="H255" s="25">
        <f t="shared" si="60"/>
        <v>42.393186817511065</v>
      </c>
    </row>
    <row r="256" spans="1:8" s="17" customFormat="1" ht="11.25" customHeight="1" x14ac:dyDescent="0.2">
      <c r="A256" s="49" t="s">
        <v>218</v>
      </c>
      <c r="B256" s="24">
        <v>89242</v>
      </c>
      <c r="C256" s="24">
        <v>33463.752059999999</v>
      </c>
      <c r="D256" s="24">
        <v>143.8279</v>
      </c>
      <c r="E256" s="24">
        <v>33607.579959999995</v>
      </c>
      <c r="F256" s="24">
        <v>55634.420040000005</v>
      </c>
      <c r="G256" s="24">
        <v>55778.247940000001</v>
      </c>
      <c r="H256" s="25">
        <f t="shared" si="60"/>
        <v>37.658927366038405</v>
      </c>
    </row>
    <row r="257" spans="1:13" s="17" customFormat="1" ht="11.25" customHeight="1" x14ac:dyDescent="0.2">
      <c r="A257" s="49" t="s">
        <v>219</v>
      </c>
      <c r="B257" s="24">
        <v>212515</v>
      </c>
      <c r="C257" s="24">
        <v>89678.99742</v>
      </c>
      <c r="D257" s="24">
        <v>21234.562530000003</v>
      </c>
      <c r="E257" s="24">
        <v>110913.55995</v>
      </c>
      <c r="F257" s="24">
        <v>101601.44005</v>
      </c>
      <c r="G257" s="24">
        <v>122836.00258</v>
      </c>
      <c r="H257" s="25">
        <f t="shared" si="60"/>
        <v>52.19093238124367</v>
      </c>
    </row>
    <row r="258" spans="1:13" s="17" customFormat="1" ht="11.25" customHeight="1" x14ac:dyDescent="0.2">
      <c r="A258" s="49" t="s">
        <v>220</v>
      </c>
      <c r="B258" s="24">
        <v>40238</v>
      </c>
      <c r="C258" s="24">
        <v>18690.765789999998</v>
      </c>
      <c r="D258" s="24">
        <v>710.93865000000005</v>
      </c>
      <c r="E258" s="24">
        <v>19401.704439999998</v>
      </c>
      <c r="F258" s="24">
        <v>20836.295560000002</v>
      </c>
      <c r="G258" s="24">
        <v>21547.234210000002</v>
      </c>
      <c r="H258" s="25">
        <f t="shared" si="60"/>
        <v>48.217367761817179</v>
      </c>
    </row>
    <row r="259" spans="1:13" s="17" customFormat="1" ht="11.25" customHeight="1" x14ac:dyDescent="0.2">
      <c r="A259" s="32"/>
      <c r="B259" s="24"/>
      <c r="C259" s="31"/>
      <c r="D259" s="24"/>
      <c r="E259" s="31"/>
      <c r="F259" s="31"/>
      <c r="G259" s="31"/>
      <c r="H259" s="21"/>
    </row>
    <row r="260" spans="1:13" s="17" customFormat="1" ht="11.25" customHeight="1" x14ac:dyDescent="0.2">
      <c r="A260" s="19" t="s">
        <v>221</v>
      </c>
      <c r="B260" s="29">
        <f t="shared" ref="B260:G260" si="61">+B261+B262</f>
        <v>181117.24299999999</v>
      </c>
      <c r="C260" s="29">
        <f t="shared" si="61"/>
        <v>77668.033610000013</v>
      </c>
      <c r="D260" s="29">
        <f t="shared" si="61"/>
        <v>8854.1962899999999</v>
      </c>
      <c r="E260" s="29">
        <f t="shared" si="61"/>
        <v>86522.22990000002</v>
      </c>
      <c r="F260" s="29">
        <f t="shared" si="61"/>
        <v>94595.013099999967</v>
      </c>
      <c r="G260" s="29">
        <f t="shared" si="61"/>
        <v>103449.20938999997</v>
      </c>
      <c r="H260" s="21">
        <f>E260/B260*100</f>
        <v>47.771392975543485</v>
      </c>
    </row>
    <row r="261" spans="1:13" s="17" customFormat="1" ht="11.25" customHeight="1" x14ac:dyDescent="0.2">
      <c r="A261" s="49" t="s">
        <v>222</v>
      </c>
      <c r="B261" s="24">
        <v>175698.24299999999</v>
      </c>
      <c r="C261" s="24">
        <v>75922.19587000001</v>
      </c>
      <c r="D261" s="24">
        <v>8854.1962899999999</v>
      </c>
      <c r="E261" s="24">
        <v>84776.392160000018</v>
      </c>
      <c r="F261" s="24">
        <v>90921.85083999997</v>
      </c>
      <c r="G261" s="24">
        <v>99776.047129999977</v>
      </c>
      <c r="H261" s="25">
        <f>E261/B261*100</f>
        <v>48.251132573932473</v>
      </c>
    </row>
    <row r="262" spans="1:13" s="17" customFormat="1" ht="11.25" customHeight="1" x14ac:dyDescent="0.2">
      <c r="A262" s="49" t="s">
        <v>223</v>
      </c>
      <c r="B262" s="24">
        <v>5419</v>
      </c>
      <c r="C262" s="24">
        <v>1745.8377399999999</v>
      </c>
      <c r="D262" s="24">
        <v>0</v>
      </c>
      <c r="E262" s="24">
        <v>1745.8377399999999</v>
      </c>
      <c r="F262" s="24">
        <v>3673.1622600000001</v>
      </c>
      <c r="G262" s="24">
        <v>3673.1622600000001</v>
      </c>
      <c r="H262" s="25">
        <f>E262/B262*100</f>
        <v>32.216972504152061</v>
      </c>
    </row>
    <row r="263" spans="1:13" s="17" customFormat="1" ht="12" x14ac:dyDescent="0.2">
      <c r="A263" s="32"/>
      <c r="B263" s="27"/>
      <c r="C263" s="27"/>
      <c r="D263" s="27"/>
      <c r="E263" s="27"/>
      <c r="F263" s="27"/>
      <c r="G263" s="27"/>
      <c r="H263" s="21"/>
    </row>
    <row r="264" spans="1:13" s="17" customFormat="1" ht="11.25" customHeight="1" x14ac:dyDescent="0.2">
      <c r="A264" s="50" t="s">
        <v>224</v>
      </c>
      <c r="B264" s="24">
        <v>803904.65899999999</v>
      </c>
      <c r="C264" s="24">
        <v>484406.22986000002</v>
      </c>
      <c r="D264" s="24">
        <v>9732.1644799999995</v>
      </c>
      <c r="E264" s="24">
        <v>494138.39434</v>
      </c>
      <c r="F264" s="24">
        <v>309766.26465999999</v>
      </c>
      <c r="G264" s="24">
        <v>319498.42913999996</v>
      </c>
      <c r="H264" s="25">
        <f>E264/B264*100</f>
        <v>61.467288291956521</v>
      </c>
    </row>
    <row r="265" spans="1:13" s="17" customFormat="1" ht="11.25" customHeight="1" x14ac:dyDescent="0.2">
      <c r="A265" s="32"/>
      <c r="B265" s="27"/>
      <c r="C265" s="27"/>
      <c r="D265" s="27"/>
      <c r="E265" s="27"/>
      <c r="F265" s="27"/>
      <c r="G265" s="27"/>
      <c r="H265" s="21"/>
    </row>
    <row r="266" spans="1:13" s="17" customFormat="1" ht="11.25" customHeight="1" x14ac:dyDescent="0.2">
      <c r="A266" s="19" t="s">
        <v>225</v>
      </c>
      <c r="B266" s="24">
        <v>1453376</v>
      </c>
      <c r="C266" s="24">
        <v>308568.17901999998</v>
      </c>
      <c r="D266" s="24">
        <v>761819.71921000001</v>
      </c>
      <c r="E266" s="24">
        <v>1070387.8982299999</v>
      </c>
      <c r="F266" s="24">
        <v>382988.10177000007</v>
      </c>
      <c r="G266" s="24">
        <v>1144807.8209800001</v>
      </c>
      <c r="H266" s="25">
        <f>E266/B266*100</f>
        <v>73.648381301879212</v>
      </c>
    </row>
    <row r="267" spans="1:13" s="17" customFormat="1" ht="11.25" customHeight="1" x14ac:dyDescent="0.2">
      <c r="A267" s="32"/>
      <c r="B267" s="27"/>
      <c r="C267" s="27"/>
      <c r="D267" s="27"/>
      <c r="E267" s="27"/>
      <c r="F267" s="27"/>
      <c r="G267" s="27"/>
      <c r="H267" s="21"/>
    </row>
    <row r="268" spans="1:13" s="17" customFormat="1" ht="11.25" customHeight="1" x14ac:dyDescent="0.2">
      <c r="A268" s="19" t="s">
        <v>226</v>
      </c>
      <c r="B268" s="24">
        <v>290907</v>
      </c>
      <c r="C268" s="24">
        <v>98674.046090000003</v>
      </c>
      <c r="D268" s="24">
        <v>5011.1638800000001</v>
      </c>
      <c r="E268" s="24">
        <v>103685.20997</v>
      </c>
      <c r="F268" s="24">
        <v>187221.79003</v>
      </c>
      <c r="G268" s="24">
        <v>192232.95390999998</v>
      </c>
      <c r="H268" s="25">
        <f>E268/B268*100</f>
        <v>35.642047104401058</v>
      </c>
    </row>
    <row r="269" spans="1:13" s="17" customFormat="1" ht="11.25" customHeight="1" x14ac:dyDescent="0.2">
      <c r="A269" s="51"/>
      <c r="B269" s="24"/>
      <c r="C269" s="24"/>
      <c r="D269" s="24"/>
      <c r="E269" s="24"/>
      <c r="F269" s="24"/>
      <c r="G269" s="24"/>
      <c r="H269" s="52"/>
      <c r="I269" s="22"/>
      <c r="J269" s="22"/>
      <c r="K269" s="22"/>
      <c r="L269" s="22"/>
      <c r="M269" s="22"/>
    </row>
    <row r="270" spans="1:13" s="17" customFormat="1" ht="11.25" customHeight="1" x14ac:dyDescent="0.2">
      <c r="A270" s="36" t="s">
        <v>227</v>
      </c>
      <c r="B270" s="35">
        <f t="shared" ref="B270:G270" si="62">+B271+B272</f>
        <v>68332</v>
      </c>
      <c r="C270" s="35">
        <f t="shared" si="62"/>
        <v>44689.466340000006</v>
      </c>
      <c r="D270" s="35">
        <f t="shared" si="62"/>
        <v>2434.5944</v>
      </c>
      <c r="E270" s="35">
        <f t="shared" si="62"/>
        <v>47124.060740000001</v>
      </c>
      <c r="F270" s="35">
        <f t="shared" si="62"/>
        <v>21207.939259999996</v>
      </c>
      <c r="G270" s="35">
        <f t="shared" si="62"/>
        <v>23642.533659999994</v>
      </c>
      <c r="H270" s="52">
        <f>E270/B270*100</f>
        <v>68.963385734355796</v>
      </c>
    </row>
    <row r="271" spans="1:13" s="17" customFormat="1" ht="11.25" customHeight="1" x14ac:dyDescent="0.2">
      <c r="A271" s="46" t="s">
        <v>228</v>
      </c>
      <c r="B271" s="24">
        <v>65707</v>
      </c>
      <c r="C271" s="24">
        <v>44032.247440000006</v>
      </c>
      <c r="D271" s="24">
        <v>1380.2669699999999</v>
      </c>
      <c r="E271" s="24">
        <v>45412.514410000003</v>
      </c>
      <c r="F271" s="24">
        <v>20294.485589999997</v>
      </c>
      <c r="G271" s="24">
        <v>21674.752559999994</v>
      </c>
      <c r="H271" s="25">
        <f>E271/B271*100</f>
        <v>69.113662790874642</v>
      </c>
    </row>
    <row r="272" spans="1:13" s="17" customFormat="1" ht="11.25" customHeight="1" x14ac:dyDescent="0.2">
      <c r="A272" s="46" t="s">
        <v>229</v>
      </c>
      <c r="B272" s="24">
        <v>2625</v>
      </c>
      <c r="C272" s="24">
        <v>657.21890000000008</v>
      </c>
      <c r="D272" s="24">
        <v>1054.3274299999998</v>
      </c>
      <c r="E272" s="24">
        <v>1711.5463299999999</v>
      </c>
      <c r="F272" s="24">
        <v>913.4536700000001</v>
      </c>
      <c r="G272" s="24">
        <v>1967.7810999999999</v>
      </c>
      <c r="H272" s="25">
        <f>E272/B272*100</f>
        <v>65.201764952380941</v>
      </c>
    </row>
    <row r="273" spans="1:8" s="17" customFormat="1" ht="12" customHeight="1" x14ac:dyDescent="0.2">
      <c r="A273" s="53"/>
      <c r="B273" s="24"/>
      <c r="C273" s="24"/>
      <c r="D273" s="24"/>
      <c r="E273" s="24"/>
      <c r="F273" s="24"/>
      <c r="G273" s="24"/>
      <c r="H273" s="52"/>
    </row>
    <row r="274" spans="1:8" s="17" customFormat="1" ht="11.25" customHeight="1" x14ac:dyDescent="0.2">
      <c r="A274" s="54" t="s">
        <v>230</v>
      </c>
      <c r="B274" s="55">
        <f>B10+B17+B19+B21+B23+B35+B39+B48+B50+B52+B60+B72+B79+B83+B87+B93+B105+B118+B129+B145+B147+B168+B178+B183+B192+B201+B210+B219+B251+B253+B260+B264+B266+B268+B270</f>
        <v>175985186.76695001</v>
      </c>
      <c r="C274" s="55">
        <f>C10+C17+C19+C21+C23+C35+C39+C48+C50+C52+C60+C72+C79+C83+C87+C93+C105+C118+C129+C145+C147+C168+C178+C183+C192+C201+C210+C219+C251+C253+C260+C264+C266+C268+C270</f>
        <v>98639980.417550012</v>
      </c>
      <c r="D274" s="55">
        <f t="shared" ref="D274:G274" si="63">D10+D17+D19+D21+D23+D35+D39+D48+D50+D52+D60+D72+D79+D83+D87+D93+D105+D118+D129+D145+D147+D168+D178+D183+D192+D201+D210+D219+D251+D253+D260+D264+D266+D268+D270</f>
        <v>12839393.846640002</v>
      </c>
      <c r="E274" s="55">
        <f t="shared" si="63"/>
        <v>111479374.26419003</v>
      </c>
      <c r="F274" s="55">
        <f t="shared" si="63"/>
        <v>64505812.502759993</v>
      </c>
      <c r="G274" s="55">
        <f t="shared" si="63"/>
        <v>77345206.349399984</v>
      </c>
      <c r="H274" s="56">
        <f>E274/B274*100</f>
        <v>63.345885135103799</v>
      </c>
    </row>
    <row r="275" spans="1:8" s="17" customFormat="1" ht="11.25" customHeight="1" x14ac:dyDescent="0.2">
      <c r="A275" s="57"/>
      <c r="B275" s="31"/>
      <c r="C275" s="31"/>
      <c r="D275" s="31"/>
      <c r="E275" s="31"/>
      <c r="F275" s="31"/>
      <c r="G275" s="31"/>
      <c r="H275" s="21"/>
    </row>
    <row r="276" spans="1:8" s="17" customFormat="1" ht="11.25" customHeight="1" x14ac:dyDescent="0.2">
      <c r="A276" s="18" t="s">
        <v>231</v>
      </c>
      <c r="B276" s="31"/>
      <c r="C276" s="31"/>
      <c r="D276" s="31"/>
      <c r="E276" s="31"/>
      <c r="F276" s="31"/>
      <c r="G276" s="31"/>
      <c r="H276" s="25"/>
    </row>
    <row r="277" spans="1:8" s="17" customFormat="1" ht="11.25" customHeight="1" x14ac:dyDescent="0.2">
      <c r="A277" s="23" t="s">
        <v>232</v>
      </c>
      <c r="B277" s="24">
        <v>3546293.8509999998</v>
      </c>
      <c r="C277" s="24">
        <v>2897594.4594099997</v>
      </c>
      <c r="D277" s="24">
        <v>0</v>
      </c>
      <c r="E277" s="24">
        <v>2897594.4594099997</v>
      </c>
      <c r="F277" s="24">
        <v>648699.39159000013</v>
      </c>
      <c r="G277" s="24">
        <v>648699.39159000013</v>
      </c>
      <c r="H277" s="25">
        <f>E277/B277*100</f>
        <v>81.707680783218876</v>
      </c>
    </row>
    <row r="278" spans="1:8" s="17" customFormat="1" ht="12" x14ac:dyDescent="0.2">
      <c r="A278" s="58"/>
      <c r="B278" s="31"/>
      <c r="C278" s="31"/>
      <c r="D278" s="31"/>
      <c r="E278" s="31"/>
      <c r="F278" s="31"/>
      <c r="G278" s="31"/>
      <c r="H278" s="25"/>
    </row>
    <row r="279" spans="1:8" s="17" customFormat="1" ht="11.25" customHeight="1" x14ac:dyDescent="0.2">
      <c r="A279" s="23" t="s">
        <v>233</v>
      </c>
      <c r="B279" s="31">
        <f t="shared" ref="B279:G279" si="64">SUM(B280:B281)</f>
        <v>85751610.465999991</v>
      </c>
      <c r="C279" s="31">
        <f t="shared" si="64"/>
        <v>80059301.825149998</v>
      </c>
      <c r="D279" s="31">
        <f t="shared" si="64"/>
        <v>66970.782030000002</v>
      </c>
      <c r="E279" s="31">
        <f t="shared" si="64"/>
        <v>80126272.607179999</v>
      </c>
      <c r="F279" s="31">
        <f t="shared" si="64"/>
        <v>5625337.8588199886</v>
      </c>
      <c r="G279" s="31">
        <f t="shared" si="64"/>
        <v>5692308.6408499889</v>
      </c>
      <c r="H279" s="21">
        <f>E279/B279*100</f>
        <v>93.439962435398911</v>
      </c>
    </row>
    <row r="280" spans="1:8" s="17" customFormat="1" ht="11.25" customHeight="1" x14ac:dyDescent="0.2">
      <c r="A280" s="23" t="s">
        <v>234</v>
      </c>
      <c r="B280" s="24">
        <v>85539944.465999991</v>
      </c>
      <c r="C280" s="24">
        <v>79919052.479000002</v>
      </c>
      <c r="D280" s="24">
        <v>0</v>
      </c>
      <c r="E280" s="24">
        <v>79919052.479000002</v>
      </c>
      <c r="F280" s="24">
        <v>5620891.9869999886</v>
      </c>
      <c r="G280" s="24">
        <v>5620891.9869999886</v>
      </c>
      <c r="H280" s="25">
        <f>E280/B280*100</f>
        <v>93.428927243185029</v>
      </c>
    </row>
    <row r="281" spans="1:8" s="17" customFormat="1" ht="11.25" customHeight="1" x14ac:dyDescent="0.2">
      <c r="A281" s="59" t="s">
        <v>235</v>
      </c>
      <c r="B281" s="24">
        <v>211666</v>
      </c>
      <c r="C281" s="24">
        <v>140249.34615</v>
      </c>
      <c r="D281" s="24">
        <v>66970.782030000002</v>
      </c>
      <c r="E281" s="24">
        <v>207220.12818</v>
      </c>
      <c r="F281" s="24">
        <v>4445.8718200000003</v>
      </c>
      <c r="G281" s="24">
        <v>71416.653850000002</v>
      </c>
      <c r="H281" s="21">
        <f>E281/B281*100</f>
        <v>97.899581501044096</v>
      </c>
    </row>
    <row r="282" spans="1:8" s="17" customFormat="1" ht="11.25" customHeight="1" x14ac:dyDescent="0.2">
      <c r="A282" s="59"/>
      <c r="B282" s="31"/>
      <c r="C282" s="31"/>
      <c r="D282" s="31"/>
      <c r="E282" s="31"/>
      <c r="F282" s="31"/>
      <c r="G282" s="31"/>
      <c r="H282" s="25"/>
    </row>
    <row r="283" spans="1:8" s="17" customFormat="1" ht="11.25" customHeight="1" x14ac:dyDescent="0.2">
      <c r="A283" s="18" t="s">
        <v>236</v>
      </c>
      <c r="B283" s="60">
        <f t="shared" ref="B283:G283" si="65">B277+B279</f>
        <v>89297904.316999987</v>
      </c>
      <c r="C283" s="60">
        <f t="shared" si="65"/>
        <v>82956896.284559995</v>
      </c>
      <c r="D283" s="60">
        <f t="shared" si="65"/>
        <v>66970.782030000002</v>
      </c>
      <c r="E283" s="60">
        <f t="shared" si="65"/>
        <v>83023867.066589996</v>
      </c>
      <c r="F283" s="60">
        <f t="shared" si="65"/>
        <v>6274037.2504099887</v>
      </c>
      <c r="G283" s="60">
        <f t="shared" si="65"/>
        <v>6341008.032439989</v>
      </c>
      <c r="H283" s="25">
        <f>E283/B283*100</f>
        <v>92.974037522607816</v>
      </c>
    </row>
    <row r="284" spans="1:8" s="17" customFormat="1" ht="11.25" customHeight="1" x14ac:dyDescent="0.2">
      <c r="A284" s="23"/>
      <c r="B284" s="31"/>
      <c r="C284" s="31"/>
      <c r="D284" s="31"/>
      <c r="E284" s="31"/>
      <c r="F284" s="31"/>
      <c r="G284" s="31"/>
      <c r="H284" s="25"/>
    </row>
    <row r="285" spans="1:8" s="66" customFormat="1" ht="16.5" customHeight="1" thickBot="1" x14ac:dyDescent="0.25">
      <c r="A285" s="61" t="s">
        <v>237</v>
      </c>
      <c r="B285" s="62">
        <f t="shared" ref="B285:G285" si="66">+B283+B274</f>
        <v>265283091.08394998</v>
      </c>
      <c r="C285" s="62">
        <f t="shared" si="66"/>
        <v>181596876.70210999</v>
      </c>
      <c r="D285" s="62">
        <f t="shared" si="66"/>
        <v>12906364.628670001</v>
      </c>
      <c r="E285" s="63">
        <f t="shared" si="66"/>
        <v>194503241.33078003</v>
      </c>
      <c r="F285" s="62">
        <f t="shared" si="66"/>
        <v>70779849.753169984</v>
      </c>
      <c r="G285" s="64">
        <f t="shared" si="66"/>
        <v>83686214.381839976</v>
      </c>
      <c r="H285" s="65">
        <f>E285/B285*100</f>
        <v>73.319125065995493</v>
      </c>
    </row>
    <row r="286" spans="1:8" s="17" customFormat="1" ht="12" customHeight="1" thickTop="1" x14ac:dyDescent="0.2">
      <c r="A286" s="23"/>
      <c r="B286" s="31"/>
      <c r="C286" s="27"/>
      <c r="D286" s="31"/>
      <c r="E286" s="27"/>
      <c r="F286" s="27"/>
      <c r="G286" s="27"/>
      <c r="H286" s="21"/>
    </row>
    <row r="287" spans="1:8" ht="21.75" customHeight="1" x14ac:dyDescent="0.2">
      <c r="A287" s="100" t="s">
        <v>298</v>
      </c>
      <c r="B287" s="100"/>
      <c r="C287" s="100"/>
      <c r="D287" s="100"/>
      <c r="E287" s="100"/>
      <c r="F287" s="100"/>
      <c r="G287" s="100"/>
      <c r="H287" s="100"/>
    </row>
    <row r="288" spans="1:8" x14ac:dyDescent="0.2">
      <c r="A288" s="17" t="s">
        <v>238</v>
      </c>
    </row>
    <row r="289" spans="1:9" ht="23.25" customHeight="1" x14ac:dyDescent="0.2">
      <c r="A289" s="100" t="s">
        <v>239</v>
      </c>
      <c r="B289" s="100"/>
      <c r="C289" s="100"/>
      <c r="D289" s="100"/>
      <c r="E289" s="100"/>
      <c r="F289" s="100"/>
      <c r="G289" s="100"/>
      <c r="H289" s="100"/>
    </row>
    <row r="290" spans="1:9" x14ac:dyDescent="0.2">
      <c r="A290" s="17" t="s">
        <v>240</v>
      </c>
    </row>
    <row r="291" spans="1:9" x14ac:dyDescent="0.2">
      <c r="A291" s="17" t="s">
        <v>241</v>
      </c>
    </row>
    <row r="292" spans="1:9" x14ac:dyDescent="0.2">
      <c r="A292" s="17" t="s">
        <v>242</v>
      </c>
    </row>
    <row r="293" spans="1:9" x14ac:dyDescent="0.2">
      <c r="A293" s="17" t="s">
        <v>243</v>
      </c>
    </row>
    <row r="294" spans="1:9" x14ac:dyDescent="0.2">
      <c r="G294" s="70"/>
    </row>
    <row r="295" spans="1:9" x14ac:dyDescent="0.2">
      <c r="E295" s="17"/>
      <c r="F295" s="17"/>
      <c r="G295" s="67"/>
      <c r="I295" s="69"/>
    </row>
    <row r="296" spans="1:9" x14ac:dyDescent="0.2">
      <c r="E296" s="17"/>
      <c r="F296" s="17"/>
      <c r="G296" s="67"/>
      <c r="I296" s="69"/>
    </row>
    <row r="297" spans="1:9" x14ac:dyDescent="0.2">
      <c r="E297" s="17"/>
      <c r="F297" s="17"/>
      <c r="G297" s="67"/>
      <c r="I297" s="69"/>
    </row>
    <row r="298" spans="1:9" x14ac:dyDescent="0.2">
      <c r="E298" s="17"/>
      <c r="F298" s="17"/>
      <c r="G298" s="67"/>
      <c r="I298" s="69"/>
    </row>
    <row r="299" spans="1:9" x14ac:dyDescent="0.2">
      <c r="E299" s="17"/>
      <c r="F299" s="17"/>
      <c r="G299" s="67"/>
      <c r="I299" s="69"/>
    </row>
    <row r="300" spans="1:9" x14ac:dyDescent="0.2">
      <c r="E300" s="17"/>
      <c r="F300" s="17"/>
      <c r="G300" s="67"/>
      <c r="I300" s="69"/>
    </row>
    <row r="301" spans="1:9" x14ac:dyDescent="0.2">
      <c r="E301" s="17"/>
      <c r="F301" s="17"/>
      <c r="G301" s="67"/>
      <c r="I301" s="69"/>
    </row>
    <row r="302" spans="1:9" x14ac:dyDescent="0.2">
      <c r="E302" s="17"/>
      <c r="F302" s="17"/>
      <c r="G302" s="67"/>
      <c r="I302" s="69"/>
    </row>
    <row r="303" spans="1:9" x14ac:dyDescent="0.2">
      <c r="E303" s="17"/>
      <c r="F303" s="17"/>
      <c r="G303" s="67"/>
      <c r="I303" s="69"/>
    </row>
    <row r="304" spans="1:9" x14ac:dyDescent="0.2">
      <c r="E304" s="17"/>
      <c r="F304" s="17"/>
      <c r="G304" s="67"/>
      <c r="I304" s="69"/>
    </row>
    <row r="305" spans="5:9" x14ac:dyDescent="0.2">
      <c r="E305" s="17"/>
      <c r="F305" s="17"/>
      <c r="G305" s="67"/>
      <c r="I305" s="69"/>
    </row>
    <row r="306" spans="5:9" x14ac:dyDescent="0.2">
      <c r="E306" s="17"/>
      <c r="F306" s="17"/>
      <c r="G306" s="67"/>
      <c r="I306" s="69"/>
    </row>
    <row r="307" spans="5:9" x14ac:dyDescent="0.2">
      <c r="E307" s="17"/>
      <c r="F307" s="17"/>
      <c r="G307" s="67"/>
      <c r="I307" s="69"/>
    </row>
    <row r="308" spans="5:9" x14ac:dyDescent="0.2">
      <c r="E308" s="17"/>
      <c r="F308" s="17"/>
      <c r="G308" s="67"/>
      <c r="I308" s="69"/>
    </row>
    <row r="309" spans="5:9" x14ac:dyDescent="0.2">
      <c r="E309" s="17"/>
      <c r="F309" s="17"/>
      <c r="G309" s="67"/>
      <c r="I309" s="69"/>
    </row>
    <row r="310" spans="5:9" x14ac:dyDescent="0.2">
      <c r="E310" s="17"/>
      <c r="F310" s="17"/>
      <c r="G310" s="67"/>
      <c r="I310" s="69"/>
    </row>
    <row r="311" spans="5:9" x14ac:dyDescent="0.2">
      <c r="E311" s="17"/>
      <c r="F311" s="17"/>
      <c r="G311" s="67"/>
      <c r="I311" s="69"/>
    </row>
    <row r="312" spans="5:9" x14ac:dyDescent="0.2">
      <c r="E312" s="17"/>
      <c r="F312" s="17"/>
      <c r="G312" s="67"/>
      <c r="I312" s="69"/>
    </row>
    <row r="313" spans="5:9" x14ac:dyDescent="0.2">
      <c r="E313" s="17"/>
      <c r="F313" s="17"/>
      <c r="G313" s="67"/>
      <c r="I313" s="69"/>
    </row>
    <row r="314" spans="5:9" x14ac:dyDescent="0.2">
      <c r="E314" s="17"/>
      <c r="F314" s="17"/>
      <c r="G314" s="67"/>
      <c r="I314" s="69"/>
    </row>
    <row r="315" spans="5:9" x14ac:dyDescent="0.2">
      <c r="E315" s="17"/>
      <c r="F315" s="17"/>
      <c r="G315" s="67"/>
      <c r="I315" s="69"/>
    </row>
    <row r="316" spans="5:9" x14ac:dyDescent="0.2">
      <c r="E316" s="17"/>
      <c r="F316" s="17"/>
      <c r="G316" s="67"/>
      <c r="I316" s="69"/>
    </row>
    <row r="317" spans="5:9" x14ac:dyDescent="0.2">
      <c r="E317" s="17"/>
      <c r="F317" s="17"/>
      <c r="G317" s="67"/>
      <c r="I317" s="69"/>
    </row>
    <row r="318" spans="5:9" x14ac:dyDescent="0.2">
      <c r="E318" s="17"/>
      <c r="F318" s="17"/>
      <c r="G318" s="67"/>
      <c r="I318" s="69"/>
    </row>
    <row r="319" spans="5:9" x14ac:dyDescent="0.2">
      <c r="E319" s="17"/>
      <c r="F319" s="17"/>
      <c r="G319" s="67"/>
      <c r="I319" s="69"/>
    </row>
    <row r="320" spans="5:9" x14ac:dyDescent="0.2">
      <c r="E320" s="17"/>
      <c r="F320" s="17"/>
      <c r="G320" s="67"/>
      <c r="I320" s="69"/>
    </row>
    <row r="321" spans="5:9" x14ac:dyDescent="0.2">
      <c r="E321" s="17"/>
      <c r="F321" s="17"/>
      <c r="G321" s="67"/>
      <c r="I321" s="69"/>
    </row>
    <row r="322" spans="5:9" x14ac:dyDescent="0.2">
      <c r="E322" s="17"/>
      <c r="F322" s="17"/>
      <c r="G322" s="67"/>
      <c r="I322" s="69"/>
    </row>
    <row r="323" spans="5:9" x14ac:dyDescent="0.2">
      <c r="E323" s="17"/>
      <c r="F323" s="17"/>
      <c r="G323" s="67"/>
      <c r="I323" s="69"/>
    </row>
    <row r="324" spans="5:9" x14ac:dyDescent="0.2">
      <c r="E324" s="17"/>
      <c r="F324" s="17"/>
      <c r="G324" s="67"/>
      <c r="I324" s="69"/>
    </row>
    <row r="325" spans="5:9" x14ac:dyDescent="0.2">
      <c r="E325" s="17"/>
      <c r="F325" s="17"/>
      <c r="G325" s="67"/>
      <c r="I325" s="69"/>
    </row>
    <row r="326" spans="5:9" x14ac:dyDescent="0.2">
      <c r="E326" s="17"/>
      <c r="F326" s="17"/>
      <c r="G326" s="67"/>
      <c r="I326" s="69"/>
    </row>
    <row r="327" spans="5:9" x14ac:dyDescent="0.2">
      <c r="E327" s="17"/>
      <c r="F327" s="17"/>
      <c r="G327" s="67"/>
      <c r="I327" s="69"/>
    </row>
    <row r="328" spans="5:9" x14ac:dyDescent="0.2">
      <c r="E328" s="17"/>
      <c r="F328" s="17"/>
      <c r="G328" s="67"/>
      <c r="I328" s="69"/>
    </row>
    <row r="329" spans="5:9" x14ac:dyDescent="0.2">
      <c r="E329" s="17"/>
      <c r="F329" s="17"/>
      <c r="G329" s="67"/>
      <c r="I329" s="69"/>
    </row>
    <row r="330" spans="5:9" x14ac:dyDescent="0.2">
      <c r="E330" s="17"/>
      <c r="F330" s="17"/>
      <c r="G330" s="67"/>
      <c r="I330" s="69"/>
    </row>
    <row r="331" spans="5:9" x14ac:dyDescent="0.2">
      <c r="E331" s="17"/>
      <c r="F331" s="17"/>
      <c r="G331" s="67"/>
      <c r="I331" s="69"/>
    </row>
    <row r="332" spans="5:9" x14ac:dyDescent="0.2">
      <c r="E332" s="17"/>
      <c r="F332" s="17"/>
      <c r="G332" s="67"/>
      <c r="I332" s="69"/>
    </row>
  </sheetData>
  <mergeCells count="8">
    <mergeCell ref="A287:H287"/>
    <mergeCell ref="A289:H289"/>
    <mergeCell ref="A5:A7"/>
    <mergeCell ref="B6:B7"/>
    <mergeCell ref="F6:F7"/>
    <mergeCell ref="G6:G7"/>
    <mergeCell ref="H6:H7"/>
    <mergeCell ref="C5:E6"/>
  </mergeCells>
  <printOptions horizontalCentered="1"/>
  <pageMargins left="0.35" right="0.35" top="0.3" bottom="0.25" header="0.2" footer="0.2"/>
  <pageSetup paperSize="9" scale="90" orientation="portrait" r:id="rId1"/>
  <headerFooter alignWithMargins="0">
    <oddFooter>Page &amp;P of &amp;N</oddFooter>
  </headerFooter>
  <rowBreaks count="4" manualBreakCount="4">
    <brk id="77" max="7" man="1"/>
    <brk id="143" max="7" man="1"/>
    <brk id="209" max="7" man="1"/>
    <brk id="27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By Department</vt:lpstr>
      <vt:lpstr>By Agency</vt:lpstr>
      <vt:lpstr>'By Agency'!Print_Area</vt:lpstr>
      <vt:lpstr>'By Department'!Print_Area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Gloria Paguia</cp:lastModifiedBy>
  <cp:lastPrinted>2022-02-18T01:18:13Z</cp:lastPrinted>
  <dcterms:created xsi:type="dcterms:W3CDTF">2022-02-16T01:48:30Z</dcterms:created>
  <dcterms:modified xsi:type="dcterms:W3CDTF">2022-02-18T01:19:37Z</dcterms:modified>
</cp:coreProperties>
</file>