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paguia\Desktop\Bank Report\ACTUAL DISBURSEMENT (BANK)\bank reports\2022\WEBSITE\For website for 2022\February 2022\"/>
    </mc:Choice>
  </mc:AlternateContent>
  <bookViews>
    <workbookView xWindow="0" yWindow="75" windowWidth="19035" windowHeight="11250" activeTab="1"/>
  </bookViews>
  <sheets>
    <sheet name="By Department" sheetId="12" r:id="rId1"/>
    <sheet name="By Agency" sheetId="14" r:id="rId2"/>
    <sheet name="Graph" sheetId="2" r:id="rId3"/>
  </sheets>
  <definedNames>
    <definedName name="_xlnm.Print_Area" localSheetId="1">'By Agency'!$A$1:$H$294</definedName>
    <definedName name="_xlnm.Print_Area" localSheetId="0">'By Department'!$A$1:$N$64</definedName>
    <definedName name="_xlnm.Print_Area" localSheetId="2">Graph!$A$9:$G$56</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Agency'!$133:$133,'By Agency'!$189:$190</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Agency'!$133:$133,'By Agency'!$189:$190</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Agency'!$133:$133,'By Agency'!$189:$190,'By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Agency'!$133:$133,'By Agency'!$189:$190,'By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Agency'!$189:$189</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Agency'!$133:$133,'By Agency'!$189:$190</definedName>
  </definedNames>
  <calcPr calcId="152511"/>
</workbook>
</file>

<file path=xl/calcChain.xml><?xml version="1.0" encoding="utf-8"?>
<calcChain xmlns="http://schemas.openxmlformats.org/spreadsheetml/2006/main">
  <c r="H70" i="14" l="1"/>
  <c r="H46" i="14"/>
  <c r="H117" i="14"/>
  <c r="C284" i="14" l="1"/>
  <c r="C271" i="14"/>
  <c r="C261" i="14"/>
  <c r="C254" i="14"/>
  <c r="C233" i="14"/>
  <c r="C220" i="14"/>
  <c r="C211" i="14"/>
  <c r="C202" i="14"/>
  <c r="C193" i="14"/>
  <c r="C184" i="14"/>
  <c r="C179" i="14"/>
  <c r="C169" i="14"/>
  <c r="C148" i="14"/>
  <c r="C143" i="14"/>
  <c r="C139" i="14"/>
  <c r="C136" i="14"/>
  <c r="C131" i="14"/>
  <c r="C119" i="14"/>
  <c r="C106" i="14"/>
  <c r="C94" i="14"/>
  <c r="C88" i="14"/>
  <c r="C84" i="14"/>
  <c r="C79" i="14"/>
  <c r="C72" i="14"/>
  <c r="C60" i="14"/>
  <c r="C275" i="14" s="1"/>
  <c r="C286" i="14" s="1"/>
  <c r="C52" i="14"/>
  <c r="C39" i="14"/>
  <c r="C35" i="14"/>
  <c r="C23" i="14"/>
  <c r="C10" i="14"/>
  <c r="C130" i="14" l="1"/>
  <c r="F280" i="14"/>
  <c r="D280" i="14"/>
  <c r="D284" i="14" s="1"/>
  <c r="B280" i="14"/>
  <c r="E280" i="14"/>
  <c r="E284" i="14" s="1"/>
  <c r="B284" i="14"/>
  <c r="G271" i="14"/>
  <c r="H269" i="14"/>
  <c r="H265" i="14"/>
  <c r="G261" i="14"/>
  <c r="F261" i="14"/>
  <c r="D261" i="14"/>
  <c r="B261" i="14"/>
  <c r="H259" i="14"/>
  <c r="H257" i="14"/>
  <c r="F254" i="14"/>
  <c r="H252" i="14"/>
  <c r="H249" i="14"/>
  <c r="H247" i="14"/>
  <c r="H245" i="14"/>
  <c r="H243" i="14"/>
  <c r="H241" i="14"/>
  <c r="H239" i="14"/>
  <c r="H237" i="14"/>
  <c r="H235" i="14"/>
  <c r="F233" i="14"/>
  <c r="D233" i="14"/>
  <c r="B233" i="14"/>
  <c r="H232" i="14"/>
  <c r="H230" i="14"/>
  <c r="H228" i="14"/>
  <c r="H226" i="14"/>
  <c r="H224" i="14"/>
  <c r="F220" i="14"/>
  <c r="H218" i="14"/>
  <c r="H216" i="14"/>
  <c r="H214" i="14"/>
  <c r="F211" i="14"/>
  <c r="H208" i="14"/>
  <c r="H206" i="14"/>
  <c r="F202" i="14"/>
  <c r="H200" i="14"/>
  <c r="H198" i="14"/>
  <c r="H196" i="14"/>
  <c r="F193" i="14"/>
  <c r="H190" i="14"/>
  <c r="H188" i="14"/>
  <c r="H186" i="14"/>
  <c r="F184" i="14"/>
  <c r="D184" i="14"/>
  <c r="B184" i="14"/>
  <c r="E184" i="14"/>
  <c r="H181" i="14"/>
  <c r="F179" i="14"/>
  <c r="D179" i="14"/>
  <c r="B179" i="14"/>
  <c r="E179" i="14"/>
  <c r="H176" i="14"/>
  <c r="H174" i="14"/>
  <c r="H172" i="14"/>
  <c r="F169" i="14"/>
  <c r="H167" i="14"/>
  <c r="H165" i="14"/>
  <c r="H163" i="14"/>
  <c r="H161" i="14"/>
  <c r="H159" i="14"/>
  <c r="H157" i="14"/>
  <c r="H155" i="14"/>
  <c r="H153" i="14"/>
  <c r="H151" i="14"/>
  <c r="F148" i="14"/>
  <c r="H146" i="14"/>
  <c r="F143" i="14"/>
  <c r="F139" i="14" s="1"/>
  <c r="E143" i="14"/>
  <c r="E139" i="14" s="1"/>
  <c r="D143" i="14"/>
  <c r="B143" i="14"/>
  <c r="G143" i="14"/>
  <c r="H141" i="14"/>
  <c r="D139" i="14"/>
  <c r="B139" i="14"/>
  <c r="H137" i="14"/>
  <c r="D136" i="14"/>
  <c r="D131" i="14" s="1"/>
  <c r="B136" i="14"/>
  <c r="H134" i="14"/>
  <c r="B131" i="14"/>
  <c r="B130" i="14" s="1"/>
  <c r="H127" i="14"/>
  <c r="H125" i="14"/>
  <c r="H123" i="14"/>
  <c r="H121" i="14"/>
  <c r="G119" i="14"/>
  <c r="D119" i="14"/>
  <c r="B119" i="14"/>
  <c r="H115" i="14"/>
  <c r="H113" i="14"/>
  <c r="H111" i="14"/>
  <c r="H109" i="14"/>
  <c r="G106" i="14"/>
  <c r="H104" i="14"/>
  <c r="H102" i="14"/>
  <c r="H100" i="14"/>
  <c r="H98" i="14"/>
  <c r="F94" i="14"/>
  <c r="H92" i="14"/>
  <c r="H90" i="14"/>
  <c r="G88" i="14"/>
  <c r="G84" i="14"/>
  <c r="F84" i="14"/>
  <c r="G79" i="14"/>
  <c r="F79" i="14"/>
  <c r="H77" i="14"/>
  <c r="H74" i="14"/>
  <c r="F72" i="14"/>
  <c r="E72" i="14"/>
  <c r="D72" i="14"/>
  <c r="B72" i="14"/>
  <c r="G72" i="14"/>
  <c r="H69" i="14"/>
  <c r="H67" i="14"/>
  <c r="H65" i="14"/>
  <c r="H63" i="14"/>
  <c r="G60" i="14"/>
  <c r="H61" i="14"/>
  <c r="F60" i="14"/>
  <c r="D60" i="14"/>
  <c r="B60" i="14"/>
  <c r="H58" i="14"/>
  <c r="H56" i="14"/>
  <c r="H54" i="14"/>
  <c r="F52" i="14"/>
  <c r="E52" i="14"/>
  <c r="D52" i="14"/>
  <c r="B52" i="14"/>
  <c r="G52" i="14"/>
  <c r="H48" i="14"/>
  <c r="H44" i="14"/>
  <c r="H42" i="14"/>
  <c r="G39" i="14"/>
  <c r="H40" i="14"/>
  <c r="F39" i="14"/>
  <c r="D39" i="14"/>
  <c r="B39" i="14"/>
  <c r="H37" i="14"/>
  <c r="F35" i="14"/>
  <c r="E35" i="14"/>
  <c r="D35" i="14"/>
  <c r="B35" i="14"/>
  <c r="G35" i="14"/>
  <c r="H32" i="14"/>
  <c r="H30" i="14"/>
  <c r="H28" i="14"/>
  <c r="H26" i="14"/>
  <c r="G23" i="14"/>
  <c r="H24" i="14"/>
  <c r="F23" i="14"/>
  <c r="D23" i="14"/>
  <c r="B23" i="14"/>
  <c r="H21" i="14"/>
  <c r="H17" i="14"/>
  <c r="H14" i="14"/>
  <c r="H12" i="14"/>
  <c r="F10" i="14"/>
  <c r="E10" i="14"/>
  <c r="D10" i="14"/>
  <c r="B10" i="14"/>
  <c r="G10" i="14"/>
  <c r="D130" i="14" l="1"/>
  <c r="H139" i="14"/>
  <c r="H184" i="14"/>
  <c r="H72" i="14"/>
  <c r="H179" i="14"/>
  <c r="H35" i="14"/>
  <c r="H52" i="14"/>
  <c r="B94" i="14"/>
  <c r="D94" i="14"/>
  <c r="G136" i="14"/>
  <c r="G131" i="14" s="1"/>
  <c r="G179" i="14"/>
  <c r="G233" i="14"/>
  <c r="G220" i="14" s="1"/>
  <c r="H13" i="14"/>
  <c r="H15" i="14"/>
  <c r="H19" i="14"/>
  <c r="H25" i="14"/>
  <c r="H27" i="14"/>
  <c r="H29" i="14"/>
  <c r="H31" i="14"/>
  <c r="H33" i="14"/>
  <c r="H41" i="14"/>
  <c r="H43" i="14"/>
  <c r="H45" i="14"/>
  <c r="H50" i="14"/>
  <c r="H55" i="14"/>
  <c r="H57" i="14"/>
  <c r="H62" i="14"/>
  <c r="H64" i="14"/>
  <c r="H66" i="14"/>
  <c r="H68" i="14"/>
  <c r="H76" i="14"/>
  <c r="B79" i="14"/>
  <c r="D79" i="14"/>
  <c r="B84" i="14"/>
  <c r="D84" i="14"/>
  <c r="H91" i="14"/>
  <c r="F119" i="14"/>
  <c r="G139" i="14"/>
  <c r="G184" i="14"/>
  <c r="B271" i="14"/>
  <c r="D271" i="14"/>
  <c r="F271" i="14"/>
  <c r="F284" i="14"/>
  <c r="H97" i="14"/>
  <c r="H99" i="14"/>
  <c r="H101" i="14"/>
  <c r="H103" i="14"/>
  <c r="H108" i="14"/>
  <c r="H110" i="14"/>
  <c r="H112" i="14"/>
  <c r="H114" i="14"/>
  <c r="H116" i="14"/>
  <c r="H122" i="14"/>
  <c r="H124" i="14"/>
  <c r="H126" i="14"/>
  <c r="H128" i="14"/>
  <c r="H133" i="14"/>
  <c r="H135" i="14"/>
  <c r="H138" i="14"/>
  <c r="H142" i="14"/>
  <c r="B148" i="14"/>
  <c r="D148" i="14"/>
  <c r="H152" i="14"/>
  <c r="H154" i="14"/>
  <c r="H156" i="14"/>
  <c r="H158" i="14"/>
  <c r="H160" i="14"/>
  <c r="H162" i="14"/>
  <c r="H164" i="14"/>
  <c r="H166" i="14"/>
  <c r="B169" i="14"/>
  <c r="D169" i="14"/>
  <c r="H173" i="14"/>
  <c r="H175" i="14"/>
  <c r="H177" i="14"/>
  <c r="H182" i="14"/>
  <c r="H187" i="14"/>
  <c r="H189" i="14"/>
  <c r="H191" i="14"/>
  <c r="H197" i="14"/>
  <c r="H199" i="14"/>
  <c r="H205" i="14"/>
  <c r="H207" i="14"/>
  <c r="H209" i="14"/>
  <c r="H215" i="14"/>
  <c r="H217" i="14"/>
  <c r="H223" i="14"/>
  <c r="H225" i="14"/>
  <c r="H227" i="14"/>
  <c r="H229" i="14"/>
  <c r="H231" i="14"/>
  <c r="H236" i="14"/>
  <c r="H238" i="14"/>
  <c r="H240" i="14"/>
  <c r="H242" i="14"/>
  <c r="H244" i="14"/>
  <c r="H246" i="14"/>
  <c r="H248" i="14"/>
  <c r="H250" i="14"/>
  <c r="B254" i="14"/>
  <c r="D254" i="14"/>
  <c r="H258" i="14"/>
  <c r="H263" i="14"/>
  <c r="H267" i="14"/>
  <c r="H284" i="14"/>
  <c r="H280" i="14"/>
  <c r="H282" i="14"/>
  <c r="G280" i="14"/>
  <c r="G284" i="14" s="1"/>
  <c r="H11" i="14"/>
  <c r="H36" i="14"/>
  <c r="H53" i="14"/>
  <c r="H73" i="14"/>
  <c r="H81" i="14"/>
  <c r="H86" i="14"/>
  <c r="H96" i="14"/>
  <c r="H120" i="14"/>
  <c r="E119" i="14"/>
  <c r="H119" i="14" s="1"/>
  <c r="H132" i="14"/>
  <c r="H140" i="14"/>
  <c r="H144" i="14"/>
  <c r="H143" i="14" s="1"/>
  <c r="H150" i="14"/>
  <c r="H171" i="14"/>
  <c r="H180" i="14"/>
  <c r="H185" i="14"/>
  <c r="H234" i="14"/>
  <c r="H262" i="14"/>
  <c r="E261" i="14"/>
  <c r="H261" i="14" s="1"/>
  <c r="H273" i="14"/>
  <c r="H10" i="14"/>
  <c r="E23" i="14"/>
  <c r="H23" i="14" s="1"/>
  <c r="E39" i="14"/>
  <c r="H39" i="14" s="1"/>
  <c r="E60" i="14"/>
  <c r="H60" i="14" s="1"/>
  <c r="H75" i="14"/>
  <c r="H80" i="14"/>
  <c r="E79" i="14"/>
  <c r="H85" i="14"/>
  <c r="E84" i="14"/>
  <c r="E88" i="14"/>
  <c r="B88" i="14"/>
  <c r="D88" i="14"/>
  <c r="F88" i="14"/>
  <c r="H89" i="14"/>
  <c r="H95" i="14"/>
  <c r="E94" i="14"/>
  <c r="G94" i="14"/>
  <c r="E106" i="14"/>
  <c r="B106" i="14"/>
  <c r="D106" i="14"/>
  <c r="F106" i="14"/>
  <c r="H107" i="14"/>
  <c r="H149" i="14"/>
  <c r="E148" i="14"/>
  <c r="G148" i="14"/>
  <c r="H170" i="14"/>
  <c r="E169" i="14"/>
  <c r="G169" i="14"/>
  <c r="B193" i="14"/>
  <c r="D193" i="14"/>
  <c r="H195" i="14"/>
  <c r="B202" i="14"/>
  <c r="D202" i="14"/>
  <c r="H204" i="14"/>
  <c r="B211" i="14"/>
  <c r="D211" i="14"/>
  <c r="H213" i="14"/>
  <c r="B220" i="14"/>
  <c r="D220" i="14"/>
  <c r="H222" i="14"/>
  <c r="E233" i="14"/>
  <c r="H233" i="14" s="1"/>
  <c r="H256" i="14"/>
  <c r="H281" i="14"/>
  <c r="H194" i="14"/>
  <c r="E193" i="14"/>
  <c r="H193" i="14" s="1"/>
  <c r="G193" i="14"/>
  <c r="H203" i="14"/>
  <c r="E202" i="14"/>
  <c r="G202" i="14"/>
  <c r="H212" i="14"/>
  <c r="E211" i="14"/>
  <c r="G211" i="14"/>
  <c r="H221" i="14"/>
  <c r="H255" i="14"/>
  <c r="E254" i="14"/>
  <c r="G254" i="14"/>
  <c r="H272" i="14"/>
  <c r="E271" i="14"/>
  <c r="H278" i="14"/>
  <c r="H148" i="14" l="1"/>
  <c r="H94" i="14"/>
  <c r="H84" i="14"/>
  <c r="H79" i="14"/>
  <c r="H254" i="14"/>
  <c r="H202" i="14"/>
  <c r="H106" i="14"/>
  <c r="G130" i="14"/>
  <c r="G275" i="14" s="1"/>
  <c r="G286" i="14" s="1"/>
  <c r="D275" i="14"/>
  <c r="D286" i="14" s="1"/>
  <c r="B275" i="14"/>
  <c r="B286" i="14" s="1"/>
  <c r="H271" i="14"/>
  <c r="E220" i="14"/>
  <c r="H220" i="14" s="1"/>
  <c r="H169" i="14"/>
  <c r="E136" i="14"/>
  <c r="F136" i="14" s="1"/>
  <c r="F131" i="14" s="1"/>
  <c r="F130" i="14" s="1"/>
  <c r="F275" i="14" s="1"/>
  <c r="F286" i="14" s="1"/>
  <c r="H211" i="14"/>
  <c r="H88" i="14"/>
  <c r="H136" i="14" l="1"/>
  <c r="E131" i="14"/>
  <c r="H131" i="14" s="1"/>
  <c r="E130" i="14" l="1"/>
  <c r="H130" i="14"/>
  <c r="E275" i="14"/>
  <c r="H275" i="14" l="1"/>
  <c r="E286" i="14"/>
  <c r="H286" i="14" s="1"/>
  <c r="L52" i="12" l="1"/>
  <c r="L50" i="12"/>
  <c r="J50" i="12"/>
  <c r="L48" i="12"/>
  <c r="G48" i="12"/>
  <c r="F48" i="12"/>
  <c r="C48" i="12"/>
  <c r="L46" i="12"/>
  <c r="L45" i="12"/>
  <c r="J45" i="12"/>
  <c r="J44" i="12"/>
  <c r="L44" i="12"/>
  <c r="J43" i="12"/>
  <c r="L42" i="12"/>
  <c r="L41" i="12"/>
  <c r="J41" i="12"/>
  <c r="J40" i="12"/>
  <c r="L40" i="12"/>
  <c r="J39" i="12"/>
  <c r="I38" i="12"/>
  <c r="L38" i="12"/>
  <c r="M37" i="12"/>
  <c r="I37" i="12"/>
  <c r="M36" i="12"/>
  <c r="I36" i="12"/>
  <c r="M35" i="12"/>
  <c r="I35" i="12"/>
  <c r="M34" i="12"/>
  <c r="I34" i="12"/>
  <c r="M33" i="12"/>
  <c r="I33" i="12"/>
  <c r="M32" i="12"/>
  <c r="I32" i="12"/>
  <c r="L26" i="12"/>
  <c r="J25" i="12"/>
  <c r="L24" i="12"/>
  <c r="J23" i="12"/>
  <c r="L22" i="12"/>
  <c r="J21" i="12"/>
  <c r="L20" i="12"/>
  <c r="J19" i="12"/>
  <c r="L18" i="12"/>
  <c r="J17" i="12"/>
  <c r="L16" i="12"/>
  <c r="J15" i="12"/>
  <c r="L14" i="12"/>
  <c r="J13" i="12"/>
  <c r="G10" i="12"/>
  <c r="M10" i="12" s="1"/>
  <c r="F10" i="12"/>
  <c r="L10" i="12" s="1"/>
  <c r="D10" i="12"/>
  <c r="C10" i="12"/>
  <c r="G8" i="12"/>
  <c r="F8" i="12"/>
  <c r="C8" i="12"/>
  <c r="L8" i="12" l="1"/>
  <c r="H12" i="12"/>
  <c r="J12" i="12"/>
  <c r="L12" i="12"/>
  <c r="H13" i="12"/>
  <c r="L13" i="12"/>
  <c r="J14" i="12"/>
  <c r="H15" i="12"/>
  <c r="L15" i="12"/>
  <c r="J16" i="12"/>
  <c r="H17" i="12"/>
  <c r="L17" i="12"/>
  <c r="J18" i="12"/>
  <c r="H19" i="12"/>
  <c r="L19" i="12"/>
  <c r="J20" i="12"/>
  <c r="H21" i="12"/>
  <c r="L21" i="12"/>
  <c r="J22" i="12"/>
  <c r="H23" i="12"/>
  <c r="L23" i="12"/>
  <c r="J24" i="12"/>
  <c r="H25" i="12"/>
  <c r="L25" i="12"/>
  <c r="J26" i="12"/>
  <c r="M26" i="12"/>
  <c r="E12" i="12"/>
  <c r="I12" i="12"/>
  <c r="M12" i="12"/>
  <c r="H14" i="12"/>
  <c r="H16" i="12"/>
  <c r="H18" i="12"/>
  <c r="H20" i="12"/>
  <c r="H22" i="12"/>
  <c r="H24" i="12"/>
  <c r="H26" i="12"/>
  <c r="E27" i="12"/>
  <c r="I27" i="12"/>
  <c r="M27" i="12"/>
  <c r="E28" i="12"/>
  <c r="I28" i="12"/>
  <c r="M28" i="12"/>
  <c r="E29" i="12"/>
  <c r="I29" i="12"/>
  <c r="M29" i="12"/>
  <c r="E30" i="12"/>
  <c r="I30" i="12"/>
  <c r="M30" i="12"/>
  <c r="E31" i="12"/>
  <c r="I31" i="12"/>
  <c r="M31" i="12"/>
  <c r="E32" i="12"/>
  <c r="E33" i="12"/>
  <c r="E35" i="12"/>
  <c r="E37" i="12"/>
  <c r="H39" i="12"/>
  <c r="H43" i="12"/>
  <c r="D48" i="12"/>
  <c r="D8" i="12" s="1"/>
  <c r="L53" i="12"/>
  <c r="H53" i="12"/>
  <c r="E13" i="12"/>
  <c r="I13" i="12"/>
  <c r="K13" i="12" s="1"/>
  <c r="M13" i="12"/>
  <c r="E14" i="12"/>
  <c r="I14" i="12"/>
  <c r="K14" i="12" s="1"/>
  <c r="M14" i="12"/>
  <c r="E15" i="12"/>
  <c r="I15" i="12"/>
  <c r="K15" i="12" s="1"/>
  <c r="M15" i="12"/>
  <c r="E16" i="12"/>
  <c r="I16" i="12"/>
  <c r="K16" i="12" s="1"/>
  <c r="M16" i="12"/>
  <c r="E17" i="12"/>
  <c r="I17" i="12"/>
  <c r="K17" i="12" s="1"/>
  <c r="M17" i="12"/>
  <c r="E18" i="12"/>
  <c r="I18" i="12"/>
  <c r="K18" i="12" s="1"/>
  <c r="M18" i="12"/>
  <c r="E19" i="12"/>
  <c r="I19" i="12"/>
  <c r="K19" i="12" s="1"/>
  <c r="M19" i="12"/>
  <c r="E20" i="12"/>
  <c r="I20" i="12"/>
  <c r="K20" i="12" s="1"/>
  <c r="M20" i="12"/>
  <c r="E21" i="12"/>
  <c r="I21" i="12"/>
  <c r="K21" i="12" s="1"/>
  <c r="M21" i="12"/>
  <c r="E22" i="12"/>
  <c r="I22" i="12"/>
  <c r="K22" i="12" s="1"/>
  <c r="M22" i="12"/>
  <c r="E23" i="12"/>
  <c r="I23" i="12"/>
  <c r="K23" i="12" s="1"/>
  <c r="M23" i="12"/>
  <c r="E24" i="12"/>
  <c r="I24" i="12"/>
  <c r="K24" i="12" s="1"/>
  <c r="M24" i="12"/>
  <c r="E25" i="12"/>
  <c r="I25" i="12"/>
  <c r="K25" i="12" s="1"/>
  <c r="M25" i="12"/>
  <c r="E26" i="12"/>
  <c r="I26" i="12"/>
  <c r="K26" i="12" s="1"/>
  <c r="H27" i="12"/>
  <c r="J27" i="12"/>
  <c r="L27" i="12"/>
  <c r="H28" i="12"/>
  <c r="J28" i="12"/>
  <c r="L28" i="12"/>
  <c r="H29" i="12"/>
  <c r="J29" i="12"/>
  <c r="L29" i="12"/>
  <c r="H30" i="12"/>
  <c r="J30" i="12"/>
  <c r="L30" i="12"/>
  <c r="H31" i="12"/>
  <c r="J31" i="12"/>
  <c r="L31" i="12"/>
  <c r="J32" i="12"/>
  <c r="K32" i="12" s="1"/>
  <c r="L32" i="12"/>
  <c r="H32" i="12"/>
  <c r="E34" i="12"/>
  <c r="E36" i="12"/>
  <c r="E38" i="12"/>
  <c r="M38" i="12"/>
  <c r="L39" i="12"/>
  <c r="H41" i="12"/>
  <c r="J42" i="12"/>
  <c r="L43" i="12"/>
  <c r="H45" i="12"/>
  <c r="J46" i="12"/>
  <c r="H50" i="12"/>
  <c r="J52" i="12"/>
  <c r="J48" i="12" s="1"/>
  <c r="H33" i="12"/>
  <c r="J33" i="12"/>
  <c r="K33" i="12" s="1"/>
  <c r="L33" i="12"/>
  <c r="H34" i="12"/>
  <c r="J34" i="12"/>
  <c r="K34" i="12" s="1"/>
  <c r="L34" i="12"/>
  <c r="H35" i="12"/>
  <c r="J35" i="12"/>
  <c r="K35" i="12" s="1"/>
  <c r="L35" i="12"/>
  <c r="H36" i="12"/>
  <c r="J36" i="12"/>
  <c r="K36" i="12" s="1"/>
  <c r="L36" i="12"/>
  <c r="H37" i="12"/>
  <c r="J37" i="12"/>
  <c r="K37" i="12" s="1"/>
  <c r="L37" i="12"/>
  <c r="H38" i="12"/>
  <c r="J38" i="12"/>
  <c r="K38" i="12" s="1"/>
  <c r="H40" i="12"/>
  <c r="H42" i="12"/>
  <c r="H44" i="12"/>
  <c r="H46" i="12"/>
  <c r="M48" i="12"/>
  <c r="H52" i="12"/>
  <c r="J53" i="12"/>
  <c r="E39" i="12"/>
  <c r="I39" i="12"/>
  <c r="K39" i="12" s="1"/>
  <c r="M39" i="12"/>
  <c r="E40" i="12"/>
  <c r="I40" i="12"/>
  <c r="K40" i="12" s="1"/>
  <c r="M40" i="12"/>
  <c r="E41" i="12"/>
  <c r="I41" i="12"/>
  <c r="K41" i="12" s="1"/>
  <c r="M41" i="12"/>
  <c r="E42" i="12"/>
  <c r="I42" i="12"/>
  <c r="K42" i="12" s="1"/>
  <c r="M42" i="12"/>
  <c r="E43" i="12"/>
  <c r="I43" i="12"/>
  <c r="K43" i="12" s="1"/>
  <c r="M43" i="12"/>
  <c r="E44" i="12"/>
  <c r="I44" i="12"/>
  <c r="K44" i="12" s="1"/>
  <c r="M44" i="12"/>
  <c r="E45" i="12"/>
  <c r="I45" i="12"/>
  <c r="K45" i="12" s="1"/>
  <c r="M45" i="12"/>
  <c r="E46" i="12"/>
  <c r="I46" i="12"/>
  <c r="K46" i="12" s="1"/>
  <c r="M46" i="12"/>
  <c r="E50" i="12"/>
  <c r="I50" i="12"/>
  <c r="M50" i="12"/>
  <c r="E52" i="12"/>
  <c r="I52" i="12"/>
  <c r="K52" i="12" s="1"/>
  <c r="M52" i="12"/>
  <c r="E53" i="12"/>
  <c r="I53" i="12"/>
  <c r="K53" i="12" s="1"/>
  <c r="M53" i="12"/>
  <c r="K50" i="12" l="1"/>
  <c r="K48" i="12" s="1"/>
  <c r="I48" i="12"/>
  <c r="N52" i="12"/>
  <c r="N46" i="12"/>
  <c r="N42" i="12"/>
  <c r="N37" i="12"/>
  <c r="N35" i="12"/>
  <c r="N33" i="12"/>
  <c r="N50" i="12"/>
  <c r="H48" i="12"/>
  <c r="N45" i="12"/>
  <c r="N32" i="12"/>
  <c r="N30" i="12"/>
  <c r="N28" i="12"/>
  <c r="N39" i="12"/>
  <c r="K31" i="12"/>
  <c r="K29" i="12"/>
  <c r="K27" i="12"/>
  <c r="N26" i="12"/>
  <c r="N24" i="12"/>
  <c r="N20" i="12"/>
  <c r="N16" i="12"/>
  <c r="E10" i="12"/>
  <c r="N23" i="12"/>
  <c r="N19" i="12"/>
  <c r="N15" i="12"/>
  <c r="N12" i="12"/>
  <c r="H10" i="12"/>
  <c r="E48" i="12"/>
  <c r="N44" i="12"/>
  <c r="N40" i="12"/>
  <c r="N38" i="12"/>
  <c r="N36" i="12"/>
  <c r="N34" i="12"/>
  <c r="N41" i="12"/>
  <c r="N31" i="12"/>
  <c r="N29" i="12"/>
  <c r="N27" i="12"/>
  <c r="N53" i="12"/>
  <c r="N43" i="12"/>
  <c r="K30" i="12"/>
  <c r="K28" i="12"/>
  <c r="N22" i="12"/>
  <c r="N18" i="12"/>
  <c r="N14" i="12"/>
  <c r="K12" i="12"/>
  <c r="K10" i="12" s="1"/>
  <c r="K8" i="12" s="1"/>
  <c r="I10" i="12"/>
  <c r="I8" i="12" s="1"/>
  <c r="M8" i="12"/>
  <c r="N25" i="12"/>
  <c r="N21" i="12"/>
  <c r="N17" i="12"/>
  <c r="N13" i="12"/>
  <c r="J10" i="12"/>
  <c r="J8" i="12" s="1"/>
  <c r="N10" i="12" l="1"/>
  <c r="H8" i="12"/>
  <c r="N48" i="12"/>
  <c r="E8" i="12"/>
  <c r="N8" i="12" l="1"/>
  <c r="D6" i="2" l="1"/>
  <c r="D5" i="2"/>
  <c r="F6" i="2"/>
  <c r="G6" i="2" s="1"/>
  <c r="F5" i="2"/>
  <c r="G5" i="2" s="1"/>
  <c r="G7" i="2" l="1"/>
  <c r="C7" i="2" s="1"/>
  <c r="F7" i="2"/>
  <c r="B7" i="2" s="1"/>
</calcChain>
</file>

<file path=xl/sharedStrings.xml><?xml version="1.0" encoding="utf-8"?>
<sst xmlns="http://schemas.openxmlformats.org/spreadsheetml/2006/main" count="348" uniqueCount="332">
  <si>
    <t>All Departments</t>
  </si>
  <si>
    <t>in millions</t>
  </si>
  <si>
    <t>CUMULATIVE</t>
  </si>
  <si>
    <t>JAN</t>
  </si>
  <si>
    <t>FEB</t>
  </si>
  <si>
    <t>Monthly NCA Credited</t>
  </si>
  <si>
    <t>Monthly NCA Utilized</t>
  </si>
  <si>
    <t>NCA UtilIzed / NCAs Credited - Cumulative</t>
  </si>
  <si>
    <t>AS OF FEB</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</si>
  <si>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</si>
  <si>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</si>
  <si>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r>
      <t>NCA RELEASES</t>
    </r>
    <r>
      <rPr>
        <vertAlign val="superscript"/>
        <sz val="10"/>
        <rFont val="Arial"/>
        <family val="2"/>
      </rPr>
      <t>/3</t>
    </r>
  </si>
  <si>
    <r>
      <t>NCAs UTILIZED</t>
    </r>
    <r>
      <rPr>
        <vertAlign val="superscript"/>
        <sz val="10"/>
        <rFont val="Arial"/>
        <family val="2"/>
      </rPr>
      <t>/4</t>
    </r>
  </si>
  <si>
    <t xml:space="preserve">UNUSED NCAs </t>
  </si>
  <si>
    <r>
      <t xml:space="preserve">UTILIZATION RATIO (%) </t>
    </r>
    <r>
      <rPr>
        <vertAlign val="superscript"/>
        <sz val="10"/>
        <rFont val="Arial"/>
        <family val="2"/>
      </rPr>
      <t>/5</t>
    </r>
  </si>
  <si>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</si>
  <si>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</si>
  <si>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</si>
  <si>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</si>
  <si>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</si>
  <si>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</si>
  <si>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</si>
  <si>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</si>
  <si>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</si>
  <si>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</si>
  <si>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</si>
  <si>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</si>
  <si>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</si>
  <si>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</si>
  <si>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</si>
  <si>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</si>
  <si>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</si>
  <si>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</si>
  <si>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</si>
  <si>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</si>
  <si>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</si>
  <si>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</si>
  <si>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</si>
  <si>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</si>
  <si>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</si>
  <si>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</si>
  <si>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</si>
  <si>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</si>
  <si>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</si>
  <si>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</si>
  <si>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</si>
  <si>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</si>
  <si>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</si>
  <si>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</si>
  <si>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</si>
  <si>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</si>
  <si>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</si>
  <si>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 xml:space="preserve">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</si>
  <si>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</si>
  <si>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</si>
  <si>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</si>
  <si>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</si>
  <si>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</si>
  <si>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</si>
  <si>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</si>
  <si>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</si>
  <si>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</si>
  <si>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</si>
  <si>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</si>
  <si>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</si>
  <si>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DEPARTMENT</t>
    </r>
    <r>
      <rPr>
        <sz val="10"/>
        <rFont val="Arial"/>
        <family val="2"/>
      </rPr>
      <t xml:space="preserve">
</t>
    </r>
    <r>
      <rPr>
        <sz val="8"/>
        <rFont val="Arial"/>
        <family val="2"/>
      </rPr>
      <t>(1)</t>
    </r>
  </si>
  <si>
    <r>
      <t xml:space="preserve">JANUARY
</t>
    </r>
    <r>
      <rPr>
        <sz val="8"/>
        <rFont val="Arial"/>
        <family val="2"/>
      </rPr>
      <t>(2)</t>
    </r>
  </si>
  <si>
    <r>
      <t xml:space="preserve">FEBRUARY
</t>
    </r>
    <r>
      <rPr>
        <sz val="8"/>
        <rFont val="Arial"/>
        <family val="2"/>
      </rPr>
      <t>(3)</t>
    </r>
  </si>
  <si>
    <r>
      <t xml:space="preserve">As of end        FEBRUARY
</t>
    </r>
    <r>
      <rPr>
        <sz val="8"/>
        <rFont val="Arial"/>
        <family val="2"/>
      </rPr>
      <t>(4) = (2) + (3)</t>
    </r>
  </si>
  <si>
    <r>
      <t xml:space="preserve">JANUARY
</t>
    </r>
    <r>
      <rPr>
        <sz val="8"/>
        <rFont val="Arial"/>
        <family val="2"/>
      </rPr>
      <t>(5)</t>
    </r>
  </si>
  <si>
    <r>
      <t xml:space="preserve">FEBRUARY
</t>
    </r>
    <r>
      <rPr>
        <sz val="8"/>
        <rFont val="Arial"/>
        <family val="2"/>
      </rPr>
      <t>(6)</t>
    </r>
  </si>
  <si>
    <r>
      <t xml:space="preserve">As of end        FEBRUARY
</t>
    </r>
    <r>
      <rPr>
        <sz val="8"/>
        <rFont val="Arial"/>
        <family val="2"/>
      </rPr>
      <t>(7) = (5) + (6)</t>
    </r>
  </si>
  <si>
    <r>
      <t xml:space="preserve">JANUARY
</t>
    </r>
    <r>
      <rPr>
        <sz val="8"/>
        <rFont val="Arial"/>
        <family val="2"/>
      </rPr>
      <t>(8) = (2) - (5)</t>
    </r>
  </si>
  <si>
    <r>
      <t xml:space="preserve">FEBRUARY
</t>
    </r>
    <r>
      <rPr>
        <sz val="8"/>
        <rFont val="Arial"/>
        <family val="2"/>
      </rPr>
      <t>(9) = (3) - (6)</t>
    </r>
  </si>
  <si>
    <r>
      <t xml:space="preserve">As of end        FEBRUARY
</t>
    </r>
    <r>
      <rPr>
        <sz val="8"/>
        <rFont val="Arial"/>
        <family val="2"/>
      </rPr>
      <t>(10) = (8) + (9)</t>
    </r>
  </si>
  <si>
    <r>
      <t xml:space="preserve">JANUARY
</t>
    </r>
    <r>
      <rPr>
        <sz val="8"/>
        <rFont val="Arial"/>
        <family val="2"/>
      </rPr>
      <t>(11) = (5) / (2)</t>
    </r>
  </si>
  <si>
    <t>Department of Human Settlements and Urban Development</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</si>
  <si>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</si>
  <si>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</si>
  <si>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</si>
  <si>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</si>
  <si>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</si>
  <si>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</si>
  <si>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</si>
  <si>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</si>
  <si>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</si>
  <si>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</si>
  <si>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</si>
  <si>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</si>
  <si>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</si>
  <si>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</si>
  <si>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</si>
  <si>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</si>
  <si>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</si>
  <si>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</si>
  <si>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</si>
  <si>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</si>
  <si>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</si>
  <si>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</si>
  <si>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</si>
  <si>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</si>
  <si>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</si>
  <si>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</si>
  <si>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</si>
  <si>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</si>
  <si>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</si>
  <si>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</si>
  <si>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</si>
  <si>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</si>
  <si>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</si>
  <si>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</si>
  <si>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</si>
  <si>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</si>
  <si>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</si>
  <si>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</si>
  <si>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</si>
  <si>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</si>
  <si>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</si>
  <si>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</si>
  <si>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</si>
  <si>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</si>
  <si>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</si>
  <si>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</si>
  <si>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</si>
  <si>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</si>
  <si>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</si>
  <si>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</si>
  <si>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</si>
  <si>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</si>
  <si>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</si>
  <si>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</si>
  <si>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</si>
  <si>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</si>
  <si>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</si>
  <si>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</si>
  <si>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</si>
  <si>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</si>
  <si>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</si>
  <si>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</si>
  <si>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</si>
  <si>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</si>
  <si>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</si>
  <si>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</si>
  <si>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</si>
  <si>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</si>
  <si>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</si>
  <si>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</si>
  <si>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</si>
  <si>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</si>
  <si>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</si>
  <si>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</si>
  <si>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</si>
  <si>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</si>
  <si>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</si>
  <si>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</si>
  <si>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</si>
  <si>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</si>
  <si>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</si>
  <si>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</si>
  <si>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</si>
  <si>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</si>
  <si>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</si>
  <si>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</si>
  <si>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</si>
  <si>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</si>
  <si>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</si>
  <si>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</si>
  <si>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</si>
  <si>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</si>
  <si>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</si>
  <si>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</si>
  <si>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</si>
  <si>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</si>
  <si>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</si>
  <si>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</si>
  <si>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</si>
  <si>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</si>
  <si>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</si>
  <si>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</si>
  <si>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</si>
  <si>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</si>
  <si>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</si>
  <si>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</si>
  <si>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</si>
  <si>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</si>
  <si>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</si>
  <si>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</si>
  <si>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</si>
  <si>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</si>
  <si>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</si>
  <si>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</si>
  <si>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</si>
  <si>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</si>
  <si>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</si>
  <si>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</si>
  <si>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</si>
  <si>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</si>
  <si>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</si>
  <si>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</si>
  <si>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</si>
  <si>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</si>
  <si>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</si>
  <si>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</si>
  <si>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</si>
  <si>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</si>
  <si>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</si>
  <si>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</si>
  <si>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</si>
  <si>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</si>
  <si>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</si>
  <si>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</si>
  <si>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</si>
  <si>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</si>
  <si>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</si>
  <si>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</si>
  <si>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</si>
  <si>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</si>
  <si>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</si>
  <si>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</si>
  <si>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</si>
  <si>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</si>
  <si>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</si>
  <si>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</si>
  <si>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</si>
  <si>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</si>
  <si>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</si>
  <si>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</si>
  <si>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</si>
  <si>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</si>
  <si>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</si>
  <si>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</si>
  <si>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</si>
  <si>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</si>
  <si>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</si>
  <si>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</si>
  <si>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</si>
  <si>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</si>
  <si>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</si>
  <si>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</si>
  <si>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</si>
  <si>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</si>
  <si>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</si>
  <si>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</si>
  <si>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</si>
  <si>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</si>
  <si>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</si>
  <si>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</si>
  <si>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</si>
  <si>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</si>
  <si>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</si>
  <si>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</si>
  <si>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</si>
  <si>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</si>
  <si>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</si>
  <si>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</si>
  <si>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</si>
  <si>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</si>
  <si>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</si>
  <si>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</si>
  <si>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</si>
  <si>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</si>
  <si>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</si>
  <si>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</si>
  <si>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</si>
  <si>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</si>
  <si>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</si>
  <si>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</si>
  <si>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</si>
  <si>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</si>
  <si>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</si>
  <si>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</si>
  <si>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</si>
  <si>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</si>
  <si>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</si>
  <si>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</si>
  <si>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</si>
  <si>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</si>
  <si>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</si>
  <si>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</si>
  <si>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</si>
  <si>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</si>
  <si>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</si>
  <si>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</si>
  <si>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</si>
  <si>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</si>
  <si>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</si>
  <si>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</si>
  <si>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</si>
  <si>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</si>
  <si>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</si>
  <si>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</si>
  <si>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</si>
  <si>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</si>
  <si>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</si>
  <si>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</si>
  <si>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</si>
  <si>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</si>
  <si>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</si>
  <si>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</si>
  <si>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</si>
  <si>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</si>
  <si>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Sub-Total, SPFs</t>
  </si>
  <si>
    <t>TOTAL (Departments &amp; SPFs)</t>
  </si>
  <si>
    <r>
      <t xml:space="preserve">FEBRUARY
</t>
    </r>
    <r>
      <rPr>
        <sz val="8"/>
        <rFont val="Arial"/>
        <family val="2"/>
      </rPr>
      <t>(12) = (6) / (3)</t>
    </r>
  </si>
  <si>
    <r>
      <t xml:space="preserve">As of end FEBRUARY
</t>
    </r>
    <r>
      <rPr>
        <sz val="8"/>
        <rFont val="Arial"/>
        <family val="2"/>
      </rPr>
      <t>(13) = (7) / (4)</t>
    </r>
  </si>
  <si>
    <t>Department of Budget and Management</t>
  </si>
  <si>
    <t xml:space="preserve">Department of Transportation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</si>
  <si>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</si>
  <si>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</si>
  <si>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ALGU: inclusive of IRA, special shares for LGUs, MMDA and other transfers to LGUs</t>
  </si>
  <si>
    <r>
      <t xml:space="preserve">NCAs UTILIZED </t>
    </r>
    <r>
      <rPr>
        <b/>
        <vertAlign val="superscript"/>
        <sz val="8"/>
        <rFont val="Arial"/>
        <family val="2"/>
      </rPr>
      <t>/2</t>
    </r>
  </si>
  <si>
    <t xml:space="preserve">   NFRDI</t>
  </si>
  <si>
    <t xml:space="preserve">   PCVF</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</si>
  <si>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</si>
  <si>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</si>
  <si>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</si>
  <si>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</si>
  <si>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</si>
  <si>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</si>
  <si>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</si>
  <si>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AS OF FEBRUARY 28, 2022</t>
  </si>
  <si>
    <t>Source: Report of MDS-Government Servicing Banks as of February 2022</t>
  </si>
  <si>
    <t>STATUS OF NCA UTILIZATION (Net Trust and Working Fund), as of February 28, 2022</t>
  </si>
  <si>
    <t xml:space="preserve">   PFIDA</t>
  </si>
  <si>
    <t xml:space="preserve">  NAS</t>
  </si>
  <si>
    <t xml:space="preserve">  PNAC</t>
  </si>
  <si>
    <t xml:space="preserve">   OADR</t>
  </si>
  <si>
    <t xml:space="preserve">    PCIEERD </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</si>
  <si>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</si>
  <si>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</si>
  <si>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NCAs CREDITED VS NCA UTILIZATION, JANUARY-FEBRUARY 2022</t>
  </si>
  <si>
    <t xml:space="preserve">             MMDA (Fund 101)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</si>
</sst>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43"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sz val="12"/>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u/>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28">
    <xf numFmtId="0" fontId="0" fillId="0" borderId="0" xfId="0"/>
    <xf numFmtId="41" fontId="0" fillId="0" borderId="0" xfId="0" applyNumberFormat="1"/>
    <xf numFmtId="164" fontId="0" fillId="0" borderId="0" xfId="0" applyNumberFormat="1"/>
    <xf numFmtId="0" fontId="0" fillId="0" borderId="0" xfId="0" applyAlignment="1">
      <alignment horizontal="center"/>
    </xf>
    <xf numFmtId="0" fontId="14" fillId="0" borderId="0" xfId="0" applyFont="1"/>
    <xf numFmtId="164" fontId="14" fillId="0" borderId="0" xfId="43" applyNumberFormat="1" applyFont="1"/>
    <xf numFmtId="164" fontId="23" fillId="0" borderId="0" xfId="43" applyNumberFormat="1" applyFont="1"/>
    <xf numFmtId="164" fontId="24" fillId="0" borderId="0" xfId="43" applyNumberFormat="1" applyFont="1"/>
    <xf numFmtId="0" fontId="14" fillId="0" borderId="0" xfId="43" applyNumberFormat="1" applyFont="1"/>
    <xf numFmtId="164" fontId="14" fillId="0" borderId="11" xfId="43" applyNumberFormat="1" applyFont="1" applyBorder="1"/>
    <xf numFmtId="164" fontId="14" fillId="0" borderId="0" xfId="43" applyNumberFormat="1" applyFont="1" applyBorder="1"/>
    <xf numFmtId="0" fontId="14" fillId="0" borderId="0" xfId="0" applyNumberFormat="1" applyFont="1" applyAlignment="1"/>
    <xf numFmtId="0" fontId="14" fillId="0" borderId="0" xfId="0" applyNumberFormat="1" applyFont="1"/>
    <xf numFmtId="0" fontId="14" fillId="0" borderId="0" xfId="0" applyNumberFormat="1" applyFont="1" applyAlignment="1">
      <alignment horizontal="center"/>
    </xf>
    <xf numFmtId="41" fontId="14"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0" xfId="0" applyNumberFormat="1" applyFont="1" applyBorder="1"/>
    <xf numFmtId="41" fontId="14" fillId="0" borderId="0" xfId="0" applyNumberFormat="1" applyFont="1" applyBorder="1"/>
    <xf numFmtId="0" fontId="26" fillId="0" borderId="0" xfId="0" applyNumberFormat="1" applyFont="1"/>
    <xf numFmtId="0" fontId="27" fillId="0" borderId="0" xfId="0" applyNumberFormat="1" applyFont="1"/>
    <xf numFmtId="41" fontId="25" fillId="0" borderId="0" xfId="0" applyNumberFormat="1" applyFont="1" applyAlignment="1">
      <alignment horizontal="center"/>
    </xf>
    <xf numFmtId="41" fontId="14" fillId="0" borderId="0" xfId="0" applyNumberFormat="1" applyFont="1" applyAlignment="1">
      <alignment horizontal="center"/>
    </xf>
    <xf numFmtId="0" fontId="14" fillId="0" borderId="0" xfId="0" applyNumberFormat="1" applyFont="1" applyBorder="1" applyAlignment="1">
      <alignment vertical="center"/>
    </xf>
    <xf numFmtId="164" fontId="19" fillId="25" borderId="0" xfId="43" applyNumberFormat="1" applyFont="1" applyFill="1" applyBorder="1"/>
    <xf numFmtId="0" fontId="19" fillId="25" borderId="0" xfId="0" applyFont="1" applyFill="1"/>
    <xf numFmtId="0" fontId="29" fillId="24" borderId="0" xfId="0"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41" fontId="19" fillId="25" borderId="0" xfId="0" applyNumberFormat="1" applyFont="1" applyFill="1"/>
    <xf numFmtId="41" fontId="19" fillId="25" borderId="0" xfId="0" applyNumberFormat="1" applyFont="1" applyFill="1" applyBorder="1"/>
    <xf numFmtId="0" fontId="30" fillId="26" borderId="10" xfId="0" applyFont="1" applyFill="1" applyBorder="1" applyAlignment="1">
      <alignment horizontal="center" vertical="center" wrapText="1"/>
    </xf>
    <xf numFmtId="0" fontId="30" fillId="0" borderId="0" xfId="0" applyFont="1" applyAlignment="1">
      <alignment horizontal="center"/>
    </xf>
    <xf numFmtId="164" fontId="19" fillId="0" borderId="0" xfId="43" applyNumberFormat="1" applyFont="1" applyBorder="1"/>
    <xf numFmtId="0" fontId="19" fillId="0" borderId="0" xfId="0" applyFont="1"/>
    <xf numFmtId="0" fontId="30" fillId="0" borderId="0" xfId="0" applyFont="1" applyAlignment="1">
      <alignment horizontal="left"/>
    </xf>
    <xf numFmtId="0" fontId="36" fillId="0" borderId="0" xfId="0" applyFont="1" applyAlignment="1">
      <alignment horizontal="left" indent="1"/>
    </xf>
    <xf numFmtId="164" fontId="26" fillId="0" borderId="11" xfId="43" applyNumberFormat="1" applyFont="1" applyBorder="1" applyAlignment="1">
      <alignment horizontal="right"/>
    </xf>
    <xf numFmtId="164" fontId="37" fillId="0" borderId="0" xfId="43" applyNumberFormat="1" applyFont="1" applyBorder="1" applyAlignment="1"/>
    <xf numFmtId="164" fontId="19" fillId="0" borderId="0" xfId="0" applyNumberFormat="1" applyFont="1"/>
    <xf numFmtId="0" fontId="19" fillId="0" borderId="0" xfId="0" applyFont="1" applyAlignment="1">
      <alignment horizontal="left" indent="1"/>
    </xf>
    <xf numFmtId="164" fontId="26" fillId="0" borderId="0" xfId="43" applyNumberFormat="1" applyFont="1" applyFill="1"/>
    <xf numFmtId="164" fontId="26" fillId="0" borderId="0" xfId="43" applyNumberFormat="1" applyFont="1"/>
    <xf numFmtId="164" fontId="37" fillId="0" borderId="0" xfId="43" applyNumberFormat="1" applyFont="1" applyAlignment="1"/>
    <xf numFmtId="0" fontId="19" fillId="0" borderId="0" xfId="0" applyFont="1" applyAlignment="1" applyProtection="1">
      <alignment horizontal="left" indent="1"/>
      <protection locked="0"/>
    </xf>
    <xf numFmtId="164" fontId="26" fillId="0" borderId="0" xfId="43" applyNumberFormat="1" applyFont="1" applyBorder="1"/>
    <xf numFmtId="164" fontId="26" fillId="0" borderId="0" xfId="43" applyNumberFormat="1" applyFont="1" applyFill="1" applyBorder="1"/>
    <xf numFmtId="164" fontId="26" fillId="0" borderId="11" xfId="43" applyNumberFormat="1" applyFont="1" applyBorder="1"/>
    <xf numFmtId="0" fontId="19" fillId="0" borderId="0" xfId="0" quotePrefix="1" applyFont="1" applyAlignment="1">
      <alignment horizontal="left" indent="1"/>
    </xf>
    <xf numFmtId="0" fontId="38" fillId="0" borderId="0" xfId="0" applyFont="1" applyAlignment="1">
      <alignment horizontal="left" indent="1"/>
    </xf>
    <xf numFmtId="37" fontId="26" fillId="0" borderId="11" xfId="43" applyNumberFormat="1" applyFont="1" applyBorder="1" applyAlignment="1">
      <alignment horizontal="right"/>
    </xf>
    <xf numFmtId="0" fontId="14" fillId="0" borderId="0" xfId="44" applyFont="1" applyFill="1" applyAlignment="1">
      <alignment horizontal="left" indent="2"/>
    </xf>
    <xf numFmtId="164" fontId="26" fillId="0" borderId="11" xfId="43" applyNumberFormat="1" applyFont="1" applyFill="1" applyBorder="1"/>
    <xf numFmtId="0" fontId="19" fillId="0" borderId="0" xfId="0" applyFont="1" applyAlignment="1">
      <alignment horizontal="left" wrapText="1" indent="2"/>
    </xf>
    <xf numFmtId="37" fontId="26" fillId="0" borderId="21" xfId="43" applyNumberFormat="1" applyFont="1" applyFill="1" applyBorder="1"/>
    <xf numFmtId="37" fontId="26" fillId="0" borderId="21" xfId="43" applyNumberFormat="1" applyFont="1" applyBorder="1"/>
    <xf numFmtId="0" fontId="19" fillId="0" borderId="0" xfId="0" applyFont="1" applyAlignment="1">
      <alignment horizontal="left" indent="2"/>
    </xf>
    <xf numFmtId="37" fontId="26" fillId="0" borderId="11" xfId="43" applyNumberFormat="1" applyFont="1" applyFill="1" applyBorder="1"/>
    <xf numFmtId="0" fontId="19" fillId="0" borderId="0" xfId="0" applyFont="1" applyAlignment="1">
      <alignment horizontal="left" indent="3"/>
    </xf>
    <xf numFmtId="37" fontId="26" fillId="0" borderId="11" xfId="43" applyNumberFormat="1" applyFont="1" applyBorder="1"/>
    <xf numFmtId="37" fontId="37" fillId="0" borderId="0" xfId="43" applyNumberFormat="1" applyFont="1" applyBorder="1" applyAlignment="1"/>
    <xf numFmtId="0" fontId="19" fillId="0" borderId="0" xfId="0" applyFont="1" applyFill="1" applyAlignment="1">
      <alignment horizontal="left" indent="1"/>
    </xf>
    <xf numFmtId="164" fontId="26" fillId="0" borderId="11" xfId="43" applyNumberFormat="1" applyFont="1" applyBorder="1" applyAlignment="1"/>
    <xf numFmtId="164" fontId="26" fillId="0" borderId="11" xfId="43" applyNumberFormat="1" applyFont="1" applyFill="1" applyBorder="1" applyAlignment="1">
      <alignment horizontal="right" vertical="top"/>
    </xf>
    <xf numFmtId="0" fontId="36" fillId="0" borderId="0" xfId="0" applyFont="1" applyAlignment="1">
      <alignment horizontal="left" vertical="top" indent="1"/>
    </xf>
    <xf numFmtId="0" fontId="38" fillId="0" borderId="0" xfId="0" applyFont="1" applyFill="1" applyAlignment="1">
      <alignment horizontal="left" indent="1"/>
    </xf>
    <xf numFmtId="164" fontId="37" fillId="0" borderId="0" xfId="43" applyNumberFormat="1" applyFont="1" applyFill="1" applyAlignment="1"/>
    <xf numFmtId="0" fontId="36" fillId="0" borderId="0" xfId="0" applyFont="1" applyFill="1" applyAlignment="1">
      <alignment horizontal="left" indent="1"/>
    </xf>
    <xf numFmtId="0" fontId="19" fillId="0" borderId="0" xfId="0" applyFont="1" applyFill="1" applyAlignment="1"/>
    <xf numFmtId="0" fontId="30" fillId="0" borderId="0" xfId="0" applyFont="1" applyFill="1" applyAlignment="1">
      <alignment wrapText="1"/>
    </xf>
    <xf numFmtId="164" fontId="26" fillId="0" borderId="21" xfId="43" applyNumberFormat="1" applyFont="1" applyFill="1" applyBorder="1"/>
    <xf numFmtId="0" fontId="19" fillId="0" borderId="0" xfId="0" applyFont="1" applyAlignment="1"/>
    <xf numFmtId="0" fontId="30" fillId="0" borderId="0" xfId="0" applyFont="1" applyAlignment="1">
      <alignment horizontal="left" indent="1"/>
    </xf>
    <xf numFmtId="0" fontId="19" fillId="0" borderId="0" xfId="0" applyFont="1" applyAlignment="1">
      <alignment horizontal="left"/>
    </xf>
    <xf numFmtId="164" fontId="26" fillId="0" borderId="21" xfId="43" applyNumberFormat="1" applyFont="1" applyBorder="1" applyAlignment="1">
      <alignment horizontal="right" vertical="top"/>
    </xf>
    <xf numFmtId="0" fontId="19" fillId="0" borderId="0" xfId="0" applyFont="1" applyBorder="1"/>
    <xf numFmtId="0" fontId="38" fillId="0" borderId="0" xfId="0" applyFont="1" applyBorder="1"/>
    <xf numFmtId="0" fontId="14" fillId="0" borderId="0" xfId="0" applyFont="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0" fontId="28" fillId="25" borderId="0" xfId="0" applyFont="1" applyFill="1" applyAlignment="1"/>
    <xf numFmtId="0" fontId="30" fillId="25" borderId="0" xfId="0" applyFont="1" applyFill="1" applyBorder="1" applyAlignment="1">
      <alignment horizontal="left"/>
    </xf>
    <xf numFmtId="0" fontId="30" fillId="25" borderId="0" xfId="0" applyFont="1" applyFill="1" applyBorder="1"/>
    <xf numFmtId="164" fontId="30" fillId="26" borderId="12" xfId="43" applyNumberFormat="1"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Alignment="1">
      <alignment horizontal="left" wrapText="1" indent="3"/>
    </xf>
    <xf numFmtId="0" fontId="40" fillId="0" borderId="0" xfId="0" applyFont="1" applyAlignment="1">
      <alignment horizontal="left" indent="1"/>
    </xf>
    <xf numFmtId="164" fontId="37" fillId="0" borderId="0" xfId="43" applyNumberFormat="1" applyFont="1" applyFill="1" applyBorder="1" applyAlignment="1"/>
    <xf numFmtId="0" fontId="30" fillId="0" borderId="0" xfId="0" applyFont="1" applyAlignment="1">
      <alignment horizontal="left" vertical="center"/>
    </xf>
    <xf numFmtId="164" fontId="28" fillId="0" borderId="22" xfId="0" applyNumberFormat="1" applyFont="1" applyBorder="1" applyAlignment="1">
      <alignment vertical="center"/>
    </xf>
    <xf numFmtId="164" fontId="41" fillId="0" borderId="22" xfId="0" applyNumberFormat="1" applyFont="1" applyBorder="1" applyAlignment="1">
      <alignment vertical="center"/>
    </xf>
    <xf numFmtId="164" fontId="28" fillId="0" borderId="22" xfId="0" applyNumberFormat="1" applyFont="1" applyFill="1" applyBorder="1" applyAlignment="1">
      <alignment vertical="center"/>
    </xf>
    <xf numFmtId="164" fontId="39" fillId="0" borderId="0" xfId="0" applyNumberFormat="1" applyFont="1" applyBorder="1" applyAlignment="1">
      <alignment vertical="center"/>
    </xf>
    <xf numFmtId="0" fontId="19" fillId="0" borderId="0" xfId="0" applyFont="1" applyAlignment="1">
      <alignment vertical="center"/>
    </xf>
    <xf numFmtId="0" fontId="14" fillId="0" borderId="10" xfId="0" applyFont="1" applyBorder="1" applyAlignment="1">
      <alignment horizontal="center" vertical="center" wrapText="1"/>
    </xf>
    <xf numFmtId="0" fontId="14" fillId="0" borderId="0" xfId="0" applyNumberFormat="1" applyFont="1" applyBorder="1" applyAlignment="1"/>
    <xf numFmtId="164" fontId="30" fillId="26" borderId="14" xfId="43" applyNumberFormat="1" applyFont="1" applyFill="1" applyBorder="1" applyAlignment="1">
      <alignment horizontal="center" vertical="center"/>
    </xf>
    <xf numFmtId="0" fontId="14" fillId="0" borderId="10" xfId="0" applyFont="1" applyBorder="1" applyAlignment="1">
      <alignment horizontal="center" vertical="center" wrapText="1"/>
    </xf>
    <xf numFmtId="0" fontId="14" fillId="0" borderId="0" xfId="0" applyNumberFormat="1" applyFont="1" applyBorder="1" applyAlignment="1">
      <alignment horizontal="justify" wrapText="1"/>
    </xf>
    <xf numFmtId="0" fontId="21" fillId="0" borderId="10"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9" fillId="0" borderId="0" xfId="0" applyFont="1" applyAlignment="1">
      <alignment horizontal="left" vertical="top" wrapText="1"/>
    </xf>
    <xf numFmtId="0" fontId="30" fillId="26" borderId="12" xfId="0" applyFont="1" applyFill="1" applyBorder="1" applyAlignment="1">
      <alignment horizontal="center" vertical="center"/>
    </xf>
    <xf numFmtId="0" fontId="30" fillId="26" borderId="15" xfId="0" applyFont="1" applyFill="1" applyBorder="1" applyAlignment="1">
      <alignment horizontal="center" vertical="center"/>
    </xf>
    <xf numFmtId="0" fontId="30" fillId="26" borderId="19" xfId="0" applyFont="1" applyFill="1" applyBorder="1" applyAlignment="1">
      <alignment horizontal="center" vertical="center"/>
    </xf>
    <xf numFmtId="0" fontId="31" fillId="26" borderId="15" xfId="0" applyFont="1" applyFill="1" applyBorder="1" applyAlignment="1">
      <alignment horizontal="center" vertical="center" wrapText="1"/>
    </xf>
    <xf numFmtId="0" fontId="0" fillId="0" borderId="20" xfId="0" applyBorder="1" applyAlignment="1">
      <alignment horizontal="center" vertical="center"/>
    </xf>
    <xf numFmtId="0" fontId="30" fillId="26" borderId="15" xfId="0" applyFont="1" applyFill="1" applyBorder="1" applyAlignment="1">
      <alignment horizontal="center" vertical="center" wrapText="1"/>
    </xf>
    <xf numFmtId="0" fontId="30" fillId="26" borderId="20" xfId="0" applyFont="1" applyFill="1" applyBorder="1" applyAlignment="1">
      <alignment horizontal="center" vertical="center" wrapText="1"/>
    </xf>
    <xf numFmtId="0" fontId="30" fillId="26" borderId="18" xfId="0" applyFont="1" applyFill="1" applyBorder="1" applyAlignment="1">
      <alignment horizontal="center" vertical="center" wrapText="1"/>
    </xf>
    <xf numFmtId="0" fontId="30" fillId="26" borderId="17" xfId="0" applyFont="1" applyFill="1" applyBorder="1" applyAlignment="1">
      <alignment horizontal="center" vertical="center" wrapText="1"/>
    </xf>
    <xf numFmtId="164" fontId="34" fillId="26" borderId="18" xfId="43" applyNumberFormat="1" applyFont="1" applyFill="1" applyBorder="1" applyAlignment="1">
      <alignment horizontal="center" vertical="center" wrapText="1"/>
    </xf>
    <xf numFmtId="164" fontId="34" fillId="26" borderId="17" xfId="43" applyNumberFormat="1" applyFont="1" applyFill="1" applyBorder="1" applyAlignment="1">
      <alignment horizontal="center" vertical="center" wrapText="1"/>
    </xf>
    <xf numFmtId="164" fontId="30" fillId="26" borderId="23" xfId="43" applyNumberFormat="1" applyFont="1" applyFill="1" applyBorder="1" applyAlignment="1">
      <alignment horizontal="center" vertical="center"/>
    </xf>
    <xf numFmtId="164" fontId="30" fillId="26" borderId="13" xfId="43" applyNumberFormat="1" applyFont="1" applyFill="1" applyBorder="1" applyAlignment="1">
      <alignment horizontal="center" vertical="center"/>
    </xf>
    <xf numFmtId="164" fontId="30" fillId="26" borderId="14" xfId="43" applyNumberFormat="1" applyFont="1" applyFill="1" applyBorder="1" applyAlignment="1">
      <alignment horizontal="center" vertical="center"/>
    </xf>
    <xf numFmtId="164" fontId="30" fillId="26" borderId="16" xfId="43" applyNumberFormat="1" applyFont="1" applyFill="1" applyBorder="1" applyAlignment="1">
      <alignment horizontal="center" vertical="center"/>
    </xf>
    <xf numFmtId="164" fontId="30" fillId="26" borderId="11" xfId="43" applyNumberFormat="1" applyFont="1" applyFill="1" applyBorder="1" applyAlignment="1">
      <alignment horizontal="center" vertical="center"/>
    </xf>
    <xf numFmtId="164" fontId="30" fillId="26" borderId="17" xfId="43" applyNumberFormat="1" applyFont="1" applyFill="1" applyBorder="1" applyAlignment="1">
      <alignment horizontal="center" vertical="center"/>
    </xf>
    <xf numFmtId="41" fontId="25" fillId="0" borderId="0" xfId="0" applyNumberFormat="1" applyFont="1" applyAlignment="1">
      <alignment horizontal="center"/>
    </xf>
    <xf numFmtId="41" fontId="14" fillId="0" borderId="0" xfId="0" applyNumberFormat="1" applyFont="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JANUARY-FEBRUARY 2022</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6232651558799053"/>
          <c:y val="2.8075548749361919E-2"/>
        </c:manualLayout>
      </c:layout>
      <c:overlay val="0"/>
      <c:spPr>
        <a:solidFill>
          <a:srgbClr val="FFFFFF"/>
        </a:solidFill>
        <a:ln w="25400">
          <a:noFill/>
        </a:ln>
      </c:spPr>
    </c:title>
    <c:autoTitleDeleted val="0"/>
    <c:plotArea>
      <c:layout>
        <c:manualLayout>
          <c:layoutTarget val="inner"/>
          <c:xMode val="edge"/>
          <c:yMode val="edge"/>
          <c:x val="0.33333393282029239"/>
          <c:y val="0.15926493108728942"/>
          <c:w val="0.55985367722303248"/>
          <c:h val="0.57078726319139805"/>
        </c:manualLayout>
      </c:layout>
      <c:barChart>
        <c:barDir val="col"/>
        <c:grouping val="clustered"/>
        <c:varyColors val="0"/>
        <c:ser>
          <c:idx val="0"/>
          <c:order val="0"/>
          <c:tx>
            <c:strRef>
              <c:f>Graph!$A$5</c:f>
              <c:strCache>
                <c:ptCount val="1"/>
                <c:pt idx="0">
                  <c:v>Monthly NCA Credited</c:v>
                </c:pt>
              </c:strCache>
            </c:strRef>
          </c:tx>
          <c:spPr>
            <a:solidFill>
              <a:srgbClr val="0000FF"/>
            </a:solidFill>
            <a:ln w="12700">
              <a:solidFill>
                <a:srgbClr val="000000"/>
              </a:solidFill>
              <a:prstDash val="solid"/>
            </a:ln>
          </c:spPr>
          <c:invertIfNegative val="0"/>
          <c:cat>
            <c:strRef>
              <c:f>Graph!$B$4:$C$4</c:f>
              <c:strCache>
                <c:ptCount val="2"/>
                <c:pt idx="0">
                  <c:v>JAN</c:v>
                </c:pt>
                <c:pt idx="1">
                  <c:v>FEB</c:v>
                </c:pt>
              </c:strCache>
            </c:strRef>
          </c:cat>
          <c:val>
            <c:numRef>
              <c:f>Graph!$B$5:$C$5</c:f>
              <c:numCache>
                <c:formatCode>_(* #,##0_);_(* \(#,##0\);_(* "-"_);_(@_)</c:formatCode>
                <c:ptCount val="2"/>
                <c:pt idx="0">
                  <c:v>265283.09108395001</c:v>
                </c:pt>
                <c:pt idx="1">
                  <c:v>288729.88239633001</c:v>
                </c:pt>
              </c:numCache>
            </c:numRef>
          </c:val>
        </c:ser>
        <c:ser>
          <c:idx val="2"/>
          <c:order val="1"/>
          <c:tx>
            <c:strRef>
              <c:f>Graph!$A$6</c:f>
              <c:strCache>
                <c:ptCount val="1"/>
                <c:pt idx="0">
                  <c:v>Monthly NCA Utilized</c:v>
                </c:pt>
              </c:strCache>
            </c:strRef>
          </c:tx>
          <c:spPr>
            <a:solidFill>
              <a:srgbClr val="FF00FF"/>
            </a:solidFill>
            <a:ln w="12700">
              <a:solidFill>
                <a:srgbClr val="000000"/>
              </a:solidFill>
              <a:prstDash val="solid"/>
            </a:ln>
          </c:spPr>
          <c:invertIfNegative val="0"/>
          <c:cat>
            <c:strRef>
              <c:f>Graph!$B$4:$C$4</c:f>
              <c:strCache>
                <c:ptCount val="2"/>
                <c:pt idx="0">
                  <c:v>JAN</c:v>
                </c:pt>
                <c:pt idx="1">
                  <c:v>FEB</c:v>
                </c:pt>
              </c:strCache>
            </c:strRef>
          </c:cat>
          <c:val>
            <c:numRef>
              <c:f>Graph!$B$6:$C$6</c:f>
              <c:numCache>
                <c:formatCode>_(* #,##0_);_(* \(#,##0\);_(* "-"_);_(@_)</c:formatCode>
                <c:ptCount val="2"/>
                <c:pt idx="0">
                  <c:v>194503.24133078</c:v>
                </c:pt>
                <c:pt idx="1">
                  <c:v>274070.71397684002</c:v>
                </c:pt>
              </c:numCache>
            </c:numRef>
          </c:val>
        </c:ser>
        <c:dLbls>
          <c:showLegendKey val="0"/>
          <c:showVal val="0"/>
          <c:showCatName val="0"/>
          <c:showSerName val="0"/>
          <c:showPercent val="0"/>
          <c:showBubbleSize val="0"/>
        </c:dLbls>
        <c:gapWidth val="150"/>
        <c:axId val="206163360"/>
        <c:axId val="206163920"/>
      </c:barChart>
      <c:lineChart>
        <c:grouping val="standard"/>
        <c:varyColors val="0"/>
        <c:ser>
          <c:idx val="4"/>
          <c:order val="3"/>
          <c:tx>
            <c:strRef>
              <c:f>Graph!$A$7</c:f>
              <c:strCache>
                <c:ptCount val="1"/>
                <c:pt idx="0">
                  <c:v>NCA UtilIzed / NCAs Credited - Cumulative</c:v>
                </c:pt>
              </c:strCache>
            </c:strRef>
          </c:tx>
          <c:spPr>
            <a:ln w="38100">
              <a:solidFill>
                <a:srgbClr val="FF0000"/>
              </a:solidFill>
              <a:prstDash val="solid"/>
            </a:ln>
          </c:spPr>
          <c:marker>
            <c:symbol val="triangle"/>
            <c:size val="9"/>
            <c:spPr>
              <a:solidFill>
                <a:srgbClr val="FF0000"/>
              </a:solidFill>
              <a:ln>
                <a:solidFill>
                  <a:srgbClr val="FF0000"/>
                </a:solidFill>
                <a:prstDash val="solid"/>
              </a:ln>
            </c:spPr>
          </c:marker>
          <c:cat>
            <c:strRef>
              <c:f>Graph!$B$4:$C$4</c:f>
              <c:strCache>
                <c:ptCount val="2"/>
                <c:pt idx="0">
                  <c:v>JAN</c:v>
                </c:pt>
                <c:pt idx="1">
                  <c:v>FEB</c:v>
                </c:pt>
              </c:strCache>
            </c:strRef>
          </c:cat>
          <c:val>
            <c:numRef>
              <c:f>Graph!$B$7:$C$7</c:f>
              <c:numCache>
                <c:formatCode>_(* #,##0_);_(* \(#,##0\);_(* "-"??_);_(@_)</c:formatCode>
                <c:ptCount val="2"/>
                <c:pt idx="0">
                  <c:v>73.319125065995479</c:v>
                </c:pt>
                <c:pt idx="1">
                  <c:v>84.578155699868063</c:v>
                </c:pt>
              </c:numCache>
            </c:numRef>
          </c:val>
          <c:smooth val="0"/>
        </c:ser>
        <c:dLbls>
          <c:showLegendKey val="0"/>
          <c:showVal val="0"/>
          <c:showCatName val="0"/>
          <c:showSerName val="0"/>
          <c:showPercent val="0"/>
          <c:showBubbleSize val="0"/>
        </c:dLbls>
        <c:marker val="1"/>
        <c:smooth val="0"/>
        <c:axId val="206164480"/>
        <c:axId val="20616504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FFFF00"/>
                    </a:solidFill>
                    <a:prstDash val="solid"/>
                  </a:ln>
                </c:spPr>
                <c:marker>
                  <c:symbol val="x"/>
                  <c:size val="8"/>
                  <c:spPr>
                    <a:solidFill>
                      <a:srgbClr val="FFFF00"/>
                    </a:solidFill>
                    <a:ln>
                      <a:solidFill>
                        <a:srgbClr val="FFFF00"/>
                      </a:solidFill>
                      <a:prstDash val="solid"/>
                    </a:ln>
                  </c:spPr>
                </c:marker>
                <c:cat>
                  <c:strRef>
                    <c:extLst>
                      <c:ext uri="{02D57815-91ED-43cb-92C2-25804820EDAC}">
                        <c15:formulaRef>
                          <c15:sqref>Graph!$B$4:$C$4</c15:sqref>
                        </c15:formulaRef>
                      </c:ext>
                    </c:extLst>
                    <c:strCache>
                      <c:ptCount val="2"/>
                      <c:pt idx="0">
                        <c:v>JAN</c:v>
                      </c:pt>
                      <c:pt idx="1">
                        <c:v>FEB</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061633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39619052404176258"/>
              <c:y val="0.9319172098215315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63920"/>
        <c:crossesAt val="0"/>
        <c:auto val="0"/>
        <c:lblAlgn val="ctr"/>
        <c:lblOffset val="100"/>
        <c:tickLblSkip val="1"/>
        <c:tickMarkSkip val="1"/>
        <c:noMultiLvlLbl val="0"/>
      </c:catAx>
      <c:valAx>
        <c:axId val="206163920"/>
        <c:scaling>
          <c:orientation val="minMax"/>
          <c:max val="300000"/>
          <c:min val="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2081196911682983E-2"/>
              <c:y val="0.30934150076569678"/>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63360"/>
        <c:crosses val="autoZero"/>
        <c:crossBetween val="between"/>
        <c:majorUnit val="50000"/>
        <c:minorUnit val="10000"/>
      </c:valAx>
      <c:catAx>
        <c:axId val="206164480"/>
        <c:scaling>
          <c:orientation val="minMax"/>
        </c:scaling>
        <c:delete val="1"/>
        <c:axPos val="b"/>
        <c:numFmt formatCode="General" sourceLinked="1"/>
        <c:majorTickMark val="out"/>
        <c:minorTickMark val="none"/>
        <c:tickLblPos val="nextTo"/>
        <c:crossAx val="206165040"/>
        <c:crossesAt val="85"/>
        <c:auto val="0"/>
        <c:lblAlgn val="ctr"/>
        <c:lblOffset val="100"/>
        <c:noMultiLvlLbl val="0"/>
      </c:catAx>
      <c:valAx>
        <c:axId val="206165040"/>
        <c:scaling>
          <c:orientation val="minMax"/>
          <c:max val="100"/>
          <c:min val="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5027795212856836"/>
              <c:y val="0.26799387442572742"/>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16448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457200</xdr:colOff>
      <xdr:row>8</xdr:row>
      <xdr:rowOff>57150</xdr:rowOff>
    </xdr:from>
    <xdr:to>
      <xdr:col>6</xdr:col>
      <xdr:colOff>476250</xdr:colOff>
      <xdr:row>42</xdr:row>
      <xdr:rowOff>142875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zoomScaleNormal="100" zoomScaleSheetLayoutView="85" workbookViewId="0">
      <pane xSplit="2" ySplit="6" topLeftCell="C13" activePane="bottomRight" state="frozen"/>
      <selection pane="topRight" activeCell="C1" sqref="C1"/>
      <selection pane="bottomLeft" activeCell="A7" sqref="A7"/>
      <selection pane="bottomRight" activeCell="E23" sqref="E23"/>
    </sheetView>
  </sheetViews>
  <sheetFormatPr defaultColWidth="9.140625" defaultRowHeight="12.75" x14ac:dyDescent="0.2"/>
  <cols>
    <col min="1" max="1" width="2.140625" style="12" customWidth="1"/>
    <col min="2" max="2" width="44.42578125" style="12" customWidth="1"/>
    <col min="3" max="11" width="14.28515625" style="4" customWidth="1"/>
    <col min="12" max="14" width="12.140625" style="5" customWidth="1"/>
    <col min="15" max="16384" width="9.140625" style="4"/>
  </cols>
  <sheetData>
    <row r="1" spans="1:14" ht="14.25" x14ac:dyDescent="0.2">
      <c r="A1" s="11" t="s">
        <v>9</v>
      </c>
      <c r="B1" s="11"/>
      <c r="C1" s="11"/>
      <c r="D1" s="11"/>
      <c r="E1" s="11"/>
      <c r="F1" s="11"/>
      <c r="G1" s="11"/>
      <c r="H1" s="11"/>
      <c r="I1" s="11"/>
      <c r="J1" s="11"/>
      <c r="K1" s="11"/>
      <c r="L1" s="11"/>
      <c r="M1" s="11"/>
      <c r="N1" s="11"/>
    </row>
    <row r="2" spans="1:14" x14ac:dyDescent="0.2">
      <c r="A2" s="12" t="s">
        <v>320</v>
      </c>
    </row>
    <row r="3" spans="1:14" x14ac:dyDescent="0.2">
      <c r="A3" s="12" t="s">
        <v>10</v>
      </c>
    </row>
    <row r="5" spans="1:14" s="84" customFormat="1" ht="21" customHeight="1" x14ac:dyDescent="0.2">
      <c r="A5" s="106" t="s">
        <v>65</v>
      </c>
      <c r="B5" s="107"/>
      <c r="C5" s="104" t="s">
        <v>11</v>
      </c>
      <c r="D5" s="104"/>
      <c r="E5" s="104"/>
      <c r="F5" s="104" t="s">
        <v>12</v>
      </c>
      <c r="G5" s="104"/>
      <c r="H5" s="104"/>
      <c r="I5" s="104" t="s">
        <v>13</v>
      </c>
      <c r="J5" s="104"/>
      <c r="K5" s="104"/>
      <c r="L5" s="104" t="s">
        <v>14</v>
      </c>
      <c r="M5" s="104"/>
      <c r="N5" s="104"/>
    </row>
    <row r="6" spans="1:14" s="84" customFormat="1" ht="41.25" customHeight="1" x14ac:dyDescent="0.2">
      <c r="A6" s="107"/>
      <c r="B6" s="107"/>
      <c r="C6" s="101" t="s">
        <v>66</v>
      </c>
      <c r="D6" s="101" t="s">
        <v>67</v>
      </c>
      <c r="E6" s="101" t="s">
        <v>68</v>
      </c>
      <c r="F6" s="101" t="s">
        <v>69</v>
      </c>
      <c r="G6" s="101" t="s">
        <v>70</v>
      </c>
      <c r="H6" s="101" t="s">
        <v>71</v>
      </c>
      <c r="I6" s="101" t="s">
        <v>72</v>
      </c>
      <c r="J6" s="101" t="s">
        <v>73</v>
      </c>
      <c r="K6" s="101" t="s">
        <v>74</v>
      </c>
      <c r="L6" s="101" t="s">
        <v>75</v>
      </c>
      <c r="M6" s="101" t="s">
        <v>303</v>
      </c>
      <c r="N6" s="101" t="s">
        <v>304</v>
      </c>
    </row>
    <row r="7" spans="1:14" x14ac:dyDescent="0.2">
      <c r="A7" s="13"/>
      <c r="B7" s="13"/>
      <c r="C7" s="14"/>
      <c r="D7" s="14"/>
      <c r="E7" s="14"/>
      <c r="F7" s="14"/>
      <c r="G7" s="14"/>
      <c r="H7" s="14"/>
      <c r="I7" s="14"/>
      <c r="J7" s="14"/>
      <c r="K7" s="14"/>
    </row>
    <row r="8" spans="1:14" s="17" customFormat="1" x14ac:dyDescent="0.2">
      <c r="A8" s="15" t="s">
        <v>15</v>
      </c>
      <c r="B8" s="15"/>
      <c r="C8" s="16">
        <f t="shared" ref="C8:K8" si="0">+C10+C48</f>
        <v>265283091.08395001</v>
      </c>
      <c r="D8" s="16">
        <f t="shared" si="0"/>
        <v>288729882.39632994</v>
      </c>
      <c r="E8" s="16">
        <f t="shared" si="0"/>
        <v>554012973.48027992</v>
      </c>
      <c r="F8" s="16">
        <f t="shared" si="0"/>
        <v>194503241.33078003</v>
      </c>
      <c r="G8" s="16">
        <f t="shared" si="0"/>
        <v>274070713.97684002</v>
      </c>
      <c r="H8" s="16">
        <f t="shared" si="0"/>
        <v>468573955.30761993</v>
      </c>
      <c r="I8" s="16">
        <f t="shared" si="0"/>
        <v>70779849.753169999</v>
      </c>
      <c r="J8" s="16">
        <f t="shared" si="0"/>
        <v>14659168.419489997</v>
      </c>
      <c r="K8" s="16">
        <f t="shared" si="0"/>
        <v>85439018.172660008</v>
      </c>
      <c r="L8" s="6">
        <f>+F8/C8*100</f>
        <v>73.319125065995479</v>
      </c>
      <c r="M8" s="6">
        <f>+G8/D8*100</f>
        <v>94.922877986225288</v>
      </c>
      <c r="N8" s="6">
        <f>+H8/E8*100</f>
        <v>84.578155699868063</v>
      </c>
    </row>
    <row r="9" spans="1:14" x14ac:dyDescent="0.2">
      <c r="C9" s="14"/>
      <c r="D9" s="14"/>
      <c r="E9" s="14"/>
      <c r="F9" s="14"/>
      <c r="G9" s="14"/>
      <c r="H9" s="14"/>
      <c r="I9" s="14"/>
      <c r="J9" s="14"/>
      <c r="K9" s="14"/>
      <c r="L9" s="7"/>
      <c r="M9" s="7"/>
      <c r="N9" s="7"/>
    </row>
    <row r="10" spans="1:14" ht="15" x14ac:dyDescent="0.35">
      <c r="A10" s="12" t="s">
        <v>16</v>
      </c>
      <c r="C10" s="18">
        <f t="shared" ref="C10:K10" si="1">SUM(C12:C46)</f>
        <v>175985186.76695001</v>
      </c>
      <c r="D10" s="18">
        <f t="shared" si="1"/>
        <v>183839428.98932996</v>
      </c>
      <c r="E10" s="18">
        <f t="shared" si="1"/>
        <v>359824615.75627995</v>
      </c>
      <c r="F10" s="18">
        <f t="shared" si="1"/>
        <v>111479374.26419003</v>
      </c>
      <c r="G10" s="18">
        <f t="shared" si="1"/>
        <v>167215087.68226001</v>
      </c>
      <c r="H10" s="18">
        <f t="shared" si="1"/>
        <v>278694461.94645</v>
      </c>
      <c r="I10" s="18">
        <f t="shared" si="1"/>
        <v>64505812.502759993</v>
      </c>
      <c r="J10" s="18">
        <f t="shared" si="1"/>
        <v>16624341.307069989</v>
      </c>
      <c r="K10" s="18">
        <f t="shared" si="1"/>
        <v>81130153.809829995</v>
      </c>
      <c r="L10" s="7">
        <f>+F10/C10*100</f>
        <v>63.345885135103799</v>
      </c>
      <c r="M10" s="7">
        <f>+G10/D10*100</f>
        <v>90.957140479350144</v>
      </c>
      <c r="N10" s="7">
        <f>+H10/E10*100</f>
        <v>77.452861683931644</v>
      </c>
    </row>
    <row r="11" spans="1:14" x14ac:dyDescent="0.2">
      <c r="C11" s="14"/>
      <c r="D11" s="14"/>
      <c r="E11" s="14"/>
      <c r="F11" s="14"/>
      <c r="G11" s="14"/>
      <c r="H11" s="14"/>
      <c r="I11" s="14"/>
      <c r="J11" s="14"/>
      <c r="K11" s="14"/>
      <c r="L11" s="7"/>
      <c r="M11" s="7"/>
      <c r="N11" s="7"/>
    </row>
    <row r="12" spans="1:14" x14ac:dyDescent="0.2">
      <c r="B12" s="8" t="s">
        <v>17</v>
      </c>
      <c r="C12" s="14">
        <v>1659562</v>
      </c>
      <c r="D12" s="14">
        <v>1653923</v>
      </c>
      <c r="E12" s="14">
        <f t="shared" ref="E12:E22" si="2">SUM(C12:D12)</f>
        <v>3313485</v>
      </c>
      <c r="F12" s="14">
        <v>1350712.5347</v>
      </c>
      <c r="G12" s="14">
        <v>1769761.1035899997</v>
      </c>
      <c r="H12" s="14">
        <f t="shared" ref="H12:H22" si="3">SUM(F12:G12)</f>
        <v>3120473.6382899997</v>
      </c>
      <c r="I12" s="14">
        <f t="shared" ref="I12:J27" si="4">+C12-F12</f>
        <v>308849.46530000004</v>
      </c>
      <c r="J12" s="14">
        <f t="shared" si="4"/>
        <v>-115838.10358999972</v>
      </c>
      <c r="K12" s="14">
        <f t="shared" ref="K12:K22" si="5">SUM(I12:J12)</f>
        <v>193011.36171000032</v>
      </c>
      <c r="L12" s="7">
        <f>+F12/C12*100</f>
        <v>81.389700095567392</v>
      </c>
      <c r="M12" s="7">
        <f>+G12/D12*100</f>
        <v>107.00383896892419</v>
      </c>
      <c r="N12" s="7">
        <f t="shared" ref="N12:N46" si="6">+H12/E12*100</f>
        <v>94.174974031570983</v>
      </c>
    </row>
    <row r="13" spans="1:14" x14ac:dyDescent="0.2">
      <c r="B13" s="8" t="s">
        <v>18</v>
      </c>
      <c r="C13" s="14">
        <v>598193</v>
      </c>
      <c r="D13" s="14">
        <v>599569</v>
      </c>
      <c r="E13" s="14">
        <f t="shared" si="2"/>
        <v>1197762</v>
      </c>
      <c r="F13" s="14">
        <v>493134.58334000001</v>
      </c>
      <c r="G13" s="14">
        <v>569675.58522999997</v>
      </c>
      <c r="H13" s="14">
        <f t="shared" si="3"/>
        <v>1062810.16857</v>
      </c>
      <c r="I13" s="14">
        <f t="shared" si="4"/>
        <v>105058.41665999999</v>
      </c>
      <c r="J13" s="14">
        <f t="shared" si="4"/>
        <v>29893.414770000032</v>
      </c>
      <c r="K13" s="14">
        <f t="shared" si="5"/>
        <v>134951.83143000002</v>
      </c>
      <c r="L13" s="7">
        <f>+F13/C13*100</f>
        <v>82.437371105980844</v>
      </c>
      <c r="M13" s="7">
        <f t="shared" ref="M13:M21" si="7">+G13/D13*100</f>
        <v>95.014182726258355</v>
      </c>
      <c r="N13" s="7">
        <f t="shared" si="6"/>
        <v>88.733001094541322</v>
      </c>
    </row>
    <row r="14" spans="1:14" x14ac:dyDescent="0.2">
      <c r="B14" s="8" t="s">
        <v>19</v>
      </c>
      <c r="C14" s="14">
        <v>47575</v>
      </c>
      <c r="D14" s="14">
        <v>98774</v>
      </c>
      <c r="E14" s="14">
        <f t="shared" si="2"/>
        <v>146349</v>
      </c>
      <c r="F14" s="14">
        <v>45552.52059</v>
      </c>
      <c r="G14" s="14">
        <v>93329.291279999976</v>
      </c>
      <c r="H14" s="14">
        <f t="shared" si="3"/>
        <v>138881.81186999998</v>
      </c>
      <c r="I14" s="14">
        <f t="shared" si="4"/>
        <v>2022.4794099999999</v>
      </c>
      <c r="J14" s="14">
        <f t="shared" si="4"/>
        <v>5444.7087200000242</v>
      </c>
      <c r="K14" s="14">
        <f t="shared" si="5"/>
        <v>7467.1881300000241</v>
      </c>
      <c r="L14" s="7">
        <f>+F14/C14*100</f>
        <v>95.748860935365215</v>
      </c>
      <c r="M14" s="7">
        <f t="shared" si="7"/>
        <v>94.487710612104379</v>
      </c>
      <c r="N14" s="7">
        <f t="shared" si="6"/>
        <v>94.897684213762972</v>
      </c>
    </row>
    <row r="15" spans="1:14" x14ac:dyDescent="0.2">
      <c r="B15" s="8" t="s">
        <v>20</v>
      </c>
      <c r="C15" s="14">
        <v>521597</v>
      </c>
      <c r="D15" s="14">
        <v>535476</v>
      </c>
      <c r="E15" s="14">
        <f t="shared" si="2"/>
        <v>1057073</v>
      </c>
      <c r="F15" s="14">
        <v>349508.90226</v>
      </c>
      <c r="G15" s="14">
        <v>495061.51780999987</v>
      </c>
      <c r="H15" s="14">
        <f t="shared" si="3"/>
        <v>844570.42006999988</v>
      </c>
      <c r="I15" s="14">
        <f t="shared" si="4"/>
        <v>172088.09774</v>
      </c>
      <c r="J15" s="14">
        <f t="shared" si="4"/>
        <v>40414.482190000126</v>
      </c>
      <c r="K15" s="14">
        <f t="shared" si="5"/>
        <v>212502.57993000012</v>
      </c>
      <c r="L15" s="7">
        <f t="shared" ref="L15:M30" si="8">+F15/C15*100</f>
        <v>67.00746021545369</v>
      </c>
      <c r="M15" s="7">
        <f t="shared" si="7"/>
        <v>92.452606243790541</v>
      </c>
      <c r="N15" s="7">
        <f t="shared" si="6"/>
        <v>79.897076178277175</v>
      </c>
    </row>
    <row r="16" spans="1:14" x14ac:dyDescent="0.2">
      <c r="B16" s="8" t="s">
        <v>21</v>
      </c>
      <c r="C16" s="14">
        <v>1134369</v>
      </c>
      <c r="D16" s="14">
        <v>1604601.423</v>
      </c>
      <c r="E16" s="14">
        <f t="shared" si="2"/>
        <v>2738970.423</v>
      </c>
      <c r="F16" s="14">
        <v>671131.08767000004</v>
      </c>
      <c r="G16" s="14">
        <v>1364070.4219499999</v>
      </c>
      <c r="H16" s="14">
        <f t="shared" si="3"/>
        <v>2035201.5096199999</v>
      </c>
      <c r="I16" s="14">
        <f t="shared" si="4"/>
        <v>463237.91232999996</v>
      </c>
      <c r="J16" s="14">
        <f t="shared" si="4"/>
        <v>240531.00105000008</v>
      </c>
      <c r="K16" s="14">
        <f t="shared" si="5"/>
        <v>703768.91338000004</v>
      </c>
      <c r="L16" s="7">
        <f t="shared" si="8"/>
        <v>59.163384019662033</v>
      </c>
      <c r="M16" s="7">
        <f t="shared" si="7"/>
        <v>85.009922239736156</v>
      </c>
      <c r="N16" s="7">
        <f t="shared" si="6"/>
        <v>74.305348189588685</v>
      </c>
    </row>
    <row r="17" spans="2:14" x14ac:dyDescent="0.2">
      <c r="B17" s="8" t="s">
        <v>305</v>
      </c>
      <c r="C17" s="14">
        <v>98939</v>
      </c>
      <c r="D17" s="14">
        <v>201638</v>
      </c>
      <c r="E17" s="14">
        <f t="shared" si="2"/>
        <v>300577</v>
      </c>
      <c r="F17" s="14">
        <v>76626.501860000004</v>
      </c>
      <c r="G17" s="14">
        <v>75037.733660000013</v>
      </c>
      <c r="H17" s="14">
        <f t="shared" si="3"/>
        <v>151664.23552000002</v>
      </c>
      <c r="I17" s="14">
        <f t="shared" si="4"/>
        <v>22312.498139999996</v>
      </c>
      <c r="J17" s="14">
        <f t="shared" si="4"/>
        <v>126600.26633999999</v>
      </c>
      <c r="K17" s="14">
        <f t="shared" si="5"/>
        <v>148912.76447999998</v>
      </c>
      <c r="L17" s="7">
        <f t="shared" si="8"/>
        <v>77.448227554351675</v>
      </c>
      <c r="M17" s="7">
        <f t="shared" si="7"/>
        <v>37.214083486247638</v>
      </c>
      <c r="N17" s="7">
        <f t="shared" si="6"/>
        <v>50.457698200461124</v>
      </c>
    </row>
    <row r="18" spans="2:14" x14ac:dyDescent="0.2">
      <c r="B18" s="8" t="s">
        <v>22</v>
      </c>
      <c r="C18" s="14">
        <v>57345091.114</v>
      </c>
      <c r="D18" s="14">
        <v>39214324.124999993</v>
      </c>
      <c r="E18" s="14">
        <f t="shared" si="2"/>
        <v>96559415.238999993</v>
      </c>
      <c r="F18" s="14">
        <v>35978850.645470001</v>
      </c>
      <c r="G18" s="14">
        <v>46686401.56244</v>
      </c>
      <c r="H18" s="14">
        <f t="shared" si="3"/>
        <v>82665252.207910001</v>
      </c>
      <c r="I18" s="14">
        <f t="shared" si="4"/>
        <v>21366240.468529999</v>
      </c>
      <c r="J18" s="14">
        <f>+D18-G18</f>
        <v>-7472077.4374400079</v>
      </c>
      <c r="K18" s="14">
        <f t="shared" si="5"/>
        <v>13894163.031089991</v>
      </c>
      <c r="L18" s="7">
        <f t="shared" si="8"/>
        <v>62.740942505340733</v>
      </c>
      <c r="M18" s="7">
        <f t="shared" si="7"/>
        <v>119.05445931854375</v>
      </c>
      <c r="N18" s="7">
        <f t="shared" si="6"/>
        <v>85.610763076081483</v>
      </c>
    </row>
    <row r="19" spans="2:14" x14ac:dyDescent="0.2">
      <c r="B19" s="8" t="s">
        <v>23</v>
      </c>
      <c r="C19" s="14">
        <v>5562802.8600000003</v>
      </c>
      <c r="D19" s="14">
        <v>4639022.3619999988</v>
      </c>
      <c r="E19" s="14">
        <f t="shared" si="2"/>
        <v>10201825.221999999</v>
      </c>
      <c r="F19" s="14">
        <v>3936902.5541300001</v>
      </c>
      <c r="G19" s="14">
        <v>4776622.5755500002</v>
      </c>
      <c r="H19" s="14">
        <f t="shared" si="3"/>
        <v>8713525.1296800002</v>
      </c>
      <c r="I19" s="14">
        <f t="shared" si="4"/>
        <v>1625900.3058700003</v>
      </c>
      <c r="J19" s="14">
        <f t="shared" si="4"/>
        <v>-137600.21355000138</v>
      </c>
      <c r="K19" s="14">
        <f t="shared" si="5"/>
        <v>1488300.0923199989</v>
      </c>
      <c r="L19" s="7">
        <f t="shared" si="8"/>
        <v>70.771922953422788</v>
      </c>
      <c r="M19" s="7">
        <f t="shared" si="7"/>
        <v>102.96614680448918</v>
      </c>
      <c r="N19" s="7">
        <f t="shared" si="6"/>
        <v>85.411433151094229</v>
      </c>
    </row>
    <row r="20" spans="2:14" x14ac:dyDescent="0.2">
      <c r="B20" s="8" t="s">
        <v>24</v>
      </c>
      <c r="C20" s="14">
        <v>76306</v>
      </c>
      <c r="D20" s="14">
        <v>84031</v>
      </c>
      <c r="E20" s="14">
        <f t="shared" si="2"/>
        <v>160337</v>
      </c>
      <c r="F20" s="14">
        <v>58256.596720000001</v>
      </c>
      <c r="G20" s="14">
        <v>80691.567309999984</v>
      </c>
      <c r="H20" s="14">
        <f t="shared" si="3"/>
        <v>138948.16402999999</v>
      </c>
      <c r="I20" s="14">
        <f t="shared" si="4"/>
        <v>18049.403279999999</v>
      </c>
      <c r="J20" s="14">
        <f t="shared" si="4"/>
        <v>3339.432690000016</v>
      </c>
      <c r="K20" s="14">
        <f t="shared" si="5"/>
        <v>21388.835970000015</v>
      </c>
      <c r="L20" s="7">
        <f t="shared" si="8"/>
        <v>76.346023536812311</v>
      </c>
      <c r="M20" s="7">
        <f t="shared" si="7"/>
        <v>96.025951505991813</v>
      </c>
      <c r="N20" s="7">
        <f t="shared" si="6"/>
        <v>86.660074736336583</v>
      </c>
    </row>
    <row r="21" spans="2:14" x14ac:dyDescent="0.2">
      <c r="B21" s="8" t="s">
        <v>25</v>
      </c>
      <c r="C21" s="14">
        <v>1304828.3049999999</v>
      </c>
      <c r="D21" s="14">
        <v>1410283.95</v>
      </c>
      <c r="E21" s="14">
        <f t="shared" si="2"/>
        <v>2715112.2549999999</v>
      </c>
      <c r="F21" s="14">
        <v>942879.33710999996</v>
      </c>
      <c r="G21" s="14">
        <v>1362388.9183599998</v>
      </c>
      <c r="H21" s="14">
        <f t="shared" si="3"/>
        <v>2305268.2554699997</v>
      </c>
      <c r="I21" s="14">
        <f t="shared" si="4"/>
        <v>361948.96788999997</v>
      </c>
      <c r="J21" s="14">
        <f t="shared" si="4"/>
        <v>47895.031640000176</v>
      </c>
      <c r="K21" s="14">
        <f t="shared" si="5"/>
        <v>409843.99953000015</v>
      </c>
      <c r="L21" s="7">
        <f t="shared" si="8"/>
        <v>72.260797339922817</v>
      </c>
      <c r="M21" s="7">
        <f t="shared" si="7"/>
        <v>96.603873167527709</v>
      </c>
      <c r="N21" s="7">
        <f t="shared" si="6"/>
        <v>84.905080857144881</v>
      </c>
    </row>
    <row r="22" spans="2:14" x14ac:dyDescent="0.2">
      <c r="B22" s="8" t="s">
        <v>26</v>
      </c>
      <c r="C22" s="14">
        <v>1278386</v>
      </c>
      <c r="D22" s="14">
        <v>1631118.4530000002</v>
      </c>
      <c r="E22" s="14">
        <f t="shared" si="2"/>
        <v>2909504.4530000002</v>
      </c>
      <c r="F22" s="14">
        <v>790105.11618000001</v>
      </c>
      <c r="G22" s="14">
        <v>1199676.7429300114</v>
      </c>
      <c r="H22" s="14">
        <f t="shared" si="3"/>
        <v>1989781.8591100113</v>
      </c>
      <c r="I22" s="14">
        <f t="shared" si="4"/>
        <v>488280.88381999999</v>
      </c>
      <c r="J22" s="14">
        <f t="shared" si="4"/>
        <v>431441.71006998885</v>
      </c>
      <c r="K22" s="14">
        <f t="shared" si="5"/>
        <v>919722.59388998884</v>
      </c>
      <c r="L22" s="7">
        <f t="shared" si="8"/>
        <v>61.804894310482126</v>
      </c>
      <c r="M22" s="7">
        <f>+G22/D22*100</f>
        <v>73.549333018919086</v>
      </c>
      <c r="N22" s="7">
        <f t="shared" si="6"/>
        <v>68.389029515261285</v>
      </c>
    </row>
    <row r="23" spans="2:14" x14ac:dyDescent="0.2">
      <c r="B23" s="8" t="s">
        <v>27</v>
      </c>
      <c r="C23" s="14">
        <v>1406598</v>
      </c>
      <c r="D23" s="14">
        <v>1410743.3259999999</v>
      </c>
      <c r="E23" s="14">
        <f t="shared" ref="E23:E46" si="9">SUM(C23:D23)</f>
        <v>2817341.3259999999</v>
      </c>
      <c r="F23" s="14">
        <v>179413.05369</v>
      </c>
      <c r="G23" s="14">
        <v>257065.22433000003</v>
      </c>
      <c r="H23" s="14">
        <f t="shared" ref="H23:H46" si="10">SUM(F23:G23)</f>
        <v>436478.27802000003</v>
      </c>
      <c r="I23" s="14">
        <f t="shared" si="4"/>
        <v>1227184.94631</v>
      </c>
      <c r="J23" s="14">
        <f t="shared" si="4"/>
        <v>1153678.1016699998</v>
      </c>
      <c r="K23" s="14">
        <f t="shared" ref="K23:K46" si="11">SUM(I23:J23)</f>
        <v>2380863.0479799998</v>
      </c>
      <c r="L23" s="7">
        <f t="shared" si="8"/>
        <v>12.755105132383241</v>
      </c>
      <c r="M23" s="7">
        <f t="shared" si="8"/>
        <v>18.221969907089964</v>
      </c>
      <c r="N23" s="7">
        <f t="shared" si="6"/>
        <v>15.492559385401213</v>
      </c>
    </row>
    <row r="24" spans="2:14" x14ac:dyDescent="0.2">
      <c r="B24" s="8" t="s">
        <v>28</v>
      </c>
      <c r="C24" s="14">
        <v>9267536</v>
      </c>
      <c r="D24" s="14">
        <v>8599110.5760000013</v>
      </c>
      <c r="E24" s="14">
        <f t="shared" si="9"/>
        <v>17866646.576000001</v>
      </c>
      <c r="F24" s="14">
        <v>4793433.5093900003</v>
      </c>
      <c r="G24" s="14">
        <v>7276297.5810399987</v>
      </c>
      <c r="H24" s="14">
        <f t="shared" si="10"/>
        <v>12069731.090429999</v>
      </c>
      <c r="I24" s="14">
        <f t="shared" si="4"/>
        <v>4474102.4906099997</v>
      </c>
      <c r="J24" s="14">
        <f t="shared" si="4"/>
        <v>1322812.9949600026</v>
      </c>
      <c r="K24" s="14">
        <f t="shared" si="11"/>
        <v>5796915.4855700023</v>
      </c>
      <c r="L24" s="7">
        <f t="shared" si="8"/>
        <v>51.722847468733868</v>
      </c>
      <c r="M24" s="7">
        <f t="shared" si="8"/>
        <v>84.616862601442108</v>
      </c>
      <c r="N24" s="7">
        <f t="shared" si="6"/>
        <v>67.554541021945823</v>
      </c>
    </row>
    <row r="25" spans="2:14" x14ac:dyDescent="0.2">
      <c r="B25" s="8" t="s">
        <v>76</v>
      </c>
      <c r="C25" s="14">
        <v>64381.118999999999</v>
      </c>
      <c r="D25" s="14">
        <v>60770.131000000001</v>
      </c>
      <c r="E25" s="14">
        <f t="shared" si="9"/>
        <v>125151.25</v>
      </c>
      <c r="F25" s="14">
        <v>44883.689910000001</v>
      </c>
      <c r="G25" s="14">
        <v>71203.448810000002</v>
      </c>
      <c r="H25" s="14">
        <f t="shared" si="10"/>
        <v>116087.13872</v>
      </c>
      <c r="I25" s="14">
        <f t="shared" si="4"/>
        <v>19497.429089999998</v>
      </c>
      <c r="J25" s="14">
        <f t="shared" si="4"/>
        <v>-10433.31781</v>
      </c>
      <c r="K25" s="14">
        <f t="shared" si="11"/>
        <v>9064.1112799999974</v>
      </c>
      <c r="L25" s="7">
        <f t="shared" si="8"/>
        <v>69.715610115443937</v>
      </c>
      <c r="M25" s="7">
        <f t="shared" si="8"/>
        <v>117.16849649377916</v>
      </c>
      <c r="N25" s="7">
        <f t="shared" si="6"/>
        <v>92.757474431937354</v>
      </c>
    </row>
    <row r="26" spans="2:14" x14ac:dyDescent="0.2">
      <c r="B26" s="8" t="s">
        <v>29</v>
      </c>
      <c r="C26" s="14">
        <v>219426</v>
      </c>
      <c r="D26" s="14">
        <v>975826</v>
      </c>
      <c r="E26" s="14">
        <f t="shared" si="9"/>
        <v>1195252</v>
      </c>
      <c r="F26" s="14">
        <v>127870.70785000001</v>
      </c>
      <c r="G26" s="14">
        <v>269810.36833999999</v>
      </c>
      <c r="H26" s="14">
        <f t="shared" si="10"/>
        <v>397681.07618999999</v>
      </c>
      <c r="I26" s="14">
        <f t="shared" si="4"/>
        <v>91555.292149999994</v>
      </c>
      <c r="J26" s="14">
        <f t="shared" si="4"/>
        <v>706015.63165999996</v>
      </c>
      <c r="K26" s="14">
        <f t="shared" si="11"/>
        <v>797570.92380999995</v>
      </c>
      <c r="L26" s="7">
        <f t="shared" si="8"/>
        <v>58.275094040815588</v>
      </c>
      <c r="M26" s="7">
        <f t="shared" si="8"/>
        <v>27.649434257746769</v>
      </c>
      <c r="N26" s="7">
        <f t="shared" si="6"/>
        <v>33.271734846710146</v>
      </c>
    </row>
    <row r="27" spans="2:14" x14ac:dyDescent="0.2">
      <c r="B27" s="8" t="s">
        <v>30</v>
      </c>
      <c r="C27" s="14">
        <v>23507145.978999998</v>
      </c>
      <c r="D27" s="14">
        <v>23784876.485000003</v>
      </c>
      <c r="E27" s="14">
        <f t="shared" si="9"/>
        <v>47292022.464000002</v>
      </c>
      <c r="F27" s="14">
        <v>17650123.441480003</v>
      </c>
      <c r="G27" s="14">
        <v>22339181.990559995</v>
      </c>
      <c r="H27" s="14">
        <f t="shared" si="10"/>
        <v>39989305.432039998</v>
      </c>
      <c r="I27" s="14">
        <f t="shared" si="4"/>
        <v>5857022.5375199951</v>
      </c>
      <c r="J27" s="14">
        <f t="shared" si="4"/>
        <v>1445694.494440008</v>
      </c>
      <c r="K27" s="14">
        <f t="shared" si="11"/>
        <v>7302717.0319600031</v>
      </c>
      <c r="L27" s="7">
        <f t="shared" si="8"/>
        <v>75.084076379359971</v>
      </c>
      <c r="M27" s="7">
        <f t="shared" si="8"/>
        <v>93.921791036620519</v>
      </c>
      <c r="N27" s="7">
        <f t="shared" si="6"/>
        <v>84.558247561691758</v>
      </c>
    </row>
    <row r="28" spans="2:14" x14ac:dyDescent="0.2">
      <c r="B28" s="8" t="s">
        <v>31</v>
      </c>
      <c r="C28" s="14">
        <v>1842170.1510000001</v>
      </c>
      <c r="D28" s="14">
        <v>1848650.9210000001</v>
      </c>
      <c r="E28" s="14">
        <f t="shared" si="9"/>
        <v>3690821.0720000002</v>
      </c>
      <c r="F28" s="14">
        <v>1188377.92778</v>
      </c>
      <c r="G28" s="14">
        <v>1809998.42619</v>
      </c>
      <c r="H28" s="14">
        <f t="shared" si="10"/>
        <v>2998376.3539700001</v>
      </c>
      <c r="I28" s="14">
        <f t="shared" ref="I28:J46" si="12">+C28-F28</f>
        <v>653792.22322000004</v>
      </c>
      <c r="J28" s="14">
        <f t="shared" si="12"/>
        <v>38652.494810000062</v>
      </c>
      <c r="K28" s="14">
        <f t="shared" si="11"/>
        <v>692444.71803000011</v>
      </c>
      <c r="L28" s="7">
        <f t="shared" si="8"/>
        <v>64.509672308766014</v>
      </c>
      <c r="M28" s="7">
        <f t="shared" si="8"/>
        <v>97.909151242621206</v>
      </c>
      <c r="N28" s="7">
        <f t="shared" si="6"/>
        <v>81.238735107395087</v>
      </c>
    </row>
    <row r="29" spans="2:14" x14ac:dyDescent="0.2">
      <c r="B29" s="12" t="s">
        <v>32</v>
      </c>
      <c r="C29" s="14">
        <v>3567093.06</v>
      </c>
      <c r="D29" s="14">
        <v>3843282.2150000003</v>
      </c>
      <c r="E29" s="14">
        <f t="shared" si="9"/>
        <v>7410375.2750000004</v>
      </c>
      <c r="F29" s="14">
        <v>1618949.0476899999</v>
      </c>
      <c r="G29" s="14">
        <v>2313467.1423599999</v>
      </c>
      <c r="H29" s="14">
        <f t="shared" si="10"/>
        <v>3932416.1900499999</v>
      </c>
      <c r="I29" s="14">
        <f t="shared" si="12"/>
        <v>1948144.0123100001</v>
      </c>
      <c r="J29" s="14">
        <f t="shared" si="12"/>
        <v>1529815.0726400004</v>
      </c>
      <c r="K29" s="14">
        <f t="shared" si="11"/>
        <v>3477959.0849500005</v>
      </c>
      <c r="L29" s="7">
        <f t="shared" si="8"/>
        <v>45.385668959530875</v>
      </c>
      <c r="M29" s="7">
        <f t="shared" si="8"/>
        <v>60.195088805363717</v>
      </c>
      <c r="N29" s="7">
        <f t="shared" si="6"/>
        <v>53.066356886358903</v>
      </c>
    </row>
    <row r="30" spans="2:14" x14ac:dyDescent="0.2">
      <c r="B30" s="12" t="s">
        <v>33</v>
      </c>
      <c r="C30" s="14">
        <v>17265873.24095</v>
      </c>
      <c r="D30" s="14">
        <v>22761917.221530002</v>
      </c>
      <c r="E30" s="14">
        <f t="shared" si="9"/>
        <v>40027790.462480001</v>
      </c>
      <c r="F30" s="14">
        <v>13879120.10726</v>
      </c>
      <c r="G30" s="14">
        <v>22663483.396939997</v>
      </c>
      <c r="H30" s="14">
        <f t="shared" si="10"/>
        <v>36542603.504199997</v>
      </c>
      <c r="I30" s="14">
        <f t="shared" si="12"/>
        <v>3386753.1336899996</v>
      </c>
      <c r="J30" s="14">
        <f t="shared" si="12"/>
        <v>98433.824590004981</v>
      </c>
      <c r="K30" s="14">
        <f t="shared" si="11"/>
        <v>3485186.9582800046</v>
      </c>
      <c r="L30" s="7">
        <f t="shared" si="8"/>
        <v>80.384698263291227</v>
      </c>
      <c r="M30" s="7">
        <f t="shared" si="8"/>
        <v>99.567550379732964</v>
      </c>
      <c r="N30" s="7">
        <f t="shared" si="6"/>
        <v>91.293081836363569</v>
      </c>
    </row>
    <row r="31" spans="2:14" x14ac:dyDescent="0.2">
      <c r="B31" s="12" t="s">
        <v>34</v>
      </c>
      <c r="C31" s="14">
        <v>28510601.954999998</v>
      </c>
      <c r="D31" s="14">
        <v>48750374.726999998</v>
      </c>
      <c r="E31" s="14">
        <f t="shared" si="9"/>
        <v>77260976.681999996</v>
      </c>
      <c r="F31" s="14">
        <v>16538245.67537</v>
      </c>
      <c r="G31" s="14">
        <v>33371311.649860002</v>
      </c>
      <c r="H31" s="14">
        <f t="shared" si="10"/>
        <v>49909557.325230002</v>
      </c>
      <c r="I31" s="14">
        <f t="shared" si="12"/>
        <v>11972356.279629998</v>
      </c>
      <c r="J31" s="14">
        <f t="shared" si="12"/>
        <v>15379063.077139996</v>
      </c>
      <c r="K31" s="14">
        <f t="shared" si="11"/>
        <v>27351419.356769994</v>
      </c>
      <c r="L31" s="7">
        <f t="shared" ref="L31:M46" si="13">+F31/C31*100</f>
        <v>58.007353550350537</v>
      </c>
      <c r="M31" s="7">
        <f t="shared" si="13"/>
        <v>68.45344643346418</v>
      </c>
      <c r="N31" s="7">
        <f t="shared" si="6"/>
        <v>64.598662181884848</v>
      </c>
    </row>
    <row r="32" spans="2:14" x14ac:dyDescent="0.2">
      <c r="B32" s="12" t="s">
        <v>35</v>
      </c>
      <c r="C32" s="14">
        <v>3085073</v>
      </c>
      <c r="D32" s="14">
        <v>1445783.4639999997</v>
      </c>
      <c r="E32" s="14">
        <f t="shared" si="9"/>
        <v>4530856.4639999997</v>
      </c>
      <c r="F32" s="14">
        <v>2453593.2598700002</v>
      </c>
      <c r="G32" s="14">
        <v>1527913.5559999999</v>
      </c>
      <c r="H32" s="14">
        <f t="shared" si="10"/>
        <v>3981506.81587</v>
      </c>
      <c r="I32" s="14">
        <f t="shared" si="12"/>
        <v>631479.74012999982</v>
      </c>
      <c r="J32" s="14">
        <f t="shared" si="12"/>
        <v>-82130.092000000179</v>
      </c>
      <c r="K32" s="14">
        <f t="shared" si="11"/>
        <v>549349.64812999964</v>
      </c>
      <c r="L32" s="7">
        <f t="shared" si="13"/>
        <v>79.531124867061493</v>
      </c>
      <c r="M32" s="7">
        <f t="shared" si="13"/>
        <v>105.68066339427993</v>
      </c>
      <c r="N32" s="7">
        <f t="shared" si="6"/>
        <v>87.875368542462837</v>
      </c>
    </row>
    <row r="33" spans="1:14" x14ac:dyDescent="0.2">
      <c r="B33" s="12" t="s">
        <v>36</v>
      </c>
      <c r="C33" s="14">
        <v>4737988.5949999997</v>
      </c>
      <c r="D33" s="14">
        <v>4252871.0000000009</v>
      </c>
      <c r="E33" s="14">
        <f t="shared" si="9"/>
        <v>8990859.5950000007</v>
      </c>
      <c r="F33" s="14">
        <v>1411820.3904200001</v>
      </c>
      <c r="G33" s="14">
        <v>5652953.47841</v>
      </c>
      <c r="H33" s="14">
        <f t="shared" si="10"/>
        <v>7064773.8688300001</v>
      </c>
      <c r="I33" s="14">
        <f t="shared" si="12"/>
        <v>3326168.2045799997</v>
      </c>
      <c r="J33" s="14">
        <f t="shared" si="12"/>
        <v>-1400082.4784099991</v>
      </c>
      <c r="K33" s="14">
        <f t="shared" si="11"/>
        <v>1926085.7261700006</v>
      </c>
      <c r="L33" s="7">
        <f t="shared" si="13"/>
        <v>29.797884948686757</v>
      </c>
      <c r="M33" s="7">
        <f t="shared" si="13"/>
        <v>132.9208781176292</v>
      </c>
      <c r="N33" s="7">
        <f t="shared" si="6"/>
        <v>78.577290571402798</v>
      </c>
    </row>
    <row r="34" spans="1:14" x14ac:dyDescent="0.2">
      <c r="B34" s="12" t="s">
        <v>37</v>
      </c>
      <c r="C34" s="14">
        <v>263996</v>
      </c>
      <c r="D34" s="14">
        <v>228758</v>
      </c>
      <c r="E34" s="14">
        <f t="shared" si="9"/>
        <v>492754</v>
      </c>
      <c r="F34" s="14">
        <v>65928.581460000001</v>
      </c>
      <c r="G34" s="14">
        <v>122552.39749000002</v>
      </c>
      <c r="H34" s="14">
        <f t="shared" si="10"/>
        <v>188480.97895000002</v>
      </c>
      <c r="I34" s="14">
        <f t="shared" si="12"/>
        <v>198067.41853999998</v>
      </c>
      <c r="J34" s="14">
        <f t="shared" si="12"/>
        <v>106205.60250999998</v>
      </c>
      <c r="K34" s="14">
        <f t="shared" si="11"/>
        <v>304273.02104999998</v>
      </c>
      <c r="L34" s="7">
        <f t="shared" si="13"/>
        <v>24.973325906453127</v>
      </c>
      <c r="M34" s="7">
        <f t="shared" si="13"/>
        <v>53.572944985530569</v>
      </c>
      <c r="N34" s="7">
        <f t="shared" si="6"/>
        <v>38.250522360041728</v>
      </c>
    </row>
    <row r="35" spans="1:14" x14ac:dyDescent="0.2">
      <c r="B35" s="12" t="s">
        <v>38</v>
      </c>
      <c r="C35" s="14">
        <v>956207.56299999997</v>
      </c>
      <c r="D35" s="14">
        <v>1340523.6099999999</v>
      </c>
      <c r="E35" s="14">
        <f t="shared" si="9"/>
        <v>2296731.173</v>
      </c>
      <c r="F35" s="14">
        <v>644697.82952000003</v>
      </c>
      <c r="G35" s="14">
        <v>914780.44842000015</v>
      </c>
      <c r="H35" s="14">
        <f t="shared" si="10"/>
        <v>1559478.2779400002</v>
      </c>
      <c r="I35" s="14">
        <f t="shared" si="12"/>
        <v>311509.73347999994</v>
      </c>
      <c r="J35" s="14">
        <f t="shared" si="12"/>
        <v>425743.16157999972</v>
      </c>
      <c r="K35" s="14">
        <f t="shared" si="11"/>
        <v>737252.89505999966</v>
      </c>
      <c r="L35" s="7">
        <f t="shared" si="13"/>
        <v>67.422372972801938</v>
      </c>
      <c r="M35" s="7">
        <f t="shared" si="13"/>
        <v>68.240532400619202</v>
      </c>
      <c r="N35" s="7">
        <f t="shared" si="6"/>
        <v>67.899904711225005</v>
      </c>
    </row>
    <row r="36" spans="1:14" x14ac:dyDescent="0.2">
      <c r="B36" s="12" t="s">
        <v>306</v>
      </c>
      <c r="C36" s="14">
        <v>3244441.9610000001</v>
      </c>
      <c r="D36" s="14">
        <v>4529262.4709999999</v>
      </c>
      <c r="E36" s="14">
        <f t="shared" si="9"/>
        <v>7773704.432</v>
      </c>
      <c r="F36" s="14">
        <v>2085111.1477400002</v>
      </c>
      <c r="G36" s="14">
        <v>3836144.6994800009</v>
      </c>
      <c r="H36" s="14">
        <f t="shared" si="10"/>
        <v>5921255.8472200008</v>
      </c>
      <c r="I36" s="14">
        <f t="shared" si="12"/>
        <v>1159330.81326</v>
      </c>
      <c r="J36" s="14">
        <f t="shared" si="12"/>
        <v>693117.77151999902</v>
      </c>
      <c r="K36" s="14">
        <f t="shared" si="11"/>
        <v>1852448.584779999</v>
      </c>
      <c r="L36" s="7">
        <f t="shared" si="13"/>
        <v>64.267173609643748</v>
      </c>
      <c r="M36" s="7">
        <f t="shared" si="13"/>
        <v>84.696895444724191</v>
      </c>
      <c r="N36" s="7">
        <f t="shared" si="6"/>
        <v>76.170323930062196</v>
      </c>
    </row>
    <row r="37" spans="1:14" x14ac:dyDescent="0.2">
      <c r="B37" s="19" t="s">
        <v>39</v>
      </c>
      <c r="C37" s="14">
        <v>648924</v>
      </c>
      <c r="D37" s="14">
        <v>870869.40999999992</v>
      </c>
      <c r="E37" s="14">
        <f t="shared" si="9"/>
        <v>1519793.41</v>
      </c>
      <c r="F37" s="14">
        <v>329334.64796000003</v>
      </c>
      <c r="G37" s="14">
        <v>813596.25156</v>
      </c>
      <c r="H37" s="14">
        <f t="shared" si="10"/>
        <v>1142930.89952</v>
      </c>
      <c r="I37" s="14">
        <f t="shared" si="12"/>
        <v>319589.35203999997</v>
      </c>
      <c r="J37" s="14">
        <f t="shared" si="12"/>
        <v>57273.158439999912</v>
      </c>
      <c r="K37" s="14">
        <f t="shared" si="11"/>
        <v>376862.51047999988</v>
      </c>
      <c r="L37" s="7">
        <f t="shared" si="13"/>
        <v>50.750881144787371</v>
      </c>
      <c r="M37" s="7">
        <f t="shared" si="13"/>
        <v>93.423450429841154</v>
      </c>
      <c r="N37" s="7">
        <f t="shared" si="6"/>
        <v>75.203043518921433</v>
      </c>
    </row>
    <row r="38" spans="1:14" x14ac:dyDescent="0.2">
      <c r="B38" s="12" t="s">
        <v>40</v>
      </c>
      <c r="C38" s="14">
        <v>151579</v>
      </c>
      <c r="D38" s="14">
        <v>114039</v>
      </c>
      <c r="E38" s="14">
        <f t="shared" si="9"/>
        <v>265618</v>
      </c>
      <c r="F38" s="14">
        <v>90368.873930000002</v>
      </c>
      <c r="G38" s="14">
        <v>119139.22662999999</v>
      </c>
      <c r="H38" s="14">
        <f t="shared" si="10"/>
        <v>209508.10055999999</v>
      </c>
      <c r="I38" s="14">
        <f t="shared" si="12"/>
        <v>61210.126069999998</v>
      </c>
      <c r="J38" s="14">
        <f t="shared" si="12"/>
        <v>-5100.2266299999901</v>
      </c>
      <c r="K38" s="14">
        <f t="shared" si="11"/>
        <v>56109.899440000008</v>
      </c>
      <c r="L38" s="7">
        <f t="shared" si="13"/>
        <v>59.618333628009154</v>
      </c>
      <c r="M38" s="7">
        <f t="shared" si="13"/>
        <v>104.47235299327421</v>
      </c>
      <c r="N38" s="7">
        <f t="shared" si="6"/>
        <v>78.875716464998604</v>
      </c>
    </row>
    <row r="39" spans="1:14" x14ac:dyDescent="0.2">
      <c r="B39" s="12" t="s">
        <v>41</v>
      </c>
      <c r="C39" s="14">
        <v>1677774.9620000001</v>
      </c>
      <c r="D39" s="14">
        <v>1707593.9008000002</v>
      </c>
      <c r="E39" s="14">
        <f t="shared" si="9"/>
        <v>3385368.8628000002</v>
      </c>
      <c r="F39" s="14">
        <v>553922.50231999997</v>
      </c>
      <c r="G39" s="14">
        <v>1121999.5589300003</v>
      </c>
      <c r="H39" s="14">
        <f t="shared" si="10"/>
        <v>1675922.0612500003</v>
      </c>
      <c r="I39" s="14">
        <f t="shared" si="12"/>
        <v>1123852.4596800001</v>
      </c>
      <c r="J39" s="14">
        <f t="shared" si="12"/>
        <v>585594.34186999989</v>
      </c>
      <c r="K39" s="14">
        <f t="shared" si="11"/>
        <v>1709446.80155</v>
      </c>
      <c r="L39" s="7">
        <f t="shared" si="13"/>
        <v>33.015303891511998</v>
      </c>
      <c r="M39" s="7">
        <f t="shared" si="13"/>
        <v>65.706463252436563</v>
      </c>
      <c r="N39" s="7">
        <f t="shared" si="6"/>
        <v>49.504858382370308</v>
      </c>
    </row>
    <row r="40" spans="1:14" x14ac:dyDescent="0.2">
      <c r="B40" s="12" t="s">
        <v>42</v>
      </c>
      <c r="C40" s="14">
        <v>273</v>
      </c>
      <c r="D40" s="14">
        <v>296</v>
      </c>
      <c r="E40" s="14">
        <f t="shared" si="9"/>
        <v>569</v>
      </c>
      <c r="F40" s="14">
        <v>167.12314000000001</v>
      </c>
      <c r="G40" s="14">
        <v>280.11086999999998</v>
      </c>
      <c r="H40" s="14">
        <f t="shared" si="10"/>
        <v>447.23401000000001</v>
      </c>
      <c r="I40" s="14">
        <f t="shared" si="12"/>
        <v>105.87685999999999</v>
      </c>
      <c r="J40" s="14">
        <f t="shared" si="12"/>
        <v>15.889130000000023</v>
      </c>
      <c r="K40" s="14">
        <f t="shared" si="11"/>
        <v>121.76599000000002</v>
      </c>
      <c r="L40" s="7">
        <f t="shared" si="13"/>
        <v>61.217267399267406</v>
      </c>
      <c r="M40" s="7">
        <f t="shared" si="13"/>
        <v>94.632050675675671</v>
      </c>
      <c r="N40" s="7">
        <f t="shared" si="6"/>
        <v>78.600001757469258</v>
      </c>
    </row>
    <row r="41" spans="1:14" x14ac:dyDescent="0.2">
      <c r="B41" s="12" t="s">
        <v>43</v>
      </c>
      <c r="C41" s="14">
        <v>3142817</v>
      </c>
      <c r="D41" s="14">
        <v>3140299.0369999995</v>
      </c>
      <c r="E41" s="14">
        <f t="shared" si="9"/>
        <v>6283116.0369999995</v>
      </c>
      <c r="F41" s="14">
        <v>1328494.5742000001</v>
      </c>
      <c r="G41" s="14">
        <v>1932444.3412600001</v>
      </c>
      <c r="H41" s="14">
        <f t="shared" si="10"/>
        <v>3260938.9154600003</v>
      </c>
      <c r="I41" s="14">
        <f t="shared" si="12"/>
        <v>1814322.4257999999</v>
      </c>
      <c r="J41" s="14">
        <f t="shared" si="12"/>
        <v>1207854.6957399994</v>
      </c>
      <c r="K41" s="14">
        <f t="shared" si="11"/>
        <v>3022177.1215399993</v>
      </c>
      <c r="L41" s="7">
        <f t="shared" si="13"/>
        <v>42.270821820042343</v>
      </c>
      <c r="M41" s="7">
        <f t="shared" si="13"/>
        <v>61.536952961846239</v>
      </c>
      <c r="N41" s="7">
        <f t="shared" si="6"/>
        <v>51.900026933403595</v>
      </c>
    </row>
    <row r="42" spans="1:14" x14ac:dyDescent="0.2">
      <c r="B42" s="12" t="s">
        <v>44</v>
      </c>
      <c r="C42" s="14">
        <v>181117.24299999999</v>
      </c>
      <c r="D42" s="14">
        <v>169874.00000000003</v>
      </c>
      <c r="E42" s="14">
        <f t="shared" si="9"/>
        <v>350991.24300000002</v>
      </c>
      <c r="F42" s="14">
        <v>86522.229900000006</v>
      </c>
      <c r="G42" s="14">
        <v>202914.13337999998</v>
      </c>
      <c r="H42" s="14">
        <f t="shared" si="10"/>
        <v>289436.36327999999</v>
      </c>
      <c r="I42" s="14">
        <f t="shared" si="12"/>
        <v>94595.013099999982</v>
      </c>
      <c r="J42" s="14">
        <f t="shared" si="12"/>
        <v>-33040.133379999956</v>
      </c>
      <c r="K42" s="14">
        <f t="shared" si="11"/>
        <v>61554.879720000026</v>
      </c>
      <c r="L42" s="7">
        <f t="shared" si="13"/>
        <v>47.771392975543478</v>
      </c>
      <c r="M42" s="7">
        <f t="shared" si="13"/>
        <v>119.44978830191786</v>
      </c>
      <c r="N42" s="7">
        <f t="shared" si="6"/>
        <v>82.462559694117488</v>
      </c>
    </row>
    <row r="43" spans="1:14" x14ac:dyDescent="0.2">
      <c r="B43" s="12" t="s">
        <v>45</v>
      </c>
      <c r="C43" s="14">
        <v>803904.65899999999</v>
      </c>
      <c r="D43" s="14">
        <v>571214.1810000001</v>
      </c>
      <c r="E43" s="14">
        <f t="shared" si="9"/>
        <v>1375118.84</v>
      </c>
      <c r="F43" s="14">
        <v>494138.39434</v>
      </c>
      <c r="G43" s="14">
        <v>791734.2776400001</v>
      </c>
      <c r="H43" s="14">
        <f t="shared" si="10"/>
        <v>1285872.6719800001</v>
      </c>
      <c r="I43" s="14">
        <f t="shared" si="12"/>
        <v>309766.26465999999</v>
      </c>
      <c r="J43" s="14">
        <f t="shared" si="12"/>
        <v>-220520.09664</v>
      </c>
      <c r="K43" s="14">
        <f t="shared" si="11"/>
        <v>89246.168019999983</v>
      </c>
      <c r="L43" s="7">
        <f t="shared" si="13"/>
        <v>61.467288291956521</v>
      </c>
      <c r="M43" s="7">
        <f t="shared" si="13"/>
        <v>138.60550104935157</v>
      </c>
      <c r="N43" s="7">
        <f t="shared" si="6"/>
        <v>93.509930529349745</v>
      </c>
    </row>
    <row r="44" spans="1:14" x14ac:dyDescent="0.2">
      <c r="B44" s="12" t="s">
        <v>46</v>
      </c>
      <c r="C44" s="14">
        <v>1453376</v>
      </c>
      <c r="D44" s="14">
        <v>1409387</v>
      </c>
      <c r="E44" s="14">
        <f t="shared" si="9"/>
        <v>2862763</v>
      </c>
      <c r="F44" s="14">
        <v>1070387.8982299999</v>
      </c>
      <c r="G44" s="14">
        <v>952993.19466999988</v>
      </c>
      <c r="H44" s="14">
        <f t="shared" si="10"/>
        <v>2023381.0928999998</v>
      </c>
      <c r="I44" s="14">
        <f t="shared" si="12"/>
        <v>382988.10177000007</v>
      </c>
      <c r="J44" s="14">
        <f t="shared" si="12"/>
        <v>456393.80533000012</v>
      </c>
      <c r="K44" s="14">
        <f t="shared" si="11"/>
        <v>839381.90710000019</v>
      </c>
      <c r="L44" s="7">
        <f t="shared" si="13"/>
        <v>73.648381301879212</v>
      </c>
      <c r="M44" s="7">
        <f t="shared" si="13"/>
        <v>67.617566691760317</v>
      </c>
      <c r="N44" s="7">
        <f t="shared" si="6"/>
        <v>70.679308517680298</v>
      </c>
    </row>
    <row r="45" spans="1:14" x14ac:dyDescent="0.2">
      <c r="B45" s="12" t="s">
        <v>47</v>
      </c>
      <c r="C45" s="14">
        <v>290907</v>
      </c>
      <c r="D45" s="14">
        <v>285907</v>
      </c>
      <c r="E45" s="14">
        <f t="shared" si="9"/>
        <v>576814</v>
      </c>
      <c r="F45" s="14">
        <v>103685.20997</v>
      </c>
      <c r="G45" s="14">
        <v>327253.38797000004</v>
      </c>
      <c r="H45" s="14">
        <f t="shared" si="10"/>
        <v>430938.59794000001</v>
      </c>
      <c r="I45" s="14">
        <f t="shared" si="12"/>
        <v>187221.79003</v>
      </c>
      <c r="J45" s="14">
        <f t="shared" si="12"/>
        <v>-41346.38797000004</v>
      </c>
      <c r="K45" s="14">
        <f t="shared" si="11"/>
        <v>145875.40205999996</v>
      </c>
      <c r="L45" s="7">
        <f t="shared" si="13"/>
        <v>35.642047104401058</v>
      </c>
      <c r="M45" s="7">
        <f t="shared" si="13"/>
        <v>114.46148152021462</v>
      </c>
      <c r="N45" s="7">
        <f t="shared" si="6"/>
        <v>74.710148841741002</v>
      </c>
    </row>
    <row r="46" spans="1:14" x14ac:dyDescent="0.2">
      <c r="B46" s="12" t="s">
        <v>48</v>
      </c>
      <c r="C46" s="14">
        <v>68332</v>
      </c>
      <c r="D46" s="14">
        <v>64438</v>
      </c>
      <c r="E46" s="14">
        <f t="shared" si="9"/>
        <v>132770</v>
      </c>
      <c r="F46" s="14">
        <v>47124.060740000008</v>
      </c>
      <c r="G46" s="14">
        <v>53852.371009999995</v>
      </c>
      <c r="H46" s="14">
        <f t="shared" si="10"/>
        <v>100976.43175</v>
      </c>
      <c r="I46" s="14">
        <f t="shared" si="12"/>
        <v>21207.939259999992</v>
      </c>
      <c r="J46" s="14">
        <f t="shared" si="12"/>
        <v>10585.628990000005</v>
      </c>
      <c r="K46" s="14">
        <f t="shared" si="11"/>
        <v>31793.568249999997</v>
      </c>
      <c r="L46" s="7">
        <f t="shared" si="13"/>
        <v>68.963385734355811</v>
      </c>
      <c r="M46" s="7">
        <f t="shared" si="13"/>
        <v>83.572381219156384</v>
      </c>
      <c r="N46" s="7">
        <f t="shared" si="6"/>
        <v>76.053650485802521</v>
      </c>
    </row>
    <row r="47" spans="1:14" x14ac:dyDescent="0.2">
      <c r="C47" s="14"/>
      <c r="D47" s="14"/>
      <c r="E47" s="14"/>
      <c r="F47" s="14"/>
      <c r="G47" s="14"/>
      <c r="H47" s="14"/>
      <c r="I47" s="14"/>
      <c r="J47" s="14"/>
      <c r="K47" s="14"/>
      <c r="L47" s="7"/>
      <c r="M47" s="7"/>
      <c r="N47" s="7"/>
    </row>
    <row r="48" spans="1:14" ht="15" x14ac:dyDescent="0.35">
      <c r="A48" s="12" t="s">
        <v>49</v>
      </c>
      <c r="C48" s="18">
        <f t="shared" ref="C48:K48" si="14">SUM(C50:C52)</f>
        <v>89297904.317000002</v>
      </c>
      <c r="D48" s="18">
        <f>SUM(D50:D52)</f>
        <v>104890453.40699999</v>
      </c>
      <c r="E48" s="18">
        <f t="shared" si="14"/>
        <v>194188357.72400001</v>
      </c>
      <c r="F48" s="18">
        <f t="shared" si="14"/>
        <v>83023867.066589996</v>
      </c>
      <c r="G48" s="18">
        <f>SUM(G50:G52)</f>
        <v>106855626.29457998</v>
      </c>
      <c r="H48" s="18">
        <f t="shared" si="14"/>
        <v>189879493.36116996</v>
      </c>
      <c r="I48" s="18">
        <f t="shared" si="14"/>
        <v>6274037.2504100064</v>
      </c>
      <c r="J48" s="18">
        <f t="shared" si="14"/>
        <v>-1965172.8875799924</v>
      </c>
      <c r="K48" s="18">
        <f t="shared" si="14"/>
        <v>4308864.362830014</v>
      </c>
      <c r="L48" s="7">
        <f>+F48/C48*100</f>
        <v>92.974037522607802</v>
      </c>
      <c r="M48" s="7">
        <f>+G48/D48*100</f>
        <v>101.87354790045062</v>
      </c>
      <c r="N48" s="7">
        <f>+H48/E48*100</f>
        <v>97.781090270635985</v>
      </c>
    </row>
    <row r="49" spans="1:14" x14ac:dyDescent="0.2">
      <c r="C49" s="14"/>
      <c r="D49" s="14"/>
      <c r="E49" s="14"/>
      <c r="F49" s="14"/>
      <c r="G49" s="14"/>
      <c r="H49" s="14"/>
      <c r="I49" s="14"/>
      <c r="J49" s="14"/>
      <c r="K49" s="14"/>
      <c r="L49" s="7"/>
      <c r="M49" s="7"/>
      <c r="N49" s="7"/>
    </row>
    <row r="50" spans="1:14" x14ac:dyDescent="0.2">
      <c r="B50" s="12" t="s">
        <v>50</v>
      </c>
      <c r="C50" s="14">
        <v>3546293.8509999998</v>
      </c>
      <c r="D50" s="14">
        <v>12611251.25</v>
      </c>
      <c r="E50" s="14">
        <f>SUM(C50:D50)</f>
        <v>16157545.101</v>
      </c>
      <c r="F50" s="14">
        <v>2897594.4594099997</v>
      </c>
      <c r="G50" s="14">
        <v>13049613.419780001</v>
      </c>
      <c r="H50" s="14">
        <f>SUM(F50:G50)</f>
        <v>15947207.879190002</v>
      </c>
      <c r="I50" s="14">
        <f>+C50-F50</f>
        <v>648699.39159000013</v>
      </c>
      <c r="J50" s="14">
        <f>+D50-G50</f>
        <v>-438362.16978000104</v>
      </c>
      <c r="K50" s="14">
        <f>SUM(I50:J50)</f>
        <v>210337.22180999909</v>
      </c>
      <c r="L50" s="7">
        <f>+F50/C50*100</f>
        <v>81.707680783218876</v>
      </c>
      <c r="M50" s="7">
        <f>+G50/D50*100</f>
        <v>103.47596095811666</v>
      </c>
      <c r="N50" s="7">
        <f>+H50/E50*100</f>
        <v>98.698210523348749</v>
      </c>
    </row>
    <row r="51" spans="1:14" ht="14.25" x14ac:dyDescent="0.2">
      <c r="B51" s="12" t="s">
        <v>307</v>
      </c>
      <c r="C51" s="14"/>
      <c r="D51" s="14"/>
      <c r="E51" s="14"/>
      <c r="F51" s="14"/>
      <c r="G51" s="14"/>
      <c r="H51" s="14"/>
      <c r="I51" s="14"/>
      <c r="J51" s="14"/>
      <c r="K51" s="14"/>
      <c r="L51" s="7"/>
      <c r="M51" s="7"/>
      <c r="N51" s="7"/>
    </row>
    <row r="52" spans="1:14" ht="14.25" x14ac:dyDescent="0.2">
      <c r="B52" s="12" t="s">
        <v>308</v>
      </c>
      <c r="C52" s="14">
        <v>85751610.466000006</v>
      </c>
      <c r="D52" s="14">
        <v>92279202.15699999</v>
      </c>
      <c r="E52" s="14">
        <f>SUM(C52:D52)</f>
        <v>178030812.623</v>
      </c>
      <c r="F52" s="14">
        <v>80126272.607179999</v>
      </c>
      <c r="G52" s="14">
        <v>93806012.874799982</v>
      </c>
      <c r="H52" s="14">
        <f>SUM(F52:G52)</f>
        <v>173932285.48197997</v>
      </c>
      <c r="I52" s="14">
        <f>+C52-F52</f>
        <v>5625337.8588200063</v>
      </c>
      <c r="J52" s="14">
        <f>+D52-G52</f>
        <v>-1526810.7177999914</v>
      </c>
      <c r="K52" s="14">
        <f>SUM(I52:J52)</f>
        <v>4098527.1410200149</v>
      </c>
      <c r="L52" s="7">
        <f t="shared" ref="L52:N53" si="15">+F52/C52*100</f>
        <v>93.439962435398911</v>
      </c>
      <c r="M52" s="7">
        <f t="shared" si="15"/>
        <v>101.65455561178601</v>
      </c>
      <c r="N52" s="7">
        <f t="shared" si="15"/>
        <v>97.697855174261818</v>
      </c>
    </row>
    <row r="53" spans="1:14" ht="25.5" x14ac:dyDescent="0.2">
      <c r="B53" s="20" t="s">
        <v>51</v>
      </c>
      <c r="C53" s="14">
        <v>211666</v>
      </c>
      <c r="D53" s="14">
        <v>211666</v>
      </c>
      <c r="E53" s="14">
        <f>SUM(C53:D53)</f>
        <v>423332</v>
      </c>
      <c r="F53" s="14">
        <v>207220.12818</v>
      </c>
      <c r="G53" s="14">
        <v>210300.30782000005</v>
      </c>
      <c r="H53" s="14">
        <f>SUM(F53:G53)</f>
        <v>417520.43600000005</v>
      </c>
      <c r="I53" s="14">
        <f>+C53-F53</f>
        <v>4445.8718200000003</v>
      </c>
      <c r="J53" s="14">
        <f>+D53-G53</f>
        <v>1365.6921799999545</v>
      </c>
      <c r="K53" s="14">
        <f>SUM(I53:J53)</f>
        <v>5811.5639999999548</v>
      </c>
      <c r="L53" s="7">
        <f t="shared" si="15"/>
        <v>97.899581501044096</v>
      </c>
      <c r="M53" s="7">
        <f t="shared" si="15"/>
        <v>99.354789063902587</v>
      </c>
      <c r="N53" s="7">
        <f t="shared" si="15"/>
        <v>98.627185282473334</v>
      </c>
    </row>
    <row r="54" spans="1:14" x14ac:dyDescent="0.2">
      <c r="B54" s="12" t="s">
        <v>52</v>
      </c>
      <c r="C54" s="14"/>
      <c r="D54" s="14"/>
      <c r="E54" s="14"/>
      <c r="F54" s="14"/>
      <c r="G54" s="14"/>
      <c r="H54" s="14"/>
      <c r="I54" s="14"/>
      <c r="J54" s="14"/>
      <c r="K54" s="14"/>
    </row>
    <row r="55" spans="1:14" x14ac:dyDescent="0.2">
      <c r="C55" s="14"/>
      <c r="D55" s="14"/>
      <c r="E55" s="14"/>
      <c r="F55" s="14"/>
      <c r="G55" s="14"/>
      <c r="H55" s="14"/>
      <c r="I55" s="14"/>
      <c r="J55" s="14"/>
      <c r="K55" s="14"/>
    </row>
    <row r="56" spans="1:14" x14ac:dyDescent="0.2">
      <c r="A56" s="21"/>
      <c r="B56" s="21"/>
      <c r="C56" s="22"/>
      <c r="D56" s="22"/>
      <c r="E56" s="22"/>
      <c r="F56" s="22"/>
      <c r="G56" s="22"/>
      <c r="H56" s="22"/>
      <c r="I56" s="22"/>
      <c r="J56" s="22"/>
      <c r="K56" s="22"/>
      <c r="L56" s="9"/>
      <c r="M56" s="9"/>
      <c r="N56" s="9"/>
    </row>
    <row r="57" spans="1:14" x14ac:dyDescent="0.2">
      <c r="A57" s="23"/>
      <c r="B57" s="23"/>
      <c r="C57" s="24"/>
      <c r="D57" s="24"/>
      <c r="E57" s="24"/>
      <c r="F57" s="24"/>
      <c r="G57" s="24"/>
      <c r="H57" s="24"/>
      <c r="I57" s="24"/>
      <c r="J57" s="24"/>
      <c r="K57" s="24"/>
      <c r="L57" s="10"/>
      <c r="M57" s="10"/>
      <c r="N57" s="10"/>
    </row>
    <row r="58" spans="1:14" ht="14.25" x14ac:dyDescent="0.2">
      <c r="A58" s="85" t="s">
        <v>53</v>
      </c>
      <c r="B58" s="105" t="s">
        <v>321</v>
      </c>
      <c r="C58" s="105"/>
      <c r="D58" s="105"/>
      <c r="E58" s="105"/>
      <c r="F58" s="105"/>
      <c r="G58" s="24"/>
      <c r="H58" s="24"/>
      <c r="I58" s="24"/>
      <c r="J58" s="24"/>
      <c r="K58" s="24"/>
      <c r="L58" s="10"/>
      <c r="M58" s="10"/>
      <c r="N58" s="10"/>
    </row>
    <row r="59" spans="1:14" ht="14.25" customHeight="1" x14ac:dyDescent="0.2">
      <c r="A59" s="85" t="s">
        <v>54</v>
      </c>
      <c r="B59" s="102" t="s">
        <v>55</v>
      </c>
      <c r="C59" s="102"/>
      <c r="D59" s="102"/>
      <c r="E59" s="102"/>
      <c r="F59" s="102"/>
      <c r="G59" s="24"/>
      <c r="H59" s="24"/>
      <c r="I59" s="24"/>
      <c r="J59" s="24"/>
      <c r="K59" s="24"/>
      <c r="L59" s="10"/>
      <c r="M59" s="10"/>
      <c r="N59" s="10"/>
    </row>
    <row r="60" spans="1:14" ht="14.25" x14ac:dyDescent="0.2">
      <c r="A60" s="86" t="s">
        <v>56</v>
      </c>
      <c r="B60" s="23" t="s">
        <v>57</v>
      </c>
      <c r="C60" s="24"/>
      <c r="D60" s="24"/>
      <c r="E60" s="24"/>
      <c r="F60" s="24"/>
      <c r="G60" s="24"/>
      <c r="H60" s="24"/>
      <c r="I60" s="24"/>
      <c r="J60" s="24"/>
      <c r="K60" s="24"/>
      <c r="L60" s="10"/>
      <c r="M60" s="10"/>
      <c r="N60" s="10"/>
    </row>
    <row r="61" spans="1:14" ht="14.25" x14ac:dyDescent="0.2">
      <c r="A61" s="86" t="s">
        <v>58</v>
      </c>
      <c r="B61" s="23" t="s">
        <v>59</v>
      </c>
      <c r="C61" s="24"/>
      <c r="D61" s="24"/>
      <c r="E61" s="24"/>
      <c r="F61" s="24"/>
      <c r="G61" s="24"/>
      <c r="H61" s="24"/>
      <c r="I61" s="24"/>
      <c r="J61" s="24"/>
      <c r="K61" s="24"/>
      <c r="L61" s="10"/>
      <c r="M61" s="10"/>
      <c r="N61" s="10"/>
    </row>
    <row r="62" spans="1:14" ht="14.25" x14ac:dyDescent="0.2">
      <c r="A62" s="86" t="s">
        <v>60</v>
      </c>
      <c r="B62" s="23" t="s">
        <v>61</v>
      </c>
      <c r="C62" s="24"/>
      <c r="D62" s="24"/>
      <c r="E62" s="24"/>
      <c r="F62" s="24"/>
      <c r="G62" s="24"/>
      <c r="H62" s="24"/>
      <c r="I62" s="24"/>
      <c r="J62" s="24"/>
      <c r="K62" s="24"/>
      <c r="L62" s="10"/>
      <c r="M62" s="10"/>
      <c r="N62" s="10"/>
    </row>
    <row r="63" spans="1:14" ht="14.25" x14ac:dyDescent="0.2">
      <c r="A63" s="86" t="s">
        <v>62</v>
      </c>
      <c r="B63" s="23" t="s">
        <v>64</v>
      </c>
      <c r="C63" s="24"/>
      <c r="D63" s="24"/>
      <c r="E63" s="24"/>
      <c r="F63" s="24"/>
      <c r="G63" s="24"/>
      <c r="H63" s="24"/>
      <c r="I63" s="24"/>
      <c r="J63" s="24"/>
      <c r="K63" s="24"/>
      <c r="L63" s="10"/>
      <c r="M63" s="10"/>
      <c r="N63" s="10"/>
    </row>
    <row r="64" spans="1:14" ht="14.25" x14ac:dyDescent="0.2">
      <c r="A64" s="86" t="s">
        <v>63</v>
      </c>
      <c r="B64" s="23" t="s">
        <v>309</v>
      </c>
      <c r="C64" s="14"/>
      <c r="D64" s="14"/>
      <c r="E64" s="14"/>
      <c r="F64" s="14"/>
      <c r="G64" s="14"/>
      <c r="H64" s="14"/>
      <c r="I64" s="14"/>
      <c r="J64" s="14"/>
      <c r="K64" s="14"/>
    </row>
    <row r="65" spans="2:11" x14ac:dyDescent="0.2">
      <c r="C65" s="14"/>
      <c r="D65" s="14"/>
      <c r="E65" s="14"/>
      <c r="F65" s="14"/>
      <c r="G65" s="14"/>
      <c r="H65" s="14"/>
      <c r="I65" s="14"/>
      <c r="J65" s="14"/>
      <c r="K65" s="14"/>
    </row>
    <row r="66" spans="2:11" x14ac:dyDescent="0.2">
      <c r="C66" s="14"/>
      <c r="D66" s="14"/>
      <c r="E66" s="14"/>
      <c r="F66" s="14"/>
      <c r="G66" s="14"/>
      <c r="H66" s="14"/>
      <c r="I66" s="14"/>
      <c r="J66" s="14"/>
      <c r="K66" s="14"/>
    </row>
    <row r="67" spans="2:11" x14ac:dyDescent="0.2">
      <c r="C67" s="14"/>
      <c r="D67" s="14"/>
      <c r="E67" s="14"/>
      <c r="F67" s="14"/>
      <c r="G67" s="14"/>
      <c r="H67" s="14"/>
      <c r="I67" s="14"/>
      <c r="J67" s="14"/>
      <c r="K67" s="14"/>
    </row>
    <row r="68" spans="2:11" x14ac:dyDescent="0.2">
      <c r="C68" s="14"/>
      <c r="D68" s="14"/>
      <c r="E68" s="14"/>
      <c r="F68" s="14"/>
      <c r="G68" s="14"/>
      <c r="H68" s="14"/>
      <c r="I68" s="14"/>
      <c r="J68" s="14"/>
      <c r="K68" s="14"/>
    </row>
    <row r="69" spans="2:11" x14ac:dyDescent="0.2">
      <c r="B69" s="23"/>
      <c r="C69" s="105"/>
      <c r="D69" s="105"/>
      <c r="E69" s="105"/>
      <c r="F69" s="105"/>
      <c r="G69" s="105"/>
      <c r="H69" s="14"/>
      <c r="I69" s="14"/>
      <c r="J69" s="14"/>
      <c r="K69" s="14"/>
    </row>
    <row r="70" spans="2:11" x14ac:dyDescent="0.2">
      <c r="B70" s="29"/>
      <c r="C70" s="105"/>
      <c r="D70" s="105"/>
      <c r="E70" s="105"/>
      <c r="F70" s="105"/>
      <c r="G70" s="105"/>
      <c r="H70" s="14"/>
      <c r="I70" s="14"/>
      <c r="J70" s="14"/>
      <c r="K70" s="14"/>
    </row>
    <row r="71" spans="2:11" x14ac:dyDescent="0.2">
      <c r="B71" s="23"/>
      <c r="C71" s="23"/>
      <c r="D71" s="24"/>
      <c r="E71" s="24"/>
      <c r="F71" s="24"/>
      <c r="G71" s="10"/>
      <c r="H71" s="14"/>
      <c r="I71" s="14"/>
      <c r="J71" s="14"/>
      <c r="K71" s="14"/>
    </row>
    <row r="72" spans="2:11" x14ac:dyDescent="0.2">
      <c r="B72" s="23"/>
      <c r="C72" s="23"/>
      <c r="D72" s="24"/>
      <c r="E72" s="24"/>
      <c r="F72" s="24"/>
      <c r="G72" s="10"/>
      <c r="H72" s="14"/>
      <c r="I72" s="14"/>
      <c r="J72" s="14"/>
      <c r="K72" s="14"/>
    </row>
    <row r="73" spans="2:11" x14ac:dyDescent="0.2">
      <c r="B73" s="23"/>
      <c r="C73" s="23"/>
      <c r="D73" s="24"/>
      <c r="E73" s="24"/>
      <c r="F73" s="24"/>
      <c r="G73" s="10"/>
      <c r="H73" s="14"/>
      <c r="I73" s="14"/>
      <c r="J73" s="14"/>
      <c r="K73" s="14"/>
    </row>
    <row r="74" spans="2:11" x14ac:dyDescent="0.2">
      <c r="B74" s="23"/>
      <c r="C74" s="23"/>
      <c r="D74" s="24"/>
      <c r="E74" s="24"/>
      <c r="F74" s="24"/>
      <c r="G74" s="10"/>
      <c r="H74" s="14"/>
      <c r="I74" s="14"/>
      <c r="J74" s="14"/>
      <c r="K74" s="14"/>
    </row>
    <row r="75" spans="2:11" x14ac:dyDescent="0.2">
      <c r="B75" s="23"/>
      <c r="C75" s="23"/>
      <c r="D75" s="24"/>
      <c r="E75" s="24"/>
      <c r="F75" s="24"/>
      <c r="G75" s="10"/>
      <c r="H75" s="14"/>
      <c r="I75" s="14"/>
      <c r="J75" s="14"/>
      <c r="K75" s="14"/>
    </row>
    <row r="76" spans="2:11" x14ac:dyDescent="0.2">
      <c r="B76" s="23"/>
      <c r="C76" s="23"/>
      <c r="D76" s="24"/>
      <c r="E76" s="24"/>
      <c r="F76" s="24"/>
      <c r="G76" s="10"/>
    </row>
  </sheetData>
  <mergeCells count="8">
    <mergeCell ref="I5:K5"/>
    <mergeCell ref="L5:N5"/>
    <mergeCell ref="B58:F58"/>
    <mergeCell ref="C69:G69"/>
    <mergeCell ref="C70:G70"/>
    <mergeCell ref="A5:B6"/>
    <mergeCell ref="C5:E5"/>
    <mergeCell ref="F5:H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tabSelected="1" zoomScaleNormal="100" zoomScaleSheetLayoutView="100" workbookViewId="0">
      <pane xSplit="1" ySplit="7" topLeftCell="B255" activePane="bottomRight" state="frozen"/>
      <selection pane="topRight" activeCell="B1" sqref="B1"/>
      <selection pane="bottomLeft" activeCell="A8" sqref="A8"/>
      <selection pane="bottomRight" activeCell="B283" sqref="B283"/>
    </sheetView>
  </sheetViews>
  <sheetFormatPr defaultColWidth="9.140625" defaultRowHeight="11.25" x14ac:dyDescent="0.2"/>
  <cols>
    <col min="1" max="1" width="25" style="41" customWidth="1"/>
    <col min="2" max="3" width="13.7109375" style="41" customWidth="1"/>
    <col min="4" max="4" width="12.42578125" style="41" customWidth="1"/>
    <col min="5" max="5" width="11.7109375" style="83" customWidth="1"/>
    <col min="6" max="6" width="12" style="82" bestFit="1" customWidth="1"/>
    <col min="7" max="7" width="12" style="35" bestFit="1" customWidth="1"/>
    <col min="8" max="8" width="8.28515625" style="82" customWidth="1"/>
    <col min="9" max="16384" width="9.140625" style="82"/>
  </cols>
  <sheetData>
    <row r="1" spans="1:22" s="31" customFormat="1" ht="9" customHeight="1" x14ac:dyDescent="0.2">
      <c r="A1" s="87"/>
      <c r="F1" s="30"/>
      <c r="G1" s="30"/>
    </row>
    <row r="2" spans="1:22" s="34" customFormat="1" ht="14.25" x14ac:dyDescent="0.3">
      <c r="A2" s="32" t="s">
        <v>322</v>
      </c>
      <c r="B2" s="33"/>
      <c r="C2" s="33"/>
      <c r="D2" s="33"/>
      <c r="E2" s="33"/>
      <c r="F2" s="33"/>
      <c r="G2" s="33"/>
    </row>
    <row r="3" spans="1:22" s="34" customFormat="1" x14ac:dyDescent="0.2">
      <c r="A3" s="88" t="s">
        <v>77</v>
      </c>
      <c r="B3" s="33"/>
      <c r="C3" s="33"/>
      <c r="D3" s="33"/>
      <c r="E3" s="33"/>
      <c r="F3" s="36"/>
      <c r="G3" s="36"/>
    </row>
    <row r="4" spans="1:22" s="34" customFormat="1" x14ac:dyDescent="0.2">
      <c r="A4" s="89" t="s">
        <v>78</v>
      </c>
      <c r="B4" s="37"/>
      <c r="C4" s="37"/>
      <c r="D4" s="37"/>
      <c r="E4" s="37"/>
      <c r="F4" s="37"/>
      <c r="G4" s="37"/>
    </row>
    <row r="5" spans="1:22" s="91" customFormat="1" ht="6" customHeight="1" x14ac:dyDescent="0.2">
      <c r="A5" s="109" t="s">
        <v>79</v>
      </c>
      <c r="B5" s="90"/>
      <c r="C5" s="120" t="s">
        <v>310</v>
      </c>
      <c r="D5" s="121"/>
      <c r="E5" s="122"/>
      <c r="F5" s="90"/>
      <c r="G5" s="103"/>
      <c r="H5" s="103"/>
    </row>
    <row r="6" spans="1:22" s="91" customFormat="1" ht="12" customHeight="1" x14ac:dyDescent="0.2">
      <c r="A6" s="110"/>
      <c r="B6" s="112" t="s">
        <v>80</v>
      </c>
      <c r="C6" s="123"/>
      <c r="D6" s="124"/>
      <c r="E6" s="125"/>
      <c r="F6" s="114" t="s">
        <v>81</v>
      </c>
      <c r="G6" s="116" t="s">
        <v>82</v>
      </c>
      <c r="H6" s="118" t="s">
        <v>83</v>
      </c>
    </row>
    <row r="7" spans="1:22" s="91" customFormat="1" ht="42.75" customHeight="1" x14ac:dyDescent="0.2">
      <c r="A7" s="111"/>
      <c r="B7" s="113"/>
      <c r="C7" s="38" t="s">
        <v>84</v>
      </c>
      <c r="D7" s="38" t="s">
        <v>85</v>
      </c>
      <c r="E7" s="38" t="s">
        <v>15</v>
      </c>
      <c r="F7" s="115"/>
      <c r="G7" s="117"/>
      <c r="H7" s="119"/>
    </row>
    <row r="8" spans="1:22" s="41" customFormat="1" x14ac:dyDescent="0.2">
      <c r="A8" s="39"/>
      <c r="B8" s="40"/>
      <c r="C8" s="40"/>
      <c r="D8" s="40"/>
      <c r="E8" s="40"/>
      <c r="F8" s="40"/>
      <c r="G8" s="40"/>
      <c r="H8" s="40"/>
    </row>
    <row r="9" spans="1:22" s="41" customFormat="1" ht="13.5" x14ac:dyDescent="0.2">
      <c r="A9" s="42" t="s">
        <v>86</v>
      </c>
      <c r="B9" s="40"/>
      <c r="C9" s="40"/>
      <c r="D9" s="40"/>
      <c r="E9" s="40"/>
      <c r="F9" s="40"/>
      <c r="G9" s="40"/>
      <c r="H9" s="40"/>
    </row>
    <row r="10" spans="1:22" s="41" customFormat="1" ht="11.25" customHeight="1" x14ac:dyDescent="0.2">
      <c r="A10" s="43" t="s">
        <v>87</v>
      </c>
      <c r="B10" s="44">
        <f t="shared" ref="B10:G10" si="0">SUM(B11:B15)</f>
        <v>3313485</v>
      </c>
      <c r="C10" s="44">
        <f t="shared" si="0"/>
        <v>2701645.6673499998</v>
      </c>
      <c r="D10" s="44">
        <f t="shared" si="0"/>
        <v>418827.97094000003</v>
      </c>
      <c r="E10" s="44">
        <f t="shared" si="0"/>
        <v>3120473.6382899997</v>
      </c>
      <c r="F10" s="44">
        <f t="shared" si="0"/>
        <v>193011.36171000008</v>
      </c>
      <c r="G10" s="44">
        <f t="shared" si="0"/>
        <v>611839.33265000035</v>
      </c>
      <c r="H10" s="45">
        <f t="shared" ref="H10:H15" si="1">E10/B10*100</f>
        <v>94.174974031570983</v>
      </c>
      <c r="I10" s="46"/>
      <c r="J10" s="46"/>
      <c r="K10" s="46"/>
      <c r="L10" s="46"/>
      <c r="M10" s="46"/>
      <c r="N10" s="46"/>
      <c r="O10" s="46"/>
      <c r="P10" s="46"/>
      <c r="Q10" s="46"/>
      <c r="R10" s="46"/>
      <c r="S10" s="46"/>
      <c r="T10" s="46"/>
      <c r="U10" s="46"/>
      <c r="V10" s="46"/>
    </row>
    <row r="11" spans="1:22" s="41" customFormat="1" ht="11.25" customHeight="1" x14ac:dyDescent="0.2">
      <c r="A11" s="47" t="s">
        <v>88</v>
      </c>
      <c r="B11" s="48">
        <v>699032</v>
      </c>
      <c r="C11" s="48">
        <v>494576.61246999988</v>
      </c>
      <c r="D11" s="48">
        <v>84936.799070000008</v>
      </c>
      <c r="E11" s="48">
        <v>579513.41153999988</v>
      </c>
      <c r="F11" s="48">
        <v>119518.58846000012</v>
      </c>
      <c r="G11" s="48">
        <v>204455.38753000012</v>
      </c>
      <c r="H11" s="50">
        <f t="shared" si="1"/>
        <v>82.902272219297529</v>
      </c>
    </row>
    <row r="12" spans="1:22" s="41" customFormat="1" ht="11.25" customHeight="1" x14ac:dyDescent="0.2">
      <c r="A12" s="51" t="s">
        <v>89</v>
      </c>
      <c r="B12" s="48">
        <v>48425</v>
      </c>
      <c r="C12" s="48">
        <v>23201.853640000001</v>
      </c>
      <c r="D12" s="48">
        <v>1884.1212</v>
      </c>
      <c r="E12" s="48">
        <v>25085.974840000003</v>
      </c>
      <c r="F12" s="48">
        <v>23339.025159999997</v>
      </c>
      <c r="G12" s="48">
        <v>25223.146359999999</v>
      </c>
      <c r="H12" s="50">
        <f t="shared" si="1"/>
        <v>51.803768384099122</v>
      </c>
    </row>
    <row r="13" spans="1:22" s="41" customFormat="1" ht="11.25" customHeight="1" x14ac:dyDescent="0.2">
      <c r="A13" s="47" t="s">
        <v>90</v>
      </c>
      <c r="B13" s="48">
        <v>101566</v>
      </c>
      <c r="C13" s="48">
        <v>69117.840030000007</v>
      </c>
      <c r="D13" s="48">
        <v>23105.89428</v>
      </c>
      <c r="E13" s="48">
        <v>92223.73431</v>
      </c>
      <c r="F13" s="48">
        <v>9342.2656900000002</v>
      </c>
      <c r="G13" s="48">
        <v>32448.159969999993</v>
      </c>
      <c r="H13" s="50">
        <f t="shared" si="1"/>
        <v>90.80177845932694</v>
      </c>
    </row>
    <row r="14" spans="1:22" s="41" customFormat="1" ht="11.25" customHeight="1" x14ac:dyDescent="0.2">
      <c r="A14" s="47" t="s">
        <v>91</v>
      </c>
      <c r="B14" s="48">
        <v>2433936</v>
      </c>
      <c r="C14" s="48">
        <v>2097457.3437799998</v>
      </c>
      <c r="D14" s="48">
        <v>303419.83822000003</v>
      </c>
      <c r="E14" s="48">
        <v>2400877.182</v>
      </c>
      <c r="F14" s="48">
        <v>33058.81799999997</v>
      </c>
      <c r="G14" s="48">
        <v>336478.65622000024</v>
      </c>
      <c r="H14" s="50">
        <f t="shared" si="1"/>
        <v>98.641754836610332</v>
      </c>
    </row>
    <row r="15" spans="1:22" s="41" customFormat="1" ht="11.25" customHeight="1" x14ac:dyDescent="0.2">
      <c r="A15" s="47" t="s">
        <v>92</v>
      </c>
      <c r="B15" s="48">
        <v>30526</v>
      </c>
      <c r="C15" s="48">
        <v>17292.01743</v>
      </c>
      <c r="D15" s="48">
        <v>5481.3181699999996</v>
      </c>
      <c r="E15" s="48">
        <v>22773.335599999999</v>
      </c>
      <c r="F15" s="48">
        <v>7752.6644000000015</v>
      </c>
      <c r="G15" s="48">
        <v>13233.98257</v>
      </c>
      <c r="H15" s="50">
        <f t="shared" si="1"/>
        <v>74.603078031841704</v>
      </c>
    </row>
    <row r="16" spans="1:22" s="41" customFormat="1" ht="11.25" customHeight="1" x14ac:dyDescent="0.2">
      <c r="B16" s="52"/>
      <c r="C16" s="52"/>
      <c r="D16" s="52"/>
      <c r="E16" s="52"/>
      <c r="F16" s="52"/>
      <c r="G16" s="52"/>
      <c r="H16" s="45"/>
    </row>
    <row r="17" spans="1:8" s="41" customFormat="1" ht="11.25" customHeight="1" x14ac:dyDescent="0.2">
      <c r="A17" s="43" t="s">
        <v>93</v>
      </c>
      <c r="B17" s="48">
        <v>1197762</v>
      </c>
      <c r="C17" s="48">
        <v>1014835.00692</v>
      </c>
      <c r="D17" s="48">
        <v>47975.161650000002</v>
      </c>
      <c r="E17" s="48">
        <v>1062810.16857</v>
      </c>
      <c r="F17" s="48">
        <v>134951.83143000002</v>
      </c>
      <c r="G17" s="48">
        <v>182926.99308000004</v>
      </c>
      <c r="H17" s="50">
        <f>E17/B17*100</f>
        <v>88.733001094541322</v>
      </c>
    </row>
    <row r="18" spans="1:8" s="41" customFormat="1" ht="11.25" customHeight="1" x14ac:dyDescent="0.2">
      <c r="A18" s="47"/>
      <c r="B18" s="53"/>
      <c r="C18" s="52"/>
      <c r="D18" s="53"/>
      <c r="E18" s="52"/>
      <c r="F18" s="52"/>
      <c r="G18" s="52"/>
      <c r="H18" s="45"/>
    </row>
    <row r="19" spans="1:8" s="41" customFormat="1" ht="11.25" customHeight="1" x14ac:dyDescent="0.2">
      <c r="A19" s="43" t="s">
        <v>94</v>
      </c>
      <c r="B19" s="48">
        <v>146349</v>
      </c>
      <c r="C19" s="48">
        <v>135460.68763999999</v>
      </c>
      <c r="D19" s="48">
        <v>3421.1242299999999</v>
      </c>
      <c r="E19" s="48">
        <v>138881.81186999998</v>
      </c>
      <c r="F19" s="48">
        <v>7467.1881300000241</v>
      </c>
      <c r="G19" s="48">
        <v>10888.312360000011</v>
      </c>
      <c r="H19" s="50">
        <f>E19/B19*100</f>
        <v>94.897684213762972</v>
      </c>
    </row>
    <row r="20" spans="1:8" s="41" customFormat="1" ht="11.25" customHeight="1" x14ac:dyDescent="0.2">
      <c r="A20" s="47"/>
      <c r="B20" s="53"/>
      <c r="C20" s="52"/>
      <c r="D20" s="53"/>
      <c r="E20" s="52"/>
      <c r="F20" s="52"/>
      <c r="G20" s="52"/>
      <c r="H20" s="45"/>
    </row>
    <row r="21" spans="1:8" s="41" customFormat="1" ht="11.25" customHeight="1" x14ac:dyDescent="0.2">
      <c r="A21" s="43" t="s">
        <v>95</v>
      </c>
      <c r="B21" s="48">
        <v>1057073</v>
      </c>
      <c r="C21" s="48">
        <v>791791.13929999992</v>
      </c>
      <c r="D21" s="48">
        <v>52779.280769999998</v>
      </c>
      <c r="E21" s="48">
        <v>844570.42006999988</v>
      </c>
      <c r="F21" s="48">
        <v>212502.57993000012</v>
      </c>
      <c r="G21" s="48">
        <v>265281.86070000008</v>
      </c>
      <c r="H21" s="50">
        <f>E21/B21*100</f>
        <v>79.897076178277175</v>
      </c>
    </row>
    <row r="22" spans="1:8" s="41" customFormat="1" ht="11.25" customHeight="1" x14ac:dyDescent="0.2">
      <c r="A22" s="47"/>
      <c r="B22" s="52"/>
      <c r="C22" s="52"/>
      <c r="D22" s="52"/>
      <c r="E22" s="52"/>
      <c r="F22" s="52"/>
      <c r="G22" s="52"/>
      <c r="H22" s="45"/>
    </row>
    <row r="23" spans="1:8" s="41" customFormat="1" ht="11.25" customHeight="1" x14ac:dyDescent="0.2">
      <c r="A23" s="43" t="s">
        <v>96</v>
      </c>
      <c r="B23" s="44">
        <f>SUM(B24:B33)</f>
        <v>2738970.423</v>
      </c>
      <c r="C23" s="44">
        <f>SUM(C24:C33)</f>
        <v>1932975.1532700001</v>
      </c>
      <c r="D23" s="44">
        <f t="shared" ref="D23:G23" si="2">SUM(D24:D33)</f>
        <v>102226.35635000003</v>
      </c>
      <c r="E23" s="44">
        <f t="shared" si="2"/>
        <v>2035201.5096200001</v>
      </c>
      <c r="F23" s="44">
        <f t="shared" si="2"/>
        <v>703768.91338000016</v>
      </c>
      <c r="G23" s="44">
        <f t="shared" si="2"/>
        <v>805995.26973000006</v>
      </c>
      <c r="H23" s="45">
        <f t="shared" ref="H23:H33" si="3">E23/B23*100</f>
        <v>74.305348189588699</v>
      </c>
    </row>
    <row r="24" spans="1:8" s="41" customFormat="1" ht="11.25" customHeight="1" x14ac:dyDescent="0.2">
      <c r="A24" s="47" t="s">
        <v>97</v>
      </c>
      <c r="B24" s="48">
        <v>1716098.216</v>
      </c>
      <c r="C24" s="48">
        <v>1188209.3792999999</v>
      </c>
      <c r="D24" s="48">
        <v>71635.506900000008</v>
      </c>
      <c r="E24" s="48">
        <v>1259844.8861999998</v>
      </c>
      <c r="F24" s="48">
        <v>456253.32980000018</v>
      </c>
      <c r="G24" s="48">
        <v>527888.8367000001</v>
      </c>
      <c r="H24" s="50">
        <f t="shared" si="3"/>
        <v>73.413332317105557</v>
      </c>
    </row>
    <row r="25" spans="1:8" s="41" customFormat="1" ht="11.25" customHeight="1" x14ac:dyDescent="0.2">
      <c r="A25" s="47" t="s">
        <v>98</v>
      </c>
      <c r="B25" s="48">
        <v>311873</v>
      </c>
      <c r="C25" s="48">
        <v>155075.97133999999</v>
      </c>
      <c r="D25" s="48">
        <v>1369.34617</v>
      </c>
      <c r="E25" s="48">
        <v>156445.31750999999</v>
      </c>
      <c r="F25" s="48">
        <v>155427.68249000001</v>
      </c>
      <c r="G25" s="48">
        <v>156797.02866000001</v>
      </c>
      <c r="H25" s="50">
        <f t="shared" si="3"/>
        <v>50.163148945243726</v>
      </c>
    </row>
    <row r="26" spans="1:8" s="41" customFormat="1" ht="11.25" customHeight="1" x14ac:dyDescent="0.2">
      <c r="A26" s="47" t="s">
        <v>99</v>
      </c>
      <c r="B26" s="48">
        <v>337946</v>
      </c>
      <c r="C26" s="48">
        <v>308856.99616000004</v>
      </c>
      <c r="D26" s="48">
        <v>7424.3572199999999</v>
      </c>
      <c r="E26" s="48">
        <v>316281.35338000004</v>
      </c>
      <c r="F26" s="48">
        <v>21664.646619999956</v>
      </c>
      <c r="G26" s="48">
        <v>29089.003839999961</v>
      </c>
      <c r="H26" s="50">
        <f t="shared" si="3"/>
        <v>93.589317044734969</v>
      </c>
    </row>
    <row r="27" spans="1:8" s="41" customFormat="1" ht="11.25" customHeight="1" x14ac:dyDescent="0.2">
      <c r="A27" s="47" t="s">
        <v>100</v>
      </c>
      <c r="B27" s="48">
        <v>22444.12</v>
      </c>
      <c r="C27" s="48">
        <v>22431.586649999997</v>
      </c>
      <c r="D27" s="48">
        <v>12.525030000000001</v>
      </c>
      <c r="E27" s="48">
        <v>22444.111679999998</v>
      </c>
      <c r="F27" s="48">
        <v>8.3200000008218922E-3</v>
      </c>
      <c r="G27" s="48">
        <v>12.533350000001519</v>
      </c>
      <c r="H27" s="50">
        <f t="shared" si="3"/>
        <v>99.99996293015721</v>
      </c>
    </row>
    <row r="28" spans="1:8" s="41" customFormat="1" ht="11.25" customHeight="1" x14ac:dyDescent="0.2">
      <c r="A28" s="47" t="s">
        <v>101</v>
      </c>
      <c r="B28" s="48">
        <v>54313</v>
      </c>
      <c r="C28" s="48">
        <v>48824.52059</v>
      </c>
      <c r="D28" s="48">
        <v>3485.58671</v>
      </c>
      <c r="E28" s="48">
        <v>52310.107300000003</v>
      </c>
      <c r="F28" s="48">
        <v>2002.8926999999967</v>
      </c>
      <c r="G28" s="48">
        <v>5488.4794099999999</v>
      </c>
      <c r="H28" s="50">
        <f t="shared" si="3"/>
        <v>96.312314363043853</v>
      </c>
    </row>
    <row r="29" spans="1:8" s="41" customFormat="1" ht="11.25" customHeight="1" x14ac:dyDescent="0.2">
      <c r="A29" s="47" t="s">
        <v>102</v>
      </c>
      <c r="B29" s="48">
        <v>99999</v>
      </c>
      <c r="C29" s="48">
        <v>85046.895930000013</v>
      </c>
      <c r="D29" s="48">
        <v>13153.85644</v>
      </c>
      <c r="E29" s="48">
        <v>98200.752370000017</v>
      </c>
      <c r="F29" s="48">
        <v>1798.2476299999835</v>
      </c>
      <c r="G29" s="48">
        <v>14952.104069999987</v>
      </c>
      <c r="H29" s="50">
        <f t="shared" si="3"/>
        <v>98.20173438734389</v>
      </c>
    </row>
    <row r="30" spans="1:8" s="41" customFormat="1" ht="11.25" customHeight="1" x14ac:dyDescent="0.2">
      <c r="A30" s="47" t="s">
        <v>103</v>
      </c>
      <c r="B30" s="48">
        <v>35045</v>
      </c>
      <c r="C30" s="48">
        <v>24810.4856</v>
      </c>
      <c r="D30" s="48">
        <v>1468.9163700000001</v>
      </c>
      <c r="E30" s="48">
        <v>26279.401969999999</v>
      </c>
      <c r="F30" s="48">
        <v>8765.598030000001</v>
      </c>
      <c r="G30" s="48">
        <v>10234.5144</v>
      </c>
      <c r="H30" s="50">
        <f t="shared" si="3"/>
        <v>74.987593008988441</v>
      </c>
    </row>
    <row r="31" spans="1:8" s="41" customFormat="1" ht="11.25" customHeight="1" x14ac:dyDescent="0.2">
      <c r="A31" s="47" t="s">
        <v>323</v>
      </c>
      <c r="B31" s="48">
        <v>80161.087</v>
      </c>
      <c r="C31" s="48">
        <v>46041.024700000002</v>
      </c>
      <c r="D31" s="48">
        <v>26.4</v>
      </c>
      <c r="E31" s="48">
        <v>46067.424700000003</v>
      </c>
      <c r="F31" s="48">
        <v>34093.662299999996</v>
      </c>
      <c r="G31" s="48">
        <v>34120.062299999998</v>
      </c>
      <c r="H31" s="50">
        <f t="shared" si="3"/>
        <v>57.46856289511144</v>
      </c>
    </row>
    <row r="32" spans="1:8" s="41" customFormat="1" ht="11.25" customHeight="1" x14ac:dyDescent="0.2">
      <c r="A32" s="47" t="s">
        <v>104</v>
      </c>
      <c r="B32" s="48">
        <v>30383</v>
      </c>
      <c r="C32" s="48">
        <v>15326.280339999999</v>
      </c>
      <c r="D32" s="48">
        <v>181.0941</v>
      </c>
      <c r="E32" s="48">
        <v>15507.37444</v>
      </c>
      <c r="F32" s="48">
        <v>14875.62556</v>
      </c>
      <c r="G32" s="48">
        <v>15056.719660000001</v>
      </c>
      <c r="H32" s="50">
        <f t="shared" si="3"/>
        <v>51.039642036665235</v>
      </c>
    </row>
    <row r="33" spans="1:8" s="41" customFormat="1" ht="11.25" customHeight="1" x14ac:dyDescent="0.2">
      <c r="A33" s="47" t="s">
        <v>311</v>
      </c>
      <c r="B33" s="48">
        <v>50708</v>
      </c>
      <c r="C33" s="48">
        <v>38352.012659999993</v>
      </c>
      <c r="D33" s="48">
        <v>3468.7674099999999</v>
      </c>
      <c r="E33" s="48">
        <v>41820.780069999993</v>
      </c>
      <c r="F33" s="48">
        <v>8887.2199300000066</v>
      </c>
      <c r="G33" s="48">
        <v>12355.987340000007</v>
      </c>
      <c r="H33" s="50">
        <f t="shared" si="3"/>
        <v>82.473732093555242</v>
      </c>
    </row>
    <row r="34" spans="1:8" s="41" customFormat="1" ht="11.25" customHeight="1" x14ac:dyDescent="0.2">
      <c r="A34" s="47"/>
      <c r="B34" s="52"/>
      <c r="C34" s="52"/>
      <c r="D34" s="52"/>
      <c r="E34" s="52"/>
      <c r="F34" s="52"/>
      <c r="G34" s="52"/>
      <c r="H34" s="45"/>
    </row>
    <row r="35" spans="1:8" s="41" customFormat="1" ht="11.25" customHeight="1" x14ac:dyDescent="0.2">
      <c r="A35" s="43" t="s">
        <v>105</v>
      </c>
      <c r="B35" s="54">
        <f t="shared" ref="B35:G35" si="4">+B36+B37</f>
        <v>300577</v>
      </c>
      <c r="C35" s="54">
        <f t="shared" si="4"/>
        <v>148519.92635999998</v>
      </c>
      <c r="D35" s="54">
        <f t="shared" si="4"/>
        <v>3144.3091600000002</v>
      </c>
      <c r="E35" s="54">
        <f t="shared" si="4"/>
        <v>151664.23551999999</v>
      </c>
      <c r="F35" s="54">
        <f t="shared" si="4"/>
        <v>148912.76448000001</v>
      </c>
      <c r="G35" s="54">
        <f t="shared" si="4"/>
        <v>152057.07364000002</v>
      </c>
      <c r="H35" s="45">
        <f>E35/B35*100</f>
        <v>50.45769820046111</v>
      </c>
    </row>
    <row r="36" spans="1:8" s="41" customFormat="1" ht="11.25" customHeight="1" x14ac:dyDescent="0.2">
      <c r="A36" s="47" t="s">
        <v>106</v>
      </c>
      <c r="B36" s="48">
        <v>285268</v>
      </c>
      <c r="C36" s="48">
        <v>140941.92122999998</v>
      </c>
      <c r="D36" s="48">
        <v>2851.8803600000001</v>
      </c>
      <c r="E36" s="48">
        <v>143793.80158999999</v>
      </c>
      <c r="F36" s="48">
        <v>141474.19841000001</v>
      </c>
      <c r="G36" s="48">
        <v>144326.07877000002</v>
      </c>
      <c r="H36" s="50">
        <f>E36/B36*100</f>
        <v>50.406565611985918</v>
      </c>
    </row>
    <row r="37" spans="1:8" s="41" customFormat="1" ht="11.25" customHeight="1" x14ac:dyDescent="0.2">
      <c r="A37" s="47" t="s">
        <v>107</v>
      </c>
      <c r="B37" s="48">
        <v>15309</v>
      </c>
      <c r="C37" s="48">
        <v>7578.0051299999996</v>
      </c>
      <c r="D37" s="48">
        <v>292.42879999999997</v>
      </c>
      <c r="E37" s="48">
        <v>7870.4339299999992</v>
      </c>
      <c r="F37" s="48">
        <v>7438.5660700000008</v>
      </c>
      <c r="G37" s="48">
        <v>7730.9948700000004</v>
      </c>
      <c r="H37" s="50">
        <f>E37/B37*100</f>
        <v>51.410503168071067</v>
      </c>
    </row>
    <row r="38" spans="1:8" s="41" customFormat="1" ht="11.25" customHeight="1" x14ac:dyDescent="0.2">
      <c r="A38" s="47"/>
      <c r="B38" s="52"/>
      <c r="C38" s="52"/>
      <c r="D38" s="52"/>
      <c r="E38" s="52"/>
      <c r="F38" s="52"/>
      <c r="G38" s="52"/>
      <c r="H38" s="45"/>
    </row>
    <row r="39" spans="1:8" s="41" customFormat="1" ht="11.25" customHeight="1" x14ac:dyDescent="0.2">
      <c r="A39" s="43" t="s">
        <v>108</v>
      </c>
      <c r="B39" s="54">
        <f>SUM(B40:B46)</f>
        <v>96559415.238999993</v>
      </c>
      <c r="C39" s="54">
        <f>SUM(C40:C46)</f>
        <v>79520882.882050008</v>
      </c>
      <c r="D39" s="54">
        <f t="shared" ref="D39:G39" si="5">SUM(D40:D46)</f>
        <v>3144369.3258600002</v>
      </c>
      <c r="E39" s="54">
        <f t="shared" si="5"/>
        <v>82665252.207910016</v>
      </c>
      <c r="F39" s="54">
        <f t="shared" si="5"/>
        <v>13894163.031089984</v>
      </c>
      <c r="G39" s="54">
        <f t="shared" si="5"/>
        <v>17038532.356949996</v>
      </c>
      <c r="H39" s="45">
        <f t="shared" ref="H39:H46" si="6">E39/B39*100</f>
        <v>85.610763076081497</v>
      </c>
    </row>
    <row r="40" spans="1:8" s="41" customFormat="1" ht="11.25" customHeight="1" x14ac:dyDescent="0.2">
      <c r="A40" s="47" t="s">
        <v>109</v>
      </c>
      <c r="B40" s="48">
        <v>96424118.217999995</v>
      </c>
      <c r="C40" s="48">
        <v>79431149.901920006</v>
      </c>
      <c r="D40" s="48">
        <v>3142598.0325699998</v>
      </c>
      <c r="E40" s="48">
        <v>82573747.93449001</v>
      </c>
      <c r="F40" s="48">
        <v>13850370.283509985</v>
      </c>
      <c r="G40" s="48">
        <v>16992968.316079989</v>
      </c>
      <c r="H40" s="50">
        <f t="shared" si="6"/>
        <v>85.635989688600063</v>
      </c>
    </row>
    <row r="41" spans="1:8" s="41" customFormat="1" ht="11.25" customHeight="1" x14ac:dyDescent="0.2">
      <c r="A41" s="55" t="s">
        <v>110</v>
      </c>
      <c r="B41" s="48">
        <v>5634</v>
      </c>
      <c r="C41" s="48">
        <v>5632.4794499999998</v>
      </c>
      <c r="D41" s="48">
        <v>0</v>
      </c>
      <c r="E41" s="48">
        <v>5632.4794499999998</v>
      </c>
      <c r="F41" s="48">
        <v>1.5205500000001848</v>
      </c>
      <c r="G41" s="48">
        <v>1.5205500000001848</v>
      </c>
      <c r="H41" s="50">
        <f t="shared" si="6"/>
        <v>99.973011182108621</v>
      </c>
    </row>
    <row r="42" spans="1:8" s="41" customFormat="1" ht="11.25" customHeight="1" x14ac:dyDescent="0.2">
      <c r="A42" s="55" t="s">
        <v>111</v>
      </c>
      <c r="B42" s="48">
        <v>3334</v>
      </c>
      <c r="C42" s="48">
        <v>2976.8026400000003</v>
      </c>
      <c r="D42" s="48">
        <v>26.998000000000001</v>
      </c>
      <c r="E42" s="48">
        <v>3003.8006400000004</v>
      </c>
      <c r="F42" s="48">
        <v>330.19935999999961</v>
      </c>
      <c r="G42" s="48">
        <v>357.19735999999966</v>
      </c>
      <c r="H42" s="50">
        <f t="shared" si="6"/>
        <v>90.096000000000004</v>
      </c>
    </row>
    <row r="43" spans="1:8" s="41" customFormat="1" ht="11.25" customHeight="1" x14ac:dyDescent="0.2">
      <c r="A43" s="47" t="s">
        <v>112</v>
      </c>
      <c r="B43" s="48">
        <v>64271.021000000001</v>
      </c>
      <c r="C43" s="48">
        <v>62521.012790000001</v>
      </c>
      <c r="D43" s="48">
        <v>928.21057999999994</v>
      </c>
      <c r="E43" s="48">
        <v>63449.22337</v>
      </c>
      <c r="F43" s="48">
        <v>821.79763000000094</v>
      </c>
      <c r="G43" s="48">
        <v>1750.00821</v>
      </c>
      <c r="H43" s="50">
        <f t="shared" si="6"/>
        <v>98.721355881369917</v>
      </c>
    </row>
    <row r="44" spans="1:8" s="41" customFormat="1" ht="11.25" customHeight="1" x14ac:dyDescent="0.2">
      <c r="A44" s="47" t="s">
        <v>113</v>
      </c>
      <c r="B44" s="48">
        <v>12325</v>
      </c>
      <c r="C44" s="48">
        <v>11496.391960000001</v>
      </c>
      <c r="D44" s="48">
        <v>332.17662999999999</v>
      </c>
      <c r="E44" s="48">
        <v>11828.568590000001</v>
      </c>
      <c r="F44" s="48">
        <v>496.43140999999923</v>
      </c>
      <c r="G44" s="48">
        <v>828.60803999999916</v>
      </c>
      <c r="H44" s="50">
        <f t="shared" si="6"/>
        <v>95.972158945233275</v>
      </c>
    </row>
    <row r="45" spans="1:8" s="41" customFormat="1" ht="11.25" customHeight="1" x14ac:dyDescent="0.2">
      <c r="A45" s="47" t="s">
        <v>114</v>
      </c>
      <c r="B45" s="48">
        <v>6063</v>
      </c>
      <c r="C45" s="48">
        <v>5103.3474299999998</v>
      </c>
      <c r="D45" s="48">
        <v>483.90808000000004</v>
      </c>
      <c r="E45" s="48">
        <v>5587.25551</v>
      </c>
      <c r="F45" s="48">
        <v>475.74449000000004</v>
      </c>
      <c r="G45" s="48">
        <v>959.6525700000002</v>
      </c>
      <c r="H45" s="50">
        <f t="shared" si="6"/>
        <v>92.1533153554346</v>
      </c>
    </row>
    <row r="46" spans="1:8" s="41" customFormat="1" ht="11.25" customHeight="1" x14ac:dyDescent="0.2">
      <c r="A46" s="47" t="s">
        <v>324</v>
      </c>
      <c r="B46" s="48">
        <v>43670</v>
      </c>
      <c r="C46" s="48">
        <v>2002.94586</v>
      </c>
      <c r="D46" s="48">
        <v>0</v>
      </c>
      <c r="E46" s="48">
        <v>2002.94586</v>
      </c>
      <c r="F46" s="48">
        <v>41667.05414</v>
      </c>
      <c r="G46" s="48">
        <v>41667.05414</v>
      </c>
      <c r="H46" s="50">
        <f t="shared" si="6"/>
        <v>4.5865487978016946</v>
      </c>
    </row>
    <row r="47" spans="1:8" s="41" customFormat="1" ht="11.25" customHeight="1" x14ac:dyDescent="0.2">
      <c r="A47" s="47"/>
      <c r="B47" s="49"/>
      <c r="C47" s="49"/>
      <c r="D47" s="49"/>
      <c r="E47" s="49"/>
      <c r="F47" s="49"/>
      <c r="G47" s="49"/>
      <c r="H47" s="50"/>
    </row>
    <row r="48" spans="1:8" s="41" customFormat="1" ht="11.25" customHeight="1" x14ac:dyDescent="0.2">
      <c r="A48" s="43" t="s">
        <v>115</v>
      </c>
      <c r="B48" s="48">
        <v>10201825.222000001</v>
      </c>
      <c r="C48" s="48">
        <v>8438736.93475</v>
      </c>
      <c r="D48" s="48">
        <v>274788.19493</v>
      </c>
      <c r="E48" s="48">
        <v>8713525.1296800002</v>
      </c>
      <c r="F48" s="48">
        <v>1488300.0923200008</v>
      </c>
      <c r="G48" s="48">
        <v>1763088.287250001</v>
      </c>
      <c r="H48" s="50">
        <f>E48/B48*100</f>
        <v>85.411433151094215</v>
      </c>
    </row>
    <row r="49" spans="1:8" s="41" customFormat="1" ht="11.25" customHeight="1" x14ac:dyDescent="0.2">
      <c r="A49" s="56"/>
      <c r="B49" s="52"/>
      <c r="C49" s="52"/>
      <c r="D49" s="52"/>
      <c r="E49" s="52"/>
      <c r="F49" s="52"/>
      <c r="G49" s="52"/>
      <c r="H49" s="45"/>
    </row>
    <row r="50" spans="1:8" s="41" customFormat="1" ht="11.25" customHeight="1" x14ac:dyDescent="0.2">
      <c r="A50" s="43" t="s">
        <v>116</v>
      </c>
      <c r="B50" s="48">
        <v>160337</v>
      </c>
      <c r="C50" s="48">
        <v>133669.91493</v>
      </c>
      <c r="D50" s="48">
        <v>5278.2491</v>
      </c>
      <c r="E50" s="48">
        <v>138948.16402999999</v>
      </c>
      <c r="F50" s="48">
        <v>21388.835970000015</v>
      </c>
      <c r="G50" s="48">
        <v>26667.085070000001</v>
      </c>
      <c r="H50" s="50">
        <f>E50/B50*100</f>
        <v>86.660074736336583</v>
      </c>
    </row>
    <row r="51" spans="1:8" s="41" customFormat="1" ht="11.25" customHeight="1" x14ac:dyDescent="0.2">
      <c r="A51" s="47"/>
      <c r="B51" s="52"/>
      <c r="C51" s="52"/>
      <c r="D51" s="52"/>
      <c r="E51" s="52"/>
      <c r="F51" s="52"/>
      <c r="G51" s="52"/>
      <c r="H51" s="45"/>
    </row>
    <row r="52" spans="1:8" s="41" customFormat="1" ht="11.25" customHeight="1" x14ac:dyDescent="0.2">
      <c r="A52" s="43" t="s">
        <v>117</v>
      </c>
      <c r="B52" s="54">
        <f t="shared" ref="B52:G52" si="7">SUM(B53:B58)</f>
        <v>2715112.2549999999</v>
      </c>
      <c r="C52" s="54">
        <f t="shared" si="7"/>
        <v>2196883.6864800001</v>
      </c>
      <c r="D52" s="54">
        <f t="shared" ref="D52" si="8">SUM(D53:D58)</f>
        <v>108384.56899</v>
      </c>
      <c r="E52" s="54">
        <f t="shared" si="7"/>
        <v>2305268.2554699997</v>
      </c>
      <c r="F52" s="54">
        <f t="shared" si="7"/>
        <v>409843.99953000003</v>
      </c>
      <c r="G52" s="54">
        <f t="shared" si="7"/>
        <v>518228.56851999997</v>
      </c>
      <c r="H52" s="45">
        <f t="shared" ref="H52:H58" si="9">E52/B52*100</f>
        <v>84.905080857144881</v>
      </c>
    </row>
    <row r="53" spans="1:8" s="41" customFormat="1" ht="11.25" customHeight="1" x14ac:dyDescent="0.2">
      <c r="A53" s="47" t="s">
        <v>97</v>
      </c>
      <c r="B53" s="48">
        <v>2010802.71</v>
      </c>
      <c r="C53" s="48">
        <v>1648088.7483399999</v>
      </c>
      <c r="D53" s="48">
        <v>63328.582380000007</v>
      </c>
      <c r="E53" s="48">
        <v>1711417.33072</v>
      </c>
      <c r="F53" s="48">
        <v>299385.37927999999</v>
      </c>
      <c r="G53" s="48">
        <v>362713.96166000003</v>
      </c>
      <c r="H53" s="50">
        <f t="shared" si="9"/>
        <v>85.111150995017297</v>
      </c>
    </row>
    <row r="54" spans="1:8" s="41" customFormat="1" ht="11.25" customHeight="1" x14ac:dyDescent="0.2">
      <c r="A54" s="47" t="s">
        <v>118</v>
      </c>
      <c r="B54" s="48">
        <v>295838.93099999998</v>
      </c>
      <c r="C54" s="48">
        <v>229818.16656000001</v>
      </c>
      <c r="D54" s="48">
        <v>14077.882799999999</v>
      </c>
      <c r="E54" s="48">
        <v>243896.04936</v>
      </c>
      <c r="F54" s="48">
        <v>51942.881639999978</v>
      </c>
      <c r="G54" s="48">
        <v>66020.76443999997</v>
      </c>
      <c r="H54" s="50">
        <f t="shared" si="9"/>
        <v>82.442175049638749</v>
      </c>
    </row>
    <row r="55" spans="1:8" s="41" customFormat="1" ht="11.25" customHeight="1" x14ac:dyDescent="0.2">
      <c r="A55" s="47" t="s">
        <v>119</v>
      </c>
      <c r="B55" s="48">
        <v>168974.72500000001</v>
      </c>
      <c r="C55" s="48">
        <v>123362.41796000001</v>
      </c>
      <c r="D55" s="48">
        <v>8476.9545400000006</v>
      </c>
      <c r="E55" s="48">
        <v>131839.3725</v>
      </c>
      <c r="F55" s="48">
        <v>37135.352500000008</v>
      </c>
      <c r="G55" s="48">
        <v>45612.30704</v>
      </c>
      <c r="H55" s="50">
        <f t="shared" si="9"/>
        <v>78.023131861880529</v>
      </c>
    </row>
    <row r="56" spans="1:8" s="41" customFormat="1" ht="11.25" customHeight="1" x14ac:dyDescent="0.2">
      <c r="A56" s="47" t="s">
        <v>120</v>
      </c>
      <c r="B56" s="48">
        <v>207293.889</v>
      </c>
      <c r="C56" s="48">
        <v>169554.09182</v>
      </c>
      <c r="D56" s="48">
        <v>21058.583180000001</v>
      </c>
      <c r="E56" s="48">
        <v>190612.67499999999</v>
      </c>
      <c r="F56" s="48">
        <v>16681.214000000007</v>
      </c>
      <c r="G56" s="48">
        <v>37739.797179999994</v>
      </c>
      <c r="H56" s="50">
        <f t="shared" si="9"/>
        <v>91.95286745766056</v>
      </c>
    </row>
    <row r="57" spans="1:8" s="41" customFormat="1" ht="11.25" customHeight="1" x14ac:dyDescent="0.2">
      <c r="A57" s="47" t="s">
        <v>121</v>
      </c>
      <c r="B57" s="48">
        <v>17087</v>
      </c>
      <c r="C57" s="48">
        <v>16890.814480000001</v>
      </c>
      <c r="D57" s="48">
        <v>196.17039000000003</v>
      </c>
      <c r="E57" s="48">
        <v>17086.98487</v>
      </c>
      <c r="F57" s="48">
        <v>1.5129999999771826E-2</v>
      </c>
      <c r="G57" s="48">
        <v>196.18551999999909</v>
      </c>
      <c r="H57" s="50">
        <f t="shared" si="9"/>
        <v>99.999911453151526</v>
      </c>
    </row>
    <row r="58" spans="1:8" s="41" customFormat="1" ht="11.25" customHeight="1" x14ac:dyDescent="0.2">
      <c r="A58" s="47" t="s">
        <v>122</v>
      </c>
      <c r="B58" s="48">
        <v>15115</v>
      </c>
      <c r="C58" s="48">
        <v>9169.4473200000011</v>
      </c>
      <c r="D58" s="48">
        <v>1246.3957</v>
      </c>
      <c r="E58" s="48">
        <v>10415.84302</v>
      </c>
      <c r="F58" s="48">
        <v>4699.1569799999997</v>
      </c>
      <c r="G58" s="48">
        <v>5945.5526799999989</v>
      </c>
      <c r="H58" s="50">
        <f t="shared" si="9"/>
        <v>68.91063857095601</v>
      </c>
    </row>
    <row r="59" spans="1:8" s="41" customFormat="1" ht="11.25" customHeight="1" x14ac:dyDescent="0.2">
      <c r="A59" s="47"/>
      <c r="B59" s="52"/>
      <c r="C59" s="52"/>
      <c r="D59" s="52"/>
      <c r="E59" s="52"/>
      <c r="F59" s="52"/>
      <c r="G59" s="52"/>
      <c r="H59" s="45"/>
    </row>
    <row r="60" spans="1:8" s="41" customFormat="1" ht="11.25" customHeight="1" x14ac:dyDescent="0.2">
      <c r="A60" s="43" t="s">
        <v>123</v>
      </c>
      <c r="B60" s="57">
        <f t="shared" ref="B60:G60" si="10">SUM(B61:B70)</f>
        <v>2909504.4529999695</v>
      </c>
      <c r="C60" s="57">
        <f t="shared" si="10"/>
        <v>1915345.3650799864</v>
      </c>
      <c r="D60" s="57">
        <f t="shared" ref="D60" si="11">SUM(D61:D70)</f>
        <v>74436.494030000002</v>
      </c>
      <c r="E60" s="57">
        <f t="shared" si="10"/>
        <v>1989781.8591099868</v>
      </c>
      <c r="F60" s="57">
        <f t="shared" si="10"/>
        <v>919722.59388998291</v>
      </c>
      <c r="G60" s="57">
        <f t="shared" si="10"/>
        <v>994159.08791998297</v>
      </c>
      <c r="H60" s="45">
        <f t="shared" ref="H60:H70" si="12">E60/B60*100</f>
        <v>68.389029515261157</v>
      </c>
    </row>
    <row r="61" spans="1:8" s="41" customFormat="1" ht="11.25" customHeight="1" x14ac:dyDescent="0.2">
      <c r="A61" s="47" t="s">
        <v>124</v>
      </c>
      <c r="B61" s="48">
        <v>136433.99999996924</v>
      </c>
      <c r="C61" s="48">
        <v>93437.001919986913</v>
      </c>
      <c r="D61" s="48">
        <v>963.3854000000091</v>
      </c>
      <c r="E61" s="48">
        <v>94400.387319986927</v>
      </c>
      <c r="F61" s="48">
        <v>42033.612679982311</v>
      </c>
      <c r="G61" s="48">
        <v>42996.998079982324</v>
      </c>
      <c r="H61" s="50">
        <f t="shared" si="12"/>
        <v>69.191248017362398</v>
      </c>
    </row>
    <row r="62" spans="1:8" s="41" customFormat="1" ht="11.25" customHeight="1" x14ac:dyDescent="0.2">
      <c r="A62" s="47" t="s">
        <v>125</v>
      </c>
      <c r="B62" s="48">
        <v>843788.45299999998</v>
      </c>
      <c r="C62" s="48">
        <v>358402.95611999999</v>
      </c>
      <c r="D62" s="48">
        <v>7449.8804799999998</v>
      </c>
      <c r="E62" s="48">
        <v>365852.83659999998</v>
      </c>
      <c r="F62" s="48">
        <v>477935.6164</v>
      </c>
      <c r="G62" s="48">
        <v>485385.49687999999</v>
      </c>
      <c r="H62" s="50">
        <f t="shared" si="12"/>
        <v>43.358360178934561</v>
      </c>
    </row>
    <row r="63" spans="1:8" s="41" customFormat="1" ht="11.25" customHeight="1" x14ac:dyDescent="0.2">
      <c r="A63" s="47" t="s">
        <v>126</v>
      </c>
      <c r="B63" s="48">
        <v>1602182.0000000002</v>
      </c>
      <c r="C63" s="48">
        <v>1269286.0552399997</v>
      </c>
      <c r="D63" s="48">
        <v>52430.380659999995</v>
      </c>
      <c r="E63" s="48">
        <v>1321716.4358999997</v>
      </c>
      <c r="F63" s="48">
        <v>280465.56410000054</v>
      </c>
      <c r="G63" s="48">
        <v>332895.94476000057</v>
      </c>
      <c r="H63" s="50">
        <f t="shared" si="12"/>
        <v>82.494774994351431</v>
      </c>
    </row>
    <row r="64" spans="1:8" s="41" customFormat="1" ht="11.25" customHeight="1" x14ac:dyDescent="0.2">
      <c r="A64" s="47" t="s">
        <v>127</v>
      </c>
      <c r="B64" s="48">
        <v>39583</v>
      </c>
      <c r="C64" s="48">
        <v>32241.906179999998</v>
      </c>
      <c r="D64" s="48">
        <v>600.21918999999991</v>
      </c>
      <c r="E64" s="48">
        <v>32842.125370000002</v>
      </c>
      <c r="F64" s="48">
        <v>6740.8746299999984</v>
      </c>
      <c r="G64" s="48">
        <v>7341.0938200000019</v>
      </c>
      <c r="H64" s="50">
        <f t="shared" si="12"/>
        <v>82.970278579188033</v>
      </c>
    </row>
    <row r="65" spans="1:8" s="41" customFormat="1" ht="11.25" customHeight="1" x14ac:dyDescent="0.2">
      <c r="A65" s="47" t="s">
        <v>128</v>
      </c>
      <c r="B65" s="48">
        <v>223817</v>
      </c>
      <c r="C65" s="48">
        <v>116064.44245999998</v>
      </c>
      <c r="D65" s="48">
        <v>6442.8235999999997</v>
      </c>
      <c r="E65" s="48">
        <v>122507.26605999998</v>
      </c>
      <c r="F65" s="48">
        <v>101309.73394000002</v>
      </c>
      <c r="G65" s="48">
        <v>107752.55754000002</v>
      </c>
      <c r="H65" s="50">
        <f t="shared" si="12"/>
        <v>54.735460693334282</v>
      </c>
    </row>
    <row r="66" spans="1:8" s="41" customFormat="1" ht="11.25" customHeight="1" x14ac:dyDescent="0.2">
      <c r="A66" s="47" t="s">
        <v>129</v>
      </c>
      <c r="B66" s="48">
        <v>2385</v>
      </c>
      <c r="C66" s="48">
        <v>1759.5821799999999</v>
      </c>
      <c r="D66" s="48">
        <v>155.67017000000001</v>
      </c>
      <c r="E66" s="48">
        <v>1915.25235</v>
      </c>
      <c r="F66" s="48">
        <v>469.74765000000002</v>
      </c>
      <c r="G66" s="48">
        <v>625.41782000000012</v>
      </c>
      <c r="H66" s="50">
        <f t="shared" si="12"/>
        <v>80.304081761006287</v>
      </c>
    </row>
    <row r="67" spans="1:8" s="41" customFormat="1" ht="11.25" customHeight="1" x14ac:dyDescent="0.2">
      <c r="A67" s="47" t="s">
        <v>130</v>
      </c>
      <c r="B67" s="48">
        <v>35111</v>
      </c>
      <c r="C67" s="48">
        <v>22640.184559999998</v>
      </c>
      <c r="D67" s="48">
        <v>5830.9824600000002</v>
      </c>
      <c r="E67" s="48">
        <v>28471.167019999997</v>
      </c>
      <c r="F67" s="48">
        <v>6639.8329800000029</v>
      </c>
      <c r="G67" s="48">
        <v>12470.815440000002</v>
      </c>
      <c r="H67" s="50">
        <f t="shared" si="12"/>
        <v>81.089023439947582</v>
      </c>
    </row>
    <row r="68" spans="1:8" s="41" customFormat="1" ht="11.25" customHeight="1" x14ac:dyDescent="0.2">
      <c r="A68" s="47" t="s">
        <v>131</v>
      </c>
      <c r="B68" s="48">
        <v>11757</v>
      </c>
      <c r="C68" s="48">
        <v>9483.1245799999997</v>
      </c>
      <c r="D68" s="48">
        <v>7.76</v>
      </c>
      <c r="E68" s="48">
        <v>9490.8845799999999</v>
      </c>
      <c r="F68" s="48">
        <v>2266.1154200000001</v>
      </c>
      <c r="G68" s="48">
        <v>2273.8754200000003</v>
      </c>
      <c r="H68" s="50">
        <f t="shared" si="12"/>
        <v>80.725394063111338</v>
      </c>
    </row>
    <row r="69" spans="1:8" s="41" customFormat="1" ht="11.25" customHeight="1" x14ac:dyDescent="0.2">
      <c r="A69" s="55" t="s">
        <v>132</v>
      </c>
      <c r="B69" s="48">
        <v>14447</v>
      </c>
      <c r="C69" s="48">
        <v>12030.11184</v>
      </c>
      <c r="D69" s="48">
        <v>555.39206999999999</v>
      </c>
      <c r="E69" s="48">
        <v>12585.503909999999</v>
      </c>
      <c r="F69" s="48">
        <v>1861.4960900000005</v>
      </c>
      <c r="G69" s="48">
        <v>2416.8881600000004</v>
      </c>
      <c r="H69" s="50">
        <f t="shared" si="12"/>
        <v>87.11499903094068</v>
      </c>
    </row>
    <row r="70" spans="1:8" s="41" customFormat="1" ht="11.25" hidden="1" customHeight="1" x14ac:dyDescent="0.2">
      <c r="A70" s="47" t="s">
        <v>133</v>
      </c>
      <c r="B70" s="48">
        <v>0</v>
      </c>
      <c r="C70" s="48">
        <v>0</v>
      </c>
      <c r="D70" s="48">
        <v>0</v>
      </c>
      <c r="E70" s="48">
        <v>0</v>
      </c>
      <c r="F70" s="48">
        <v>0</v>
      </c>
      <c r="G70" s="48">
        <v>0</v>
      </c>
      <c r="H70" s="50" t="e">
        <f t="shared" si="12"/>
        <v>#DIV/0!</v>
      </c>
    </row>
    <row r="71" spans="1:8" s="41" customFormat="1" ht="11.25" customHeight="1" x14ac:dyDescent="0.2">
      <c r="A71" s="47"/>
      <c r="B71" s="52"/>
      <c r="C71" s="52"/>
      <c r="D71" s="52"/>
      <c r="E71" s="52"/>
      <c r="F71" s="52"/>
      <c r="G71" s="52"/>
      <c r="H71" s="45"/>
    </row>
    <row r="72" spans="1:8" s="41" customFormat="1" ht="11.25" customHeight="1" x14ac:dyDescent="0.2">
      <c r="A72" s="43" t="s">
        <v>134</v>
      </c>
      <c r="B72" s="54">
        <f t="shared" ref="B72:G72" si="13">SUM(B73:B77)</f>
        <v>2817341.3259999999</v>
      </c>
      <c r="C72" s="54">
        <f t="shared" si="13"/>
        <v>422641.08796999999</v>
      </c>
      <c r="D72" s="54">
        <f t="shared" si="13"/>
        <v>13837.190049999997</v>
      </c>
      <c r="E72" s="54">
        <f t="shared" si="13"/>
        <v>436478.27801999997</v>
      </c>
      <c r="F72" s="54">
        <f t="shared" si="13"/>
        <v>2380863.0479800003</v>
      </c>
      <c r="G72" s="54">
        <f t="shared" si="13"/>
        <v>2394700.2380300001</v>
      </c>
      <c r="H72" s="45">
        <f t="shared" ref="H72:H77" si="14">E72/B72*100</f>
        <v>15.492559385401213</v>
      </c>
    </row>
    <row r="73" spans="1:8" s="41" customFormat="1" ht="11.25" customHeight="1" x14ac:dyDescent="0.2">
      <c r="A73" s="47" t="s">
        <v>97</v>
      </c>
      <c r="B73" s="48">
        <v>2795468</v>
      </c>
      <c r="C73" s="48">
        <v>408573.96830000001</v>
      </c>
      <c r="D73" s="48">
        <v>11596.461529999999</v>
      </c>
      <c r="E73" s="48">
        <v>420170.42982999998</v>
      </c>
      <c r="F73" s="48">
        <v>2375297.5701700002</v>
      </c>
      <c r="G73" s="48">
        <v>2386894.0317000002</v>
      </c>
      <c r="H73" s="50">
        <f t="shared" si="14"/>
        <v>15.030414579240398</v>
      </c>
    </row>
    <row r="74" spans="1:8" s="41" customFormat="1" ht="11.25" customHeight="1" x14ac:dyDescent="0.2">
      <c r="A74" s="47" t="s">
        <v>135</v>
      </c>
      <c r="B74" s="48">
        <v>10311.325999999999</v>
      </c>
      <c r="C74" s="48">
        <v>7130.0147900000002</v>
      </c>
      <c r="D74" s="48">
        <v>1992.0257199999999</v>
      </c>
      <c r="E74" s="48">
        <v>9122.0405100000007</v>
      </c>
      <c r="F74" s="48">
        <v>1189.2854899999984</v>
      </c>
      <c r="G74" s="48">
        <v>3181.3112099999989</v>
      </c>
      <c r="H74" s="50">
        <f t="shared" si="14"/>
        <v>88.466221609131566</v>
      </c>
    </row>
    <row r="75" spans="1:8" s="41" customFormat="1" ht="11.25" customHeight="1" x14ac:dyDescent="0.2">
      <c r="A75" s="47" t="s">
        <v>136</v>
      </c>
      <c r="B75" s="48">
        <v>618</v>
      </c>
      <c r="C75" s="48">
        <v>383.7627</v>
      </c>
      <c r="D75" s="48">
        <v>45.288820000000001</v>
      </c>
      <c r="E75" s="48">
        <v>429.05151999999998</v>
      </c>
      <c r="F75" s="48">
        <v>188.94848000000002</v>
      </c>
      <c r="G75" s="48">
        <v>234.2373</v>
      </c>
      <c r="H75" s="50">
        <f t="shared" si="14"/>
        <v>69.425812297734623</v>
      </c>
    </row>
    <row r="76" spans="1:8" s="41" customFormat="1" ht="11.25" customHeight="1" x14ac:dyDescent="0.2">
      <c r="A76" s="47" t="s">
        <v>137</v>
      </c>
      <c r="B76" s="48">
        <v>3536</v>
      </c>
      <c r="C76" s="48">
        <v>2120.9557999999997</v>
      </c>
      <c r="D76" s="48">
        <v>187.41398000000001</v>
      </c>
      <c r="E76" s="48">
        <v>2308.3697799999995</v>
      </c>
      <c r="F76" s="48">
        <v>1227.6302200000005</v>
      </c>
      <c r="G76" s="48">
        <v>1415.0442000000003</v>
      </c>
      <c r="H76" s="50">
        <f t="shared" si="14"/>
        <v>65.281950791855195</v>
      </c>
    </row>
    <row r="77" spans="1:8" s="41" customFormat="1" ht="11.25" customHeight="1" x14ac:dyDescent="0.2">
      <c r="A77" s="47" t="s">
        <v>312</v>
      </c>
      <c r="B77" s="48">
        <v>7408</v>
      </c>
      <c r="C77" s="48">
        <v>4432.3863799999999</v>
      </c>
      <c r="D77" s="48">
        <v>16</v>
      </c>
      <c r="E77" s="48">
        <v>4448.3863799999999</v>
      </c>
      <c r="F77" s="48">
        <v>2959.6136200000001</v>
      </c>
      <c r="G77" s="48">
        <v>2975.6136200000001</v>
      </c>
      <c r="H77" s="50">
        <f t="shared" si="14"/>
        <v>60.048412257019436</v>
      </c>
    </row>
    <row r="78" spans="1:8" s="41" customFormat="1" ht="11.25" customHeight="1" x14ac:dyDescent="0.2">
      <c r="A78" s="47"/>
      <c r="B78" s="52"/>
      <c r="C78" s="52"/>
      <c r="D78" s="52"/>
      <c r="E78" s="52"/>
      <c r="F78" s="52"/>
      <c r="G78" s="52"/>
      <c r="H78" s="45"/>
    </row>
    <row r="79" spans="1:8" s="41" customFormat="1" ht="11.25" customHeight="1" x14ac:dyDescent="0.2">
      <c r="A79" s="43" t="s">
        <v>138</v>
      </c>
      <c r="B79" s="54">
        <f t="shared" ref="B79:G79" si="15">SUM(B80:B81)</f>
        <v>17866646.575999998</v>
      </c>
      <c r="C79" s="54">
        <f t="shared" si="15"/>
        <v>11396389.708249999</v>
      </c>
      <c r="D79" s="54">
        <f t="shared" si="15"/>
        <v>673341.38217999996</v>
      </c>
      <c r="E79" s="54">
        <f t="shared" si="15"/>
        <v>12069731.090429999</v>
      </c>
      <c r="F79" s="54">
        <f t="shared" si="15"/>
        <v>5796915.4855699996</v>
      </c>
      <c r="G79" s="54">
        <f t="shared" si="15"/>
        <v>6470256.8677499983</v>
      </c>
      <c r="H79" s="45">
        <f>E79/B79*100</f>
        <v>67.554541021945838</v>
      </c>
    </row>
    <row r="80" spans="1:8" s="41" customFormat="1" ht="11.25" customHeight="1" x14ac:dyDescent="0.2">
      <c r="A80" s="47" t="s">
        <v>139</v>
      </c>
      <c r="B80" s="48">
        <v>17814991.575999998</v>
      </c>
      <c r="C80" s="48">
        <v>11348518.783189999</v>
      </c>
      <c r="D80" s="48">
        <v>669704.56017999991</v>
      </c>
      <c r="E80" s="48">
        <v>12018223.343369998</v>
      </c>
      <c r="F80" s="48">
        <v>5796768.2326299995</v>
      </c>
      <c r="G80" s="48">
        <v>6466472.7928099986</v>
      </c>
      <c r="H80" s="50">
        <f>E80/B80*100</f>
        <v>67.461291194550483</v>
      </c>
    </row>
    <row r="81" spans="1:8" s="41" customFormat="1" ht="11.25" customHeight="1" x14ac:dyDescent="0.2">
      <c r="A81" s="47" t="s">
        <v>140</v>
      </c>
      <c r="B81" s="48">
        <v>51655</v>
      </c>
      <c r="C81" s="48">
        <v>47870.925060000001</v>
      </c>
      <c r="D81" s="48">
        <v>3636.8220000000001</v>
      </c>
      <c r="E81" s="48">
        <v>51507.747060000002</v>
      </c>
      <c r="F81" s="48">
        <v>147.25293999999849</v>
      </c>
      <c r="G81" s="48">
        <v>3784.0749399999986</v>
      </c>
      <c r="H81" s="50">
        <f>E81/B81*100</f>
        <v>99.714929939018489</v>
      </c>
    </row>
    <row r="82" spans="1:8" s="41" customFormat="1" ht="11.25" hidden="1" customHeight="1" x14ac:dyDescent="0.2">
      <c r="A82" s="47" t="s">
        <v>325</v>
      </c>
      <c r="B82" s="48">
        <v>0</v>
      </c>
      <c r="C82" s="48">
        <v>0</v>
      </c>
      <c r="D82" s="48">
        <v>0</v>
      </c>
      <c r="E82" s="48">
        <v>0</v>
      </c>
      <c r="F82" s="48">
        <v>0</v>
      </c>
      <c r="G82" s="48">
        <v>0</v>
      </c>
      <c r="H82" s="50"/>
    </row>
    <row r="83" spans="1:8" s="41" customFormat="1" ht="11.25" customHeight="1" x14ac:dyDescent="0.2">
      <c r="A83" s="47"/>
      <c r="B83" s="52"/>
      <c r="C83" s="52"/>
      <c r="D83" s="52"/>
      <c r="E83" s="52"/>
      <c r="F83" s="52"/>
      <c r="G83" s="52"/>
      <c r="H83" s="45"/>
    </row>
    <row r="84" spans="1:8" s="41" customFormat="1" ht="11.25" customHeight="1" x14ac:dyDescent="0.2">
      <c r="A84" s="43" t="s">
        <v>141</v>
      </c>
      <c r="B84" s="54">
        <f t="shared" ref="B84:G84" si="16">+B85+B86</f>
        <v>125151.25</v>
      </c>
      <c r="C84" s="54">
        <f t="shared" si="16"/>
        <v>105908.93206000001</v>
      </c>
      <c r="D84" s="54">
        <f t="shared" si="16"/>
        <v>10178.20666</v>
      </c>
      <c r="E84" s="54">
        <f t="shared" si="16"/>
        <v>116087.13872</v>
      </c>
      <c r="F84" s="54">
        <f t="shared" si="16"/>
        <v>9064.1112799999864</v>
      </c>
      <c r="G84" s="54">
        <f t="shared" si="16"/>
        <v>19242.31793999999</v>
      </c>
      <c r="H84" s="45">
        <f>E84/B84*100</f>
        <v>92.757474431937354</v>
      </c>
    </row>
    <row r="85" spans="1:8" s="41" customFormat="1" ht="11.25" customHeight="1" x14ac:dyDescent="0.2">
      <c r="A85" s="47" t="s">
        <v>106</v>
      </c>
      <c r="B85" s="48">
        <v>88516.01</v>
      </c>
      <c r="C85" s="48">
        <v>76027.768420000008</v>
      </c>
      <c r="D85" s="48">
        <v>7380.4624799999992</v>
      </c>
      <c r="E85" s="48">
        <v>83408.23090000001</v>
      </c>
      <c r="F85" s="48">
        <v>5107.7790999999852</v>
      </c>
      <c r="G85" s="48">
        <v>12488.241579999987</v>
      </c>
      <c r="H85" s="50">
        <f>E85/B85*100</f>
        <v>94.229542090747216</v>
      </c>
    </row>
    <row r="86" spans="1:8" s="41" customFormat="1" ht="11.25" customHeight="1" x14ac:dyDescent="0.2">
      <c r="A86" s="47" t="s">
        <v>142</v>
      </c>
      <c r="B86" s="48">
        <v>36635.24</v>
      </c>
      <c r="C86" s="48">
        <v>29881.163639999995</v>
      </c>
      <c r="D86" s="48">
        <v>2797.7441800000006</v>
      </c>
      <c r="E86" s="48">
        <v>32678.907819999997</v>
      </c>
      <c r="F86" s="48">
        <v>3956.3321800000012</v>
      </c>
      <c r="G86" s="48">
        <v>6754.0763600000028</v>
      </c>
      <c r="H86" s="50">
        <f>E86/B86*100</f>
        <v>89.20074720405816</v>
      </c>
    </row>
    <row r="87" spans="1:8" s="41" customFormat="1" ht="11.25" customHeight="1" x14ac:dyDescent="0.2">
      <c r="A87" s="47"/>
      <c r="B87" s="52"/>
      <c r="C87" s="52"/>
      <c r="D87" s="52"/>
      <c r="E87" s="52"/>
      <c r="F87" s="52"/>
      <c r="G87" s="52"/>
      <c r="H87" s="45"/>
    </row>
    <row r="88" spans="1:8" s="41" customFormat="1" ht="11.25" customHeight="1" x14ac:dyDescent="0.2">
      <c r="A88" s="43" t="s">
        <v>143</v>
      </c>
      <c r="B88" s="54">
        <f t="shared" ref="B88:G88" si="17">SUM(B89:B92)</f>
        <v>1195252</v>
      </c>
      <c r="C88" s="54">
        <f t="shared" si="17"/>
        <v>383917.25891999999</v>
      </c>
      <c r="D88" s="54">
        <f t="shared" ref="D88" si="18">SUM(D89:D92)</f>
        <v>13763.817270000003</v>
      </c>
      <c r="E88" s="54">
        <f t="shared" si="17"/>
        <v>397681.07618999999</v>
      </c>
      <c r="F88" s="54">
        <f t="shared" si="17"/>
        <v>797570.92381000007</v>
      </c>
      <c r="G88" s="54">
        <f t="shared" si="17"/>
        <v>811334.74108000007</v>
      </c>
      <c r="H88" s="45">
        <f>E88/B88*100</f>
        <v>33.271734846710146</v>
      </c>
    </row>
    <row r="89" spans="1:8" s="41" customFormat="1" ht="11.25" customHeight="1" x14ac:dyDescent="0.2">
      <c r="A89" s="47" t="s">
        <v>109</v>
      </c>
      <c r="B89" s="48">
        <v>1067110</v>
      </c>
      <c r="C89" s="48">
        <v>301150.48293</v>
      </c>
      <c r="D89" s="48">
        <v>7375.1022600000015</v>
      </c>
      <c r="E89" s="48">
        <v>308525.58519000001</v>
      </c>
      <c r="F89" s="48">
        <v>758584.41480999999</v>
      </c>
      <c r="G89" s="48">
        <v>765959.51707000006</v>
      </c>
      <c r="H89" s="50">
        <f>E89/B89*100</f>
        <v>28.912256954765674</v>
      </c>
    </row>
    <row r="90" spans="1:8" s="41" customFormat="1" ht="11.25" customHeight="1" x14ac:dyDescent="0.2">
      <c r="A90" s="47" t="s">
        <v>144</v>
      </c>
      <c r="B90" s="48">
        <v>37784</v>
      </c>
      <c r="C90" s="48">
        <v>12702.121279999999</v>
      </c>
      <c r="D90" s="48">
        <v>1547.2920300000001</v>
      </c>
      <c r="E90" s="48">
        <v>14249.41331</v>
      </c>
      <c r="F90" s="48">
        <v>23534.58669</v>
      </c>
      <c r="G90" s="48">
        <v>25081.878720000001</v>
      </c>
      <c r="H90" s="50">
        <f>E90/B90*100</f>
        <v>37.71282370844802</v>
      </c>
    </row>
    <row r="91" spans="1:8" s="41" customFormat="1" ht="11.25" customHeight="1" x14ac:dyDescent="0.2">
      <c r="A91" s="47" t="s">
        <v>145</v>
      </c>
      <c r="B91" s="48">
        <v>33783</v>
      </c>
      <c r="C91" s="48">
        <v>20779.262350000001</v>
      </c>
      <c r="D91" s="48">
        <v>2373.2628100000002</v>
      </c>
      <c r="E91" s="48">
        <v>23152.525160000001</v>
      </c>
      <c r="F91" s="48">
        <v>10630.474839999999</v>
      </c>
      <c r="G91" s="48">
        <v>13003.737649999999</v>
      </c>
      <c r="H91" s="50">
        <f>E91/B91*100</f>
        <v>68.533064440695028</v>
      </c>
    </row>
    <row r="92" spans="1:8" s="41" customFormat="1" ht="11.25" customHeight="1" x14ac:dyDescent="0.2">
      <c r="A92" s="47" t="s">
        <v>146</v>
      </c>
      <c r="B92" s="48">
        <v>56575</v>
      </c>
      <c r="C92" s="48">
        <v>49285.392360000005</v>
      </c>
      <c r="D92" s="48">
        <v>2468.1601700000001</v>
      </c>
      <c r="E92" s="48">
        <v>51753.552530000008</v>
      </c>
      <c r="F92" s="48">
        <v>4821.4474699999919</v>
      </c>
      <c r="G92" s="48">
        <v>7289.6076399999947</v>
      </c>
      <c r="H92" s="50">
        <f>E92/B92*100</f>
        <v>91.477777339814409</v>
      </c>
    </row>
    <row r="93" spans="1:8" s="41" customFormat="1" ht="11.25" customHeight="1" x14ac:dyDescent="0.2">
      <c r="A93" s="58"/>
      <c r="B93" s="48"/>
      <c r="C93" s="49"/>
      <c r="D93" s="48"/>
      <c r="E93" s="49"/>
      <c r="F93" s="49"/>
      <c r="G93" s="49"/>
      <c r="H93" s="50"/>
    </row>
    <row r="94" spans="1:8" s="41" customFormat="1" ht="11.25" customHeight="1" x14ac:dyDescent="0.2">
      <c r="A94" s="43" t="s">
        <v>147</v>
      </c>
      <c r="B94" s="54">
        <f t="shared" ref="B94:G94" si="19">SUM(B95:B104)</f>
        <v>47292022.464000002</v>
      </c>
      <c r="C94" s="54">
        <f t="shared" si="19"/>
        <v>39070211.584539987</v>
      </c>
      <c r="D94" s="54">
        <f t="shared" ref="D94" si="20">SUM(D95:D104)</f>
        <v>919093.84749999992</v>
      </c>
      <c r="E94" s="54">
        <f t="shared" si="19"/>
        <v>39989305.432039984</v>
      </c>
      <c r="F94" s="54">
        <f t="shared" si="19"/>
        <v>7302717.0319600115</v>
      </c>
      <c r="G94" s="54">
        <f t="shared" si="19"/>
        <v>8221810.8794600107</v>
      </c>
      <c r="H94" s="45">
        <f t="shared" ref="H94:H104" si="21">E94/B94*100</f>
        <v>84.558247561691729</v>
      </c>
    </row>
    <row r="95" spans="1:8" s="41" customFormat="1" ht="11.25" customHeight="1" x14ac:dyDescent="0.2">
      <c r="A95" s="47" t="s">
        <v>124</v>
      </c>
      <c r="B95" s="48">
        <v>981900.03725000017</v>
      </c>
      <c r="C95" s="48">
        <v>848160.49559000006</v>
      </c>
      <c r="D95" s="48">
        <v>21247.979689999996</v>
      </c>
      <c r="E95" s="48">
        <v>869408.47528000001</v>
      </c>
      <c r="F95" s="48">
        <v>112491.56197000016</v>
      </c>
      <c r="G95" s="48">
        <v>133739.5416600001</v>
      </c>
      <c r="H95" s="50">
        <f t="shared" si="21"/>
        <v>88.543481240202979</v>
      </c>
    </row>
    <row r="96" spans="1:8" s="41" customFormat="1" ht="11.25" customHeight="1" x14ac:dyDescent="0.2">
      <c r="A96" s="47" t="s">
        <v>148</v>
      </c>
      <c r="B96" s="48">
        <v>4081355.6140000001</v>
      </c>
      <c r="C96" s="48">
        <v>3917293.5051900004</v>
      </c>
      <c r="D96" s="48">
        <v>48439.970819999995</v>
      </c>
      <c r="E96" s="48">
        <v>3965733.4760100003</v>
      </c>
      <c r="F96" s="48">
        <v>115622.13798999973</v>
      </c>
      <c r="G96" s="48">
        <v>164062.10880999966</v>
      </c>
      <c r="H96" s="50">
        <f t="shared" si="21"/>
        <v>97.167065335022784</v>
      </c>
    </row>
    <row r="97" spans="1:8" s="41" customFormat="1" ht="11.25" customHeight="1" x14ac:dyDescent="0.2">
      <c r="A97" s="47" t="s">
        <v>149</v>
      </c>
      <c r="B97" s="48">
        <v>2989221.88</v>
      </c>
      <c r="C97" s="48">
        <v>2919742.7628300004</v>
      </c>
      <c r="D97" s="48">
        <v>24042.218209999995</v>
      </c>
      <c r="E97" s="48">
        <v>2943784.9810400004</v>
      </c>
      <c r="F97" s="48">
        <v>45436.898959999438</v>
      </c>
      <c r="G97" s="48">
        <v>69479.117169999518</v>
      </c>
      <c r="H97" s="50">
        <f t="shared" si="21"/>
        <v>98.479975699896869</v>
      </c>
    </row>
    <row r="98" spans="1:8" s="41" customFormat="1" ht="11.25" customHeight="1" x14ac:dyDescent="0.2">
      <c r="A98" s="47" t="s">
        <v>150</v>
      </c>
      <c r="B98" s="48">
        <v>34057</v>
      </c>
      <c r="C98" s="48">
        <v>11934.393330000001</v>
      </c>
      <c r="D98" s="48">
        <v>2920.4362900000001</v>
      </c>
      <c r="E98" s="48">
        <v>14854.82962</v>
      </c>
      <c r="F98" s="48">
        <v>19202.17038</v>
      </c>
      <c r="G98" s="48">
        <v>22122.606670000001</v>
      </c>
      <c r="H98" s="50">
        <f t="shared" si="21"/>
        <v>43.617551810200553</v>
      </c>
    </row>
    <row r="99" spans="1:8" s="41" customFormat="1" ht="11.25" customHeight="1" x14ac:dyDescent="0.2">
      <c r="A99" s="47" t="s">
        <v>151</v>
      </c>
      <c r="B99" s="48">
        <v>140167</v>
      </c>
      <c r="C99" s="48">
        <v>112722.56547</v>
      </c>
      <c r="D99" s="48">
        <v>2858.9202100000002</v>
      </c>
      <c r="E99" s="48">
        <v>115581.48568</v>
      </c>
      <c r="F99" s="48">
        <v>24585.514320000002</v>
      </c>
      <c r="G99" s="48">
        <v>27444.434529999999</v>
      </c>
      <c r="H99" s="50">
        <f t="shared" si="21"/>
        <v>82.459841246513093</v>
      </c>
    </row>
    <row r="100" spans="1:8" s="41" customFormat="1" ht="11.25" customHeight="1" x14ac:dyDescent="0.2">
      <c r="A100" s="47" t="s">
        <v>152</v>
      </c>
      <c r="B100" s="48">
        <v>38818444.932750002</v>
      </c>
      <c r="C100" s="48">
        <v>31049033.196579989</v>
      </c>
      <c r="D100" s="48">
        <v>817235.93622999988</v>
      </c>
      <c r="E100" s="48">
        <v>31866269.132809989</v>
      </c>
      <c r="F100" s="48">
        <v>6952175.7999400124</v>
      </c>
      <c r="G100" s="48">
        <v>7769411.7361700125</v>
      </c>
      <c r="H100" s="50">
        <f t="shared" si="21"/>
        <v>82.090535022760108</v>
      </c>
    </row>
    <row r="101" spans="1:8" s="41" customFormat="1" ht="11.25" customHeight="1" x14ac:dyDescent="0.2">
      <c r="A101" s="47" t="s">
        <v>153</v>
      </c>
      <c r="B101" s="48">
        <v>110240</v>
      </c>
      <c r="C101" s="48">
        <v>97717.526580000005</v>
      </c>
      <c r="D101" s="48">
        <v>1616.87229</v>
      </c>
      <c r="E101" s="48">
        <v>99334.398870000005</v>
      </c>
      <c r="F101" s="48">
        <v>10905.601129999995</v>
      </c>
      <c r="G101" s="48">
        <v>12522.473419999995</v>
      </c>
      <c r="H101" s="50">
        <f t="shared" si="21"/>
        <v>90.107401006894051</v>
      </c>
    </row>
    <row r="102" spans="1:8" s="41" customFormat="1" ht="11.25" customHeight="1" x14ac:dyDescent="0.2">
      <c r="A102" s="47" t="s">
        <v>154</v>
      </c>
      <c r="B102" s="48">
        <v>107645</v>
      </c>
      <c r="C102" s="48">
        <v>90378.697180000003</v>
      </c>
      <c r="D102" s="48">
        <v>587.84192000000007</v>
      </c>
      <c r="E102" s="48">
        <v>90966.539100000009</v>
      </c>
      <c r="F102" s="48">
        <v>16678.460899999991</v>
      </c>
      <c r="G102" s="48">
        <v>17266.302819999997</v>
      </c>
      <c r="H102" s="50">
        <f t="shared" si="21"/>
        <v>84.506051465465191</v>
      </c>
    </row>
    <row r="103" spans="1:8" s="41" customFormat="1" ht="11.25" customHeight="1" x14ac:dyDescent="0.2">
      <c r="A103" s="47" t="s">
        <v>155</v>
      </c>
      <c r="B103" s="48">
        <v>11452</v>
      </c>
      <c r="C103" s="48">
        <v>11447.48782</v>
      </c>
      <c r="D103" s="48">
        <v>3.6128800000000001</v>
      </c>
      <c r="E103" s="48">
        <v>11451.100700000001</v>
      </c>
      <c r="F103" s="48">
        <v>0.8992999999991298</v>
      </c>
      <c r="G103" s="48">
        <v>4.5121799999997165</v>
      </c>
      <c r="H103" s="50">
        <f t="shared" si="21"/>
        <v>99.992147223192461</v>
      </c>
    </row>
    <row r="104" spans="1:8" s="41" customFormat="1" ht="11.25" customHeight="1" x14ac:dyDescent="0.2">
      <c r="A104" s="47" t="s">
        <v>156</v>
      </c>
      <c r="B104" s="48">
        <v>17539</v>
      </c>
      <c r="C104" s="48">
        <v>11780.95397</v>
      </c>
      <c r="D104" s="48">
        <v>140.05895999999998</v>
      </c>
      <c r="E104" s="48">
        <v>11921.012930000001</v>
      </c>
      <c r="F104" s="48">
        <v>5617.9870699999992</v>
      </c>
      <c r="G104" s="48">
        <v>5758.0460299999995</v>
      </c>
      <c r="H104" s="50">
        <f t="shared" si="21"/>
        <v>67.968601003477971</v>
      </c>
    </row>
    <row r="105" spans="1:8" s="41" customFormat="1" ht="11.25" customHeight="1" x14ac:dyDescent="0.2">
      <c r="A105" s="47"/>
      <c r="B105" s="48"/>
      <c r="C105" s="49"/>
      <c r="D105" s="48"/>
      <c r="E105" s="49"/>
      <c r="F105" s="49"/>
      <c r="G105" s="49"/>
      <c r="H105" s="50"/>
    </row>
    <row r="106" spans="1:8" s="41" customFormat="1" ht="11.25" customHeight="1" x14ac:dyDescent="0.2">
      <c r="A106" s="43" t="s">
        <v>157</v>
      </c>
      <c r="B106" s="59">
        <f>SUM(B107:B117)</f>
        <v>3690821.0719999997</v>
      </c>
      <c r="C106" s="59">
        <f>SUM(C107:C117)</f>
        <v>2912785.4010100006</v>
      </c>
      <c r="D106" s="59">
        <f t="shared" ref="D106:G106" si="22">SUM(D107:D117)</f>
        <v>85590.95296000001</v>
      </c>
      <c r="E106" s="59">
        <f t="shared" si="22"/>
        <v>2998376.3539699996</v>
      </c>
      <c r="F106" s="59">
        <f t="shared" si="22"/>
        <v>692444.71803000011</v>
      </c>
      <c r="G106" s="59">
        <f t="shared" si="22"/>
        <v>778035.67099000013</v>
      </c>
      <c r="H106" s="50">
        <f t="shared" ref="H106:H117" si="23">E106/B106*100</f>
        <v>81.238735107395087</v>
      </c>
    </row>
    <row r="107" spans="1:8" s="41" customFormat="1" ht="11.25" customHeight="1" x14ac:dyDescent="0.2">
      <c r="A107" s="47" t="s">
        <v>97</v>
      </c>
      <c r="B107" s="48">
        <v>1316506.351</v>
      </c>
      <c r="C107" s="48">
        <v>1056092.6611599999</v>
      </c>
      <c r="D107" s="48">
        <v>4679.2286100000001</v>
      </c>
      <c r="E107" s="48">
        <v>1060771.88977</v>
      </c>
      <c r="F107" s="48">
        <v>255734.46123000002</v>
      </c>
      <c r="G107" s="48">
        <v>260413.68984000012</v>
      </c>
      <c r="H107" s="50">
        <f t="shared" si="23"/>
        <v>80.574764334729736</v>
      </c>
    </row>
    <row r="108" spans="1:8" s="41" customFormat="1" ht="11.25" customHeight="1" x14ac:dyDescent="0.2">
      <c r="A108" s="47" t="s">
        <v>158</v>
      </c>
      <c r="B108" s="48">
        <v>577099.00199999998</v>
      </c>
      <c r="C108" s="48">
        <v>512117.83773000003</v>
      </c>
      <c r="D108" s="48">
        <v>44585.2889</v>
      </c>
      <c r="E108" s="48">
        <v>556703.12663000007</v>
      </c>
      <c r="F108" s="48">
        <v>20395.875369999907</v>
      </c>
      <c r="G108" s="48">
        <v>64981.16426999995</v>
      </c>
      <c r="H108" s="50">
        <f t="shared" si="23"/>
        <v>96.465792645747825</v>
      </c>
    </row>
    <row r="109" spans="1:8" s="41" customFormat="1" ht="11.25" customHeight="1" x14ac:dyDescent="0.2">
      <c r="A109" s="47" t="s">
        <v>159</v>
      </c>
      <c r="B109" s="48">
        <v>229002</v>
      </c>
      <c r="C109" s="48">
        <v>161434.88211000001</v>
      </c>
      <c r="D109" s="48">
        <v>5802.86852</v>
      </c>
      <c r="E109" s="48">
        <v>167237.75062999999</v>
      </c>
      <c r="F109" s="48">
        <v>61764.249370000005</v>
      </c>
      <c r="G109" s="48">
        <v>67567.117889999994</v>
      </c>
      <c r="H109" s="50">
        <f t="shared" si="23"/>
        <v>73.028947620544798</v>
      </c>
    </row>
    <row r="110" spans="1:8" s="41" customFormat="1" ht="11.25" customHeight="1" x14ac:dyDescent="0.2">
      <c r="A110" s="47" t="s">
        <v>160</v>
      </c>
      <c r="B110" s="48">
        <v>210056.92600000001</v>
      </c>
      <c r="C110" s="48">
        <v>160105.50382000001</v>
      </c>
      <c r="D110" s="48">
        <v>17269.235919999999</v>
      </c>
      <c r="E110" s="48">
        <v>177374.73974000002</v>
      </c>
      <c r="F110" s="48">
        <v>32682.186259999988</v>
      </c>
      <c r="G110" s="48">
        <v>49951.422179999994</v>
      </c>
      <c r="H110" s="50">
        <f t="shared" si="23"/>
        <v>84.441271762683982</v>
      </c>
    </row>
    <row r="111" spans="1:8" s="41" customFormat="1" ht="11.25" customHeight="1" x14ac:dyDescent="0.2">
      <c r="A111" s="47" t="s">
        <v>161</v>
      </c>
      <c r="B111" s="48">
        <v>301870</v>
      </c>
      <c r="C111" s="48">
        <v>212407.32508000001</v>
      </c>
      <c r="D111" s="48">
        <v>3308.7052000000003</v>
      </c>
      <c r="E111" s="48">
        <v>215716.03028000001</v>
      </c>
      <c r="F111" s="48">
        <v>86153.969719999994</v>
      </c>
      <c r="G111" s="48">
        <v>89462.67491999999</v>
      </c>
      <c r="H111" s="50">
        <f t="shared" si="23"/>
        <v>71.459909987743075</v>
      </c>
    </row>
    <row r="112" spans="1:8" s="41" customFormat="1" ht="11.25" customHeight="1" x14ac:dyDescent="0.2">
      <c r="A112" s="47" t="s">
        <v>162</v>
      </c>
      <c r="B112" s="48">
        <v>32219.516</v>
      </c>
      <c r="C112" s="48">
        <v>26543.923320000002</v>
      </c>
      <c r="D112" s="48">
        <v>411.46219000000002</v>
      </c>
      <c r="E112" s="48">
        <v>26955.38551</v>
      </c>
      <c r="F112" s="48">
        <v>5264.1304899999996</v>
      </c>
      <c r="G112" s="48">
        <v>5675.5926799999979</v>
      </c>
      <c r="H112" s="50">
        <f t="shared" si="23"/>
        <v>83.66167111262628</v>
      </c>
    </row>
    <row r="113" spans="1:8" s="41" customFormat="1" ht="11.25" customHeight="1" x14ac:dyDescent="0.2">
      <c r="A113" s="47" t="s">
        <v>163</v>
      </c>
      <c r="B113" s="48">
        <v>165816.74100000001</v>
      </c>
      <c r="C113" s="48">
        <v>118191.53426999999</v>
      </c>
      <c r="D113" s="48">
        <v>1583.5518300000001</v>
      </c>
      <c r="E113" s="48">
        <v>119775.08609999999</v>
      </c>
      <c r="F113" s="48">
        <v>46041.654900000023</v>
      </c>
      <c r="G113" s="48">
        <v>47625.20673000002</v>
      </c>
      <c r="H113" s="50">
        <f t="shared" si="23"/>
        <v>72.233409834052878</v>
      </c>
    </row>
    <row r="114" spans="1:8" s="41" customFormat="1" ht="11.25" customHeight="1" x14ac:dyDescent="0.2">
      <c r="A114" s="47" t="s">
        <v>164</v>
      </c>
      <c r="B114" s="48">
        <v>137197</v>
      </c>
      <c r="C114" s="48">
        <v>103343.28092999995</v>
      </c>
      <c r="D114" s="48">
        <v>3994.3567300000068</v>
      </c>
      <c r="E114" s="48">
        <v>107337.63765999995</v>
      </c>
      <c r="F114" s="48">
        <v>29859.362340000051</v>
      </c>
      <c r="G114" s="48">
        <v>33853.71907000005</v>
      </c>
      <c r="H114" s="50">
        <f t="shared" si="23"/>
        <v>78.236140484121336</v>
      </c>
    </row>
    <row r="115" spans="1:8" s="41" customFormat="1" ht="11.25" customHeight="1" x14ac:dyDescent="0.2">
      <c r="A115" s="47" t="s">
        <v>165</v>
      </c>
      <c r="B115" s="48">
        <v>23827</v>
      </c>
      <c r="C115" s="48">
        <v>16635.641480000002</v>
      </c>
      <c r="D115" s="48">
        <v>2495.6026200000001</v>
      </c>
      <c r="E115" s="48">
        <v>19131.244100000004</v>
      </c>
      <c r="F115" s="48">
        <v>4695.7558999999965</v>
      </c>
      <c r="G115" s="48">
        <v>7191.358519999998</v>
      </c>
      <c r="H115" s="50">
        <f t="shared" si="23"/>
        <v>80.292290678641891</v>
      </c>
    </row>
    <row r="116" spans="1:8" s="41" customFormat="1" ht="11.25" customHeight="1" x14ac:dyDescent="0.2">
      <c r="A116" s="47" t="s">
        <v>166</v>
      </c>
      <c r="B116" s="48">
        <v>687324.53599999996</v>
      </c>
      <c r="C116" s="48">
        <v>544561.02005999989</v>
      </c>
      <c r="D116" s="48">
        <v>607.02175</v>
      </c>
      <c r="E116" s="48">
        <v>545168.04180999985</v>
      </c>
      <c r="F116" s="48">
        <v>142156.49419000011</v>
      </c>
      <c r="G116" s="48">
        <v>142763.51594000007</v>
      </c>
      <c r="H116" s="50">
        <f t="shared" si="23"/>
        <v>79.317413136841637</v>
      </c>
    </row>
    <row r="117" spans="1:8" s="41" customFormat="1" ht="11.25" customHeight="1" x14ac:dyDescent="0.2">
      <c r="A117" s="47" t="s">
        <v>326</v>
      </c>
      <c r="B117" s="48">
        <v>9902</v>
      </c>
      <c r="C117" s="48">
        <v>1351.79105</v>
      </c>
      <c r="D117" s="48">
        <v>853.63068999999996</v>
      </c>
      <c r="E117" s="48">
        <v>2205.4217399999998</v>
      </c>
      <c r="F117" s="48">
        <v>7696.5782600000002</v>
      </c>
      <c r="G117" s="48">
        <v>8550.2089500000002</v>
      </c>
      <c r="H117" s="50">
        <f t="shared" si="23"/>
        <v>22.272487780246415</v>
      </c>
    </row>
    <row r="118" spans="1:8" s="41" customFormat="1" ht="11.25" customHeight="1" x14ac:dyDescent="0.2">
      <c r="A118" s="47"/>
      <c r="B118" s="48"/>
      <c r="C118" s="49"/>
      <c r="D118" s="48"/>
      <c r="E118" s="49"/>
      <c r="F118" s="49"/>
      <c r="G118" s="49"/>
      <c r="H118" s="50"/>
    </row>
    <row r="119" spans="1:8" s="41" customFormat="1" ht="11.25" customHeight="1" x14ac:dyDescent="0.2">
      <c r="A119" s="43" t="s">
        <v>167</v>
      </c>
      <c r="B119" s="59">
        <f t="shared" ref="B119:G119" si="24">SUM(B120:B128)</f>
        <v>7410375.2750000004</v>
      </c>
      <c r="C119" s="59">
        <f t="shared" si="24"/>
        <v>3758514.97847</v>
      </c>
      <c r="D119" s="59">
        <f t="shared" ref="D119" si="25">SUM(D120:D128)</f>
        <v>173901.21158000003</v>
      </c>
      <c r="E119" s="54">
        <f t="shared" si="24"/>
        <v>3932416.1900499999</v>
      </c>
      <c r="F119" s="54">
        <f t="shared" si="24"/>
        <v>3477959.0849499991</v>
      </c>
      <c r="G119" s="54">
        <f t="shared" si="24"/>
        <v>3651860.2965299999</v>
      </c>
      <c r="H119" s="50">
        <f t="shared" ref="H119:H128" si="26">E119/B119*100</f>
        <v>53.066356886358903</v>
      </c>
    </row>
    <row r="120" spans="1:8" s="41" customFormat="1" ht="11.25" customHeight="1" x14ac:dyDescent="0.2">
      <c r="A120" s="47" t="s">
        <v>97</v>
      </c>
      <c r="B120" s="48">
        <v>4586170.142</v>
      </c>
      <c r="C120" s="48">
        <v>1111905.2294600001</v>
      </c>
      <c r="D120" s="48">
        <v>143495.57122000001</v>
      </c>
      <c r="E120" s="48">
        <v>1255400.8006800001</v>
      </c>
      <c r="F120" s="48">
        <v>3330769.3413199997</v>
      </c>
      <c r="G120" s="48">
        <v>3474264.9125399999</v>
      </c>
      <c r="H120" s="50">
        <f t="shared" si="26"/>
        <v>27.373620293392076</v>
      </c>
    </row>
    <row r="121" spans="1:8" s="41" customFormat="1" ht="11.25" customHeight="1" x14ac:dyDescent="0.2">
      <c r="A121" s="47" t="s">
        <v>168</v>
      </c>
      <c r="B121" s="48">
        <v>8711</v>
      </c>
      <c r="C121" s="48">
        <v>8357.8529400000007</v>
      </c>
      <c r="D121" s="48">
        <v>27.333950000000002</v>
      </c>
      <c r="E121" s="48">
        <v>8385.1868900000009</v>
      </c>
      <c r="F121" s="48">
        <v>325.81310999999914</v>
      </c>
      <c r="G121" s="48">
        <v>353.14705999999933</v>
      </c>
      <c r="H121" s="50">
        <f t="shared" si="26"/>
        <v>96.259750774882349</v>
      </c>
    </row>
    <row r="122" spans="1:8" s="41" customFormat="1" ht="11.25" customHeight="1" x14ac:dyDescent="0.2">
      <c r="A122" s="47" t="s">
        <v>169</v>
      </c>
      <c r="B122" s="48">
        <v>38188</v>
      </c>
      <c r="C122" s="48">
        <v>30229.43462</v>
      </c>
      <c r="D122" s="48">
        <v>2132.6806699999997</v>
      </c>
      <c r="E122" s="48">
        <v>32362.115290000002</v>
      </c>
      <c r="F122" s="48">
        <v>5825.8847099999984</v>
      </c>
      <c r="G122" s="48">
        <v>7958.56538</v>
      </c>
      <c r="H122" s="50">
        <f t="shared" si="26"/>
        <v>84.744200508012995</v>
      </c>
    </row>
    <row r="123" spans="1:8" s="41" customFormat="1" ht="11.25" customHeight="1" x14ac:dyDescent="0.2">
      <c r="A123" s="47" t="s">
        <v>170</v>
      </c>
      <c r="B123" s="48">
        <v>232828.18700000001</v>
      </c>
      <c r="C123" s="48">
        <v>191884.49763999999</v>
      </c>
      <c r="D123" s="48">
        <v>4562.786970000001</v>
      </c>
      <c r="E123" s="48">
        <v>196447.28460999997</v>
      </c>
      <c r="F123" s="48">
        <v>36380.902390000032</v>
      </c>
      <c r="G123" s="48">
        <v>40943.689360000018</v>
      </c>
      <c r="H123" s="50">
        <f t="shared" si="26"/>
        <v>84.374356533558355</v>
      </c>
    </row>
    <row r="124" spans="1:8" s="41" customFormat="1" ht="11.25" customHeight="1" x14ac:dyDescent="0.2">
      <c r="A124" s="47" t="s">
        <v>171</v>
      </c>
      <c r="B124" s="48">
        <v>22812</v>
      </c>
      <c r="C124" s="48">
        <v>12298.779180000001</v>
      </c>
      <c r="D124" s="48">
        <v>658.32365000000004</v>
      </c>
      <c r="E124" s="48">
        <v>12957.102830000002</v>
      </c>
      <c r="F124" s="48">
        <v>9854.8971699999984</v>
      </c>
      <c r="G124" s="48">
        <v>10513.220819999999</v>
      </c>
      <c r="H124" s="50">
        <f t="shared" si="26"/>
        <v>56.799503901455381</v>
      </c>
    </row>
    <row r="125" spans="1:8" s="41" customFormat="1" ht="11.25" customHeight="1" x14ac:dyDescent="0.2">
      <c r="A125" s="47" t="s">
        <v>172</v>
      </c>
      <c r="B125" s="48">
        <v>37359</v>
      </c>
      <c r="C125" s="48">
        <v>30016.171790000004</v>
      </c>
      <c r="D125" s="48">
        <v>2098.3796600000001</v>
      </c>
      <c r="E125" s="48">
        <v>32114.551450000003</v>
      </c>
      <c r="F125" s="48">
        <v>5244.4485499999973</v>
      </c>
      <c r="G125" s="48">
        <v>7342.828209999996</v>
      </c>
      <c r="H125" s="50">
        <f t="shared" si="26"/>
        <v>85.962021065874367</v>
      </c>
    </row>
    <row r="126" spans="1:8" s="41" customFormat="1" ht="11.25" customHeight="1" x14ac:dyDescent="0.2">
      <c r="A126" s="47" t="s">
        <v>173</v>
      </c>
      <c r="B126" s="48">
        <v>2116877</v>
      </c>
      <c r="C126" s="48">
        <v>2105101.0147500001</v>
      </c>
      <c r="D126" s="48">
        <v>11775.958470000001</v>
      </c>
      <c r="E126" s="48">
        <v>2116876.97322</v>
      </c>
      <c r="F126" s="48">
        <v>2.6779999956488609E-2</v>
      </c>
      <c r="G126" s="48">
        <v>11775.985249999911</v>
      </c>
      <c r="H126" s="50">
        <f t="shared" si="26"/>
        <v>99.999998734928866</v>
      </c>
    </row>
    <row r="127" spans="1:8" s="41" customFormat="1" ht="12" x14ac:dyDescent="0.2">
      <c r="A127" s="47" t="s">
        <v>174</v>
      </c>
      <c r="B127" s="48">
        <v>91503</v>
      </c>
      <c r="C127" s="48">
        <v>65431.19281</v>
      </c>
      <c r="D127" s="48">
        <v>5257.3150099999993</v>
      </c>
      <c r="E127" s="48">
        <v>70688.507819999999</v>
      </c>
      <c r="F127" s="48">
        <v>20814.492180000001</v>
      </c>
      <c r="G127" s="48">
        <v>26071.80719</v>
      </c>
      <c r="H127" s="50">
        <f t="shared" si="26"/>
        <v>77.252666928953147</v>
      </c>
    </row>
    <row r="128" spans="1:8" s="41" customFormat="1" ht="11.25" customHeight="1" x14ac:dyDescent="0.2">
      <c r="A128" s="47" t="s">
        <v>175</v>
      </c>
      <c r="B128" s="48">
        <v>275926.946</v>
      </c>
      <c r="C128" s="48">
        <v>203290.80527999997</v>
      </c>
      <c r="D128" s="48">
        <v>3892.8619800000001</v>
      </c>
      <c r="E128" s="48">
        <v>207183.66725999996</v>
      </c>
      <c r="F128" s="48">
        <v>68743.278740000038</v>
      </c>
      <c r="G128" s="48">
        <v>72636.140720000025</v>
      </c>
      <c r="H128" s="50">
        <f t="shared" si="26"/>
        <v>75.086420613664885</v>
      </c>
    </row>
    <row r="129" spans="1:8" s="41" customFormat="1" ht="11.25" customHeight="1" x14ac:dyDescent="0.2">
      <c r="A129" s="56"/>
      <c r="B129" s="48"/>
      <c r="C129" s="49"/>
      <c r="D129" s="48"/>
      <c r="E129" s="49"/>
      <c r="F129" s="49"/>
      <c r="G129" s="49"/>
      <c r="H129" s="50"/>
    </row>
    <row r="130" spans="1:8" s="41" customFormat="1" ht="11.25" customHeight="1" x14ac:dyDescent="0.2">
      <c r="A130" s="74" t="s">
        <v>176</v>
      </c>
      <c r="B130" s="59">
        <f t="shared" ref="B130:G130" si="27">+B131+B139</f>
        <v>40027790.462480009</v>
      </c>
      <c r="C130" s="59">
        <f t="shared" si="27"/>
        <v>35293870.132869996</v>
      </c>
      <c r="D130" s="59">
        <f t="shared" si="27"/>
        <v>1248733.3713300002</v>
      </c>
      <c r="E130" s="54">
        <f t="shared" si="27"/>
        <v>36542603.504199997</v>
      </c>
      <c r="F130" s="54">
        <f t="shared" si="27"/>
        <v>3485186.9582800046</v>
      </c>
      <c r="G130" s="54">
        <f t="shared" si="27"/>
        <v>4733920.329610005</v>
      </c>
      <c r="H130" s="50">
        <f t="shared" ref="H130:H142" si="28">E130/B130*100</f>
        <v>91.293081836363541</v>
      </c>
    </row>
    <row r="131" spans="1:8" s="41" customFormat="1" ht="22.5" customHeight="1" x14ac:dyDescent="0.2">
      <c r="A131" s="60" t="s">
        <v>177</v>
      </c>
      <c r="B131" s="61">
        <f t="shared" ref="B131:G131" si="29">SUM(B132:B136)</f>
        <v>3142989.3030000003</v>
      </c>
      <c r="C131" s="61">
        <f t="shared" si="29"/>
        <v>2787997.4503800003</v>
      </c>
      <c r="D131" s="61">
        <f t="shared" ref="D131" si="30">SUM(D132:D136)</f>
        <v>83281.193039999984</v>
      </c>
      <c r="E131" s="62">
        <f t="shared" si="29"/>
        <v>2871278.6434200001</v>
      </c>
      <c r="F131" s="62">
        <f t="shared" si="29"/>
        <v>271710.65958000009</v>
      </c>
      <c r="G131" s="62">
        <f t="shared" si="29"/>
        <v>354991.85262000014</v>
      </c>
      <c r="H131" s="50">
        <f t="shared" si="28"/>
        <v>91.355024361023084</v>
      </c>
    </row>
    <row r="132" spans="1:8" s="41" customFormat="1" ht="11.25" customHeight="1" x14ac:dyDescent="0.2">
      <c r="A132" s="63" t="s">
        <v>178</v>
      </c>
      <c r="B132" s="48">
        <v>74991.956999999995</v>
      </c>
      <c r="C132" s="48">
        <v>71092.664300000004</v>
      </c>
      <c r="D132" s="48">
        <v>3147.0784600000002</v>
      </c>
      <c r="E132" s="48">
        <v>74239.742760000008</v>
      </c>
      <c r="F132" s="48">
        <v>752.2142399999866</v>
      </c>
      <c r="G132" s="48">
        <v>3899.2926999999909</v>
      </c>
      <c r="H132" s="50">
        <f t="shared" si="28"/>
        <v>98.996940111857612</v>
      </c>
    </row>
    <row r="133" spans="1:8" s="41" customFormat="1" ht="11.25" customHeight="1" x14ac:dyDescent="0.2">
      <c r="A133" s="63" t="s">
        <v>179</v>
      </c>
      <c r="B133" s="48">
        <v>292637</v>
      </c>
      <c r="C133" s="48">
        <v>179262.1599</v>
      </c>
      <c r="D133" s="48">
        <v>3018.4233899999999</v>
      </c>
      <c r="E133" s="48">
        <v>182280.58329000001</v>
      </c>
      <c r="F133" s="48">
        <v>110356.41670999999</v>
      </c>
      <c r="G133" s="48">
        <v>113374.8401</v>
      </c>
      <c r="H133" s="50">
        <f t="shared" si="28"/>
        <v>62.288973468836815</v>
      </c>
    </row>
    <row r="134" spans="1:8" s="41" customFormat="1" ht="11.25" customHeight="1" x14ac:dyDescent="0.2">
      <c r="A134" s="63" t="s">
        <v>180</v>
      </c>
      <c r="B134" s="48">
        <v>16081.404</v>
      </c>
      <c r="C134" s="48">
        <v>15118.089779999998</v>
      </c>
      <c r="D134" s="48">
        <v>184.39622</v>
      </c>
      <c r="E134" s="48">
        <v>15302.485999999999</v>
      </c>
      <c r="F134" s="48">
        <v>778.91800000000148</v>
      </c>
      <c r="G134" s="48">
        <v>963.31422000000202</v>
      </c>
      <c r="H134" s="50">
        <f t="shared" si="28"/>
        <v>95.156405497927906</v>
      </c>
    </row>
    <row r="135" spans="1:8" s="41" customFormat="1" ht="12" x14ac:dyDescent="0.2">
      <c r="A135" s="63" t="s">
        <v>181</v>
      </c>
      <c r="B135" s="48">
        <v>614058.73600000003</v>
      </c>
      <c r="C135" s="48">
        <v>579987.69990999997</v>
      </c>
      <c r="D135" s="48">
        <v>23799.566149999999</v>
      </c>
      <c r="E135" s="48">
        <v>603787.26605999994</v>
      </c>
      <c r="F135" s="48">
        <v>10271.469940000097</v>
      </c>
      <c r="G135" s="48">
        <v>34071.036090000067</v>
      </c>
      <c r="H135" s="50">
        <f t="shared" si="28"/>
        <v>98.32728217386682</v>
      </c>
    </row>
    <row r="136" spans="1:8" s="41" customFormat="1" ht="11.25" customHeight="1" x14ac:dyDescent="0.2">
      <c r="A136" s="60" t="s">
        <v>182</v>
      </c>
      <c r="B136" s="64">
        <f>SUM(B137:B138)</f>
        <v>2145220.2060000002</v>
      </c>
      <c r="C136" s="64">
        <f>SUM(C137:C138)</f>
        <v>1942536.8364900001</v>
      </c>
      <c r="D136" s="64">
        <f>SUM(D137:D138)</f>
        <v>53131.728819999989</v>
      </c>
      <c r="E136" s="54">
        <f t="shared" ref="E136" si="31">SUM(C136:D136)</f>
        <v>1995668.5653100002</v>
      </c>
      <c r="F136" s="54">
        <f>B136-E136</f>
        <v>149551.64069000003</v>
      </c>
      <c r="G136" s="54">
        <f>B136-C136</f>
        <v>202683.36951000011</v>
      </c>
      <c r="H136" s="50">
        <f t="shared" si="28"/>
        <v>93.028611222674641</v>
      </c>
    </row>
    <row r="137" spans="1:8" s="41" customFormat="1" ht="11.25" customHeight="1" x14ac:dyDescent="0.2">
      <c r="A137" s="65" t="s">
        <v>182</v>
      </c>
      <c r="B137" s="48">
        <v>1776726.4680000001</v>
      </c>
      <c r="C137" s="48">
        <v>1719716.9997</v>
      </c>
      <c r="D137" s="48">
        <v>35902.732229999994</v>
      </c>
      <c r="E137" s="48">
        <v>1755619.73193</v>
      </c>
      <c r="F137" s="48">
        <v>21106.736070000101</v>
      </c>
      <c r="G137" s="48">
        <v>57009.468300000066</v>
      </c>
      <c r="H137" s="50">
        <f t="shared" si="28"/>
        <v>98.812043584077443</v>
      </c>
    </row>
    <row r="138" spans="1:8" s="41" customFormat="1" ht="11.25" customHeight="1" x14ac:dyDescent="0.2">
      <c r="A138" s="65" t="s">
        <v>183</v>
      </c>
      <c r="B138" s="48">
        <v>368493.73800000001</v>
      </c>
      <c r="C138" s="48">
        <v>222819.83679</v>
      </c>
      <c r="D138" s="48">
        <v>17228.996589999999</v>
      </c>
      <c r="E138" s="48">
        <v>240048.83338</v>
      </c>
      <c r="F138" s="48">
        <v>128444.90462000002</v>
      </c>
      <c r="G138" s="48">
        <v>145673.90121000001</v>
      </c>
      <c r="H138" s="50">
        <f t="shared" si="28"/>
        <v>65.143259878136647</v>
      </c>
    </row>
    <row r="139" spans="1:8" s="41" customFormat="1" ht="11.25" customHeight="1" x14ac:dyDescent="0.2">
      <c r="A139" s="60" t="s">
        <v>184</v>
      </c>
      <c r="B139" s="66">
        <f t="shared" ref="B139:G139" si="32">SUM(B140:B143)</f>
        <v>36884801.159480006</v>
      </c>
      <c r="C139" s="66">
        <f t="shared" si="32"/>
        <v>32505872.682489999</v>
      </c>
      <c r="D139" s="66">
        <f t="shared" si="32"/>
        <v>1165452.1782900002</v>
      </c>
      <c r="E139" s="66">
        <f t="shared" si="32"/>
        <v>33671324.860779993</v>
      </c>
      <c r="F139" s="66">
        <f t="shared" si="32"/>
        <v>3213476.2987000044</v>
      </c>
      <c r="G139" s="66">
        <f t="shared" si="32"/>
        <v>4378928.476990005</v>
      </c>
      <c r="H139" s="50">
        <f t="shared" si="28"/>
        <v>91.287803654394665</v>
      </c>
    </row>
    <row r="140" spans="1:8" s="41" customFormat="1" ht="11.25" customHeight="1" x14ac:dyDescent="0.2">
      <c r="A140" s="65" t="s">
        <v>185</v>
      </c>
      <c r="B140" s="48">
        <v>12109264.218689999</v>
      </c>
      <c r="C140" s="48">
        <v>11023466.504509997</v>
      </c>
      <c r="D140" s="48">
        <v>408922.84849999991</v>
      </c>
      <c r="E140" s="48">
        <v>11432389.353009997</v>
      </c>
      <c r="F140" s="48">
        <v>676874.86568000168</v>
      </c>
      <c r="G140" s="48">
        <v>1085797.714180002</v>
      </c>
      <c r="H140" s="50">
        <f t="shared" si="28"/>
        <v>94.41027255285023</v>
      </c>
    </row>
    <row r="141" spans="1:8" s="41" customFormat="1" ht="11.25" customHeight="1" x14ac:dyDescent="0.2">
      <c r="A141" s="65" t="s">
        <v>186</v>
      </c>
      <c r="B141" s="48">
        <v>3286086.6610400006</v>
      </c>
      <c r="C141" s="48">
        <v>2613201.4869900001</v>
      </c>
      <c r="D141" s="48">
        <v>672631.05474000017</v>
      </c>
      <c r="E141" s="48">
        <v>3285832.5417300002</v>
      </c>
      <c r="F141" s="48">
        <v>254.11931000044569</v>
      </c>
      <c r="G141" s="48">
        <v>672885.1740500005</v>
      </c>
      <c r="H141" s="50">
        <f t="shared" si="28"/>
        <v>99.992266810458375</v>
      </c>
    </row>
    <row r="142" spans="1:8" s="41" customFormat="1" ht="11.25" customHeight="1" x14ac:dyDescent="0.2">
      <c r="A142" s="65" t="s">
        <v>187</v>
      </c>
      <c r="B142" s="48">
        <v>4616931.9114400009</v>
      </c>
      <c r="C142" s="48">
        <v>3338544.0553800003</v>
      </c>
      <c r="D142" s="48">
        <v>12149.023090000002</v>
      </c>
      <c r="E142" s="48">
        <v>3350693.0784700001</v>
      </c>
      <c r="F142" s="48">
        <v>1266238.8329700008</v>
      </c>
      <c r="G142" s="48">
        <v>1278387.8560600006</v>
      </c>
      <c r="H142" s="50">
        <f t="shared" si="28"/>
        <v>72.574019776369923</v>
      </c>
    </row>
    <row r="143" spans="1:8" s="41" customFormat="1" ht="22.5" customHeight="1" x14ac:dyDescent="0.2">
      <c r="A143" s="92" t="s">
        <v>188</v>
      </c>
      <c r="B143" s="54">
        <f t="shared" ref="B143:G143" si="33">SUM(B144)</f>
        <v>16872518.368310001</v>
      </c>
      <c r="C143" s="54">
        <f t="shared" si="33"/>
        <v>15530660.635609999</v>
      </c>
      <c r="D143" s="54">
        <f t="shared" si="33"/>
        <v>71749.25195999998</v>
      </c>
      <c r="E143" s="54">
        <f t="shared" si="33"/>
        <v>15602409.887569999</v>
      </c>
      <c r="F143" s="54">
        <f t="shared" si="33"/>
        <v>1270108.4807400014</v>
      </c>
      <c r="G143" s="54">
        <f t="shared" si="33"/>
        <v>1341857.7327000014</v>
      </c>
      <c r="H143" s="67">
        <f>+H144</f>
        <v>92.472324207834191</v>
      </c>
    </row>
    <row r="144" spans="1:8" s="41" customFormat="1" ht="11.25" customHeight="1" x14ac:dyDescent="0.2">
      <c r="A144" s="65" t="s">
        <v>189</v>
      </c>
      <c r="B144" s="48">
        <v>16872518.368310001</v>
      </c>
      <c r="C144" s="48">
        <v>15530660.635609999</v>
      </c>
      <c r="D144" s="48">
        <v>71749.25195999998</v>
      </c>
      <c r="E144" s="48">
        <v>15602409.887569999</v>
      </c>
      <c r="F144" s="48">
        <v>1270108.4807400014</v>
      </c>
      <c r="G144" s="48">
        <v>1341857.7327000014</v>
      </c>
      <c r="H144" s="50">
        <f>E144/B144*100</f>
        <v>92.472324207834191</v>
      </c>
    </row>
    <row r="145" spans="1:8" s="41" customFormat="1" ht="11.25" customHeight="1" x14ac:dyDescent="0.2">
      <c r="A145" s="56"/>
      <c r="B145" s="53"/>
      <c r="C145" s="52"/>
      <c r="D145" s="53"/>
      <c r="E145" s="52"/>
      <c r="F145" s="52"/>
      <c r="G145" s="52"/>
      <c r="H145" s="50"/>
    </row>
    <row r="146" spans="1:8" s="41" customFormat="1" ht="11.25" customHeight="1" x14ac:dyDescent="0.2">
      <c r="A146" s="43" t="s">
        <v>190</v>
      </c>
      <c r="B146" s="48">
        <v>77260976.681999996</v>
      </c>
      <c r="C146" s="48">
        <v>38248285.019070007</v>
      </c>
      <c r="D146" s="48">
        <v>11661272.306160001</v>
      </c>
      <c r="E146" s="48">
        <v>49909557.32523001</v>
      </c>
      <c r="F146" s="48">
        <v>27351419.356769986</v>
      </c>
      <c r="G146" s="48">
        <v>39012691.662929989</v>
      </c>
      <c r="H146" s="50">
        <f>E146/B146*100</f>
        <v>64.598662181884862</v>
      </c>
    </row>
    <row r="147" spans="1:8" s="41" customFormat="1" ht="11.25" customHeight="1" x14ac:dyDescent="0.2">
      <c r="A147" s="56"/>
      <c r="B147" s="48"/>
      <c r="C147" s="49"/>
      <c r="D147" s="48"/>
      <c r="E147" s="49"/>
      <c r="F147" s="49"/>
      <c r="G147" s="49"/>
      <c r="H147" s="50"/>
    </row>
    <row r="148" spans="1:8" s="41" customFormat="1" ht="11.25" customHeight="1" x14ac:dyDescent="0.2">
      <c r="A148" s="43" t="s">
        <v>191</v>
      </c>
      <c r="B148" s="59">
        <f t="shared" ref="B148:G148" si="34">SUM(B149:B167)</f>
        <v>4530856.4639999997</v>
      </c>
      <c r="C148" s="59">
        <f t="shared" si="34"/>
        <v>3858502.3933600006</v>
      </c>
      <c r="D148" s="59">
        <f t="shared" ref="D148" si="35">SUM(D149:D167)</f>
        <v>123004.42251</v>
      </c>
      <c r="E148" s="54">
        <f t="shared" si="34"/>
        <v>3981506.815870001</v>
      </c>
      <c r="F148" s="54">
        <f t="shared" si="34"/>
        <v>549349.64812999964</v>
      </c>
      <c r="G148" s="54">
        <f t="shared" si="34"/>
        <v>672354.07063999958</v>
      </c>
      <c r="H148" s="50">
        <f t="shared" ref="H148:H167" si="36">E148/B148*100</f>
        <v>87.875368542462866</v>
      </c>
    </row>
    <row r="149" spans="1:8" s="41" customFormat="1" ht="11.25" customHeight="1" x14ac:dyDescent="0.2">
      <c r="A149" s="68" t="s">
        <v>192</v>
      </c>
      <c r="B149" s="48">
        <v>962605.46400000004</v>
      </c>
      <c r="C149" s="48">
        <v>759084.7243500005</v>
      </c>
      <c r="D149" s="48">
        <v>41930.126410000019</v>
      </c>
      <c r="E149" s="48">
        <v>801014.85076000053</v>
      </c>
      <c r="F149" s="48">
        <v>161590.61323999951</v>
      </c>
      <c r="G149" s="48">
        <v>203520.73964999954</v>
      </c>
      <c r="H149" s="50">
        <f t="shared" si="36"/>
        <v>83.213204237535948</v>
      </c>
    </row>
    <row r="150" spans="1:8" s="41" customFormat="1" ht="11.25" customHeight="1" x14ac:dyDescent="0.2">
      <c r="A150" s="68" t="s">
        <v>193</v>
      </c>
      <c r="B150" s="48">
        <v>115286</v>
      </c>
      <c r="C150" s="48">
        <v>77544.27509000001</v>
      </c>
      <c r="D150" s="48">
        <v>7858.7903299999998</v>
      </c>
      <c r="E150" s="48">
        <v>85403.065420000014</v>
      </c>
      <c r="F150" s="48">
        <v>29882.934579999986</v>
      </c>
      <c r="G150" s="48">
        <v>37741.72490999999</v>
      </c>
      <c r="H150" s="50">
        <f t="shared" si="36"/>
        <v>74.079303141751822</v>
      </c>
    </row>
    <row r="151" spans="1:8" s="41" customFormat="1" ht="11.25" customHeight="1" x14ac:dyDescent="0.2">
      <c r="A151" s="47" t="s">
        <v>194</v>
      </c>
      <c r="B151" s="48">
        <v>42939</v>
      </c>
      <c r="C151" s="48">
        <v>41715.389950000004</v>
      </c>
      <c r="D151" s="48">
        <v>590.64274</v>
      </c>
      <c r="E151" s="48">
        <v>42306.032690000007</v>
      </c>
      <c r="F151" s="48">
        <v>632.96730999999272</v>
      </c>
      <c r="G151" s="48">
        <v>1223.6100499999957</v>
      </c>
      <c r="H151" s="50">
        <f t="shared" si="36"/>
        <v>98.525891823284212</v>
      </c>
    </row>
    <row r="152" spans="1:8" s="41" customFormat="1" ht="11.25" customHeight="1" x14ac:dyDescent="0.2">
      <c r="A152" s="47" t="s">
        <v>195</v>
      </c>
      <c r="B152" s="48">
        <v>30096</v>
      </c>
      <c r="C152" s="48">
        <v>28459.529329999998</v>
      </c>
      <c r="D152" s="48">
        <v>465.13703000000004</v>
      </c>
      <c r="E152" s="48">
        <v>28924.666359999999</v>
      </c>
      <c r="F152" s="48">
        <v>1171.3336400000007</v>
      </c>
      <c r="G152" s="48">
        <v>1636.4706700000024</v>
      </c>
      <c r="H152" s="50">
        <f t="shared" si="36"/>
        <v>96.108008904837845</v>
      </c>
    </row>
    <row r="153" spans="1:8" s="41" customFormat="1" ht="11.25" customHeight="1" x14ac:dyDescent="0.2">
      <c r="A153" s="47" t="s">
        <v>196</v>
      </c>
      <c r="B153" s="48">
        <v>56635</v>
      </c>
      <c r="C153" s="48">
        <v>53678.021939999999</v>
      </c>
      <c r="D153" s="48">
        <v>2712.9924500000002</v>
      </c>
      <c r="E153" s="48">
        <v>56391.014389999997</v>
      </c>
      <c r="F153" s="48">
        <v>243.98561000000336</v>
      </c>
      <c r="G153" s="48">
        <v>2956.9780600000013</v>
      </c>
      <c r="H153" s="50">
        <f t="shared" si="36"/>
        <v>99.569196415644029</v>
      </c>
    </row>
    <row r="154" spans="1:8" s="41" customFormat="1" ht="11.25" customHeight="1" x14ac:dyDescent="0.2">
      <c r="A154" s="47" t="s">
        <v>197</v>
      </c>
      <c r="B154" s="48">
        <v>35830</v>
      </c>
      <c r="C154" s="48">
        <v>32645.470249999998</v>
      </c>
      <c r="D154" s="48">
        <v>277.38231000000002</v>
      </c>
      <c r="E154" s="48">
        <v>32922.852559999999</v>
      </c>
      <c r="F154" s="48">
        <v>2907.1474400000006</v>
      </c>
      <c r="G154" s="48">
        <v>3184.5297500000015</v>
      </c>
      <c r="H154" s="50">
        <f t="shared" si="36"/>
        <v>91.886275634942777</v>
      </c>
    </row>
    <row r="155" spans="1:8" s="41" customFormat="1" ht="11.25" customHeight="1" x14ac:dyDescent="0.2">
      <c r="A155" s="47" t="s">
        <v>198</v>
      </c>
      <c r="B155" s="48">
        <v>11619</v>
      </c>
      <c r="C155" s="48">
        <v>9601.6197300000003</v>
      </c>
      <c r="D155" s="48">
        <v>227.74806000000001</v>
      </c>
      <c r="E155" s="48">
        <v>9829.3677900000002</v>
      </c>
      <c r="F155" s="48">
        <v>1789.6322099999998</v>
      </c>
      <c r="G155" s="48">
        <v>2017.3802699999997</v>
      </c>
      <c r="H155" s="50">
        <f t="shared" si="36"/>
        <v>84.597364575264649</v>
      </c>
    </row>
    <row r="156" spans="1:8" s="41" customFormat="1" ht="11.25" customHeight="1" x14ac:dyDescent="0.2">
      <c r="A156" s="68" t="s">
        <v>199</v>
      </c>
      <c r="B156" s="48">
        <v>53450</v>
      </c>
      <c r="C156" s="48">
        <v>45259.993150000002</v>
      </c>
      <c r="D156" s="48">
        <v>0</v>
      </c>
      <c r="E156" s="48">
        <v>45259.993150000002</v>
      </c>
      <c r="F156" s="48">
        <v>8190.0068499999979</v>
      </c>
      <c r="G156" s="48">
        <v>8190.0068499999979</v>
      </c>
      <c r="H156" s="50">
        <f t="shared" si="36"/>
        <v>84.677255659494861</v>
      </c>
    </row>
    <row r="157" spans="1:8" s="41" customFormat="1" ht="11.25" customHeight="1" x14ac:dyDescent="0.2">
      <c r="A157" s="47" t="s">
        <v>200</v>
      </c>
      <c r="B157" s="48">
        <v>165788</v>
      </c>
      <c r="C157" s="48">
        <v>142555.82536000002</v>
      </c>
      <c r="D157" s="48">
        <v>1279.3616000000002</v>
      </c>
      <c r="E157" s="48">
        <v>143835.18696000002</v>
      </c>
      <c r="F157" s="48">
        <v>21952.813039999979</v>
      </c>
      <c r="G157" s="48">
        <v>23232.174639999983</v>
      </c>
      <c r="H157" s="50">
        <f t="shared" si="36"/>
        <v>86.758503003836239</v>
      </c>
    </row>
    <row r="158" spans="1:8" s="41" customFormat="1" ht="11.25" customHeight="1" x14ac:dyDescent="0.2">
      <c r="A158" s="47" t="s">
        <v>201</v>
      </c>
      <c r="B158" s="48">
        <v>276239</v>
      </c>
      <c r="C158" s="48">
        <v>108245.57792</v>
      </c>
      <c r="D158" s="48">
        <v>454.61849000000001</v>
      </c>
      <c r="E158" s="48">
        <v>108700.19640999999</v>
      </c>
      <c r="F158" s="48">
        <v>167538.80359000002</v>
      </c>
      <c r="G158" s="48">
        <v>167993.42207999999</v>
      </c>
      <c r="H158" s="50">
        <f t="shared" si="36"/>
        <v>39.350054268224248</v>
      </c>
    </row>
    <row r="159" spans="1:8" s="41" customFormat="1" ht="11.25" customHeight="1" x14ac:dyDescent="0.2">
      <c r="A159" s="47" t="s">
        <v>202</v>
      </c>
      <c r="B159" s="48">
        <v>169154</v>
      </c>
      <c r="C159" s="48">
        <v>69806.331909999994</v>
      </c>
      <c r="D159" s="48">
        <v>9182.9411099999998</v>
      </c>
      <c r="E159" s="48">
        <v>78989.273019999993</v>
      </c>
      <c r="F159" s="48">
        <v>90164.726980000007</v>
      </c>
      <c r="G159" s="48">
        <v>99347.668090000006</v>
      </c>
      <c r="H159" s="50">
        <f t="shared" si="36"/>
        <v>46.69666281613204</v>
      </c>
    </row>
    <row r="160" spans="1:8" s="41" customFormat="1" ht="11.25" customHeight="1" x14ac:dyDescent="0.2">
      <c r="A160" s="47" t="s">
        <v>327</v>
      </c>
      <c r="B160" s="48">
        <v>130076</v>
      </c>
      <c r="C160" s="48">
        <v>100360.09707999999</v>
      </c>
      <c r="D160" s="48">
        <v>11471.90316</v>
      </c>
      <c r="E160" s="48">
        <v>111832.00023999999</v>
      </c>
      <c r="F160" s="48">
        <v>18243.999760000006</v>
      </c>
      <c r="G160" s="48">
        <v>29715.902920000008</v>
      </c>
      <c r="H160" s="50">
        <f t="shared" si="36"/>
        <v>85.974353639410808</v>
      </c>
    </row>
    <row r="161" spans="1:8" s="41" customFormat="1" ht="11.25" customHeight="1" x14ac:dyDescent="0.2">
      <c r="A161" s="47" t="s">
        <v>203</v>
      </c>
      <c r="B161" s="48">
        <v>74021</v>
      </c>
      <c r="C161" s="48">
        <v>66699.903879999998</v>
      </c>
      <c r="D161" s="48">
        <v>692.25452000000007</v>
      </c>
      <c r="E161" s="48">
        <v>67392.1584</v>
      </c>
      <c r="F161" s="48">
        <v>6628.8415999999997</v>
      </c>
      <c r="G161" s="48">
        <v>7321.096120000002</v>
      </c>
      <c r="H161" s="50">
        <f t="shared" si="36"/>
        <v>91.044647329811809</v>
      </c>
    </row>
    <row r="162" spans="1:8" s="41" customFormat="1" ht="11.25" customHeight="1" x14ac:dyDescent="0.2">
      <c r="A162" s="47" t="s">
        <v>204</v>
      </c>
      <c r="B162" s="48">
        <v>35560</v>
      </c>
      <c r="C162" s="48">
        <v>31690.38264</v>
      </c>
      <c r="D162" s="48">
        <v>743.59751000000006</v>
      </c>
      <c r="E162" s="48">
        <v>32433.980149999999</v>
      </c>
      <c r="F162" s="48">
        <v>3126.0198500000006</v>
      </c>
      <c r="G162" s="48">
        <v>3869.6173600000002</v>
      </c>
      <c r="H162" s="50">
        <f t="shared" si="36"/>
        <v>91.209168025871762</v>
      </c>
    </row>
    <row r="163" spans="1:8" s="41" customFormat="1" ht="11.25" customHeight="1" x14ac:dyDescent="0.2">
      <c r="A163" s="47" t="s">
        <v>205</v>
      </c>
      <c r="B163" s="48">
        <v>315684</v>
      </c>
      <c r="C163" s="48">
        <v>268792.53823999997</v>
      </c>
      <c r="D163" s="48">
        <v>11621.85104</v>
      </c>
      <c r="E163" s="48">
        <v>280414.38927999994</v>
      </c>
      <c r="F163" s="48">
        <v>35269.610720000055</v>
      </c>
      <c r="G163" s="48">
        <v>46891.461760000035</v>
      </c>
      <c r="H163" s="50">
        <f t="shared" si="36"/>
        <v>88.827558343153271</v>
      </c>
    </row>
    <row r="164" spans="1:8" s="41" customFormat="1" ht="11.25" customHeight="1" x14ac:dyDescent="0.2">
      <c r="A164" s="47" t="s">
        <v>206</v>
      </c>
      <c r="B164" s="48">
        <v>12597</v>
      </c>
      <c r="C164" s="48">
        <v>12110.151390000001</v>
      </c>
      <c r="D164" s="48">
        <v>481.03459000000004</v>
      </c>
      <c r="E164" s="48">
        <v>12591.18598</v>
      </c>
      <c r="F164" s="48">
        <v>5.8140199999998003</v>
      </c>
      <c r="G164" s="48">
        <v>486.8486099999991</v>
      </c>
      <c r="H164" s="50">
        <f t="shared" si="36"/>
        <v>99.953845995078197</v>
      </c>
    </row>
    <row r="165" spans="1:8" s="41" customFormat="1" ht="11.25" customHeight="1" x14ac:dyDescent="0.2">
      <c r="A165" s="47" t="s">
        <v>207</v>
      </c>
      <c r="B165" s="48">
        <v>2014427</v>
      </c>
      <c r="C165" s="48">
        <v>1984136.29324</v>
      </c>
      <c r="D165" s="48">
        <v>30282.45176</v>
      </c>
      <c r="E165" s="48">
        <v>2014418.7450000001</v>
      </c>
      <c r="F165" s="48">
        <v>8.2549999998882413</v>
      </c>
      <c r="G165" s="48">
        <v>30290.706759999972</v>
      </c>
      <c r="H165" s="50">
        <f t="shared" si="36"/>
        <v>99.999590206048666</v>
      </c>
    </row>
    <row r="166" spans="1:8" s="41" customFormat="1" ht="11.25" customHeight="1" x14ac:dyDescent="0.2">
      <c r="A166" s="47" t="s">
        <v>208</v>
      </c>
      <c r="B166" s="48">
        <v>12834</v>
      </c>
      <c r="C166" s="48">
        <v>10225.341410000001</v>
      </c>
      <c r="D166" s="48">
        <v>2606.5893999999998</v>
      </c>
      <c r="E166" s="48">
        <v>12831.930810000002</v>
      </c>
      <c r="F166" s="48">
        <v>2.0691899999983434</v>
      </c>
      <c r="G166" s="48">
        <v>2608.6585899999991</v>
      </c>
      <c r="H166" s="50">
        <f t="shared" si="36"/>
        <v>99.983877279102401</v>
      </c>
    </row>
    <row r="167" spans="1:8" s="41" customFormat="1" ht="11.25" customHeight="1" x14ac:dyDescent="0.2">
      <c r="A167" s="47" t="s">
        <v>209</v>
      </c>
      <c r="B167" s="48">
        <v>16016</v>
      </c>
      <c r="C167" s="48">
        <v>15890.9265</v>
      </c>
      <c r="D167" s="48">
        <v>125</v>
      </c>
      <c r="E167" s="48">
        <v>16015.9265</v>
      </c>
      <c r="F167" s="48">
        <v>7.3500000000422006E-2</v>
      </c>
      <c r="G167" s="48">
        <v>125.07350000000042</v>
      </c>
      <c r="H167" s="50">
        <f t="shared" si="36"/>
        <v>99.999541083916071</v>
      </c>
    </row>
    <row r="168" spans="1:8" s="41" customFormat="1" ht="11.25" customHeight="1" x14ac:dyDescent="0.2">
      <c r="A168" s="56"/>
      <c r="B168" s="48"/>
      <c r="C168" s="49"/>
      <c r="D168" s="48"/>
      <c r="E168" s="49"/>
      <c r="F168" s="49"/>
      <c r="G168" s="49"/>
      <c r="H168" s="50"/>
    </row>
    <row r="169" spans="1:8" s="41" customFormat="1" ht="11.25" customHeight="1" x14ac:dyDescent="0.2">
      <c r="A169" s="43" t="s">
        <v>210</v>
      </c>
      <c r="B169" s="59">
        <f t="shared" ref="B169:G169" si="37">SUM(B170:B177)</f>
        <v>8990859.5950000007</v>
      </c>
      <c r="C169" s="59">
        <f t="shared" si="37"/>
        <v>6280954.7304500006</v>
      </c>
      <c r="D169" s="59">
        <f t="shared" ref="D169" si="38">SUM(D170:D177)</f>
        <v>783819.13838000002</v>
      </c>
      <c r="E169" s="54">
        <f t="shared" si="37"/>
        <v>7064773.8688300001</v>
      </c>
      <c r="F169" s="54">
        <f t="shared" si="37"/>
        <v>1926085.7261699997</v>
      </c>
      <c r="G169" s="54">
        <f t="shared" si="37"/>
        <v>2709904.8645499991</v>
      </c>
      <c r="H169" s="50">
        <f t="shared" ref="H169:H177" si="39">E169/B169*100</f>
        <v>78.577290571402798</v>
      </c>
    </row>
    <row r="170" spans="1:8" s="41" customFormat="1" ht="11.25" customHeight="1" x14ac:dyDescent="0.2">
      <c r="A170" s="47" t="s">
        <v>97</v>
      </c>
      <c r="B170" s="48">
        <v>8680058</v>
      </c>
      <c r="C170" s="48">
        <v>6064931.3538700007</v>
      </c>
      <c r="D170" s="48">
        <v>771263.46660999989</v>
      </c>
      <c r="E170" s="48">
        <v>6836194.8204800002</v>
      </c>
      <c r="F170" s="48">
        <v>1843863.1795199998</v>
      </c>
      <c r="G170" s="48">
        <v>2615126.6461299993</v>
      </c>
      <c r="H170" s="50">
        <f t="shared" si="39"/>
        <v>78.757478584590103</v>
      </c>
    </row>
    <row r="171" spans="1:8" s="41" customFormat="1" ht="11.25" customHeight="1" x14ac:dyDescent="0.2">
      <c r="A171" s="47" t="s">
        <v>211</v>
      </c>
      <c r="B171" s="48">
        <v>11281</v>
      </c>
      <c r="C171" s="48">
        <v>7569.4632000000001</v>
      </c>
      <c r="D171" s="48">
        <v>200.94460000000001</v>
      </c>
      <c r="E171" s="48">
        <v>7770.4078</v>
      </c>
      <c r="F171" s="48">
        <v>3510.5922</v>
      </c>
      <c r="G171" s="48">
        <v>3711.5367999999999</v>
      </c>
      <c r="H171" s="50">
        <f t="shared" si="39"/>
        <v>68.88048754543037</v>
      </c>
    </row>
    <row r="172" spans="1:8" s="41" customFormat="1" ht="11.25" customHeight="1" x14ac:dyDescent="0.2">
      <c r="A172" s="47" t="s">
        <v>212</v>
      </c>
      <c r="B172" s="48">
        <v>5885</v>
      </c>
      <c r="C172" s="48">
        <v>5810.9435300000005</v>
      </c>
      <c r="D172" s="48">
        <v>4.2351999999999999</v>
      </c>
      <c r="E172" s="48">
        <v>5815.1787300000005</v>
      </c>
      <c r="F172" s="48">
        <v>69.821269999999458</v>
      </c>
      <c r="G172" s="48">
        <v>74.056469999999536</v>
      </c>
      <c r="H172" s="50">
        <f t="shared" si="39"/>
        <v>98.813572302463911</v>
      </c>
    </row>
    <row r="173" spans="1:8" s="41" customFormat="1" ht="11.25" customHeight="1" x14ac:dyDescent="0.2">
      <c r="A173" s="47" t="s">
        <v>213</v>
      </c>
      <c r="B173" s="48">
        <v>44386.442000000003</v>
      </c>
      <c r="C173" s="48">
        <v>42054.462369999994</v>
      </c>
      <c r="D173" s="48">
        <v>418.66334999999998</v>
      </c>
      <c r="E173" s="48">
        <v>42473.125719999996</v>
      </c>
      <c r="F173" s="48">
        <v>1913.3162800000064</v>
      </c>
      <c r="G173" s="48">
        <v>2331.9796300000089</v>
      </c>
      <c r="H173" s="50">
        <f t="shared" si="39"/>
        <v>95.689412816643411</v>
      </c>
    </row>
    <row r="174" spans="1:8" s="41" customFormat="1" ht="11.25" customHeight="1" x14ac:dyDescent="0.2">
      <c r="A174" s="47" t="s">
        <v>214</v>
      </c>
      <c r="B174" s="48">
        <v>10191.153</v>
      </c>
      <c r="C174" s="48">
        <v>6746.4085800000003</v>
      </c>
      <c r="D174" s="48">
        <v>0</v>
      </c>
      <c r="E174" s="48">
        <v>6746.4085800000003</v>
      </c>
      <c r="F174" s="48">
        <v>3444.74442</v>
      </c>
      <c r="G174" s="48">
        <v>3444.74442</v>
      </c>
      <c r="H174" s="50">
        <f t="shared" si="39"/>
        <v>66.198678206479684</v>
      </c>
    </row>
    <row r="175" spans="1:8" s="41" customFormat="1" ht="11.25" customHeight="1" x14ac:dyDescent="0.2">
      <c r="A175" s="47" t="s">
        <v>215</v>
      </c>
      <c r="B175" s="48">
        <v>39275</v>
      </c>
      <c r="C175" s="48">
        <v>26154.514149999999</v>
      </c>
      <c r="D175" s="48">
        <v>390.53416999999996</v>
      </c>
      <c r="E175" s="48">
        <v>26545.048319999998</v>
      </c>
      <c r="F175" s="48">
        <v>12729.951680000002</v>
      </c>
      <c r="G175" s="48">
        <v>13120.485850000001</v>
      </c>
      <c r="H175" s="50">
        <f t="shared" si="39"/>
        <v>67.587646900063646</v>
      </c>
    </row>
    <row r="176" spans="1:8" s="41" customFormat="1" ht="11.25" customHeight="1" x14ac:dyDescent="0.2">
      <c r="A176" s="47" t="s">
        <v>216</v>
      </c>
      <c r="B176" s="48">
        <v>174470</v>
      </c>
      <c r="C176" s="48">
        <v>103967.78370999999</v>
      </c>
      <c r="D176" s="48">
        <v>11046.26196</v>
      </c>
      <c r="E176" s="48">
        <v>115014.04566999999</v>
      </c>
      <c r="F176" s="48">
        <v>59455.954330000008</v>
      </c>
      <c r="G176" s="48">
        <v>70502.216290000011</v>
      </c>
      <c r="H176" s="50">
        <f t="shared" si="39"/>
        <v>65.921961179572421</v>
      </c>
    </row>
    <row r="177" spans="1:8" s="41" customFormat="1" ht="11.25" customHeight="1" x14ac:dyDescent="0.2">
      <c r="A177" s="47" t="s">
        <v>217</v>
      </c>
      <c r="B177" s="48">
        <v>25313</v>
      </c>
      <c r="C177" s="48">
        <v>23719.801039999998</v>
      </c>
      <c r="D177" s="48">
        <v>495.03249</v>
      </c>
      <c r="E177" s="48">
        <v>24214.83353</v>
      </c>
      <c r="F177" s="48">
        <v>1098.1664700000001</v>
      </c>
      <c r="G177" s="48">
        <v>1593.1989600000015</v>
      </c>
      <c r="H177" s="50">
        <f t="shared" si="39"/>
        <v>95.661650258760318</v>
      </c>
    </row>
    <row r="178" spans="1:8" s="41" customFormat="1" ht="11.25" customHeight="1" x14ac:dyDescent="0.2">
      <c r="A178" s="56"/>
      <c r="B178" s="53"/>
      <c r="C178" s="52"/>
      <c r="D178" s="53"/>
      <c r="E178" s="52"/>
      <c r="F178" s="52"/>
      <c r="G178" s="52"/>
      <c r="H178" s="50"/>
    </row>
    <row r="179" spans="1:8" s="41" customFormat="1" ht="11.25" customHeight="1" x14ac:dyDescent="0.2">
      <c r="A179" s="43" t="s">
        <v>218</v>
      </c>
      <c r="B179" s="59">
        <f t="shared" ref="B179:G179" si="40">SUM(B180:B182)</f>
        <v>492754</v>
      </c>
      <c r="C179" s="59">
        <f t="shared" si="40"/>
        <v>169064.09215000001</v>
      </c>
      <c r="D179" s="59">
        <f t="shared" ref="D179" si="41">SUM(D180:D182)</f>
        <v>19416.8868</v>
      </c>
      <c r="E179" s="54">
        <f t="shared" si="40"/>
        <v>188480.97895000002</v>
      </c>
      <c r="F179" s="54">
        <f t="shared" si="40"/>
        <v>304273.02104999998</v>
      </c>
      <c r="G179" s="54">
        <f t="shared" si="40"/>
        <v>323689.90785000002</v>
      </c>
      <c r="H179" s="50">
        <f>E179/B179*100</f>
        <v>38.250522360041728</v>
      </c>
    </row>
    <row r="180" spans="1:8" s="41" customFormat="1" ht="11.25" customHeight="1" x14ac:dyDescent="0.2">
      <c r="A180" s="47" t="s">
        <v>192</v>
      </c>
      <c r="B180" s="48">
        <v>456635</v>
      </c>
      <c r="C180" s="48">
        <v>141909.27973000001</v>
      </c>
      <c r="D180" s="48">
        <v>16392.93835</v>
      </c>
      <c r="E180" s="48">
        <v>158302.21808000002</v>
      </c>
      <c r="F180" s="48">
        <v>298332.78191999998</v>
      </c>
      <c r="G180" s="48">
        <v>314725.72026999999</v>
      </c>
      <c r="H180" s="50">
        <f>E180/B180*100</f>
        <v>34.667123212193552</v>
      </c>
    </row>
    <row r="181" spans="1:8" s="41" customFormat="1" ht="11.45" customHeight="1" x14ac:dyDescent="0.2">
      <c r="A181" s="47" t="s">
        <v>219</v>
      </c>
      <c r="B181" s="48">
        <v>8664</v>
      </c>
      <c r="C181" s="48">
        <v>6865.5119400000003</v>
      </c>
      <c r="D181" s="48">
        <v>645.85074999999995</v>
      </c>
      <c r="E181" s="48">
        <v>7511.3626899999999</v>
      </c>
      <c r="F181" s="48">
        <v>1152.6373100000001</v>
      </c>
      <c r="G181" s="48">
        <v>1798.4880599999997</v>
      </c>
      <c r="H181" s="50">
        <f>E181/B181*100</f>
        <v>86.6962452677747</v>
      </c>
    </row>
    <row r="182" spans="1:8" s="41" customFormat="1" ht="11.25" customHeight="1" x14ac:dyDescent="0.2">
      <c r="A182" s="47" t="s">
        <v>220</v>
      </c>
      <c r="B182" s="48">
        <v>27455</v>
      </c>
      <c r="C182" s="48">
        <v>20289.300480000002</v>
      </c>
      <c r="D182" s="48">
        <v>2378.0977000000003</v>
      </c>
      <c r="E182" s="48">
        <v>22667.398180000004</v>
      </c>
      <c r="F182" s="48">
        <v>4787.6018199999962</v>
      </c>
      <c r="G182" s="48">
        <v>7165.6995199999983</v>
      </c>
      <c r="H182" s="50">
        <f>E182/B182*100</f>
        <v>82.562003933709718</v>
      </c>
    </row>
    <row r="183" spans="1:8" s="41" customFormat="1" ht="11.25" customHeight="1" x14ac:dyDescent="0.2">
      <c r="A183" s="56" t="s">
        <v>221</v>
      </c>
      <c r="B183" s="52"/>
      <c r="C183" s="52"/>
      <c r="D183" s="52"/>
      <c r="E183" s="52"/>
      <c r="F183" s="52"/>
      <c r="G183" s="52"/>
      <c r="H183" s="45"/>
    </row>
    <row r="184" spans="1:8" s="41" customFormat="1" ht="11.25" customHeight="1" x14ac:dyDescent="0.2">
      <c r="A184" s="43" t="s">
        <v>222</v>
      </c>
      <c r="B184" s="54">
        <f t="shared" ref="B184:G184" si="42">SUM(B185:B191)</f>
        <v>2296731.1730000004</v>
      </c>
      <c r="C184" s="54">
        <f t="shared" si="42"/>
        <v>1475550.6434900002</v>
      </c>
      <c r="D184" s="54">
        <f t="shared" ref="D184" si="43">SUM(D185:D191)</f>
        <v>83927.634449999983</v>
      </c>
      <c r="E184" s="54">
        <f t="shared" si="42"/>
        <v>1559478.2779400002</v>
      </c>
      <c r="F184" s="54">
        <f t="shared" si="42"/>
        <v>737252.89506000001</v>
      </c>
      <c r="G184" s="54">
        <f t="shared" si="42"/>
        <v>821180.52951000002</v>
      </c>
      <c r="H184" s="45">
        <f t="shared" ref="H184:H191" si="44">E184/B184*100</f>
        <v>67.899904711224991</v>
      </c>
    </row>
    <row r="185" spans="1:8" s="41" customFormat="1" ht="11.25" customHeight="1" x14ac:dyDescent="0.2">
      <c r="A185" s="47" t="s">
        <v>192</v>
      </c>
      <c r="B185" s="48">
        <v>1066643</v>
      </c>
      <c r="C185" s="48">
        <v>766203.53063000005</v>
      </c>
      <c r="D185" s="48">
        <v>43489.311059999993</v>
      </c>
      <c r="E185" s="48">
        <v>809692.84169000003</v>
      </c>
      <c r="F185" s="48">
        <v>256950.15830999997</v>
      </c>
      <c r="G185" s="48">
        <v>300439.46936999995</v>
      </c>
      <c r="H185" s="50">
        <f t="shared" si="44"/>
        <v>75.910388170175025</v>
      </c>
    </row>
    <row r="186" spans="1:8" s="41" customFormat="1" ht="11.25" customHeight="1" x14ac:dyDescent="0.2">
      <c r="A186" s="47" t="s">
        <v>223</v>
      </c>
      <c r="B186" s="48">
        <v>54585</v>
      </c>
      <c r="C186" s="48">
        <v>37879.977200000001</v>
      </c>
      <c r="D186" s="48">
        <v>539.87702999999999</v>
      </c>
      <c r="E186" s="48">
        <v>38419.854230000004</v>
      </c>
      <c r="F186" s="48">
        <v>16165.145769999996</v>
      </c>
      <c r="G186" s="48">
        <v>16705.022799999999</v>
      </c>
      <c r="H186" s="50">
        <f t="shared" si="44"/>
        <v>70.385370028396082</v>
      </c>
    </row>
    <row r="187" spans="1:8" s="41" customFormat="1" ht="11.25" customHeight="1" x14ac:dyDescent="0.2">
      <c r="A187" s="47" t="s">
        <v>224</v>
      </c>
      <c r="B187" s="48">
        <v>7266</v>
      </c>
      <c r="C187" s="48">
        <v>6716.9902599999996</v>
      </c>
      <c r="D187" s="48">
        <v>170.72953000000001</v>
      </c>
      <c r="E187" s="48">
        <v>6887.7197899999992</v>
      </c>
      <c r="F187" s="48">
        <v>378.28021000000081</v>
      </c>
      <c r="G187" s="48">
        <v>549.00974000000042</v>
      </c>
      <c r="H187" s="50">
        <f t="shared" si="44"/>
        <v>94.79383140655105</v>
      </c>
    </row>
    <row r="188" spans="1:8" s="41" customFormat="1" ht="11.25" customHeight="1" x14ac:dyDescent="0.2">
      <c r="A188" s="47" t="s">
        <v>225</v>
      </c>
      <c r="B188" s="48">
        <v>16376</v>
      </c>
      <c r="C188" s="48">
        <v>16368.050730000001</v>
      </c>
      <c r="D188" s="48">
        <v>0</v>
      </c>
      <c r="E188" s="48">
        <v>16368.050730000001</v>
      </c>
      <c r="F188" s="48">
        <v>7.9492699999991601</v>
      </c>
      <c r="G188" s="48">
        <v>7.9492699999991601</v>
      </c>
      <c r="H188" s="50">
        <f t="shared" si="44"/>
        <v>99.951457804103569</v>
      </c>
    </row>
    <row r="189" spans="1:8" s="41" customFormat="1" ht="11.25" customHeight="1" x14ac:dyDescent="0.2">
      <c r="A189" s="47" t="s">
        <v>226</v>
      </c>
      <c r="B189" s="48">
        <v>14046</v>
      </c>
      <c r="C189" s="48">
        <v>13564.097009999999</v>
      </c>
      <c r="D189" s="48">
        <v>447.92908</v>
      </c>
      <c r="E189" s="48">
        <v>14012.026089999999</v>
      </c>
      <c r="F189" s="48">
        <v>33.973910000000615</v>
      </c>
      <c r="G189" s="48">
        <v>481.9029900000005</v>
      </c>
      <c r="H189" s="50">
        <f t="shared" si="44"/>
        <v>99.758123949878964</v>
      </c>
    </row>
    <row r="190" spans="1:8" s="41" customFormat="1" ht="12" x14ac:dyDescent="0.2">
      <c r="A190" s="47" t="s">
        <v>227</v>
      </c>
      <c r="B190" s="48">
        <v>101472</v>
      </c>
      <c r="C190" s="48">
        <v>73505.274090000006</v>
      </c>
      <c r="D190" s="48">
        <v>1721.6565399999999</v>
      </c>
      <c r="E190" s="48">
        <v>75226.930630000003</v>
      </c>
      <c r="F190" s="48">
        <v>26245.069369999997</v>
      </c>
      <c r="G190" s="48">
        <v>27966.725909999994</v>
      </c>
      <c r="H190" s="50">
        <f t="shared" si="44"/>
        <v>74.135653805976034</v>
      </c>
    </row>
    <row r="191" spans="1:8" s="41" customFormat="1" ht="12" x14ac:dyDescent="0.2">
      <c r="A191" s="47" t="s">
        <v>228</v>
      </c>
      <c r="B191" s="48">
        <v>1036343.1730000002</v>
      </c>
      <c r="C191" s="48">
        <v>561312.72357000003</v>
      </c>
      <c r="D191" s="48">
        <v>37558.131209999992</v>
      </c>
      <c r="E191" s="48">
        <v>598870.85478000005</v>
      </c>
      <c r="F191" s="48">
        <v>437472.31822000013</v>
      </c>
      <c r="G191" s="48">
        <v>475030.44943000015</v>
      </c>
      <c r="H191" s="50">
        <f t="shared" si="44"/>
        <v>57.786925256273193</v>
      </c>
    </row>
    <row r="192" spans="1:8" s="41" customFormat="1" ht="12" x14ac:dyDescent="0.2">
      <c r="A192" s="56"/>
      <c r="B192" s="52"/>
      <c r="C192" s="52"/>
      <c r="D192" s="52"/>
      <c r="E192" s="52"/>
      <c r="F192" s="52"/>
      <c r="G192" s="52"/>
      <c r="H192" s="45"/>
    </row>
    <row r="193" spans="1:8" s="41" customFormat="1" ht="11.25" customHeight="1" x14ac:dyDescent="0.2">
      <c r="A193" s="43" t="s">
        <v>229</v>
      </c>
      <c r="B193" s="69">
        <f t="shared" ref="B193:G193" si="45">SUM(B194:B200)</f>
        <v>7773704.432</v>
      </c>
      <c r="C193" s="69">
        <f t="shared" si="45"/>
        <v>5674119.1880999999</v>
      </c>
      <c r="D193" s="69">
        <f t="shared" ref="D193" si="46">SUM(D194:D200)</f>
        <v>247136.65911999994</v>
      </c>
      <c r="E193" s="69">
        <f t="shared" si="45"/>
        <v>5921255.8472199989</v>
      </c>
      <c r="F193" s="69">
        <f t="shared" si="45"/>
        <v>1852448.5847800002</v>
      </c>
      <c r="G193" s="69">
        <f t="shared" si="45"/>
        <v>2099585.2439000006</v>
      </c>
      <c r="H193" s="45">
        <f t="shared" ref="H193:H200" si="47">E193/B193*100</f>
        <v>76.170323930062168</v>
      </c>
    </row>
    <row r="194" spans="1:8" s="41" customFormat="1" ht="11.25" customHeight="1" x14ac:dyDescent="0.2">
      <c r="A194" s="47" t="s">
        <v>192</v>
      </c>
      <c r="B194" s="48">
        <v>4887610</v>
      </c>
      <c r="C194" s="48">
        <v>3541810.3482300001</v>
      </c>
      <c r="D194" s="48">
        <v>83686.958779999972</v>
      </c>
      <c r="E194" s="48">
        <v>3625497.3070100001</v>
      </c>
      <c r="F194" s="48">
        <v>1262112.6929899999</v>
      </c>
      <c r="G194" s="48">
        <v>1345799.6517699999</v>
      </c>
      <c r="H194" s="50">
        <f t="shared" si="47"/>
        <v>74.177303569842934</v>
      </c>
    </row>
    <row r="195" spans="1:8" s="41" customFormat="1" ht="11.25" customHeight="1" x14ac:dyDescent="0.2">
      <c r="A195" s="47" t="s">
        <v>230</v>
      </c>
      <c r="B195" s="48">
        <v>35829.902999999998</v>
      </c>
      <c r="C195" s="48">
        <v>25988.186559999998</v>
      </c>
      <c r="D195" s="48">
        <v>3060.1367200000004</v>
      </c>
      <c r="E195" s="48">
        <v>29048.323279999997</v>
      </c>
      <c r="F195" s="48">
        <v>6781.5797200000015</v>
      </c>
      <c r="G195" s="48">
        <v>9841.7164400000001</v>
      </c>
      <c r="H195" s="50">
        <f t="shared" si="47"/>
        <v>81.072849345977843</v>
      </c>
    </row>
    <row r="196" spans="1:8" s="41" customFormat="1" ht="11.25" customHeight="1" x14ac:dyDescent="0.2">
      <c r="A196" s="47" t="s">
        <v>231</v>
      </c>
      <c r="B196" s="48">
        <v>119547</v>
      </c>
      <c r="C196" s="48">
        <v>84251.268450000003</v>
      </c>
      <c r="D196" s="48">
        <v>2940.0666499999998</v>
      </c>
      <c r="E196" s="48">
        <v>87191.335099999997</v>
      </c>
      <c r="F196" s="48">
        <v>32355.664900000003</v>
      </c>
      <c r="G196" s="48">
        <v>35295.731549999997</v>
      </c>
      <c r="H196" s="50">
        <f t="shared" si="47"/>
        <v>72.934774691125654</v>
      </c>
    </row>
    <row r="197" spans="1:8" s="41" customFormat="1" ht="11.25" customHeight="1" x14ac:dyDescent="0.2">
      <c r="A197" s="47" t="s">
        <v>232</v>
      </c>
      <c r="B197" s="48">
        <v>4968</v>
      </c>
      <c r="C197" s="48">
        <v>4937.3182200000001</v>
      </c>
      <c r="D197" s="48">
        <v>0</v>
      </c>
      <c r="E197" s="48">
        <v>4937.3182200000001</v>
      </c>
      <c r="F197" s="48">
        <v>30.68177999999989</v>
      </c>
      <c r="G197" s="48">
        <v>30.68177999999989</v>
      </c>
      <c r="H197" s="50">
        <f t="shared" si="47"/>
        <v>99.382411835748798</v>
      </c>
    </row>
    <row r="198" spans="1:8" s="41" customFormat="1" ht="11.25" customHeight="1" x14ac:dyDescent="0.2">
      <c r="A198" s="47" t="s">
        <v>233</v>
      </c>
      <c r="B198" s="48">
        <v>116347.927</v>
      </c>
      <c r="C198" s="48">
        <v>107060.03371999999</v>
      </c>
      <c r="D198" s="48">
        <v>1656.48505</v>
      </c>
      <c r="E198" s="48">
        <v>108716.51877</v>
      </c>
      <c r="F198" s="48">
        <v>7631.4082300000009</v>
      </c>
      <c r="G198" s="48">
        <v>9287.8932800000039</v>
      </c>
      <c r="H198" s="50">
        <f t="shared" si="47"/>
        <v>93.44087305483319</v>
      </c>
    </row>
    <row r="199" spans="1:8" s="41" customFormat="1" ht="11.25" customHeight="1" x14ac:dyDescent="0.2">
      <c r="A199" s="47" t="s">
        <v>234</v>
      </c>
      <c r="B199" s="48">
        <v>2604376.602</v>
      </c>
      <c r="C199" s="48">
        <v>1905571.1918799996</v>
      </c>
      <c r="D199" s="48">
        <v>155453.47602</v>
      </c>
      <c r="E199" s="48">
        <v>2061024.6678999995</v>
      </c>
      <c r="F199" s="48">
        <v>543351.93410000042</v>
      </c>
      <c r="G199" s="48">
        <v>698805.41012000036</v>
      </c>
      <c r="H199" s="50">
        <f t="shared" si="47"/>
        <v>79.136967607421298</v>
      </c>
    </row>
    <row r="200" spans="1:8" s="41" customFormat="1" ht="11.25" customHeight="1" x14ac:dyDescent="0.2">
      <c r="A200" s="47" t="s">
        <v>235</v>
      </c>
      <c r="B200" s="48">
        <v>5025</v>
      </c>
      <c r="C200" s="48">
        <v>4500.8410400000002</v>
      </c>
      <c r="D200" s="48">
        <v>339.53590000000003</v>
      </c>
      <c r="E200" s="48">
        <v>4840.3769400000001</v>
      </c>
      <c r="F200" s="48">
        <v>184.6230599999999</v>
      </c>
      <c r="G200" s="48">
        <v>524.15895999999975</v>
      </c>
      <c r="H200" s="50">
        <f t="shared" si="47"/>
        <v>96.325909253731339</v>
      </c>
    </row>
    <row r="201" spans="1:8" s="41" customFormat="1" ht="11.25" customHeight="1" x14ac:dyDescent="0.2">
      <c r="A201" s="56"/>
      <c r="B201" s="52"/>
      <c r="C201" s="52"/>
      <c r="D201" s="52"/>
      <c r="E201" s="52"/>
      <c r="F201" s="52"/>
      <c r="G201" s="52"/>
      <c r="H201" s="45"/>
    </row>
    <row r="202" spans="1:8" s="41" customFormat="1" ht="11.25" customHeight="1" x14ac:dyDescent="0.2">
      <c r="A202" s="43" t="s">
        <v>236</v>
      </c>
      <c r="B202" s="70">
        <f>SUM(B203:B209)</f>
        <v>1519793.41</v>
      </c>
      <c r="C202" s="70">
        <f>SUM(C203:C209)</f>
        <v>1093147.0142599999</v>
      </c>
      <c r="D202" s="70">
        <f>SUM(D203:D209)</f>
        <v>49783.885260000003</v>
      </c>
      <c r="E202" s="70">
        <f t="shared" ref="E202:G202" si="48">SUM(E203:E209)</f>
        <v>1142930.89952</v>
      </c>
      <c r="F202" s="70">
        <f t="shared" si="48"/>
        <v>376862.51048000011</v>
      </c>
      <c r="G202" s="70">
        <f t="shared" si="48"/>
        <v>426646.39574000012</v>
      </c>
      <c r="H202" s="50">
        <f t="shared" ref="H202:H209" si="49">E202/B202*100</f>
        <v>75.203043518921433</v>
      </c>
    </row>
    <row r="203" spans="1:8" s="41" customFormat="1" ht="11.25" customHeight="1" x14ac:dyDescent="0.2">
      <c r="A203" s="47" t="s">
        <v>237</v>
      </c>
      <c r="B203" s="48">
        <v>254740.79199999999</v>
      </c>
      <c r="C203" s="48">
        <v>177597.92083999954</v>
      </c>
      <c r="D203" s="48">
        <v>6243.5554999999877</v>
      </c>
      <c r="E203" s="48">
        <v>183841.47633999953</v>
      </c>
      <c r="F203" s="48">
        <v>70899.315660000459</v>
      </c>
      <c r="G203" s="48">
        <v>77142.871160000446</v>
      </c>
      <c r="H203" s="50">
        <f t="shared" si="49"/>
        <v>72.168055573918267</v>
      </c>
    </row>
    <row r="204" spans="1:8" s="41" customFormat="1" ht="11.25" customHeight="1" x14ac:dyDescent="0.2">
      <c r="A204" s="47" t="s">
        <v>238</v>
      </c>
      <c r="B204" s="48">
        <v>4056</v>
      </c>
      <c r="C204" s="48">
        <v>3080.73243</v>
      </c>
      <c r="D204" s="48">
        <v>477.23503999999997</v>
      </c>
      <c r="E204" s="48">
        <v>3557.96747</v>
      </c>
      <c r="F204" s="48">
        <v>498.03252999999995</v>
      </c>
      <c r="G204" s="48">
        <v>975.26756999999998</v>
      </c>
      <c r="H204" s="50">
        <f t="shared" si="49"/>
        <v>87.721091469428018</v>
      </c>
    </row>
    <row r="205" spans="1:8" s="41" customFormat="1" ht="11.25" customHeight="1" x14ac:dyDescent="0.2">
      <c r="A205" s="47" t="s">
        <v>239</v>
      </c>
      <c r="B205" s="48">
        <v>30508</v>
      </c>
      <c r="C205" s="48">
        <v>21599.307579999997</v>
      </c>
      <c r="D205" s="48">
        <v>0</v>
      </c>
      <c r="E205" s="48">
        <v>21599.307579999997</v>
      </c>
      <c r="F205" s="48">
        <v>8908.692420000003</v>
      </c>
      <c r="G205" s="48">
        <v>8908.692420000003</v>
      </c>
      <c r="H205" s="50">
        <f t="shared" si="49"/>
        <v>70.798831716271124</v>
      </c>
    </row>
    <row r="206" spans="1:8" s="41" customFormat="1" ht="11.25" customHeight="1" x14ac:dyDescent="0.2">
      <c r="A206" s="47" t="s">
        <v>240</v>
      </c>
      <c r="B206" s="48">
        <v>8025</v>
      </c>
      <c r="C206" s="48">
        <v>7146.6371200000003</v>
      </c>
      <c r="D206" s="48">
        <v>873.60285999999996</v>
      </c>
      <c r="E206" s="48">
        <v>8020.2399800000003</v>
      </c>
      <c r="F206" s="48">
        <v>4.760019999999713</v>
      </c>
      <c r="G206" s="48">
        <v>878.36287999999968</v>
      </c>
      <c r="H206" s="50">
        <f t="shared" si="49"/>
        <v>99.940685109034263</v>
      </c>
    </row>
    <row r="207" spans="1:8" s="41" customFormat="1" ht="11.25" customHeight="1" x14ac:dyDescent="0.2">
      <c r="A207" s="47" t="s">
        <v>241</v>
      </c>
      <c r="B207" s="48">
        <v>12724</v>
      </c>
      <c r="C207" s="48">
        <v>11560.068359999999</v>
      </c>
      <c r="D207" s="48">
        <v>23.393750000000001</v>
      </c>
      <c r="E207" s="48">
        <v>11583.462109999999</v>
      </c>
      <c r="F207" s="48">
        <v>1140.5378900000014</v>
      </c>
      <c r="G207" s="48">
        <v>1163.9316400000007</v>
      </c>
      <c r="H207" s="50">
        <f t="shared" si="49"/>
        <v>91.036325919522156</v>
      </c>
    </row>
    <row r="208" spans="1:8" s="41" customFormat="1" ht="11.25" customHeight="1" x14ac:dyDescent="0.2">
      <c r="A208" s="47" t="s">
        <v>242</v>
      </c>
      <c r="B208" s="48">
        <v>1133004</v>
      </c>
      <c r="C208" s="48">
        <v>818605.43193000031</v>
      </c>
      <c r="D208" s="48">
        <v>39328.933010000015</v>
      </c>
      <c r="E208" s="48">
        <v>857934.36494000035</v>
      </c>
      <c r="F208" s="48">
        <v>275069.63505999965</v>
      </c>
      <c r="G208" s="48">
        <v>314398.56806999969</v>
      </c>
      <c r="H208" s="50">
        <f t="shared" si="49"/>
        <v>75.722094974068966</v>
      </c>
    </row>
    <row r="209" spans="1:8" s="41" customFormat="1" ht="11.25" customHeight="1" x14ac:dyDescent="0.2">
      <c r="A209" s="47" t="s">
        <v>243</v>
      </c>
      <c r="B209" s="48">
        <v>76735.618000000002</v>
      </c>
      <c r="C209" s="48">
        <v>53556.915999999997</v>
      </c>
      <c r="D209" s="48">
        <v>2837.1651000000006</v>
      </c>
      <c r="E209" s="48">
        <v>56394.081099999996</v>
      </c>
      <c r="F209" s="48">
        <v>20341.536900000006</v>
      </c>
      <c r="G209" s="48">
        <v>23178.702000000005</v>
      </c>
      <c r="H209" s="50">
        <f t="shared" si="49"/>
        <v>73.491401476691038</v>
      </c>
    </row>
    <row r="210" spans="1:8" s="41" customFormat="1" ht="11.25" customHeight="1" x14ac:dyDescent="0.2">
      <c r="A210" s="56"/>
      <c r="B210" s="52"/>
      <c r="C210" s="52"/>
      <c r="D210" s="52"/>
      <c r="E210" s="52"/>
      <c r="F210" s="52"/>
      <c r="G210" s="52"/>
      <c r="H210" s="45"/>
    </row>
    <row r="211" spans="1:8" s="41" customFormat="1" ht="11.25" customHeight="1" x14ac:dyDescent="0.2">
      <c r="A211" s="43" t="s">
        <v>244</v>
      </c>
      <c r="B211" s="69">
        <f t="shared" ref="B211:G211" si="50">SUM(B212:B218)</f>
        <v>265618</v>
      </c>
      <c r="C211" s="69">
        <f t="shared" si="50"/>
        <v>204543.38787999999</v>
      </c>
      <c r="D211" s="69">
        <f t="shared" ref="D211" si="51">SUM(D212:D218)</f>
        <v>4964.7126800000005</v>
      </c>
      <c r="E211" s="69">
        <f t="shared" si="50"/>
        <v>209508.10056000002</v>
      </c>
      <c r="F211" s="69">
        <f t="shared" si="50"/>
        <v>56109.899440000008</v>
      </c>
      <c r="G211" s="69">
        <f t="shared" si="50"/>
        <v>61074.612120000013</v>
      </c>
      <c r="H211" s="45">
        <f t="shared" ref="H211:H218" si="52">E211/B211*100</f>
        <v>78.875716464998618</v>
      </c>
    </row>
    <row r="212" spans="1:8" s="41" customFormat="1" ht="11.25" customHeight="1" x14ac:dyDescent="0.2">
      <c r="A212" s="47" t="s">
        <v>245</v>
      </c>
      <c r="B212" s="48">
        <v>109321</v>
      </c>
      <c r="C212" s="48">
        <v>71580.719349999985</v>
      </c>
      <c r="D212" s="48">
        <v>2223.5725200000002</v>
      </c>
      <c r="E212" s="48">
        <v>73804.291869999986</v>
      </c>
      <c r="F212" s="48">
        <v>35516.708130000014</v>
      </c>
      <c r="G212" s="48">
        <v>37740.280650000015</v>
      </c>
      <c r="H212" s="50">
        <f t="shared" si="52"/>
        <v>67.511541122016808</v>
      </c>
    </row>
    <row r="213" spans="1:8" s="41" customFormat="1" ht="11.25" customHeight="1" x14ac:dyDescent="0.2">
      <c r="A213" s="47" t="s">
        <v>246</v>
      </c>
      <c r="B213" s="48">
        <v>61273</v>
      </c>
      <c r="C213" s="48">
        <v>56987.142700000004</v>
      </c>
      <c r="D213" s="48">
        <v>1820.4388100000001</v>
      </c>
      <c r="E213" s="48">
        <v>58807.581510000004</v>
      </c>
      <c r="F213" s="48">
        <v>2465.4184899999964</v>
      </c>
      <c r="G213" s="48">
        <v>4285.857299999996</v>
      </c>
      <c r="H213" s="50">
        <f t="shared" si="52"/>
        <v>95.976337881285403</v>
      </c>
    </row>
    <row r="214" spans="1:8" s="41" customFormat="1" ht="11.25" customHeight="1" x14ac:dyDescent="0.2">
      <c r="A214" s="47" t="s">
        <v>247</v>
      </c>
      <c r="B214" s="48">
        <v>10543</v>
      </c>
      <c r="C214" s="48">
        <v>5229.6848600000003</v>
      </c>
      <c r="D214" s="48">
        <v>791.07736</v>
      </c>
      <c r="E214" s="48">
        <v>6020.7622200000005</v>
      </c>
      <c r="F214" s="48">
        <v>4522.2377799999995</v>
      </c>
      <c r="G214" s="48">
        <v>5313.3151399999997</v>
      </c>
      <c r="H214" s="50">
        <f t="shared" si="52"/>
        <v>57.106726927819409</v>
      </c>
    </row>
    <row r="215" spans="1:8" s="41" customFormat="1" ht="11.25" hidden="1" customHeight="1" x14ac:dyDescent="0.2">
      <c r="A215" s="47" t="s">
        <v>248</v>
      </c>
      <c r="B215" s="48">
        <v>0</v>
      </c>
      <c r="C215" s="48">
        <v>0</v>
      </c>
      <c r="D215" s="48">
        <v>0</v>
      </c>
      <c r="E215" s="48">
        <v>0</v>
      </c>
      <c r="F215" s="48">
        <v>0</v>
      </c>
      <c r="G215" s="48">
        <v>0</v>
      </c>
      <c r="H215" s="50" t="e">
        <f t="shared" si="52"/>
        <v>#DIV/0!</v>
      </c>
    </row>
    <row r="216" spans="1:8" s="41" customFormat="1" ht="11.25" customHeight="1" x14ac:dyDescent="0.2">
      <c r="A216" s="47" t="s">
        <v>249</v>
      </c>
      <c r="B216" s="48">
        <v>17724</v>
      </c>
      <c r="C216" s="48">
        <v>11874.965179999999</v>
      </c>
      <c r="D216" s="48">
        <v>105.01922999999999</v>
      </c>
      <c r="E216" s="48">
        <v>11979.984409999999</v>
      </c>
      <c r="F216" s="48">
        <v>5744.0155900000009</v>
      </c>
      <c r="G216" s="48">
        <v>5849.0348200000008</v>
      </c>
      <c r="H216" s="50">
        <f t="shared" si="52"/>
        <v>67.591877736402623</v>
      </c>
    </row>
    <row r="217" spans="1:8" s="41" customFormat="1" ht="11.25" customHeight="1" x14ac:dyDescent="0.2">
      <c r="A217" s="47" t="s">
        <v>250</v>
      </c>
      <c r="B217" s="48">
        <v>42713</v>
      </c>
      <c r="C217" s="48">
        <v>42685.019959999998</v>
      </c>
      <c r="D217" s="48">
        <v>0</v>
      </c>
      <c r="E217" s="48">
        <v>42685.019959999998</v>
      </c>
      <c r="F217" s="48">
        <v>27.980040000002191</v>
      </c>
      <c r="G217" s="48">
        <v>27.980040000002191</v>
      </c>
      <c r="H217" s="50">
        <f t="shared" si="52"/>
        <v>99.934492917847024</v>
      </c>
    </row>
    <row r="218" spans="1:8" s="41" customFormat="1" ht="11.25" customHeight="1" x14ac:dyDescent="0.2">
      <c r="A218" s="47" t="s">
        <v>251</v>
      </c>
      <c r="B218" s="48">
        <v>24044</v>
      </c>
      <c r="C218" s="48">
        <v>16185.85583</v>
      </c>
      <c r="D218" s="48">
        <v>24.604759999999999</v>
      </c>
      <c r="E218" s="48">
        <v>16210.460590000001</v>
      </c>
      <c r="F218" s="48">
        <v>7833.5394099999994</v>
      </c>
      <c r="G218" s="48">
        <v>7858.1441699999996</v>
      </c>
      <c r="H218" s="50">
        <f t="shared" si="52"/>
        <v>67.419982490434208</v>
      </c>
    </row>
    <row r="219" spans="1:8" s="41" customFormat="1" ht="11.25" customHeight="1" x14ac:dyDescent="0.2">
      <c r="A219" s="56"/>
      <c r="B219" s="48"/>
      <c r="C219" s="49"/>
      <c r="D219" s="48"/>
      <c r="E219" s="49"/>
      <c r="F219" s="49"/>
      <c r="G219" s="49"/>
      <c r="H219" s="50"/>
    </row>
    <row r="220" spans="1:8" s="41" customFormat="1" ht="11.25" customHeight="1" x14ac:dyDescent="0.2">
      <c r="A220" s="43" t="s">
        <v>252</v>
      </c>
      <c r="B220" s="70">
        <f t="shared" ref="B220:G220" si="53">SUM(B221:B233)+SUM(B238:B250)</f>
        <v>3385368.8628000002</v>
      </c>
      <c r="C220" s="70">
        <f t="shared" si="53"/>
        <v>1621042.0649500003</v>
      </c>
      <c r="D220" s="70">
        <f t="shared" si="53"/>
        <v>54879.996299999984</v>
      </c>
      <c r="E220" s="70">
        <f t="shared" si="53"/>
        <v>1675922.0612500007</v>
      </c>
      <c r="F220" s="70">
        <f t="shared" si="53"/>
        <v>1709446.8015499997</v>
      </c>
      <c r="G220" s="70">
        <f t="shared" si="53"/>
        <v>1764326.7978499997</v>
      </c>
      <c r="H220" s="50">
        <f t="shared" ref="H220:H250" si="54">E220/B220*100</f>
        <v>49.504858382370323</v>
      </c>
    </row>
    <row r="221" spans="1:8" s="41" customFormat="1" ht="11.25" customHeight="1" x14ac:dyDescent="0.2">
      <c r="A221" s="47" t="s">
        <v>253</v>
      </c>
      <c r="B221" s="48">
        <v>5905</v>
      </c>
      <c r="C221" s="48">
        <v>5865.0100899999998</v>
      </c>
      <c r="D221" s="48">
        <v>0</v>
      </c>
      <c r="E221" s="48">
        <v>5865.0100899999998</v>
      </c>
      <c r="F221" s="48">
        <v>39.989910000000236</v>
      </c>
      <c r="G221" s="48">
        <v>39.989910000000236</v>
      </c>
      <c r="H221" s="50">
        <f t="shared" si="54"/>
        <v>99.322778831498724</v>
      </c>
    </row>
    <row r="222" spans="1:8" s="41" customFormat="1" ht="11.25" customHeight="1" x14ac:dyDescent="0.2">
      <c r="A222" s="47" t="s">
        <v>254</v>
      </c>
      <c r="B222" s="48">
        <v>22778.021000000001</v>
      </c>
      <c r="C222" s="48">
        <v>13644.610199999999</v>
      </c>
      <c r="D222" s="48">
        <v>166.67430999999999</v>
      </c>
      <c r="E222" s="48">
        <v>13811.284509999999</v>
      </c>
      <c r="F222" s="48">
        <v>8966.7364900000011</v>
      </c>
      <c r="G222" s="48">
        <v>9133.4108000000015</v>
      </c>
      <c r="H222" s="50">
        <f t="shared" si="54"/>
        <v>60.634260149290398</v>
      </c>
    </row>
    <row r="223" spans="1:8" s="41" customFormat="1" ht="11.25" customHeight="1" x14ac:dyDescent="0.2">
      <c r="A223" s="47" t="s">
        <v>255</v>
      </c>
      <c r="B223" s="48">
        <v>18480</v>
      </c>
      <c r="C223" s="48">
        <v>10199.19529</v>
      </c>
      <c r="D223" s="48">
        <v>104.06327</v>
      </c>
      <c r="E223" s="48">
        <v>10303.25856</v>
      </c>
      <c r="F223" s="48">
        <v>8176.7414399999998</v>
      </c>
      <c r="G223" s="48">
        <v>8280.8047100000003</v>
      </c>
      <c r="H223" s="50">
        <f t="shared" si="54"/>
        <v>55.753563636363637</v>
      </c>
    </row>
    <row r="224" spans="1:8" s="41" customFormat="1" ht="11.25" customHeight="1" x14ac:dyDescent="0.2">
      <c r="A224" s="47" t="s">
        <v>256</v>
      </c>
      <c r="B224" s="48">
        <v>1473054.8928000003</v>
      </c>
      <c r="C224" s="48">
        <v>381669.29296000052</v>
      </c>
      <c r="D224" s="48">
        <v>7583.5452699999851</v>
      </c>
      <c r="E224" s="48">
        <v>389252.83823000052</v>
      </c>
      <c r="F224" s="48">
        <v>1083802.0545699997</v>
      </c>
      <c r="G224" s="48">
        <v>1091385.5998399998</v>
      </c>
      <c r="H224" s="50">
        <f t="shared" si="54"/>
        <v>26.424869849222262</v>
      </c>
    </row>
    <row r="225" spans="1:8" s="41" customFormat="1" ht="11.25" customHeight="1" x14ac:dyDescent="0.2">
      <c r="A225" s="47" t="s">
        <v>257</v>
      </c>
      <c r="B225" s="48">
        <v>8909.8870000000006</v>
      </c>
      <c r="C225" s="48">
        <v>6295.44146</v>
      </c>
      <c r="D225" s="48">
        <v>154.67308</v>
      </c>
      <c r="E225" s="48">
        <v>6450.1145399999996</v>
      </c>
      <c r="F225" s="48">
        <v>2459.772460000001</v>
      </c>
      <c r="G225" s="48">
        <v>2614.4455400000006</v>
      </c>
      <c r="H225" s="50">
        <f t="shared" si="54"/>
        <v>72.39277602510559</v>
      </c>
    </row>
    <row r="226" spans="1:8" s="41" customFormat="1" ht="11.25" customHeight="1" x14ac:dyDescent="0.2">
      <c r="A226" s="47" t="s">
        <v>258</v>
      </c>
      <c r="B226" s="48">
        <v>32455</v>
      </c>
      <c r="C226" s="48">
        <v>17634.645</v>
      </c>
      <c r="D226" s="48">
        <v>1487.0844299999999</v>
      </c>
      <c r="E226" s="48">
        <v>19121.729429999999</v>
      </c>
      <c r="F226" s="48">
        <v>13333.270570000001</v>
      </c>
      <c r="G226" s="48">
        <v>14820.355</v>
      </c>
      <c r="H226" s="50">
        <f t="shared" si="54"/>
        <v>58.917668864581728</v>
      </c>
    </row>
    <row r="227" spans="1:8" s="41" customFormat="1" ht="11.25" customHeight="1" x14ac:dyDescent="0.2">
      <c r="A227" s="47" t="s">
        <v>259</v>
      </c>
      <c r="B227" s="48">
        <v>83337.066000000006</v>
      </c>
      <c r="C227" s="48">
        <v>54240.912729999996</v>
      </c>
      <c r="D227" s="48">
        <v>7602.2799599999998</v>
      </c>
      <c r="E227" s="48">
        <v>61843.192689999996</v>
      </c>
      <c r="F227" s="48">
        <v>21493.87331000001</v>
      </c>
      <c r="G227" s="48">
        <v>29096.15327000001</v>
      </c>
      <c r="H227" s="50">
        <f t="shared" si="54"/>
        <v>74.20850728054188</v>
      </c>
    </row>
    <row r="228" spans="1:8" s="41" customFormat="1" ht="11.25" customHeight="1" x14ac:dyDescent="0.2">
      <c r="A228" s="47" t="s">
        <v>260</v>
      </c>
      <c r="B228" s="48">
        <v>48061.148000000001</v>
      </c>
      <c r="C228" s="48">
        <v>17553.959870000002</v>
      </c>
      <c r="D228" s="48">
        <v>3748.6351600000003</v>
      </c>
      <c r="E228" s="48">
        <v>21302.595030000004</v>
      </c>
      <c r="F228" s="48">
        <v>26758.552969999997</v>
      </c>
      <c r="G228" s="48">
        <v>30507.188129999999</v>
      </c>
      <c r="H228" s="50">
        <f t="shared" si="54"/>
        <v>44.323941304939289</v>
      </c>
    </row>
    <row r="229" spans="1:8" s="41" customFormat="1" ht="11.25" customHeight="1" x14ac:dyDescent="0.2">
      <c r="A229" s="47" t="s">
        <v>261</v>
      </c>
      <c r="B229" s="48">
        <v>18244</v>
      </c>
      <c r="C229" s="48">
        <v>15092.67433</v>
      </c>
      <c r="D229" s="48">
        <v>2702.3015800000003</v>
      </c>
      <c r="E229" s="48">
        <v>17794.975910000001</v>
      </c>
      <c r="F229" s="48">
        <v>449.02408999999898</v>
      </c>
      <c r="G229" s="48">
        <v>3151.3256700000002</v>
      </c>
      <c r="H229" s="50">
        <f t="shared" si="54"/>
        <v>97.538784860776147</v>
      </c>
    </row>
    <row r="230" spans="1:8" s="41" customFormat="1" ht="11.25" customHeight="1" x14ac:dyDescent="0.2">
      <c r="A230" s="47" t="s">
        <v>262</v>
      </c>
      <c r="B230" s="48">
        <v>27416</v>
      </c>
      <c r="C230" s="48">
        <v>22509.230050000002</v>
      </c>
      <c r="D230" s="48">
        <v>2301.4504700000002</v>
      </c>
      <c r="E230" s="48">
        <v>24810.680520000002</v>
      </c>
      <c r="F230" s="48">
        <v>2605.3194799999983</v>
      </c>
      <c r="G230" s="48">
        <v>4906.7699499999981</v>
      </c>
      <c r="H230" s="50">
        <f t="shared" si="54"/>
        <v>90.497083892617454</v>
      </c>
    </row>
    <row r="231" spans="1:8" s="41" customFormat="1" ht="11.25" customHeight="1" x14ac:dyDescent="0.2">
      <c r="A231" s="47" t="s">
        <v>263</v>
      </c>
      <c r="B231" s="48">
        <v>23893</v>
      </c>
      <c r="C231" s="48">
        <v>18064.57386</v>
      </c>
      <c r="D231" s="48">
        <v>406.66291999999999</v>
      </c>
      <c r="E231" s="48">
        <v>18471.236779999999</v>
      </c>
      <c r="F231" s="48">
        <v>5421.7632200000007</v>
      </c>
      <c r="G231" s="48">
        <v>5828.4261399999996</v>
      </c>
      <c r="H231" s="50">
        <f t="shared" si="54"/>
        <v>77.308152094755783</v>
      </c>
    </row>
    <row r="232" spans="1:8" s="41" customFormat="1" ht="11.25" customHeight="1" x14ac:dyDescent="0.2">
      <c r="A232" s="47" t="s">
        <v>264</v>
      </c>
      <c r="B232" s="48">
        <v>13074.513999999999</v>
      </c>
      <c r="C232" s="48">
        <v>8546.3938500000004</v>
      </c>
      <c r="D232" s="48">
        <v>546.80462</v>
      </c>
      <c r="E232" s="48">
        <v>9093.1984700000012</v>
      </c>
      <c r="F232" s="48">
        <v>3981.315529999998</v>
      </c>
      <c r="G232" s="48">
        <v>4528.1201499999988</v>
      </c>
      <c r="H232" s="50">
        <f t="shared" si="54"/>
        <v>69.549036163026798</v>
      </c>
    </row>
    <row r="233" spans="1:8" s="41" customFormat="1" ht="11.25" customHeight="1" x14ac:dyDescent="0.2">
      <c r="A233" s="47" t="s">
        <v>265</v>
      </c>
      <c r="B233" s="59">
        <f t="shared" ref="B233:G233" si="55">SUM(B234:B237)</f>
        <v>140848.50999999998</v>
      </c>
      <c r="C233" s="59">
        <f t="shared" si="55"/>
        <v>92766.261839999992</v>
      </c>
      <c r="D233" s="59">
        <f t="shared" ref="D233" si="56">SUM(D234:D237)</f>
        <v>3717.5756399999996</v>
      </c>
      <c r="E233" s="54">
        <f t="shared" si="55"/>
        <v>96483.837479999987</v>
      </c>
      <c r="F233" s="54">
        <f t="shared" si="55"/>
        <v>44364.672519999993</v>
      </c>
      <c r="G233" s="54">
        <f t="shared" si="55"/>
        <v>48082.248160000003</v>
      </c>
      <c r="H233" s="50">
        <f t="shared" si="54"/>
        <v>68.501851727078972</v>
      </c>
    </row>
    <row r="234" spans="1:8" s="41" customFormat="1" ht="11.25" customHeight="1" x14ac:dyDescent="0.2">
      <c r="A234" s="47" t="s">
        <v>266</v>
      </c>
      <c r="B234" s="48">
        <v>70797.467999999993</v>
      </c>
      <c r="C234" s="48">
        <v>33913.379449999993</v>
      </c>
      <c r="D234" s="48">
        <v>2584.0890299999996</v>
      </c>
      <c r="E234" s="48">
        <v>36497.468479999996</v>
      </c>
      <c r="F234" s="48">
        <v>34299.999519999998</v>
      </c>
      <c r="G234" s="48">
        <v>36884.08855</v>
      </c>
      <c r="H234" s="50">
        <f t="shared" si="54"/>
        <v>51.551940360353001</v>
      </c>
    </row>
    <row r="235" spans="1:8" s="41" customFormat="1" ht="11.25" customHeight="1" x14ac:dyDescent="0.2">
      <c r="A235" s="47" t="s">
        <v>267</v>
      </c>
      <c r="B235" s="48">
        <v>30715.154999999999</v>
      </c>
      <c r="C235" s="48">
        <v>29714.599329999997</v>
      </c>
      <c r="D235" s="48">
        <v>998.85529000000008</v>
      </c>
      <c r="E235" s="48">
        <v>30713.454619999997</v>
      </c>
      <c r="F235" s="48">
        <v>1.7003800000020419</v>
      </c>
      <c r="G235" s="48">
        <v>1000.5556700000016</v>
      </c>
      <c r="H235" s="50">
        <f t="shared" si="54"/>
        <v>99.994464035750426</v>
      </c>
    </row>
    <row r="236" spans="1:8" s="41" customFormat="1" ht="11.25" customHeight="1" x14ac:dyDescent="0.2">
      <c r="A236" s="47" t="s">
        <v>268</v>
      </c>
      <c r="B236" s="48">
        <v>11103.86</v>
      </c>
      <c r="C236" s="48">
        <v>11051.74453</v>
      </c>
      <c r="D236" s="48">
        <v>45.280419999999999</v>
      </c>
      <c r="E236" s="48">
        <v>11097.024949999999</v>
      </c>
      <c r="F236" s="48">
        <v>6.8350500000015018</v>
      </c>
      <c r="G236" s="48">
        <v>52.115470000000641</v>
      </c>
      <c r="H236" s="50">
        <f t="shared" si="54"/>
        <v>99.938444378801591</v>
      </c>
    </row>
    <row r="237" spans="1:8" s="41" customFormat="1" ht="11.25" customHeight="1" x14ac:dyDescent="0.2">
      <c r="A237" s="47" t="s">
        <v>269</v>
      </c>
      <c r="B237" s="48">
        <v>28232.026999999998</v>
      </c>
      <c r="C237" s="48">
        <v>18086.538530000002</v>
      </c>
      <c r="D237" s="48">
        <v>89.350899999999996</v>
      </c>
      <c r="E237" s="48">
        <v>18175.889430000003</v>
      </c>
      <c r="F237" s="48">
        <v>10056.137569999995</v>
      </c>
      <c r="G237" s="48">
        <v>10145.488469999997</v>
      </c>
      <c r="H237" s="50">
        <f t="shared" si="54"/>
        <v>64.380391213142445</v>
      </c>
    </row>
    <row r="238" spans="1:8" s="41" customFormat="1" ht="11.25" customHeight="1" x14ac:dyDescent="0.2">
      <c r="A238" s="47" t="s">
        <v>313</v>
      </c>
      <c r="B238" s="48">
        <v>7825.0709999999999</v>
      </c>
      <c r="C238" s="48">
        <v>6889.8454499999998</v>
      </c>
      <c r="D238" s="48">
        <v>343.26934999999997</v>
      </c>
      <c r="E238" s="48">
        <v>7233.1147999999994</v>
      </c>
      <c r="F238" s="48">
        <v>591.95620000000054</v>
      </c>
      <c r="G238" s="48">
        <v>935.22555000000011</v>
      </c>
      <c r="H238" s="50">
        <f t="shared" si="54"/>
        <v>92.435133176427399</v>
      </c>
    </row>
    <row r="239" spans="1:8" s="41" customFormat="1" ht="11.25" customHeight="1" x14ac:dyDescent="0.2">
      <c r="A239" s="47" t="s">
        <v>270</v>
      </c>
      <c r="B239" s="48">
        <v>137942.19200000001</v>
      </c>
      <c r="C239" s="48">
        <v>99211.691609999994</v>
      </c>
      <c r="D239" s="48">
        <v>6038.9436500000002</v>
      </c>
      <c r="E239" s="48">
        <v>105250.63526</v>
      </c>
      <c r="F239" s="48">
        <v>32691.556740000015</v>
      </c>
      <c r="G239" s="48">
        <v>38730.500390000016</v>
      </c>
      <c r="H239" s="50">
        <f t="shared" si="54"/>
        <v>76.300538460342864</v>
      </c>
    </row>
    <row r="240" spans="1:8" s="41" customFormat="1" ht="11.25" customHeight="1" x14ac:dyDescent="0.2">
      <c r="A240" s="47" t="s">
        <v>271</v>
      </c>
      <c r="B240" s="48">
        <v>141528</v>
      </c>
      <c r="C240" s="48">
        <v>132582.50805999999</v>
      </c>
      <c r="D240" s="48">
        <v>1971.0513100000001</v>
      </c>
      <c r="E240" s="48">
        <v>134553.55937</v>
      </c>
      <c r="F240" s="48">
        <v>6974.4406299999973</v>
      </c>
      <c r="G240" s="48">
        <v>8945.4919400000072</v>
      </c>
      <c r="H240" s="50">
        <f t="shared" si="54"/>
        <v>95.072041836244424</v>
      </c>
    </row>
    <row r="241" spans="1:8" s="41" customFormat="1" ht="11.25" customHeight="1" x14ac:dyDescent="0.2">
      <c r="A241" s="47" t="s">
        <v>272</v>
      </c>
      <c r="B241" s="48">
        <v>383762</v>
      </c>
      <c r="C241" s="48">
        <v>58121.645770000003</v>
      </c>
      <c r="D241" s="48">
        <v>2208.7573299999999</v>
      </c>
      <c r="E241" s="48">
        <v>60330.403100000003</v>
      </c>
      <c r="F241" s="48">
        <v>323431.5969</v>
      </c>
      <c r="G241" s="48">
        <v>325640.35423</v>
      </c>
      <c r="H241" s="50">
        <f t="shared" si="54"/>
        <v>15.72078608616799</v>
      </c>
    </row>
    <row r="242" spans="1:8" s="41" customFormat="1" ht="11.25" customHeight="1" x14ac:dyDescent="0.2">
      <c r="A242" s="47" t="s">
        <v>273</v>
      </c>
      <c r="B242" s="48">
        <v>12642.311</v>
      </c>
      <c r="C242" s="48">
        <v>7780.2152699999997</v>
      </c>
      <c r="D242" s="48">
        <v>213.04228000000001</v>
      </c>
      <c r="E242" s="48">
        <v>7993.2575499999994</v>
      </c>
      <c r="F242" s="48">
        <v>4649.0534500000003</v>
      </c>
      <c r="G242" s="48">
        <v>4862.09573</v>
      </c>
      <c r="H242" s="50">
        <f t="shared" si="54"/>
        <v>63.2262372757639</v>
      </c>
    </row>
    <row r="243" spans="1:8" s="41" customFormat="1" ht="11.25" customHeight="1" x14ac:dyDescent="0.2">
      <c r="A243" s="93" t="s">
        <v>102</v>
      </c>
      <c r="B243" s="48">
        <v>81362</v>
      </c>
      <c r="C243" s="48">
        <v>45987.702079999995</v>
      </c>
      <c r="D243" s="48">
        <v>6150.0531600000004</v>
      </c>
      <c r="E243" s="48">
        <v>52137.755239999999</v>
      </c>
      <c r="F243" s="48">
        <v>29224.244760000001</v>
      </c>
      <c r="G243" s="48">
        <v>35374.297920000005</v>
      </c>
      <c r="H243" s="50">
        <f t="shared" si="54"/>
        <v>64.081211425481172</v>
      </c>
    </row>
    <row r="244" spans="1:8" s="41" customFormat="1" ht="11.25" customHeight="1" x14ac:dyDescent="0.2">
      <c r="A244" s="93" t="s">
        <v>274</v>
      </c>
      <c r="B244" s="48">
        <v>476716.288</v>
      </c>
      <c r="C244" s="48">
        <v>463478.63043000002</v>
      </c>
      <c r="D244" s="48">
        <v>62.37</v>
      </c>
      <c r="E244" s="48">
        <v>463541.00043000001</v>
      </c>
      <c r="F244" s="48">
        <v>13175.287569999986</v>
      </c>
      <c r="G244" s="48">
        <v>13237.657569999981</v>
      </c>
      <c r="H244" s="50">
        <f t="shared" si="54"/>
        <v>97.236241365849878</v>
      </c>
    </row>
    <row r="245" spans="1:8" s="41" customFormat="1" ht="11.25" customHeight="1" x14ac:dyDescent="0.2">
      <c r="A245" s="93" t="s">
        <v>275</v>
      </c>
      <c r="B245" s="48">
        <v>23658</v>
      </c>
      <c r="C245" s="48">
        <v>12545.159470000001</v>
      </c>
      <c r="D245" s="48">
        <v>1409.23208</v>
      </c>
      <c r="E245" s="48">
        <v>13954.39155</v>
      </c>
      <c r="F245" s="48">
        <v>9703.6084499999997</v>
      </c>
      <c r="G245" s="48">
        <v>11112.840529999999</v>
      </c>
      <c r="H245" s="50">
        <f t="shared" si="54"/>
        <v>58.983817524727364</v>
      </c>
    </row>
    <row r="246" spans="1:8" s="41" customFormat="1" ht="11.25" customHeight="1" x14ac:dyDescent="0.2">
      <c r="A246" s="93" t="s">
        <v>314</v>
      </c>
      <c r="B246" s="48">
        <v>22281</v>
      </c>
      <c r="C246" s="48">
        <v>9954.5386300000009</v>
      </c>
      <c r="D246" s="48">
        <v>113.02249999999999</v>
      </c>
      <c r="E246" s="48">
        <v>10067.56113</v>
      </c>
      <c r="F246" s="48">
        <v>12213.43887</v>
      </c>
      <c r="G246" s="48">
        <v>12326.461369999999</v>
      </c>
      <c r="H246" s="50">
        <f t="shared" si="54"/>
        <v>45.184512050626097</v>
      </c>
    </row>
    <row r="247" spans="1:8" s="41" customFormat="1" ht="11.25" customHeight="1" x14ac:dyDescent="0.2">
      <c r="A247" s="93" t="s">
        <v>276</v>
      </c>
      <c r="B247" s="48">
        <v>36753.962</v>
      </c>
      <c r="C247" s="48">
        <v>34134.540840000001</v>
      </c>
      <c r="D247" s="48">
        <v>2466.2217599999999</v>
      </c>
      <c r="E247" s="48">
        <v>36600.762600000002</v>
      </c>
      <c r="F247" s="48">
        <v>153.19939999999769</v>
      </c>
      <c r="G247" s="48">
        <v>2619.4211599999981</v>
      </c>
      <c r="H247" s="50">
        <f t="shared" si="54"/>
        <v>99.583175821969888</v>
      </c>
    </row>
    <row r="248" spans="1:8" s="41" customFormat="1" ht="11.25" customHeight="1" x14ac:dyDescent="0.2">
      <c r="A248" s="93" t="s">
        <v>277</v>
      </c>
      <c r="B248" s="48">
        <v>11274</v>
      </c>
      <c r="C248" s="48">
        <v>11266.93158</v>
      </c>
      <c r="D248" s="48">
        <v>0</v>
      </c>
      <c r="E248" s="48">
        <v>11266.93158</v>
      </c>
      <c r="F248" s="48">
        <v>7.0684199999996054</v>
      </c>
      <c r="G248" s="48">
        <v>7.0684199999996054</v>
      </c>
      <c r="H248" s="50">
        <f t="shared" si="54"/>
        <v>99.937303352847266</v>
      </c>
    </row>
    <row r="249" spans="1:8" s="41" customFormat="1" ht="11.25" customHeight="1" x14ac:dyDescent="0.2">
      <c r="A249" s="93" t="s">
        <v>278</v>
      </c>
      <c r="B249" s="48">
        <v>92101</v>
      </c>
      <c r="C249" s="48">
        <v>48368.74871</v>
      </c>
      <c r="D249" s="48">
        <v>3380.4821699999998</v>
      </c>
      <c r="E249" s="48">
        <v>51749.230880000003</v>
      </c>
      <c r="F249" s="48">
        <v>40351.769119999997</v>
      </c>
      <c r="G249" s="48">
        <v>43732.25129</v>
      </c>
      <c r="H249" s="50">
        <f t="shared" si="54"/>
        <v>56.18747991878481</v>
      </c>
    </row>
    <row r="250" spans="1:8" s="41" customFormat="1" ht="11.25" customHeight="1" x14ac:dyDescent="0.2">
      <c r="A250" s="47" t="s">
        <v>279</v>
      </c>
      <c r="B250" s="48">
        <v>41066</v>
      </c>
      <c r="C250" s="48">
        <v>26637.70552</v>
      </c>
      <c r="D250" s="48">
        <v>1.8</v>
      </c>
      <c r="E250" s="48">
        <v>26639.505519999999</v>
      </c>
      <c r="F250" s="48">
        <v>14426.494480000001</v>
      </c>
      <c r="G250" s="48">
        <v>14428.29448</v>
      </c>
      <c r="H250" s="50">
        <f t="shared" si="54"/>
        <v>64.869978863293227</v>
      </c>
    </row>
    <row r="251" spans="1:8" s="41" customFormat="1" ht="11.25" customHeight="1" x14ac:dyDescent="0.2">
      <c r="A251" s="56"/>
      <c r="B251" s="48"/>
      <c r="C251" s="49"/>
      <c r="D251" s="48"/>
      <c r="E251" s="49"/>
      <c r="F251" s="49"/>
      <c r="G251" s="49"/>
      <c r="H251" s="50"/>
    </row>
    <row r="252" spans="1:8" s="41" customFormat="1" ht="11.25" customHeight="1" x14ac:dyDescent="0.2">
      <c r="A252" s="43" t="s">
        <v>280</v>
      </c>
      <c r="B252" s="48">
        <v>569</v>
      </c>
      <c r="C252" s="48">
        <v>447.23401000000001</v>
      </c>
      <c r="D252" s="48">
        <v>0</v>
      </c>
      <c r="E252" s="48">
        <v>447.23401000000001</v>
      </c>
      <c r="F252" s="48">
        <v>121.76598999999999</v>
      </c>
      <c r="G252" s="48">
        <v>121.76598999999999</v>
      </c>
      <c r="H252" s="50">
        <f>E252/B252*100</f>
        <v>78.600001757469258</v>
      </c>
    </row>
    <row r="253" spans="1:8" s="41" customFormat="1" ht="11.25" customHeight="1" x14ac:dyDescent="0.2">
      <c r="A253" s="56"/>
      <c r="B253" s="53"/>
      <c r="C253" s="52"/>
      <c r="D253" s="53"/>
      <c r="E253" s="52"/>
      <c r="F253" s="52"/>
      <c r="G253" s="52"/>
      <c r="H253" s="50"/>
    </row>
    <row r="254" spans="1:8" s="41" customFormat="1" ht="11.25" customHeight="1" x14ac:dyDescent="0.2">
      <c r="A254" s="43" t="s">
        <v>281</v>
      </c>
      <c r="B254" s="59">
        <f t="shared" ref="B254:G254" si="57">SUM(B255:B259)</f>
        <v>6283116.0369999995</v>
      </c>
      <c r="C254" s="59">
        <f t="shared" si="57"/>
        <v>3160882.4118400002</v>
      </c>
      <c r="D254" s="59">
        <f t="shared" ref="D254" si="58">SUM(D255:D259)</f>
        <v>100056.50362</v>
      </c>
      <c r="E254" s="54">
        <f t="shared" si="57"/>
        <v>3260938.9154599998</v>
      </c>
      <c r="F254" s="54">
        <f t="shared" si="57"/>
        <v>3022177.1215399997</v>
      </c>
      <c r="G254" s="54">
        <f t="shared" si="57"/>
        <v>3122233.6251599998</v>
      </c>
      <c r="H254" s="50">
        <f t="shared" ref="H254:H259" si="59">E254/B254*100</f>
        <v>51.900026933403588</v>
      </c>
    </row>
    <row r="255" spans="1:8" s="41" customFormat="1" ht="11.25" customHeight="1" x14ac:dyDescent="0.2">
      <c r="A255" s="93" t="s">
        <v>282</v>
      </c>
      <c r="B255" s="48">
        <v>5590360.3399999999</v>
      </c>
      <c r="C255" s="48">
        <v>2844688.6647700001</v>
      </c>
      <c r="D255" s="48">
        <v>98962.652050000004</v>
      </c>
      <c r="E255" s="48">
        <v>2943651.3168200003</v>
      </c>
      <c r="F255" s="48">
        <v>2646709.0231799996</v>
      </c>
      <c r="G255" s="48">
        <v>2745671.6752299997</v>
      </c>
      <c r="H255" s="50">
        <f t="shared" si="59"/>
        <v>52.655842160256896</v>
      </c>
    </row>
    <row r="256" spans="1:8" s="41" customFormat="1" ht="11.25" customHeight="1" x14ac:dyDescent="0.2">
      <c r="A256" s="93" t="s">
        <v>283</v>
      </c>
      <c r="B256" s="48">
        <v>20963.697</v>
      </c>
      <c r="C256" s="48">
        <v>11370.595289999999</v>
      </c>
      <c r="D256" s="48">
        <v>58.16722</v>
      </c>
      <c r="E256" s="48">
        <v>11428.762509999999</v>
      </c>
      <c r="F256" s="48">
        <v>9534.9344900000015</v>
      </c>
      <c r="G256" s="48">
        <v>9593.1017100000008</v>
      </c>
      <c r="H256" s="50">
        <f t="shared" si="59"/>
        <v>54.516922802309139</v>
      </c>
    </row>
    <row r="257" spans="1:13" s="41" customFormat="1" ht="11.25" customHeight="1" x14ac:dyDescent="0.2">
      <c r="A257" s="93" t="s">
        <v>284</v>
      </c>
      <c r="B257" s="48">
        <v>166286</v>
      </c>
      <c r="C257" s="48">
        <v>73611.511480000001</v>
      </c>
      <c r="D257" s="48">
        <v>311.35866999999996</v>
      </c>
      <c r="E257" s="48">
        <v>73922.870150000002</v>
      </c>
      <c r="F257" s="48">
        <v>92363.129849999998</v>
      </c>
      <c r="G257" s="48">
        <v>92674.488519999999</v>
      </c>
      <c r="H257" s="50">
        <f t="shared" si="59"/>
        <v>44.455257899041413</v>
      </c>
    </row>
    <row r="258" spans="1:13" s="41" customFormat="1" ht="11.25" customHeight="1" x14ac:dyDescent="0.2">
      <c r="A258" s="93" t="s">
        <v>285</v>
      </c>
      <c r="B258" s="48">
        <v>425030</v>
      </c>
      <c r="C258" s="48">
        <v>196301.95086000001</v>
      </c>
      <c r="D258" s="48">
        <v>341.91478999999998</v>
      </c>
      <c r="E258" s="48">
        <v>196643.86565000002</v>
      </c>
      <c r="F258" s="48">
        <v>228386.13434999998</v>
      </c>
      <c r="G258" s="48">
        <v>228728.04913999999</v>
      </c>
      <c r="H258" s="50">
        <f t="shared" si="59"/>
        <v>46.265879032068327</v>
      </c>
    </row>
    <row r="259" spans="1:13" s="41" customFormat="1" ht="11.25" customHeight="1" x14ac:dyDescent="0.2">
      <c r="A259" s="93" t="s">
        <v>286</v>
      </c>
      <c r="B259" s="48">
        <v>80476</v>
      </c>
      <c r="C259" s="48">
        <v>34909.689439999995</v>
      </c>
      <c r="D259" s="48">
        <v>382.41088999999999</v>
      </c>
      <c r="E259" s="48">
        <v>35292.100329999994</v>
      </c>
      <c r="F259" s="48">
        <v>45183.899670000006</v>
      </c>
      <c r="G259" s="48">
        <v>45566.310560000005</v>
      </c>
      <c r="H259" s="50">
        <f t="shared" si="59"/>
        <v>43.854192964362035</v>
      </c>
    </row>
    <row r="260" spans="1:13" s="41" customFormat="1" ht="11.25" customHeight="1" x14ac:dyDescent="0.2">
      <c r="A260" s="56"/>
      <c r="B260" s="48"/>
      <c r="C260" s="49"/>
      <c r="D260" s="48"/>
      <c r="E260" s="49"/>
      <c r="F260" s="49"/>
      <c r="G260" s="49"/>
      <c r="H260" s="45"/>
    </row>
    <row r="261" spans="1:13" s="41" customFormat="1" ht="11.25" customHeight="1" x14ac:dyDescent="0.2">
      <c r="A261" s="43" t="s">
        <v>287</v>
      </c>
      <c r="B261" s="54">
        <f t="shared" ref="B261:G261" si="60">+B262+B263</f>
        <v>350991.24300000002</v>
      </c>
      <c r="C261" s="54">
        <f t="shared" si="60"/>
        <v>281479.21613000002</v>
      </c>
      <c r="D261" s="54">
        <f t="shared" si="60"/>
        <v>7957.1471500000007</v>
      </c>
      <c r="E261" s="54">
        <f t="shared" si="60"/>
        <v>289436.36327999999</v>
      </c>
      <c r="F261" s="54">
        <f t="shared" si="60"/>
        <v>61554.879720000004</v>
      </c>
      <c r="G261" s="54">
        <f t="shared" si="60"/>
        <v>69512.026870000002</v>
      </c>
      <c r="H261" s="45">
        <f>E261/B261*100</f>
        <v>82.462559694117488</v>
      </c>
    </row>
    <row r="262" spans="1:13" s="41" customFormat="1" ht="11.25" customHeight="1" x14ac:dyDescent="0.2">
      <c r="A262" s="93" t="s">
        <v>288</v>
      </c>
      <c r="B262" s="48">
        <v>342464.24300000002</v>
      </c>
      <c r="C262" s="48">
        <v>275921.27629000001</v>
      </c>
      <c r="D262" s="48">
        <v>7512.4446400000006</v>
      </c>
      <c r="E262" s="48">
        <v>283433.72093000001</v>
      </c>
      <c r="F262" s="48">
        <v>59030.522070000006</v>
      </c>
      <c r="G262" s="48">
        <v>66542.966710000008</v>
      </c>
      <c r="H262" s="50">
        <f>E262/B262*100</f>
        <v>82.763011532856581</v>
      </c>
    </row>
    <row r="263" spans="1:13" s="41" customFormat="1" ht="11.25" customHeight="1" x14ac:dyDescent="0.2">
      <c r="A263" s="93" t="s">
        <v>289</v>
      </c>
      <c r="B263" s="48">
        <v>8527</v>
      </c>
      <c r="C263" s="48">
        <v>5557.93984</v>
      </c>
      <c r="D263" s="48">
        <v>444.70251000000002</v>
      </c>
      <c r="E263" s="48">
        <v>6002.6423500000001</v>
      </c>
      <c r="F263" s="48">
        <v>2524.3576499999999</v>
      </c>
      <c r="G263" s="48">
        <v>2969.06016</v>
      </c>
      <c r="H263" s="50">
        <f>E263/B263*100</f>
        <v>70.395711856455961</v>
      </c>
    </row>
    <row r="264" spans="1:13" s="41" customFormat="1" ht="12" x14ac:dyDescent="0.2">
      <c r="A264" s="56"/>
      <c r="B264" s="52"/>
      <c r="C264" s="52"/>
      <c r="D264" s="52"/>
      <c r="E264" s="52"/>
      <c r="F264" s="52"/>
      <c r="G264" s="52"/>
      <c r="H264" s="45"/>
    </row>
    <row r="265" spans="1:13" s="41" customFormat="1" ht="11.25" customHeight="1" x14ac:dyDescent="0.2">
      <c r="A265" s="71" t="s">
        <v>290</v>
      </c>
      <c r="B265" s="48">
        <v>1375118.84</v>
      </c>
      <c r="C265" s="48">
        <v>1262989.02829</v>
      </c>
      <c r="D265" s="48">
        <v>22883.643690000001</v>
      </c>
      <c r="E265" s="48">
        <v>1285872.6719800001</v>
      </c>
      <c r="F265" s="48">
        <v>89246.168019999983</v>
      </c>
      <c r="G265" s="48">
        <v>112129.81171000004</v>
      </c>
      <c r="H265" s="50">
        <f>E265/B265*100</f>
        <v>93.509930529349745</v>
      </c>
    </row>
    <row r="266" spans="1:13" s="41" customFormat="1" ht="11.25" customHeight="1" x14ac:dyDescent="0.2">
      <c r="A266" s="56"/>
      <c r="B266" s="52"/>
      <c r="C266" s="52"/>
      <c r="D266" s="52"/>
      <c r="E266" s="52"/>
      <c r="F266" s="52"/>
      <c r="G266" s="52"/>
      <c r="H266" s="45"/>
    </row>
    <row r="267" spans="1:13" s="41" customFormat="1" ht="11.25" customHeight="1" x14ac:dyDescent="0.2">
      <c r="A267" s="43" t="s">
        <v>291</v>
      </c>
      <c r="B267" s="48">
        <v>2862763</v>
      </c>
      <c r="C267" s="48">
        <v>1694412.5555699999</v>
      </c>
      <c r="D267" s="48">
        <v>328968.53732999996</v>
      </c>
      <c r="E267" s="48">
        <v>2023381.0928999998</v>
      </c>
      <c r="F267" s="48">
        <v>839381.90710000019</v>
      </c>
      <c r="G267" s="48">
        <v>1168350.4444300001</v>
      </c>
      <c r="H267" s="50">
        <f>E267/B267*100</f>
        <v>70.679308517680298</v>
      </c>
    </row>
    <row r="268" spans="1:13" s="41" customFormat="1" ht="11.25" customHeight="1" x14ac:dyDescent="0.2">
      <c r="A268" s="56"/>
      <c r="B268" s="52"/>
      <c r="C268" s="52"/>
      <c r="D268" s="52"/>
      <c r="E268" s="52"/>
      <c r="F268" s="52"/>
      <c r="G268" s="52"/>
      <c r="H268" s="45"/>
    </row>
    <row r="269" spans="1:13" s="41" customFormat="1" ht="11.25" customHeight="1" x14ac:dyDescent="0.2">
      <c r="A269" s="43" t="s">
        <v>292</v>
      </c>
      <c r="B269" s="48">
        <v>576814</v>
      </c>
      <c r="C269" s="48">
        <v>419727.69663000002</v>
      </c>
      <c r="D269" s="48">
        <v>11210.901310000001</v>
      </c>
      <c r="E269" s="48">
        <v>430938.59794000001</v>
      </c>
      <c r="F269" s="48">
        <v>145875.40205999999</v>
      </c>
      <c r="G269" s="48">
        <v>157086.30336999998</v>
      </c>
      <c r="H269" s="50">
        <f>E269/B269*100</f>
        <v>74.710148841741002</v>
      </c>
    </row>
    <row r="270" spans="1:13" s="41" customFormat="1" ht="11.25" customHeight="1" x14ac:dyDescent="0.2">
      <c r="A270" s="72"/>
      <c r="B270" s="48"/>
      <c r="C270" s="48"/>
      <c r="D270" s="48"/>
      <c r="E270" s="48"/>
      <c r="F270" s="48"/>
      <c r="G270" s="48"/>
      <c r="H270" s="73"/>
      <c r="I270" s="46"/>
      <c r="J270" s="46"/>
      <c r="K270" s="46"/>
      <c r="L270" s="46"/>
      <c r="M270" s="46"/>
    </row>
    <row r="271" spans="1:13" s="41" customFormat="1" ht="11.25" customHeight="1" x14ac:dyDescent="0.2">
      <c r="A271" s="74" t="s">
        <v>293</v>
      </c>
      <c r="B271" s="59">
        <f t="shared" ref="B271:G271" si="61">+B272+B273</f>
        <v>132770</v>
      </c>
      <c r="C271" s="59">
        <f t="shared" si="61"/>
        <v>96733.000359999991</v>
      </c>
      <c r="D271" s="59">
        <f t="shared" si="61"/>
        <v>4243.4313899999997</v>
      </c>
      <c r="E271" s="59">
        <f t="shared" si="61"/>
        <v>100976.43174999999</v>
      </c>
      <c r="F271" s="59">
        <f t="shared" si="61"/>
        <v>31793.568250000008</v>
      </c>
      <c r="G271" s="59">
        <f t="shared" si="61"/>
        <v>36036.999640000002</v>
      </c>
      <c r="H271" s="73">
        <f>E271/B271*100</f>
        <v>76.053650485802507</v>
      </c>
    </row>
    <row r="272" spans="1:13" s="41" customFormat="1" ht="11.25" customHeight="1" x14ac:dyDescent="0.2">
      <c r="A272" s="68" t="s">
        <v>294</v>
      </c>
      <c r="B272" s="48">
        <v>127520</v>
      </c>
      <c r="C272" s="48">
        <v>92026.483139999997</v>
      </c>
      <c r="D272" s="48">
        <v>4162.0152499999995</v>
      </c>
      <c r="E272" s="48">
        <v>96188.498389999993</v>
      </c>
      <c r="F272" s="48">
        <v>31331.501610000007</v>
      </c>
      <c r="G272" s="48">
        <v>35493.516860000003</v>
      </c>
      <c r="H272" s="50">
        <f>E272/B272*100</f>
        <v>75.430127344730238</v>
      </c>
    </row>
    <row r="273" spans="1:8" s="41" customFormat="1" ht="11.25" customHeight="1" x14ac:dyDescent="0.2">
      <c r="A273" s="68" t="s">
        <v>295</v>
      </c>
      <c r="B273" s="48">
        <v>5250</v>
      </c>
      <c r="C273" s="48">
        <v>4706.5172199999997</v>
      </c>
      <c r="D273" s="48">
        <v>81.416139999999999</v>
      </c>
      <c r="E273" s="48">
        <v>4787.93336</v>
      </c>
      <c r="F273" s="48">
        <v>462.06664000000001</v>
      </c>
      <c r="G273" s="48">
        <v>543.48278000000028</v>
      </c>
      <c r="H273" s="50">
        <f>E273/B273*100</f>
        <v>91.198730666666677</v>
      </c>
    </row>
    <row r="274" spans="1:8" s="41" customFormat="1" ht="12" customHeight="1" x14ac:dyDescent="0.2">
      <c r="A274" s="75"/>
      <c r="B274" s="48"/>
      <c r="C274" s="48"/>
      <c r="D274" s="48"/>
      <c r="E274" s="48"/>
      <c r="F274" s="48"/>
      <c r="G274" s="48"/>
      <c r="H274" s="73"/>
    </row>
    <row r="275" spans="1:8" s="41" customFormat="1" ht="11.25" customHeight="1" x14ac:dyDescent="0.2">
      <c r="A275" s="76" t="s">
        <v>296</v>
      </c>
      <c r="B275" s="77">
        <f>B10+B17+B19+B21+B23+B35+B39+B48+B50+B52+B60+B72+B79+B84+B88+B94+B106+B119+B130+B146+B148+B169+B179+B184+B193+B202+B211+B220+B252+B254+B261+B265+B267+B269+B271</f>
        <v>359824615.75627989</v>
      </c>
      <c r="C275" s="77">
        <f>C10+C17+C19+C21+C23+C35+C39+C48+C50+C52+C60+C72+C79+C84+C88+C94+C106+C119+C130+C146+C148+C169+C179+C184+C193+C202+C211+C220+C252+C254+C261+C265+C267+C269+C271</f>
        <v>257816865.12475997</v>
      </c>
      <c r="D275" s="77">
        <f t="shared" ref="D275:G275" si="62">D10+D17+D19+D21+D23+D35+D39+D48+D50+D52+D60+D72+D79+D84+D88+D94+D106+D119+D130+D146+D148+D169+D179+D184+D193+D202+D211+D220+D252+D254+D261+D265+D267+D269+D271</f>
        <v>20877596.821690004</v>
      </c>
      <c r="E275" s="77">
        <f t="shared" si="62"/>
        <v>278694461.94644994</v>
      </c>
      <c r="F275" s="77">
        <f t="shared" si="62"/>
        <v>81130153.80983001</v>
      </c>
      <c r="G275" s="77">
        <f t="shared" si="62"/>
        <v>102007750.63151997</v>
      </c>
      <c r="H275" s="94">
        <f>E275/B275*100</f>
        <v>77.452861683931644</v>
      </c>
    </row>
    <row r="276" spans="1:8" s="41" customFormat="1" ht="11.25" customHeight="1" x14ac:dyDescent="0.2">
      <c r="A276" s="78"/>
      <c r="B276" s="49"/>
      <c r="C276" s="49"/>
      <c r="D276" s="49"/>
      <c r="E276" s="49"/>
      <c r="F276" s="49"/>
      <c r="G276" s="49"/>
      <c r="H276" s="45"/>
    </row>
    <row r="277" spans="1:8" s="41" customFormat="1" ht="11.25" customHeight="1" x14ac:dyDescent="0.2">
      <c r="A277" s="42" t="s">
        <v>297</v>
      </c>
      <c r="B277" s="49"/>
      <c r="C277" s="49"/>
      <c r="D277" s="49"/>
      <c r="E277" s="49"/>
      <c r="F277" s="49"/>
      <c r="G277" s="49"/>
      <c r="H277" s="50"/>
    </row>
    <row r="278" spans="1:8" s="41" customFormat="1" ht="11.25" customHeight="1" x14ac:dyDescent="0.2">
      <c r="A278" s="47" t="s">
        <v>298</v>
      </c>
      <c r="B278" s="48">
        <v>16157545.101</v>
      </c>
      <c r="C278" s="48">
        <v>15913075.690620001</v>
      </c>
      <c r="D278" s="48">
        <v>34132.188569999998</v>
      </c>
      <c r="E278" s="48">
        <v>15947207.879190002</v>
      </c>
      <c r="F278" s="48">
        <v>210337.22180999815</v>
      </c>
      <c r="G278" s="48">
        <v>244469.41037999839</v>
      </c>
      <c r="H278" s="50">
        <f>E278/B278*100</f>
        <v>98.698210523348749</v>
      </c>
    </row>
    <row r="279" spans="1:8" s="41" customFormat="1" ht="12" x14ac:dyDescent="0.2">
      <c r="A279" s="79"/>
      <c r="B279" s="49"/>
      <c r="C279" s="49"/>
      <c r="D279" s="49"/>
      <c r="E279" s="49"/>
      <c r="F279" s="49"/>
      <c r="G279" s="49"/>
      <c r="H279" s="50"/>
    </row>
    <row r="280" spans="1:8" s="41" customFormat="1" ht="11.25" customHeight="1" x14ac:dyDescent="0.2">
      <c r="A280" s="47" t="s">
        <v>299</v>
      </c>
      <c r="B280" s="49">
        <f t="shared" ref="B280:G280" si="63">SUM(B281:B282)</f>
        <v>178030812.62300006</v>
      </c>
      <c r="C280" s="49">
        <v>173749990.71849003</v>
      </c>
      <c r="D280" s="49">
        <f t="shared" si="63"/>
        <v>182294.76349000001</v>
      </c>
      <c r="E280" s="49">
        <f t="shared" si="63"/>
        <v>173932285.48198003</v>
      </c>
      <c r="F280" s="49">
        <f t="shared" si="63"/>
        <v>4098527.1410200191</v>
      </c>
      <c r="G280" s="49">
        <f t="shared" si="63"/>
        <v>4280821.9045100277</v>
      </c>
      <c r="H280" s="45">
        <f>E280/B280*100</f>
        <v>97.697855174261818</v>
      </c>
    </row>
    <row r="281" spans="1:8" s="41" customFormat="1" ht="11.25" customHeight="1" x14ac:dyDescent="0.2">
      <c r="A281" s="47" t="s">
        <v>300</v>
      </c>
      <c r="B281" s="48">
        <v>177607480.62300006</v>
      </c>
      <c r="C281" s="48">
        <v>173335116.32323003</v>
      </c>
      <c r="D281" s="48">
        <v>179648.72275000002</v>
      </c>
      <c r="E281" s="48">
        <v>173514765.04598004</v>
      </c>
      <c r="F281" s="48">
        <v>4092715.5770200193</v>
      </c>
      <c r="G281" s="48">
        <v>4272364.2997700274</v>
      </c>
      <c r="H281" s="50">
        <f>E281/B281*100</f>
        <v>97.695640092036754</v>
      </c>
    </row>
    <row r="282" spans="1:8" s="41" customFormat="1" ht="11.25" customHeight="1" x14ac:dyDescent="0.2">
      <c r="A282" s="80" t="s">
        <v>331</v>
      </c>
      <c r="B282" s="48">
        <v>423332</v>
      </c>
      <c r="C282" s="48">
        <v>414874.39526000002</v>
      </c>
      <c r="D282" s="48">
        <v>2646.0407400000004</v>
      </c>
      <c r="E282" s="48">
        <v>417520.43600000005</v>
      </c>
      <c r="F282" s="48">
        <v>5811.5639999999548</v>
      </c>
      <c r="G282" s="48">
        <v>8457.6047399999807</v>
      </c>
      <c r="H282" s="45">
        <f>E282/B282*100</f>
        <v>98.627185282473334</v>
      </c>
    </row>
    <row r="283" spans="1:8" s="41" customFormat="1" ht="11.25" customHeight="1" x14ac:dyDescent="0.2">
      <c r="A283" s="80"/>
      <c r="B283" s="49"/>
      <c r="C283" s="49"/>
      <c r="D283" s="49"/>
      <c r="E283" s="49"/>
      <c r="F283" s="49"/>
      <c r="G283" s="49"/>
      <c r="H283" s="50"/>
    </row>
    <row r="284" spans="1:8" s="41" customFormat="1" ht="11.25" customHeight="1" x14ac:dyDescent="0.2">
      <c r="A284" s="42" t="s">
        <v>301</v>
      </c>
      <c r="B284" s="81">
        <f t="shared" ref="B284:G284" si="64">B278+B280</f>
        <v>194188357.72400007</v>
      </c>
      <c r="C284" s="81">
        <f t="shared" si="64"/>
        <v>189663066.40911004</v>
      </c>
      <c r="D284" s="81">
        <f t="shared" si="64"/>
        <v>216426.95206000001</v>
      </c>
      <c r="E284" s="81">
        <f t="shared" si="64"/>
        <v>189879493.36117002</v>
      </c>
      <c r="F284" s="81">
        <f t="shared" si="64"/>
        <v>4308864.3628300168</v>
      </c>
      <c r="G284" s="81">
        <f t="shared" si="64"/>
        <v>4525291.3148900261</v>
      </c>
      <c r="H284" s="50">
        <f>E284/B284*100</f>
        <v>97.781090270635985</v>
      </c>
    </row>
    <row r="285" spans="1:8" s="41" customFormat="1" ht="11.25" customHeight="1" x14ac:dyDescent="0.2">
      <c r="A285" s="47"/>
      <c r="B285" s="49"/>
      <c r="C285" s="49"/>
      <c r="D285" s="49"/>
      <c r="E285" s="49"/>
      <c r="F285" s="49"/>
      <c r="G285" s="49"/>
      <c r="H285" s="50"/>
    </row>
    <row r="286" spans="1:8" s="100" customFormat="1" ht="16.5" customHeight="1" thickBot="1" x14ac:dyDescent="0.25">
      <c r="A286" s="95" t="s">
        <v>302</v>
      </c>
      <c r="B286" s="96">
        <f t="shared" ref="B286:G286" si="65">+B284+B275</f>
        <v>554012973.48027992</v>
      </c>
      <c r="C286" s="96">
        <f t="shared" si="65"/>
        <v>447479931.53386998</v>
      </c>
      <c r="D286" s="96">
        <f t="shared" si="65"/>
        <v>21094023.773750003</v>
      </c>
      <c r="E286" s="97">
        <f t="shared" si="65"/>
        <v>468573955.30761993</v>
      </c>
      <c r="F286" s="96">
        <f t="shared" si="65"/>
        <v>85439018.172660023</v>
      </c>
      <c r="G286" s="98">
        <f t="shared" si="65"/>
        <v>106533041.94641</v>
      </c>
      <c r="H286" s="99">
        <f>E286/B286*100</f>
        <v>84.578155699868063</v>
      </c>
    </row>
    <row r="287" spans="1:8" s="41" customFormat="1" ht="12" customHeight="1" thickTop="1" x14ac:dyDescent="0.2">
      <c r="A287" s="47"/>
      <c r="B287" s="49"/>
      <c r="C287" s="52"/>
      <c r="D287" s="49"/>
      <c r="E287" s="52"/>
      <c r="F287" s="52"/>
      <c r="G287" s="52"/>
      <c r="H287" s="45"/>
    </row>
    <row r="288" spans="1:8" ht="24" customHeight="1" x14ac:dyDescent="0.2">
      <c r="A288" s="108" t="s">
        <v>328</v>
      </c>
      <c r="B288" s="108"/>
      <c r="C288" s="108"/>
      <c r="D288" s="108"/>
      <c r="E288" s="108"/>
      <c r="F288" s="108"/>
      <c r="G288" s="108"/>
      <c r="H288" s="108"/>
    </row>
    <row r="289" spans="1:9" x14ac:dyDescent="0.2">
      <c r="A289" s="41" t="s">
        <v>315</v>
      </c>
    </row>
    <row r="290" spans="1:9" ht="24" customHeight="1" x14ac:dyDescent="0.2">
      <c r="A290" s="108" t="s">
        <v>329</v>
      </c>
      <c r="B290" s="108"/>
      <c r="C290" s="108"/>
      <c r="D290" s="108"/>
      <c r="E290" s="108"/>
      <c r="F290" s="108"/>
      <c r="G290" s="108"/>
      <c r="H290" s="108"/>
    </row>
    <row r="291" spans="1:9" x14ac:dyDescent="0.2">
      <c r="A291" s="41" t="s">
        <v>316</v>
      </c>
    </row>
    <row r="292" spans="1:9" x14ac:dyDescent="0.2">
      <c r="A292" s="41" t="s">
        <v>317</v>
      </c>
    </row>
    <row r="293" spans="1:9" x14ac:dyDescent="0.2">
      <c r="A293" s="41" t="s">
        <v>318</v>
      </c>
    </row>
    <row r="294" spans="1:9" x14ac:dyDescent="0.2">
      <c r="A294" s="41" t="s">
        <v>319</v>
      </c>
    </row>
    <row r="295" spans="1:9" x14ac:dyDescent="0.2">
      <c r="E295" s="41"/>
      <c r="F295" s="41"/>
      <c r="G295" s="83"/>
      <c r="I295" s="35"/>
    </row>
    <row r="296" spans="1:9" x14ac:dyDescent="0.2">
      <c r="E296" s="41"/>
      <c r="F296" s="41"/>
      <c r="G296" s="83"/>
      <c r="I296" s="35"/>
    </row>
    <row r="297" spans="1:9" x14ac:dyDescent="0.2">
      <c r="E297" s="41"/>
      <c r="F297" s="41"/>
      <c r="G297" s="83"/>
      <c r="I297" s="35"/>
    </row>
    <row r="298" spans="1:9" x14ac:dyDescent="0.2">
      <c r="E298" s="41"/>
      <c r="F298" s="41"/>
      <c r="G298" s="83"/>
      <c r="I298" s="35"/>
    </row>
    <row r="299" spans="1:9" x14ac:dyDescent="0.2">
      <c r="E299" s="41"/>
      <c r="F299" s="41"/>
      <c r="G299" s="83"/>
      <c r="I299" s="35"/>
    </row>
    <row r="300" spans="1:9" x14ac:dyDescent="0.2">
      <c r="E300" s="41"/>
      <c r="F300" s="41"/>
      <c r="G300" s="83"/>
      <c r="I300" s="35"/>
    </row>
    <row r="301" spans="1:9" x14ac:dyDescent="0.2">
      <c r="E301" s="41"/>
      <c r="F301" s="41"/>
      <c r="G301" s="83"/>
      <c r="I301" s="35"/>
    </row>
    <row r="302" spans="1:9" x14ac:dyDescent="0.2">
      <c r="E302" s="41"/>
      <c r="F302" s="41"/>
      <c r="G302" s="83"/>
      <c r="I302" s="35"/>
    </row>
    <row r="303" spans="1:9" x14ac:dyDescent="0.2">
      <c r="E303" s="41"/>
      <c r="F303" s="41"/>
      <c r="G303" s="83"/>
      <c r="I303" s="35"/>
    </row>
    <row r="304" spans="1:9" x14ac:dyDescent="0.2">
      <c r="E304" s="41"/>
      <c r="F304" s="41"/>
      <c r="G304" s="83"/>
      <c r="I304" s="35"/>
    </row>
    <row r="305" spans="5:9" x14ac:dyDescent="0.2">
      <c r="E305" s="41"/>
      <c r="F305" s="41"/>
      <c r="G305" s="83"/>
      <c r="I305" s="35"/>
    </row>
    <row r="306" spans="5:9" x14ac:dyDescent="0.2">
      <c r="E306" s="41"/>
      <c r="F306" s="41"/>
      <c r="G306" s="83"/>
      <c r="I306" s="35"/>
    </row>
    <row r="307" spans="5:9" x14ac:dyDescent="0.2">
      <c r="E307" s="41"/>
      <c r="F307" s="41"/>
      <c r="G307" s="83"/>
      <c r="I307" s="35"/>
    </row>
    <row r="308" spans="5:9" x14ac:dyDescent="0.2">
      <c r="E308" s="41"/>
      <c r="F308" s="41"/>
      <c r="G308" s="83"/>
      <c r="I308" s="35"/>
    </row>
    <row r="309" spans="5:9" x14ac:dyDescent="0.2">
      <c r="E309" s="41"/>
      <c r="F309" s="41"/>
      <c r="G309" s="83"/>
      <c r="I309" s="35"/>
    </row>
    <row r="310" spans="5:9" x14ac:dyDescent="0.2">
      <c r="E310" s="41"/>
      <c r="F310" s="41"/>
      <c r="G310" s="83"/>
      <c r="I310" s="35"/>
    </row>
    <row r="311" spans="5:9" x14ac:dyDescent="0.2">
      <c r="E311" s="41"/>
      <c r="F311" s="41"/>
      <c r="G311" s="83"/>
      <c r="I311" s="35"/>
    </row>
    <row r="312" spans="5:9" x14ac:dyDescent="0.2">
      <c r="E312" s="41"/>
      <c r="F312" s="41"/>
      <c r="G312" s="83"/>
      <c r="I312" s="35"/>
    </row>
    <row r="313" spans="5:9" x14ac:dyDescent="0.2">
      <c r="E313" s="41"/>
      <c r="F313" s="41"/>
      <c r="G313" s="83"/>
      <c r="I313" s="35"/>
    </row>
    <row r="314" spans="5:9" x14ac:dyDescent="0.2">
      <c r="E314" s="41"/>
      <c r="F314" s="41"/>
      <c r="G314" s="83"/>
      <c r="I314" s="35"/>
    </row>
    <row r="315" spans="5:9" x14ac:dyDescent="0.2">
      <c r="E315" s="41"/>
      <c r="F315" s="41"/>
      <c r="G315" s="83"/>
      <c r="I315" s="35"/>
    </row>
    <row r="316" spans="5:9" x14ac:dyDescent="0.2">
      <c r="E316" s="41"/>
      <c r="F316" s="41"/>
      <c r="G316" s="83"/>
      <c r="I316" s="35"/>
    </row>
    <row r="317" spans="5:9" x14ac:dyDescent="0.2">
      <c r="E317" s="41"/>
      <c r="F317" s="41"/>
      <c r="G317" s="83"/>
      <c r="I317" s="35"/>
    </row>
    <row r="318" spans="5:9" x14ac:dyDescent="0.2">
      <c r="E318" s="41"/>
      <c r="F318" s="41"/>
      <c r="G318" s="83"/>
      <c r="I318" s="35"/>
    </row>
    <row r="319" spans="5:9" x14ac:dyDescent="0.2">
      <c r="E319" s="41"/>
      <c r="F319" s="41"/>
      <c r="G319" s="83"/>
      <c r="I319" s="35"/>
    </row>
    <row r="320" spans="5:9" x14ac:dyDescent="0.2">
      <c r="E320" s="41"/>
      <c r="F320" s="41"/>
      <c r="G320" s="83"/>
      <c r="I320" s="35"/>
    </row>
    <row r="321" spans="5:9" x14ac:dyDescent="0.2">
      <c r="E321" s="41"/>
      <c r="F321" s="41"/>
      <c r="G321" s="83"/>
      <c r="I321" s="35"/>
    </row>
    <row r="322" spans="5:9" x14ac:dyDescent="0.2">
      <c r="E322" s="41"/>
      <c r="F322" s="41"/>
      <c r="G322" s="83"/>
      <c r="I322" s="35"/>
    </row>
    <row r="323" spans="5:9" x14ac:dyDescent="0.2">
      <c r="E323" s="41"/>
      <c r="F323" s="41"/>
      <c r="G323" s="83"/>
      <c r="I323" s="35"/>
    </row>
    <row r="324" spans="5:9" x14ac:dyDescent="0.2">
      <c r="E324" s="41"/>
      <c r="F324" s="41"/>
      <c r="G324" s="83"/>
      <c r="I324" s="35"/>
    </row>
    <row r="325" spans="5:9" x14ac:dyDescent="0.2">
      <c r="E325" s="41"/>
      <c r="F325" s="41"/>
      <c r="G325" s="83"/>
      <c r="I325" s="35"/>
    </row>
    <row r="326" spans="5:9" x14ac:dyDescent="0.2">
      <c r="E326" s="41"/>
      <c r="F326" s="41"/>
      <c r="G326" s="83"/>
      <c r="I326" s="35"/>
    </row>
    <row r="327" spans="5:9" x14ac:dyDescent="0.2">
      <c r="E327" s="41"/>
      <c r="F327" s="41"/>
      <c r="G327" s="83"/>
      <c r="I327" s="35"/>
    </row>
    <row r="328" spans="5:9" x14ac:dyDescent="0.2">
      <c r="E328" s="41"/>
      <c r="F328" s="41"/>
      <c r="G328" s="83"/>
      <c r="I328" s="35"/>
    </row>
    <row r="329" spans="5:9" x14ac:dyDescent="0.2">
      <c r="E329" s="41"/>
      <c r="F329" s="41"/>
      <c r="G329" s="83"/>
      <c r="I329" s="35"/>
    </row>
    <row r="330" spans="5:9" x14ac:dyDescent="0.2">
      <c r="E330" s="41"/>
      <c r="F330" s="41"/>
      <c r="G330" s="83"/>
      <c r="I330" s="35"/>
    </row>
    <row r="331" spans="5:9" x14ac:dyDescent="0.2">
      <c r="E331" s="41"/>
      <c r="F331" s="41"/>
      <c r="G331" s="83"/>
      <c r="I331" s="35"/>
    </row>
  </sheetData>
  <mergeCells count="8">
    <mergeCell ref="A288:H288"/>
    <mergeCell ref="A290:H290"/>
    <mergeCell ref="A5:A7"/>
    <mergeCell ref="B6:B7"/>
    <mergeCell ref="F6:F7"/>
    <mergeCell ref="G6:G7"/>
    <mergeCell ref="H6:H7"/>
    <mergeCell ref="C5:E6"/>
  </mergeCells>
  <printOptions horizontalCentered="1"/>
  <pageMargins left="0.35" right="0.35" top="0.3" bottom="0.25" header="0.2" footer="0.2"/>
  <pageSetup paperSize="9" scale="71" orientation="portrait" r:id="rId1"/>
  <headerFooter alignWithMargins="0">
    <oddFooter>Page &amp;P of &amp;N</oddFooter>
  </headerFooter>
  <rowBreaks count="3" manualBreakCount="3">
    <brk id="86" max="9" man="1"/>
    <brk id="168" max="7" man="1"/>
    <brk id="25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Normal="100" workbookViewId="0">
      <selection activeCell="I10" sqref="I10"/>
    </sheetView>
  </sheetViews>
  <sheetFormatPr defaultRowHeight="12.75" x14ac:dyDescent="0.2"/>
  <cols>
    <col min="1" max="1" width="38.7109375" customWidth="1"/>
    <col min="2" max="2" width="12.28515625" bestFit="1" customWidth="1"/>
    <col min="3" max="3" width="10" bestFit="1" customWidth="1"/>
    <col min="4" max="4" width="14.5703125" customWidth="1"/>
    <col min="6" max="6" width="9.42578125" bestFit="1" customWidth="1"/>
    <col min="7" max="7" width="10.28515625" bestFit="1" customWidth="1"/>
  </cols>
  <sheetData>
    <row r="1" spans="1:7" x14ac:dyDescent="0.2">
      <c r="A1" s="4" t="s">
        <v>330</v>
      </c>
    </row>
    <row r="2" spans="1:7" x14ac:dyDescent="0.2">
      <c r="A2" t="s">
        <v>0</v>
      </c>
    </row>
    <row r="3" spans="1:7" x14ac:dyDescent="0.2">
      <c r="A3" t="s">
        <v>1</v>
      </c>
      <c r="F3" t="s">
        <v>2</v>
      </c>
    </row>
    <row r="4" spans="1:7" x14ac:dyDescent="0.2">
      <c r="B4" s="3" t="s">
        <v>3</v>
      </c>
      <c r="C4" s="3" t="s">
        <v>4</v>
      </c>
      <c r="D4" s="3" t="s">
        <v>8</v>
      </c>
      <c r="E4" s="3"/>
      <c r="F4" s="3" t="s">
        <v>3</v>
      </c>
      <c r="G4" s="3" t="s">
        <v>4</v>
      </c>
    </row>
    <row r="5" spans="1:7" x14ac:dyDescent="0.2">
      <c r="A5" t="s">
        <v>5</v>
      </c>
      <c r="B5" s="1">
        <v>265283.09108395001</v>
      </c>
      <c r="C5" s="1">
        <v>288729.88239633001</v>
      </c>
      <c r="D5" s="1">
        <f>SUM(B5:C5)</f>
        <v>554012.97348028002</v>
      </c>
      <c r="E5" s="1"/>
      <c r="F5" s="1">
        <f>B5</f>
        <v>265283.09108395001</v>
      </c>
      <c r="G5" s="1">
        <f>+F5+C5</f>
        <v>554012.97348028002</v>
      </c>
    </row>
    <row r="6" spans="1:7" x14ac:dyDescent="0.2">
      <c r="A6" t="s">
        <v>6</v>
      </c>
      <c r="B6" s="1">
        <v>194503.24133078</v>
      </c>
      <c r="C6" s="1">
        <v>274070.71397684002</v>
      </c>
      <c r="D6" s="1">
        <f>SUM(B6:C6)</f>
        <v>468573.95530762</v>
      </c>
      <c r="E6" s="1"/>
      <c r="F6" s="1">
        <f>B6</f>
        <v>194503.24133078</v>
      </c>
      <c r="G6" s="1">
        <f>+F6+C6</f>
        <v>468573.95530762</v>
      </c>
    </row>
    <row r="7" spans="1:7" x14ac:dyDescent="0.2">
      <c r="A7" t="s">
        <v>7</v>
      </c>
      <c r="B7" s="2">
        <f>F7</f>
        <v>73.319125065995479</v>
      </c>
      <c r="C7" s="2">
        <f>G7</f>
        <v>84.578155699868063</v>
      </c>
      <c r="D7" s="2"/>
      <c r="E7" s="2"/>
      <c r="F7" s="2">
        <f>+F6/F5*100</f>
        <v>73.319125065995479</v>
      </c>
      <c r="G7" s="2">
        <f>+G6/G5*100</f>
        <v>84.578155699868063</v>
      </c>
    </row>
    <row r="49" spans="1:9" x14ac:dyDescent="0.2">
      <c r="A49" s="12"/>
      <c r="B49" s="14"/>
      <c r="C49" s="14"/>
      <c r="E49" s="14"/>
      <c r="G49" s="14"/>
      <c r="I49" s="14"/>
    </row>
    <row r="50" spans="1:9" x14ac:dyDescent="0.2">
      <c r="A50" s="12"/>
      <c r="B50" s="14"/>
      <c r="C50" s="14"/>
      <c r="E50" s="14"/>
      <c r="G50" s="14"/>
      <c r="I50" s="14"/>
    </row>
    <row r="51" spans="1:9" x14ac:dyDescent="0.2">
      <c r="A51" s="12"/>
      <c r="B51" s="14"/>
      <c r="C51" s="14"/>
      <c r="E51" s="14"/>
      <c r="G51" s="14"/>
      <c r="I51" s="14"/>
    </row>
    <row r="52" spans="1:9" x14ac:dyDescent="0.2">
      <c r="A52" s="12"/>
      <c r="B52" s="14"/>
      <c r="C52" s="14"/>
      <c r="E52" s="14"/>
      <c r="G52" s="14"/>
      <c r="I52" s="14"/>
    </row>
    <row r="53" spans="1:9" ht="15" x14ac:dyDescent="0.35">
      <c r="A53" s="26"/>
      <c r="B53" s="126"/>
      <c r="C53" s="126"/>
      <c r="E53" s="126"/>
      <c r="F53" s="126"/>
      <c r="G53" s="126"/>
      <c r="I53" s="27"/>
    </row>
    <row r="54" spans="1:9" x14ac:dyDescent="0.2">
      <c r="A54" s="12"/>
      <c r="B54" s="127"/>
      <c r="C54" s="127"/>
      <c r="E54" s="127"/>
      <c r="F54" s="127"/>
      <c r="G54" s="127"/>
      <c r="I54" s="28"/>
    </row>
    <row r="55" spans="1:9" x14ac:dyDescent="0.2">
      <c r="A55" s="25"/>
      <c r="B55" s="12"/>
      <c r="C55" s="14"/>
      <c r="E55" s="12"/>
      <c r="G55" s="14"/>
      <c r="I55" s="14"/>
    </row>
  </sheetData>
  <mergeCells count="4">
    <mergeCell ref="E53:G53"/>
    <mergeCell ref="B53:C53"/>
    <mergeCell ref="E54:G54"/>
    <mergeCell ref="B54:C54"/>
  </mergeCells>
  <phoneticPr fontId="19" type="noConversion"/>
  <printOptions horizontalCentered="1"/>
  <pageMargins left="0.5" right="0.5" top="1" bottom="0.47" header="0.5" footer="0.5"/>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Gloria Paguia</cp:lastModifiedBy>
  <cp:lastPrinted>2022-03-15T01:17:12Z</cp:lastPrinted>
  <dcterms:created xsi:type="dcterms:W3CDTF">2014-03-13T03:00:02Z</dcterms:created>
  <dcterms:modified xsi:type="dcterms:W3CDTF">2022-03-15T01:29:14Z</dcterms:modified>
</cp:coreProperties>
</file>