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C:\Users\npatricio\Documents\CPD\Bank Reports\Summary_Conso Reports\Monthly Reports\ACTUAL DISBURSEMENT (BANK)\bank reports\2022\WEBSITE\For website\12_December 2022\"/>
    </mc:Choice>
  </mc:AlternateContent>
  <xr:revisionPtr revIDLastSave="0" documentId="13_ncr:1_{C7138160-3609-446D-B4AF-F357F085BCBC}" xr6:coauthVersionLast="36" xr6:coauthVersionMax="36" xr10:uidLastSave="{00000000-0000-0000-0000-000000000000}"/>
  <bookViews>
    <workbookView xWindow="240" yWindow="72" windowWidth="20952" windowHeight="10740" activeTab="1" xr2:uid="{00000000-000D-0000-FFFF-FFFF00000000}"/>
  </bookViews>
  <sheets>
    <sheet name="By Department" sheetId="27" r:id="rId1"/>
    <sheet name="By Agency" sheetId="28" r:id="rId2"/>
    <sheet name="Graph " sheetId="17" r:id="rId3"/>
  </sheets>
  <definedNames>
    <definedName name="_xlnm.Print_Area" localSheetId="1">'By Agency'!$A$1:$H$295</definedName>
    <definedName name="_xlnm.Print_Area" localSheetId="0">'By Department'!$A$1:$V$64</definedName>
    <definedName name="_xlnm.Print_Area" localSheetId="2">'Graph '!$A$12:$S$59</definedName>
    <definedName name="_xlnm.Print_Titles" localSheetId="1">'By Agency'!$1:$8</definedName>
    <definedName name="Z_081E09AD_AB62_433B_A53E_F457872E493D_.wvu.PrintArea" localSheetId="1" hidden="1">'By Agency'!$A$1:$F$289</definedName>
    <definedName name="Z_081E09AD_AB62_433B_A53E_F457872E493D_.wvu.PrintTitles" localSheetId="1" hidden="1">'By Agency'!$1:$8</definedName>
    <definedName name="Z_081E09AD_AB62_433B_A53E_F457872E493D_.wvu.Rows" localSheetId="1" hidden="1">'By Agency'!$132:$132,'By Agency'!$189:$190</definedName>
    <definedName name="Z_0A72D1F9_6F9D_1548_A9BD_D2852F16C0D3_.wvu.PrintArea" localSheetId="1" hidden="1">'By Agency'!$A$1:$F$289</definedName>
    <definedName name="Z_0A72D1F9_6F9D_1548_A9BD_D2852F16C0D3_.wvu.PrintTitles" localSheetId="1" hidden="1">'By Agency'!$1:$8</definedName>
    <definedName name="Z_0A72D1F9_6F9D_1548_A9BD_D2852F16C0D3_.wvu.Rows" localSheetId="1" hidden="1">'By Agency'!$132:$132,'By Agency'!$189:$190</definedName>
    <definedName name="Z_149BABA1_3CBB_4AB5_8307_CDFFE2416884_.wvu.Cols" localSheetId="1" hidden="1">'By Agency'!#REF!</definedName>
    <definedName name="Z_149BABA1_3CBB_4AB5_8307_CDFFE2416884_.wvu.PrintArea" localSheetId="1" hidden="1">'By Agency'!$A$1:$F$289</definedName>
    <definedName name="Z_149BABA1_3CBB_4AB5_8307_CDFFE2416884_.wvu.PrintTitles" localSheetId="1" hidden="1">'By Agency'!$1:$8</definedName>
    <definedName name="Z_149BABA1_3CBB_4AB5_8307_CDFFE2416884_.wvu.Rows" localSheetId="1" hidden="1">'By Agency'!$132:$132,'By Agency'!$189:$190,'By Agency'!$277:$279,'By Agency'!$280:$281,'By Agency'!$282:$285</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Agency'!$A$1:$H$293</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Agency'!$A$1:$H$289</definedName>
    <definedName name="Z_97AE4AC2_2269_476F_89AE_42BE1A190109_.wvu.PrintTitles" localSheetId="1" hidden="1">'By Agency'!$1:$8</definedName>
    <definedName name="Z_97AE4AC2_2269_476F_89AE_42BE1A190109_.wvu.Rows" localSheetId="1" hidden="1">'By Agency'!$132:$132,'By Agency'!$189:$190,'By Agency'!$275:$279,'By Agency'!$280:$281,'By Agency'!$282:$285</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Agency'!$A$1:$H$293</definedName>
    <definedName name="Z_D5067B77_BADA_4D46_9CA2_CCC5AFBA88BD_.wvu.PrintTitles" localSheetId="1" hidden="1">'By Agency'!$1:$8</definedName>
    <definedName name="Z_D5067B77_BADA_4D46_9CA2_CCC5AFBA88BD_.wvu.Rows" localSheetId="1" hidden="1">'By Agency'!$189:$189</definedName>
    <definedName name="Z_E72949E6_F470_4685_A8B8_FC40C2B684D5_.wvu.PrintArea" localSheetId="1" hidden="1">'By Agency'!$A$1:$F$289</definedName>
    <definedName name="Z_E72949E6_F470_4685_A8B8_FC40C2B684D5_.wvu.PrintTitles" localSheetId="1" hidden="1">'By Agency'!$1:$8</definedName>
    <definedName name="Z_E72949E6_F470_4685_A8B8_FC40C2B684D5_.wvu.Rows" localSheetId="1" hidden="1">'By Agency'!$132:$132,'By Agency'!$189:$190</definedName>
  </definedNames>
  <calcPr calcId="191029"/>
</workbook>
</file>

<file path=xl/calcChain.xml><?xml version="1.0" encoding="utf-8"?>
<calcChain xmlns="http://schemas.openxmlformats.org/spreadsheetml/2006/main">
  <c r="H286" i="28" l="1"/>
  <c r="H284" i="28"/>
  <c r="H280" i="28"/>
  <c r="H278" i="28"/>
  <c r="H277" i="28"/>
  <c r="H275" i="28"/>
  <c r="D272" i="28"/>
  <c r="H271" i="28"/>
  <c r="H269" i="28"/>
  <c r="H267" i="28"/>
  <c r="H265" i="28"/>
  <c r="D262" i="28"/>
  <c r="H261" i="28"/>
  <c r="B255" i="28"/>
  <c r="H254" i="28"/>
  <c r="H252" i="28"/>
  <c r="G245" i="28"/>
  <c r="E245" i="28"/>
  <c r="G243" i="28"/>
  <c r="G236" i="28"/>
  <c r="G232" i="28"/>
  <c r="G228" i="28"/>
  <c r="H220" i="28"/>
  <c r="G216" i="28"/>
  <c r="E215" i="28"/>
  <c r="E213" i="28"/>
  <c r="H211" i="28"/>
  <c r="H202" i="28"/>
  <c r="H193" i="28"/>
  <c r="H184" i="28"/>
  <c r="D179" i="28"/>
  <c r="H178" i="28"/>
  <c r="H168" i="28"/>
  <c r="D148" i="28"/>
  <c r="H147" i="28"/>
  <c r="H145" i="28"/>
  <c r="D143" i="28"/>
  <c r="B136" i="28"/>
  <c r="D136" i="28"/>
  <c r="H129" i="28"/>
  <c r="G127" i="28"/>
  <c r="E127" i="28"/>
  <c r="G126" i="28"/>
  <c r="H118" i="28"/>
  <c r="H105" i="28"/>
  <c r="D94" i="28"/>
  <c r="H93" i="28"/>
  <c r="H87" i="28"/>
  <c r="H83" i="28"/>
  <c r="B79" i="28"/>
  <c r="H78" i="28"/>
  <c r="H71" i="28"/>
  <c r="B60" i="28"/>
  <c r="H59" i="28"/>
  <c r="D52" i="28"/>
  <c r="B52" i="28"/>
  <c r="H51" i="28"/>
  <c r="H49" i="28"/>
  <c r="H47" i="28"/>
  <c r="G42" i="28"/>
  <c r="D39" i="28"/>
  <c r="B39" i="28"/>
  <c r="H38" i="28"/>
  <c r="D35" i="28"/>
  <c r="H34" i="28"/>
  <c r="G28" i="28"/>
  <c r="D23" i="28"/>
  <c r="H22" i="28"/>
  <c r="H20" i="28"/>
  <c r="H18" i="28"/>
  <c r="H16" i="28"/>
  <c r="G14" i="28"/>
  <c r="D10" i="28"/>
  <c r="B10" i="28"/>
  <c r="D72" i="28" l="1"/>
  <c r="D79" i="28"/>
  <c r="E150" i="28"/>
  <c r="D212" i="28"/>
  <c r="E28" i="28"/>
  <c r="F28" i="28" s="1"/>
  <c r="B35" i="28"/>
  <c r="D84" i="28"/>
  <c r="B88" i="28"/>
  <c r="B169" i="28"/>
  <c r="G241" i="28"/>
  <c r="B106" i="28"/>
  <c r="G215" i="28"/>
  <c r="D234" i="28"/>
  <c r="D281" i="28"/>
  <c r="D60" i="28"/>
  <c r="B72" i="28"/>
  <c r="B84" i="28"/>
  <c r="B94" i="28"/>
  <c r="E209" i="28"/>
  <c r="F209" i="28" s="1"/>
  <c r="B23" i="28"/>
  <c r="G12" i="28"/>
  <c r="D88" i="28"/>
  <c r="G239" i="28"/>
  <c r="E246" i="28"/>
  <c r="H246" i="28" s="1"/>
  <c r="B143" i="28"/>
  <c r="D169" i="28"/>
  <c r="B212" i="28"/>
  <c r="G213" i="28"/>
  <c r="B234" i="28"/>
  <c r="G33" i="28"/>
  <c r="E33" i="28"/>
  <c r="G64" i="28"/>
  <c r="E64" i="28"/>
  <c r="G56" i="28"/>
  <c r="E56" i="28"/>
  <c r="G21" i="28"/>
  <c r="E21" i="28"/>
  <c r="G26" i="28"/>
  <c r="E26" i="28"/>
  <c r="E27" i="28"/>
  <c r="G27" i="28"/>
  <c r="E41" i="28"/>
  <c r="G41" i="28"/>
  <c r="G44" i="28"/>
  <c r="E44" i="28"/>
  <c r="G11" i="28"/>
  <c r="E11" i="28"/>
  <c r="H28" i="28"/>
  <c r="G80" i="28"/>
  <c r="E80" i="28"/>
  <c r="G30" i="28"/>
  <c r="E30" i="28"/>
  <c r="E116" i="28"/>
  <c r="E31" i="28"/>
  <c r="E36" i="28"/>
  <c r="E42" i="28"/>
  <c r="G116" i="28"/>
  <c r="E120" i="28"/>
  <c r="G120" i="28"/>
  <c r="E122" i="28"/>
  <c r="G122" i="28"/>
  <c r="E124" i="28"/>
  <c r="G124" i="28"/>
  <c r="E146" i="28"/>
  <c r="G31" i="28"/>
  <c r="G36" i="28"/>
  <c r="G62" i="28"/>
  <c r="E62" i="28"/>
  <c r="H127" i="28"/>
  <c r="G125" i="28"/>
  <c r="B119" i="28"/>
  <c r="E128" i="28"/>
  <c r="E142" i="28"/>
  <c r="E12" i="28"/>
  <c r="E14" i="28"/>
  <c r="G128" i="28"/>
  <c r="F127" i="28"/>
  <c r="D131" i="28"/>
  <c r="G133" i="28"/>
  <c r="E138" i="28"/>
  <c r="D106" i="28"/>
  <c r="D119" i="28"/>
  <c r="G123" i="28"/>
  <c r="E218" i="28"/>
  <c r="F218" i="28" s="1"/>
  <c r="G115" i="28"/>
  <c r="G135" i="28"/>
  <c r="E126" i="28"/>
  <c r="B131" i="28"/>
  <c r="G134" i="28"/>
  <c r="E134" i="28"/>
  <c r="H150" i="28"/>
  <c r="F150" i="28"/>
  <c r="E154" i="28"/>
  <c r="D139" i="28"/>
  <c r="G177" i="28"/>
  <c r="E177" i="28"/>
  <c r="G198" i="28"/>
  <c r="B194" i="28"/>
  <c r="D203" i="28"/>
  <c r="E214" i="28"/>
  <c r="F214" i="28" s="1"/>
  <c r="G200" i="28"/>
  <c r="E230" i="28"/>
  <c r="G230" i="28"/>
  <c r="G156" i="28"/>
  <c r="E229" i="28"/>
  <c r="F229" i="28" s="1"/>
  <c r="G138" i="28"/>
  <c r="E226" i="28"/>
  <c r="G182" i="28"/>
  <c r="G188" i="28"/>
  <c r="G190" i="28"/>
  <c r="H213" i="28"/>
  <c r="G226" i="28"/>
  <c r="G142" i="28"/>
  <c r="G144" i="28"/>
  <c r="G146" i="28"/>
  <c r="G150" i="28"/>
  <c r="G152" i="28"/>
  <c r="G154" i="28"/>
  <c r="G158" i="28"/>
  <c r="G160" i="28"/>
  <c r="G170" i="28"/>
  <c r="D194" i="28"/>
  <c r="G204" i="28"/>
  <c r="B203" i="28"/>
  <c r="H215" i="28"/>
  <c r="G218" i="28"/>
  <c r="B148" i="28"/>
  <c r="G247" i="28"/>
  <c r="E247" i="28"/>
  <c r="E216" i="28"/>
  <c r="F216" i="28" s="1"/>
  <c r="G217" i="28"/>
  <c r="E217" i="28"/>
  <c r="D221" i="28"/>
  <c r="D185" i="28"/>
  <c r="G219" i="28"/>
  <c r="E219" i="28"/>
  <c r="F219" i="28" s="1"/>
  <c r="G227" i="28"/>
  <c r="G162" i="28"/>
  <c r="G164" i="28"/>
  <c r="G166" i="28"/>
  <c r="G172" i="28"/>
  <c r="G174" i="28"/>
  <c r="G180" i="28"/>
  <c r="B179" i="28"/>
  <c r="B185" i="28"/>
  <c r="G192" i="28"/>
  <c r="G214" i="28"/>
  <c r="G223" i="28"/>
  <c r="G238" i="28"/>
  <c r="G209" i="28"/>
  <c r="B221" i="28"/>
  <c r="G231" i="28"/>
  <c r="E233" i="28"/>
  <c r="G235" i="28"/>
  <c r="E237" i="28"/>
  <c r="G248" i="28"/>
  <c r="E223" i="28"/>
  <c r="F223" i="28" s="1"/>
  <c r="E227" i="28"/>
  <c r="H245" i="28"/>
  <c r="F245" i="28"/>
  <c r="F213" i="28"/>
  <c r="F215" i="28"/>
  <c r="F217" i="28"/>
  <c r="G225" i="28"/>
  <c r="E228" i="28"/>
  <c r="F228" i="28" s="1"/>
  <c r="F246" i="28"/>
  <c r="G246" i="28"/>
  <c r="G229" i="28"/>
  <c r="E231" i="28"/>
  <c r="E235" i="28"/>
  <c r="F235" i="28" s="1"/>
  <c r="E243" i="28"/>
  <c r="F226" i="28"/>
  <c r="E232" i="28"/>
  <c r="F232" i="28" s="1"/>
  <c r="E236" i="28"/>
  <c r="F236" i="28" s="1"/>
  <c r="E241" i="28"/>
  <c r="E225" i="28"/>
  <c r="F230" i="28"/>
  <c r="G233" i="28"/>
  <c r="F233" i="28"/>
  <c r="G237" i="28"/>
  <c r="F237" i="28"/>
  <c r="E239" i="28"/>
  <c r="G242" i="28"/>
  <c r="G249" i="28"/>
  <c r="G251" i="28"/>
  <c r="D255" i="28"/>
  <c r="B262" i="28"/>
  <c r="B272" i="28"/>
  <c r="G253" i="28"/>
  <c r="G257" i="28"/>
  <c r="G263" i="28"/>
  <c r="B281" i="28"/>
  <c r="B285" i="28"/>
  <c r="D285" i="28" l="1"/>
  <c r="H209" i="28"/>
  <c r="B139" i="28"/>
  <c r="G191" i="28"/>
  <c r="E191" i="28"/>
  <c r="E257" i="28"/>
  <c r="G250" i="28"/>
  <c r="E250" i="28"/>
  <c r="E198" i="28"/>
  <c r="H226" i="28"/>
  <c r="G165" i="28"/>
  <c r="E165" i="28"/>
  <c r="E144" i="28"/>
  <c r="G101" i="28"/>
  <c r="E101" i="28"/>
  <c r="E77" i="28"/>
  <c r="G77" i="28"/>
  <c r="D130" i="28"/>
  <c r="G86" i="28"/>
  <c r="E86" i="28"/>
  <c r="E19" i="28"/>
  <c r="G19" i="28"/>
  <c r="E61" i="28"/>
  <c r="G61" i="28"/>
  <c r="G32" i="28"/>
  <c r="E32" i="28"/>
  <c r="H124" i="28"/>
  <c r="F124" i="28"/>
  <c r="G68" i="28"/>
  <c r="E68" i="28"/>
  <c r="G96" i="28"/>
  <c r="E96" i="28"/>
  <c r="G63" i="28"/>
  <c r="E63" i="28"/>
  <c r="H80" i="28"/>
  <c r="F80" i="28"/>
  <c r="H11" i="28"/>
  <c r="G270" i="28"/>
  <c r="E270" i="28"/>
  <c r="G260" i="28"/>
  <c r="E260" i="28"/>
  <c r="E244" i="28"/>
  <c r="G195" i="28"/>
  <c r="E195" i="28"/>
  <c r="G132" i="28"/>
  <c r="E132" i="28"/>
  <c r="H126" i="28"/>
  <c r="F126" i="28"/>
  <c r="G108" i="28"/>
  <c r="E108" i="28"/>
  <c r="H26" i="28"/>
  <c r="F26" i="28"/>
  <c r="E253" i="28"/>
  <c r="H225" i="28"/>
  <c r="H227" i="28"/>
  <c r="E240" i="28"/>
  <c r="E242" i="28"/>
  <c r="G189" i="28"/>
  <c r="E189" i="28"/>
  <c r="G187" i="28"/>
  <c r="E187" i="28"/>
  <c r="G197" i="28"/>
  <c r="E197" i="28"/>
  <c r="H230" i="28"/>
  <c r="G175" i="28"/>
  <c r="E175" i="28"/>
  <c r="H214" i="28"/>
  <c r="G163" i="28"/>
  <c r="E163" i="28"/>
  <c r="G157" i="28"/>
  <c r="E157" i="28"/>
  <c r="E182" i="28"/>
  <c r="H154" i="28"/>
  <c r="F154" i="28"/>
  <c r="G99" i="28"/>
  <c r="E99" i="28"/>
  <c r="E75" i="28"/>
  <c r="G75" i="28"/>
  <c r="H134" i="28"/>
  <c r="F134" i="28"/>
  <c r="E133" i="28"/>
  <c r="G17" i="28"/>
  <c r="E17" i="28"/>
  <c r="G92" i="28"/>
  <c r="E92" i="28"/>
  <c r="G57" i="28"/>
  <c r="E57" i="28"/>
  <c r="G58" i="28"/>
  <c r="E58" i="28"/>
  <c r="G25" i="28"/>
  <c r="E25" i="28"/>
  <c r="H41" i="28"/>
  <c r="F41" i="28"/>
  <c r="F11" i="28"/>
  <c r="H64" i="28"/>
  <c r="F64" i="28"/>
  <c r="H239" i="28"/>
  <c r="F239" i="28"/>
  <c r="E248" i="28"/>
  <c r="G201" i="28"/>
  <c r="E201" i="28"/>
  <c r="G103" i="28"/>
  <c r="E103" i="28"/>
  <c r="E135" i="28"/>
  <c r="G161" i="28"/>
  <c r="E161" i="28"/>
  <c r="E29" i="28"/>
  <c r="G29" i="28"/>
  <c r="G274" i="28"/>
  <c r="E274" i="28"/>
  <c r="G282" i="28"/>
  <c r="E282" i="28"/>
  <c r="G268" i="28"/>
  <c r="E268" i="28"/>
  <c r="H243" i="28"/>
  <c r="F243" i="28"/>
  <c r="G234" i="28"/>
  <c r="E174" i="28"/>
  <c r="E204" i="28"/>
  <c r="E206" i="28"/>
  <c r="E186" i="28"/>
  <c r="G171" i="28"/>
  <c r="E171" i="28"/>
  <c r="E156" i="28"/>
  <c r="G117" i="28"/>
  <c r="E117" i="28"/>
  <c r="G97" i="28"/>
  <c r="E97" i="28"/>
  <c r="E73" i="28"/>
  <c r="G73" i="28"/>
  <c r="G149" i="28"/>
  <c r="E149" i="28"/>
  <c r="G159" i="28"/>
  <c r="E159" i="28"/>
  <c r="F14" i="28"/>
  <c r="H14" i="28"/>
  <c r="H142" i="28"/>
  <c r="F142" i="28"/>
  <c r="E53" i="28"/>
  <c r="G53" i="28"/>
  <c r="G98" i="28"/>
  <c r="E98" i="28"/>
  <c r="G24" i="28"/>
  <c r="E24" i="28"/>
  <c r="G50" i="28"/>
  <c r="E50" i="28"/>
  <c r="G66" i="28"/>
  <c r="E66" i="28"/>
  <c r="G264" i="28"/>
  <c r="E264" i="28"/>
  <c r="G199" i="28"/>
  <c r="E199" i="28"/>
  <c r="E208" i="28"/>
  <c r="G81" i="28"/>
  <c r="E81" i="28"/>
  <c r="G37" i="28"/>
  <c r="E37" i="28"/>
  <c r="G74" i="28"/>
  <c r="E74" i="28"/>
  <c r="H31" i="28"/>
  <c r="F31" i="28"/>
  <c r="G283" i="28"/>
  <c r="E283" i="28"/>
  <c r="E251" i="28"/>
  <c r="E222" i="28"/>
  <c r="H241" i="28"/>
  <c r="F241" i="28"/>
  <c r="H228" i="28"/>
  <c r="F212" i="28"/>
  <c r="H223" i="28"/>
  <c r="H233" i="28"/>
  <c r="E172" i="28"/>
  <c r="F227" i="28"/>
  <c r="H217" i="28"/>
  <c r="G181" i="28"/>
  <c r="E181" i="28"/>
  <c r="E192" i="28"/>
  <c r="E200" i="28"/>
  <c r="G212" i="28"/>
  <c r="G151" i="28"/>
  <c r="E151" i="28"/>
  <c r="E210" i="28"/>
  <c r="G210" i="28"/>
  <c r="G208" i="28"/>
  <c r="G113" i="28"/>
  <c r="E113" i="28"/>
  <c r="G95" i="28"/>
  <c r="E95" i="28"/>
  <c r="E69" i="28"/>
  <c r="G69" i="28"/>
  <c r="E125" i="28"/>
  <c r="G206" i="28"/>
  <c r="G102" i="28"/>
  <c r="E102" i="28"/>
  <c r="F12" i="28"/>
  <c r="H12" i="28"/>
  <c r="H62" i="28"/>
  <c r="F62" i="28"/>
  <c r="H122" i="28"/>
  <c r="F122" i="28"/>
  <c r="G45" i="28"/>
  <c r="E45" i="28"/>
  <c r="G48" i="28"/>
  <c r="E48" i="28"/>
  <c r="G13" i="28"/>
  <c r="E13" i="28"/>
  <c r="G43" i="28"/>
  <c r="E43" i="28"/>
  <c r="H30" i="28"/>
  <c r="F30" i="28"/>
  <c r="G54" i="28"/>
  <c r="E54" i="28"/>
  <c r="G65" i="28"/>
  <c r="E65" i="28"/>
  <c r="D276" i="28"/>
  <c r="D287" i="28" s="1"/>
  <c r="G279" i="28"/>
  <c r="E279" i="28"/>
  <c r="G266" i="28"/>
  <c r="E266" i="28"/>
  <c r="E224" i="28"/>
  <c r="G224" i="28"/>
  <c r="G244" i="28"/>
  <c r="H236" i="28"/>
  <c r="H235" i="28"/>
  <c r="E170" i="28"/>
  <c r="G183" i="28"/>
  <c r="E183" i="28"/>
  <c r="E196" i="28"/>
  <c r="G196" i="28"/>
  <c r="G240" i="28"/>
  <c r="G153" i="28"/>
  <c r="E153" i="28"/>
  <c r="E190" i="28"/>
  <c r="E158" i="28"/>
  <c r="H177" i="28"/>
  <c r="F177" i="28"/>
  <c r="G111" i="28"/>
  <c r="E111" i="28"/>
  <c r="G91" i="28"/>
  <c r="E91" i="28"/>
  <c r="E67" i="28"/>
  <c r="G67" i="28"/>
  <c r="B130" i="28"/>
  <c r="E115" i="28"/>
  <c r="E137" i="28"/>
  <c r="G55" i="28"/>
  <c r="E55" i="28"/>
  <c r="E40" i="28"/>
  <c r="G40" i="28"/>
  <c r="H128" i="28"/>
  <c r="F128" i="28"/>
  <c r="E114" i="28"/>
  <c r="G114" i="28"/>
  <c r="G46" i="28"/>
  <c r="E46" i="28"/>
  <c r="H116" i="28"/>
  <c r="F116" i="28"/>
  <c r="H21" i="28"/>
  <c r="F21" i="28"/>
  <c r="E259" i="28"/>
  <c r="H231" i="28"/>
  <c r="H120" i="28"/>
  <c r="F120" i="28"/>
  <c r="G273" i="28"/>
  <c r="E273" i="28"/>
  <c r="E249" i="28"/>
  <c r="E238" i="28"/>
  <c r="G207" i="28"/>
  <c r="E207" i="28"/>
  <c r="E166" i="28"/>
  <c r="H219" i="28"/>
  <c r="H216" i="28"/>
  <c r="H247" i="28"/>
  <c r="F247" i="28"/>
  <c r="G143" i="28"/>
  <c r="H229" i="28"/>
  <c r="G167" i="28"/>
  <c r="E167" i="28"/>
  <c r="E140" i="28"/>
  <c r="E152" i="28"/>
  <c r="G109" i="28"/>
  <c r="E109" i="28"/>
  <c r="G89" i="28"/>
  <c r="E89" i="28"/>
  <c r="H218" i="28"/>
  <c r="H138" i="28"/>
  <c r="G155" i="28"/>
  <c r="E155" i="28"/>
  <c r="G121" i="28"/>
  <c r="E121" i="28"/>
  <c r="H146" i="28"/>
  <c r="F146" i="28"/>
  <c r="G76" i="28"/>
  <c r="E76" i="28"/>
  <c r="H42" i="28"/>
  <c r="F42" i="28"/>
  <c r="G15" i="28"/>
  <c r="E15" i="28"/>
  <c r="H44" i="28"/>
  <c r="F44" i="28"/>
  <c r="H27" i="28"/>
  <c r="F27" i="28"/>
  <c r="H33" i="28"/>
  <c r="F33" i="28"/>
  <c r="E162" i="28"/>
  <c r="G205" i="28"/>
  <c r="E205" i="28"/>
  <c r="E263" i="28"/>
  <c r="G259" i="28"/>
  <c r="G258" i="28"/>
  <c r="E258" i="28"/>
  <c r="G256" i="28"/>
  <c r="E256" i="28"/>
  <c r="H232" i="28"/>
  <c r="F225" i="28"/>
  <c r="H237" i="28"/>
  <c r="F231" i="28"/>
  <c r="G186" i="28"/>
  <c r="E164" i="28"/>
  <c r="E176" i="28"/>
  <c r="G176" i="28"/>
  <c r="E212" i="28"/>
  <c r="E180" i="28"/>
  <c r="G140" i="28"/>
  <c r="G141" i="28"/>
  <c r="E141" i="28"/>
  <c r="E188" i="28"/>
  <c r="E160" i="28"/>
  <c r="G222" i="28"/>
  <c r="G173" i="28"/>
  <c r="E173" i="28"/>
  <c r="G107" i="28"/>
  <c r="E107" i="28"/>
  <c r="G85" i="28"/>
  <c r="E85" i="28"/>
  <c r="E123" i="28"/>
  <c r="G137" i="28"/>
  <c r="G90" i="28"/>
  <c r="E90" i="28"/>
  <c r="G110" i="28"/>
  <c r="E110" i="28"/>
  <c r="G100" i="28"/>
  <c r="E100" i="28"/>
  <c r="F138" i="28"/>
  <c r="G70" i="28"/>
  <c r="E70" i="28"/>
  <c r="G82" i="28"/>
  <c r="E82" i="28"/>
  <c r="H36" i="28"/>
  <c r="F36" i="28"/>
  <c r="E35" i="28"/>
  <c r="G104" i="28"/>
  <c r="E104" i="28"/>
  <c r="G112" i="28"/>
  <c r="E112" i="28"/>
  <c r="H56" i="28"/>
  <c r="F56" i="28"/>
  <c r="E119" i="28" l="1"/>
  <c r="G119" i="28"/>
  <c r="G262" i="28"/>
  <c r="B276" i="28"/>
  <c r="E10" i="28"/>
  <c r="H10" i="28" s="1"/>
  <c r="E79" i="28"/>
  <c r="H79" i="28"/>
  <c r="E88" i="28"/>
  <c r="H89" i="28"/>
  <c r="F89" i="28"/>
  <c r="H48" i="28"/>
  <c r="F48" i="28"/>
  <c r="E52" i="28"/>
  <c r="H53" i="28"/>
  <c r="F53" i="28"/>
  <c r="H156" i="28"/>
  <c r="F156" i="28"/>
  <c r="H108" i="28"/>
  <c r="F108" i="28"/>
  <c r="H110" i="28"/>
  <c r="F110" i="28"/>
  <c r="F123" i="28"/>
  <c r="H123" i="28"/>
  <c r="G106" i="28"/>
  <c r="H188" i="28"/>
  <c r="F188" i="28"/>
  <c r="H212" i="28"/>
  <c r="H121" i="28"/>
  <c r="F121" i="28"/>
  <c r="H238" i="28"/>
  <c r="F238" i="28"/>
  <c r="H259" i="28"/>
  <c r="F259" i="28"/>
  <c r="H82" i="28"/>
  <c r="F82" i="28"/>
  <c r="H173" i="28"/>
  <c r="F173" i="28"/>
  <c r="H141" i="28"/>
  <c r="F141" i="28"/>
  <c r="G255" i="28"/>
  <c r="E262" i="28"/>
  <c r="H263" i="28"/>
  <c r="F263" i="28"/>
  <c r="H15" i="28"/>
  <c r="F15" i="28"/>
  <c r="H152" i="28"/>
  <c r="F152" i="28"/>
  <c r="G272" i="28"/>
  <c r="G39" i="28"/>
  <c r="E136" i="28"/>
  <c r="E131" i="28" s="1"/>
  <c r="G136" i="28"/>
  <c r="H67" i="28"/>
  <c r="F67" i="28"/>
  <c r="E169" i="28"/>
  <c r="H170" i="28"/>
  <c r="F170" i="28"/>
  <c r="H279" i="28"/>
  <c r="F279" i="28"/>
  <c r="H102" i="28"/>
  <c r="F102" i="28"/>
  <c r="H283" i="28"/>
  <c r="F283" i="28"/>
  <c r="H208" i="28"/>
  <c r="F208" i="28"/>
  <c r="G23" i="28"/>
  <c r="H159" i="28"/>
  <c r="F159" i="28"/>
  <c r="H58" i="28"/>
  <c r="F58" i="28"/>
  <c r="H132" i="28"/>
  <c r="F132" i="28"/>
  <c r="H63" i="28"/>
  <c r="F63" i="28"/>
  <c r="H258" i="28"/>
  <c r="F258" i="28"/>
  <c r="H199" i="28"/>
  <c r="F199" i="28"/>
  <c r="H248" i="28"/>
  <c r="F248" i="28"/>
  <c r="G60" i="28"/>
  <c r="H191" i="28"/>
  <c r="F191" i="28"/>
  <c r="H90" i="28"/>
  <c r="F90" i="28"/>
  <c r="E84" i="28"/>
  <c r="H85" i="28"/>
  <c r="F85" i="28"/>
  <c r="H205" i="28"/>
  <c r="F205" i="28"/>
  <c r="H155" i="28"/>
  <c r="F155" i="28"/>
  <c r="H140" i="28"/>
  <c r="F140" i="28"/>
  <c r="H166" i="28"/>
  <c r="F166" i="28"/>
  <c r="H249" i="28"/>
  <c r="F249" i="28"/>
  <c r="H91" i="28"/>
  <c r="F91" i="28"/>
  <c r="H158" i="28"/>
  <c r="F158" i="28"/>
  <c r="H224" i="28"/>
  <c r="F224" i="28"/>
  <c r="H69" i="28"/>
  <c r="F69" i="28"/>
  <c r="H222" i="28"/>
  <c r="F222" i="28"/>
  <c r="H37" i="28"/>
  <c r="F37" i="28"/>
  <c r="H50" i="28"/>
  <c r="F50" i="28"/>
  <c r="E72" i="28"/>
  <c r="H73" i="28"/>
  <c r="F73" i="28"/>
  <c r="G169" i="28"/>
  <c r="H282" i="28"/>
  <c r="E281" i="28"/>
  <c r="E285" i="28" s="1"/>
  <c r="F282" i="28"/>
  <c r="H135" i="28"/>
  <c r="F135" i="28"/>
  <c r="H17" i="28"/>
  <c r="F17" i="28"/>
  <c r="H242" i="28"/>
  <c r="F242" i="28"/>
  <c r="G131" i="28"/>
  <c r="G203" i="28"/>
  <c r="H119" i="28"/>
  <c r="G221" i="28"/>
  <c r="H114" i="28"/>
  <c r="F114" i="28"/>
  <c r="H115" i="28"/>
  <c r="F115" i="28"/>
  <c r="H43" i="28"/>
  <c r="F43" i="28"/>
  <c r="E94" i="28"/>
  <c r="H95" i="28"/>
  <c r="F95" i="28"/>
  <c r="H200" i="28"/>
  <c r="F200" i="28"/>
  <c r="H149" i="28"/>
  <c r="E148" i="28"/>
  <c r="F149" i="28"/>
  <c r="H97" i="28"/>
  <c r="F97" i="28"/>
  <c r="H171" i="28"/>
  <c r="F171" i="28"/>
  <c r="H103" i="28"/>
  <c r="F103" i="28"/>
  <c r="H75" i="28"/>
  <c r="F75" i="28"/>
  <c r="H182" i="28"/>
  <c r="F182" i="28"/>
  <c r="H260" i="28"/>
  <c r="F260" i="28"/>
  <c r="H96" i="28"/>
  <c r="F96" i="28"/>
  <c r="E60" i="28"/>
  <c r="H61" i="28"/>
  <c r="F61" i="28"/>
  <c r="H144" i="28"/>
  <c r="F144" i="28"/>
  <c r="E143" i="28"/>
  <c r="E139" i="28" s="1"/>
  <c r="H198" i="28"/>
  <c r="F198" i="28"/>
  <c r="H176" i="28"/>
  <c r="F176" i="28"/>
  <c r="H137" i="28"/>
  <c r="F137" i="28"/>
  <c r="H98" i="28"/>
  <c r="F98" i="28"/>
  <c r="G84" i="28"/>
  <c r="G139" i="28"/>
  <c r="G88" i="28"/>
  <c r="H35" i="28"/>
  <c r="H70" i="28"/>
  <c r="F70" i="28"/>
  <c r="H100" i="28"/>
  <c r="F100" i="28"/>
  <c r="E106" i="28"/>
  <c r="H107" i="28"/>
  <c r="F107" i="28"/>
  <c r="E179" i="28"/>
  <c r="H180" i="28"/>
  <c r="F180" i="28"/>
  <c r="H164" i="28"/>
  <c r="F164" i="28"/>
  <c r="H109" i="28"/>
  <c r="F109" i="28"/>
  <c r="H167" i="28"/>
  <c r="F167" i="28"/>
  <c r="H207" i="28"/>
  <c r="F207" i="28"/>
  <c r="H55" i="28"/>
  <c r="F55" i="28"/>
  <c r="H111" i="28"/>
  <c r="F111" i="28"/>
  <c r="H190" i="28"/>
  <c r="F190" i="28"/>
  <c r="H196" i="28"/>
  <c r="F196" i="28"/>
  <c r="H266" i="28"/>
  <c r="F266" i="28"/>
  <c r="G10" i="28"/>
  <c r="H210" i="28"/>
  <c r="F210" i="28"/>
  <c r="H192" i="28"/>
  <c r="F192" i="28"/>
  <c r="H172" i="28"/>
  <c r="F172" i="28"/>
  <c r="H264" i="28"/>
  <c r="F264" i="28"/>
  <c r="G35" i="28"/>
  <c r="G148" i="28"/>
  <c r="H206" i="28"/>
  <c r="F206" i="28"/>
  <c r="H29" i="28"/>
  <c r="F29" i="28"/>
  <c r="H57" i="28"/>
  <c r="F57" i="28"/>
  <c r="H99" i="28"/>
  <c r="F99" i="28"/>
  <c r="H175" i="28"/>
  <c r="F175" i="28"/>
  <c r="H187" i="28"/>
  <c r="F187" i="28"/>
  <c r="H195" i="28"/>
  <c r="F195" i="28"/>
  <c r="E194" i="28"/>
  <c r="H250" i="28"/>
  <c r="F250" i="28"/>
  <c r="H160" i="28"/>
  <c r="F160" i="28"/>
  <c r="G185" i="28"/>
  <c r="H256" i="28"/>
  <c r="E255" i="28"/>
  <c r="F256" i="28"/>
  <c r="H162" i="28"/>
  <c r="F162" i="28"/>
  <c r="H183" i="28"/>
  <c r="F183" i="28"/>
  <c r="E234" i="28"/>
  <c r="H65" i="28"/>
  <c r="F65" i="28"/>
  <c r="H45" i="28"/>
  <c r="F45" i="28"/>
  <c r="H125" i="28"/>
  <c r="F125" i="28"/>
  <c r="H251" i="28"/>
  <c r="F251" i="28"/>
  <c r="H81" i="28"/>
  <c r="F81" i="28"/>
  <c r="G281" i="28"/>
  <c r="H133" i="28"/>
  <c r="F133" i="28"/>
  <c r="H157" i="28"/>
  <c r="F157" i="28"/>
  <c r="G179" i="28"/>
  <c r="H253" i="28"/>
  <c r="F253" i="28"/>
  <c r="H19" i="28"/>
  <c r="F19" i="28"/>
  <c r="H77" i="28"/>
  <c r="F77" i="28"/>
  <c r="H165" i="28"/>
  <c r="F165" i="28"/>
  <c r="H104" i="28"/>
  <c r="F104" i="28"/>
  <c r="H40" i="28"/>
  <c r="E39" i="28"/>
  <c r="F40" i="28"/>
  <c r="G285" i="28"/>
  <c r="G72" i="28"/>
  <c r="H174" i="28"/>
  <c r="F174" i="28"/>
  <c r="H197" i="28"/>
  <c r="F197" i="28"/>
  <c r="E272" i="28"/>
  <c r="H273" i="28"/>
  <c r="F273" i="28"/>
  <c r="H112" i="28"/>
  <c r="F112" i="28"/>
  <c r="H76" i="28"/>
  <c r="F76" i="28"/>
  <c r="H153" i="28"/>
  <c r="F153" i="28"/>
  <c r="G79" i="28"/>
  <c r="H13" i="28"/>
  <c r="F13" i="28"/>
  <c r="G94" i="28"/>
  <c r="H181" i="28"/>
  <c r="F181" i="28"/>
  <c r="B287" i="28"/>
  <c r="H74" i="28"/>
  <c r="F74" i="28"/>
  <c r="H24" i="28"/>
  <c r="F24" i="28"/>
  <c r="E23" i="28"/>
  <c r="G52" i="28"/>
  <c r="H117" i="28"/>
  <c r="F117" i="28"/>
  <c r="E185" i="28"/>
  <c r="H186" i="28"/>
  <c r="F186" i="28"/>
  <c r="E203" i="28"/>
  <c r="H204" i="28"/>
  <c r="F204" i="28"/>
  <c r="H274" i="28"/>
  <c r="F274" i="28"/>
  <c r="H161" i="28"/>
  <c r="F161" i="28"/>
  <c r="H201" i="28"/>
  <c r="F201" i="28"/>
  <c r="H25" i="28"/>
  <c r="F25" i="28"/>
  <c r="H92" i="28"/>
  <c r="F92" i="28"/>
  <c r="G194" i="28"/>
  <c r="H270" i="28"/>
  <c r="F270" i="28"/>
  <c r="H68" i="28"/>
  <c r="F68" i="28"/>
  <c r="H32" i="28"/>
  <c r="F32" i="28"/>
  <c r="H46" i="28"/>
  <c r="F46" i="28"/>
  <c r="H54" i="28"/>
  <c r="F54" i="28"/>
  <c r="H113" i="28"/>
  <c r="F113" i="28"/>
  <c r="H151" i="28"/>
  <c r="F151" i="28"/>
  <c r="H66" i="28"/>
  <c r="F66" i="28"/>
  <c r="H268" i="28"/>
  <c r="F268" i="28"/>
  <c r="H163" i="28"/>
  <c r="F163" i="28"/>
  <c r="H189" i="28"/>
  <c r="F189" i="28"/>
  <c r="H240" i="28"/>
  <c r="F240" i="28"/>
  <c r="H244" i="28"/>
  <c r="F244" i="28"/>
  <c r="H86" i="28"/>
  <c r="F86" i="28"/>
  <c r="H101" i="28"/>
  <c r="F101" i="28"/>
  <c r="H257" i="28"/>
  <c r="F257" i="28"/>
  <c r="F79" i="28" l="1"/>
  <c r="F35" i="28"/>
  <c r="H285" i="28"/>
  <c r="F185" i="28"/>
  <c r="H272" i="28"/>
  <c r="F255" i="28"/>
  <c r="F148" i="28"/>
  <c r="H84" i="28"/>
  <c r="H23" i="28"/>
  <c r="H234" i="28"/>
  <c r="H255" i="28"/>
  <c r="F106" i="28"/>
  <c r="G130" i="28"/>
  <c r="H169" i="28"/>
  <c r="H88" i="28"/>
  <c r="H203" i="28"/>
  <c r="H185" i="28"/>
  <c r="H60" i="28"/>
  <c r="H148" i="28"/>
  <c r="H94" i="28"/>
  <c r="F72" i="28"/>
  <c r="F262" i="28"/>
  <c r="F10" i="28"/>
  <c r="H52" i="28"/>
  <c r="F23" i="28"/>
  <c r="H143" i="28"/>
  <c r="F203" i="28"/>
  <c r="F39" i="28"/>
  <c r="H194" i="28"/>
  <c r="H106" i="28"/>
  <c r="F143" i="28"/>
  <c r="F281" i="28"/>
  <c r="H72" i="28"/>
  <c r="H139" i="28"/>
  <c r="F234" i="28"/>
  <c r="F272" i="28"/>
  <c r="H39" i="28"/>
  <c r="F194" i="28"/>
  <c r="F179" i="28"/>
  <c r="F119" i="28"/>
  <c r="H281" i="28"/>
  <c r="E221" i="28"/>
  <c r="F84" i="28"/>
  <c r="H262" i="28"/>
  <c r="E130" i="28"/>
  <c r="H131" i="28"/>
  <c r="F169" i="28"/>
  <c r="F88" i="28"/>
  <c r="H179" i="28"/>
  <c r="F60" i="28"/>
  <c r="F94" i="28"/>
  <c r="H136" i="28"/>
  <c r="F136" i="28"/>
  <c r="F52" i="28"/>
  <c r="E276" i="28" l="1"/>
  <c r="F131" i="28"/>
  <c r="G276" i="28"/>
  <c r="F285" i="28"/>
  <c r="H276" i="28"/>
  <c r="F139" i="28"/>
  <c r="E287" i="28"/>
  <c r="H221" i="28"/>
  <c r="F221" i="28"/>
  <c r="H130" i="28"/>
  <c r="H287" i="28" l="1"/>
  <c r="G287" i="28"/>
  <c r="F130" i="28"/>
  <c r="F276" i="28" l="1"/>
  <c r="F287" i="28" l="1"/>
  <c r="U53" i="27" l="1"/>
  <c r="T53" i="27"/>
  <c r="R53" i="27"/>
  <c r="P53" i="27"/>
  <c r="O53" i="27"/>
  <c r="U52" i="27"/>
  <c r="R52" i="27"/>
  <c r="D48" i="27"/>
  <c r="M52" i="27"/>
  <c r="U50" i="27"/>
  <c r="S50" i="27"/>
  <c r="P50" i="27"/>
  <c r="T50" i="27"/>
  <c r="U46" i="27"/>
  <c r="R46" i="27"/>
  <c r="S46" i="27"/>
  <c r="M46" i="27"/>
  <c r="S45" i="27"/>
  <c r="U45" i="27"/>
  <c r="T45" i="27"/>
  <c r="S44" i="27"/>
  <c r="N44" i="27"/>
  <c r="U43" i="27"/>
  <c r="T43" i="27"/>
  <c r="O43" i="27"/>
  <c r="S42" i="27"/>
  <c r="R42" i="27"/>
  <c r="P42" i="27"/>
  <c r="N42" i="27"/>
  <c r="M42" i="27"/>
  <c r="U41" i="27"/>
  <c r="T41" i="27"/>
  <c r="N41" i="27"/>
  <c r="M41" i="27"/>
  <c r="S40" i="27"/>
  <c r="R40" i="27"/>
  <c r="P40" i="27"/>
  <c r="N40" i="27"/>
  <c r="P39" i="27"/>
  <c r="U39" i="27"/>
  <c r="T39" i="27"/>
  <c r="N38" i="27"/>
  <c r="U38" i="27"/>
  <c r="S38" i="27"/>
  <c r="M38" i="27"/>
  <c r="U37" i="27"/>
  <c r="R37" i="27"/>
  <c r="O37" i="27"/>
  <c r="N37" i="27"/>
  <c r="U36" i="27"/>
  <c r="R36" i="27"/>
  <c r="O36" i="27"/>
  <c r="N36" i="27"/>
  <c r="P35" i="27"/>
  <c r="U35" i="27"/>
  <c r="R35" i="27"/>
  <c r="T35" i="27"/>
  <c r="N35" i="27"/>
  <c r="M35" i="27"/>
  <c r="N34" i="27"/>
  <c r="T34" i="27"/>
  <c r="S34" i="27"/>
  <c r="R34" i="27"/>
  <c r="G34" i="27"/>
  <c r="T33" i="27"/>
  <c r="S33" i="27"/>
  <c r="M33" i="27"/>
  <c r="L32" i="27"/>
  <c r="O32" i="27"/>
  <c r="M32" i="27"/>
  <c r="U31" i="27"/>
  <c r="S31" i="27"/>
  <c r="P31" i="27"/>
  <c r="T30" i="27"/>
  <c r="S30" i="27"/>
  <c r="R30" i="27"/>
  <c r="O30" i="27"/>
  <c r="N30" i="27"/>
  <c r="G30" i="27"/>
  <c r="N29" i="27"/>
  <c r="T28" i="27"/>
  <c r="N28" i="27"/>
  <c r="M28" i="27"/>
  <c r="P27" i="27"/>
  <c r="T27" i="27"/>
  <c r="S27" i="27"/>
  <c r="U27" i="27"/>
  <c r="O26" i="27"/>
  <c r="S26" i="27"/>
  <c r="R25" i="27"/>
  <c r="O25" i="27"/>
  <c r="N25" i="27"/>
  <c r="M25" i="27"/>
  <c r="T24" i="27"/>
  <c r="S24" i="27"/>
  <c r="P24" i="27"/>
  <c r="O24" i="27"/>
  <c r="N24" i="27"/>
  <c r="G24" i="27"/>
  <c r="T23" i="27"/>
  <c r="N23" i="27"/>
  <c r="S22" i="27"/>
  <c r="P22" i="27"/>
  <c r="N22" i="27"/>
  <c r="U21" i="27"/>
  <c r="S21" i="27"/>
  <c r="R21" i="27"/>
  <c r="M20" i="27"/>
  <c r="T20" i="27"/>
  <c r="L20" i="27"/>
  <c r="U20" i="27"/>
  <c r="S20" i="27"/>
  <c r="O19" i="27"/>
  <c r="R19" i="27"/>
  <c r="P19" i="27"/>
  <c r="P18" i="27"/>
  <c r="N18" i="27"/>
  <c r="R18" i="27"/>
  <c r="T17" i="27"/>
  <c r="M17" i="27"/>
  <c r="U17" i="27"/>
  <c r="N17" i="27"/>
  <c r="U16" i="27"/>
  <c r="T16" i="27"/>
  <c r="R16" i="27"/>
  <c r="S16" i="27"/>
  <c r="M16" i="27"/>
  <c r="T15" i="27"/>
  <c r="O15" i="27"/>
  <c r="S15" i="27"/>
  <c r="R15" i="27"/>
  <c r="P15" i="27"/>
  <c r="P14" i="27"/>
  <c r="O14" i="27"/>
  <c r="R14" i="27"/>
  <c r="N14" i="27"/>
  <c r="P13" i="27"/>
  <c r="U13" i="27"/>
  <c r="O13" i="27"/>
  <c r="G13" i="27"/>
  <c r="U12" i="27"/>
  <c r="T12" i="27"/>
  <c r="L12" i="27"/>
  <c r="R12" i="27"/>
  <c r="M12" i="27"/>
  <c r="L41" i="27" l="1"/>
  <c r="P43" i="27"/>
  <c r="N46" i="27"/>
  <c r="N52" i="27"/>
  <c r="N16" i="27"/>
  <c r="R20" i="27"/>
  <c r="G26" i="27"/>
  <c r="O29" i="27"/>
  <c r="R31" i="27"/>
  <c r="T36" i="27"/>
  <c r="T44" i="27"/>
  <c r="T13" i="27"/>
  <c r="H10" i="27"/>
  <c r="G18" i="27"/>
  <c r="L19" i="27"/>
  <c r="M36" i="27"/>
  <c r="P41" i="27"/>
  <c r="P46" i="27"/>
  <c r="P52" i="27"/>
  <c r="P48" i="27" s="1"/>
  <c r="S52" i="27"/>
  <c r="L16" i="27"/>
  <c r="N20" i="27"/>
  <c r="S12" i="27"/>
  <c r="N12" i="27"/>
  <c r="M18" i="27"/>
  <c r="S19" i="27"/>
  <c r="R23" i="27"/>
  <c r="S25" i="27"/>
  <c r="P26" i="27"/>
  <c r="R29" i="27"/>
  <c r="P30" i="27"/>
  <c r="P32" i="27"/>
  <c r="N33" i="27"/>
  <c r="S37" i="27"/>
  <c r="P38" i="27"/>
  <c r="T42" i="27"/>
  <c r="G46" i="27"/>
  <c r="G52" i="27"/>
  <c r="L53" i="27"/>
  <c r="G14" i="27"/>
  <c r="L15" i="27"/>
  <c r="S23" i="27"/>
  <c r="U28" i="27"/>
  <c r="O33" i="27"/>
  <c r="O39" i="27"/>
  <c r="R41" i="27"/>
  <c r="U42" i="27"/>
  <c r="I48" i="27"/>
  <c r="M14" i="27"/>
  <c r="Q14" i="27" s="1"/>
  <c r="G17" i="27"/>
  <c r="P17" i="27"/>
  <c r="O18" i="27"/>
  <c r="T19" i="27"/>
  <c r="L31" i="27"/>
  <c r="P45" i="27"/>
  <c r="N13" i="27"/>
  <c r="O17" i="27"/>
  <c r="Q17" i="27" s="1"/>
  <c r="T26" i="27"/>
  <c r="R27" i="27"/>
  <c r="T32" i="27"/>
  <c r="R33" i="27"/>
  <c r="G36" i="27"/>
  <c r="T38" i="27"/>
  <c r="N45" i="27"/>
  <c r="N50" i="27"/>
  <c r="N48" i="27" s="1"/>
  <c r="C10" i="27"/>
  <c r="R10" i="27" s="1"/>
  <c r="K10" i="27"/>
  <c r="G12" i="27"/>
  <c r="O12" i="27"/>
  <c r="S14" i="27"/>
  <c r="M15" i="27"/>
  <c r="U15" i="27"/>
  <c r="G16" i="27"/>
  <c r="O16" i="27"/>
  <c r="Q16" i="27" s="1"/>
  <c r="S18" i="27"/>
  <c r="M19" i="27"/>
  <c r="U19" i="27"/>
  <c r="G20" i="27"/>
  <c r="O20" i="27"/>
  <c r="L21" i="27"/>
  <c r="M22" i="27"/>
  <c r="U22" i="27"/>
  <c r="U23" i="27"/>
  <c r="T25" i="27"/>
  <c r="L27" i="27"/>
  <c r="P28" i="27"/>
  <c r="O28" i="27"/>
  <c r="S29" i="27"/>
  <c r="T29" i="27"/>
  <c r="N31" i="27"/>
  <c r="M31" i="27"/>
  <c r="G32" i="27"/>
  <c r="R32" i="27"/>
  <c r="U33" i="27"/>
  <c r="M34" i="27"/>
  <c r="U34" i="27"/>
  <c r="O35" i="27"/>
  <c r="Q35" i="27" s="1"/>
  <c r="S36" i="27"/>
  <c r="O42" i="27"/>
  <c r="N53" i="27"/>
  <c r="T22" i="27"/>
  <c r="L26" i="27"/>
  <c r="D10" i="27"/>
  <c r="D8" i="27" s="1"/>
  <c r="P12" i="27"/>
  <c r="R13" i="27"/>
  <c r="L14" i="27"/>
  <c r="T14" i="27"/>
  <c r="N15" i="27"/>
  <c r="V15" i="27"/>
  <c r="P16" i="27"/>
  <c r="R17" i="27"/>
  <c r="L18" i="27"/>
  <c r="T18" i="27"/>
  <c r="N19" i="27"/>
  <c r="P20" i="27"/>
  <c r="M21" i="27"/>
  <c r="L22" i="27"/>
  <c r="L23" i="27"/>
  <c r="M24" i="27"/>
  <c r="Q24" i="27" s="1"/>
  <c r="U24" i="27"/>
  <c r="U25" i="27"/>
  <c r="N27" i="27"/>
  <c r="M27" i="27"/>
  <c r="G28" i="27"/>
  <c r="R28" i="27"/>
  <c r="U29" i="27"/>
  <c r="M30" i="27"/>
  <c r="Q30" i="27" s="1"/>
  <c r="U30" i="27"/>
  <c r="O31" i="27"/>
  <c r="S32" i="27"/>
  <c r="L37" i="27"/>
  <c r="O38" i="27"/>
  <c r="Q38" i="27" s="1"/>
  <c r="S41" i="27"/>
  <c r="L43" i="27"/>
  <c r="U44" i="27"/>
  <c r="J10" i="27"/>
  <c r="S39" i="27"/>
  <c r="E10" i="27"/>
  <c r="S13" i="27"/>
  <c r="U14" i="27"/>
  <c r="G15" i="27"/>
  <c r="S17" i="27"/>
  <c r="U18" i="27"/>
  <c r="G19" i="27"/>
  <c r="O21" i="27"/>
  <c r="N21" i="27"/>
  <c r="M23" i="27"/>
  <c r="L24" i="27"/>
  <c r="L25" i="27"/>
  <c r="M26" i="27"/>
  <c r="U26" i="27"/>
  <c r="O27" i="27"/>
  <c r="S28" i="27"/>
  <c r="L33" i="27"/>
  <c r="O34" i="27"/>
  <c r="M37" i="27"/>
  <c r="R38" i="27"/>
  <c r="L39" i="27"/>
  <c r="T40" i="27"/>
  <c r="L40" i="27"/>
  <c r="O40" i="27"/>
  <c r="G42" i="27"/>
  <c r="N43" i="27"/>
  <c r="R44" i="27"/>
  <c r="G44" i="27"/>
  <c r="M44" i="27"/>
  <c r="F10" i="27"/>
  <c r="L13" i="27"/>
  <c r="L17" i="27"/>
  <c r="P21" i="27"/>
  <c r="O22" i="27"/>
  <c r="O23" i="27"/>
  <c r="N26" i="27"/>
  <c r="L29" i="27"/>
  <c r="V32" i="27"/>
  <c r="P34" i="27"/>
  <c r="S35" i="27"/>
  <c r="G38" i="27"/>
  <c r="N39" i="27"/>
  <c r="U40" i="27"/>
  <c r="M45" i="27"/>
  <c r="L45" i="27"/>
  <c r="R45" i="27"/>
  <c r="M13" i="27"/>
  <c r="Q13" i="27" s="1"/>
  <c r="G22" i="27"/>
  <c r="P23" i="27"/>
  <c r="M29" i="27"/>
  <c r="T31" i="27"/>
  <c r="U32" i="27"/>
  <c r="L36" i="27"/>
  <c r="P37" i="27"/>
  <c r="G40" i="27"/>
  <c r="M40" i="27"/>
  <c r="O46" i="27"/>
  <c r="Q46" i="27" s="1"/>
  <c r="T46" i="27"/>
  <c r="R22" i="27"/>
  <c r="P25" i="27"/>
  <c r="Q25" i="27" s="1"/>
  <c r="Q28" i="27"/>
  <c r="P33" i="27"/>
  <c r="Q33" i="27" s="1"/>
  <c r="L34" i="27"/>
  <c r="Q41" i="27"/>
  <c r="R43" i="27"/>
  <c r="M43" i="27"/>
  <c r="Q43" i="27" s="1"/>
  <c r="P44" i="27"/>
  <c r="M50" i="27"/>
  <c r="L50" i="27"/>
  <c r="H48" i="27"/>
  <c r="H8" i="27" s="1"/>
  <c r="R50" i="27"/>
  <c r="I10" i="27"/>
  <c r="T21" i="27"/>
  <c r="R24" i="27"/>
  <c r="R26" i="27"/>
  <c r="L28" i="27"/>
  <c r="P29" i="27"/>
  <c r="L30" i="27"/>
  <c r="N32" i="27"/>
  <c r="Q32" i="27" s="1"/>
  <c r="L35" i="27"/>
  <c r="P36" i="27"/>
  <c r="Q36" i="27" s="1"/>
  <c r="T37" i="27"/>
  <c r="R39" i="27"/>
  <c r="M39" i="27"/>
  <c r="Q39" i="27" s="1"/>
  <c r="O41" i="27"/>
  <c r="Q42" i="27"/>
  <c r="S43" i="27"/>
  <c r="S48" i="27"/>
  <c r="J48" i="27"/>
  <c r="O52" i="27"/>
  <c r="Q52" i="27" s="1"/>
  <c r="T52" i="27"/>
  <c r="G21" i="27"/>
  <c r="G25" i="27"/>
  <c r="G29" i="27"/>
  <c r="G33" i="27"/>
  <c r="G37" i="27"/>
  <c r="G41" i="27"/>
  <c r="G45" i="27"/>
  <c r="O45" i="27"/>
  <c r="C48" i="27"/>
  <c r="K48" i="27"/>
  <c r="G50" i="27"/>
  <c r="O50" i="27"/>
  <c r="S53" i="27"/>
  <c r="O44" i="27"/>
  <c r="E48" i="27"/>
  <c r="M53" i="27"/>
  <c r="Q53" i="27" s="1"/>
  <c r="L38" i="27"/>
  <c r="L42" i="27"/>
  <c r="L46" i="27"/>
  <c r="F48" i="27"/>
  <c r="L52" i="27"/>
  <c r="G23" i="27"/>
  <c r="G27" i="27"/>
  <c r="G31" i="27"/>
  <c r="V31" i="27" s="1"/>
  <c r="G35" i="27"/>
  <c r="G39" i="27"/>
  <c r="G43" i="27"/>
  <c r="G53" i="27"/>
  <c r="L44" i="27"/>
  <c r="T48" i="27" l="1"/>
  <c r="N10" i="27"/>
  <c r="N8" i="27" s="1"/>
  <c r="Q19" i="27"/>
  <c r="E8" i="27"/>
  <c r="Q22" i="27"/>
  <c r="Q12" i="27"/>
  <c r="Q20" i="27"/>
  <c r="Q18" i="27"/>
  <c r="V13" i="27"/>
  <c r="V43" i="27"/>
  <c r="M10" i="27"/>
  <c r="V30" i="27"/>
  <c r="S10" i="27"/>
  <c r="I8" i="27"/>
  <c r="F8" i="27"/>
  <c r="V40" i="27"/>
  <c r="V33" i="27"/>
  <c r="V19" i="27"/>
  <c r="Q31" i="27"/>
  <c r="Q15" i="27"/>
  <c r="C8" i="27"/>
  <c r="U10" i="27"/>
  <c r="K8" i="27"/>
  <c r="V44" i="27"/>
  <c r="V52" i="27"/>
  <c r="V29" i="27"/>
  <c r="Q44" i="27"/>
  <c r="Q26" i="27"/>
  <c r="V53" i="27"/>
  <c r="V39" i="27"/>
  <c r="V46" i="27"/>
  <c r="V28" i="27"/>
  <c r="V50" i="27"/>
  <c r="L48" i="27"/>
  <c r="V36" i="27"/>
  <c r="V24" i="27"/>
  <c r="V37" i="27"/>
  <c r="V22" i="27"/>
  <c r="L10" i="27"/>
  <c r="Q34" i="27"/>
  <c r="V21" i="27"/>
  <c r="R48" i="27"/>
  <c r="V25" i="27"/>
  <c r="V23" i="27"/>
  <c r="P10" i="27"/>
  <c r="P8" i="27" s="1"/>
  <c r="V42" i="27"/>
  <c r="O48" i="27"/>
  <c r="Q45" i="27"/>
  <c r="Q23" i="27"/>
  <c r="T10" i="27"/>
  <c r="J8" i="27"/>
  <c r="Q21" i="27"/>
  <c r="V18" i="27"/>
  <c r="Q29" i="27"/>
  <c r="V38" i="27"/>
  <c r="G48" i="27"/>
  <c r="Q50" i="27"/>
  <c r="Q48" i="27" s="1"/>
  <c r="M48" i="27"/>
  <c r="V41" i="27"/>
  <c r="Q37" i="27"/>
  <c r="Q27" i="27"/>
  <c r="V20" i="27"/>
  <c r="V16" i="27"/>
  <c r="O10" i="27"/>
  <c r="O8" i="27" s="1"/>
  <c r="V45" i="27"/>
  <c r="U48" i="27"/>
  <c r="V35" i="27"/>
  <c r="V34" i="27"/>
  <c r="Q40" i="27"/>
  <c r="V17" i="27"/>
  <c r="V14" i="27"/>
  <c r="V26" i="27"/>
  <c r="V27" i="27"/>
  <c r="G10" i="27"/>
  <c r="V12" i="27"/>
  <c r="Q10" i="27" l="1"/>
  <c r="Q8" i="27" s="1"/>
  <c r="L8" i="27"/>
  <c r="V10" i="27"/>
  <c r="V48" i="27"/>
  <c r="R8" i="27"/>
  <c r="T8" i="27"/>
  <c r="S8" i="27"/>
  <c r="G8" i="27"/>
  <c r="U8" i="27"/>
  <c r="M8" i="27"/>
  <c r="V8" i="27" l="1"/>
  <c r="L7" i="17" l="1"/>
  <c r="K7" i="17" l="1"/>
  <c r="J7" i="17" l="1"/>
  <c r="I7" i="17" l="1"/>
  <c r="M7" i="17"/>
  <c r="H7" i="17"/>
  <c r="G7" i="17"/>
  <c r="F7" i="17"/>
  <c r="E7" i="17"/>
  <c r="D7" i="17"/>
  <c r="C7" i="17"/>
  <c r="B7" i="17"/>
  <c r="P6" i="17"/>
  <c r="Q6" i="17" s="1"/>
  <c r="N6" i="17"/>
  <c r="P5" i="17"/>
  <c r="Q5" i="17" s="1"/>
  <c r="R5" i="17" s="1"/>
  <c r="N5" i="17"/>
  <c r="R6" i="17" l="1"/>
  <c r="Q9" i="17"/>
  <c r="Q8" i="17"/>
  <c r="C8" i="17" s="1"/>
  <c r="P8" i="17"/>
  <c r="B8" i="17" s="1"/>
  <c r="S5" i="17"/>
  <c r="N8" i="17"/>
  <c r="N7" i="17"/>
  <c r="AB7" i="17" s="1"/>
  <c r="S6" i="17" l="1"/>
  <c r="R9" i="17"/>
  <c r="R8" i="17"/>
  <c r="D8" i="17" s="1"/>
  <c r="T5" i="17"/>
  <c r="T6" i="17" l="1"/>
  <c r="S9" i="17"/>
  <c r="S8" i="17"/>
  <c r="E8" i="17" s="1"/>
  <c r="U5" i="17"/>
  <c r="U6" i="17" l="1"/>
  <c r="T9" i="17"/>
  <c r="T8" i="17"/>
  <c r="F8" i="17" s="1"/>
  <c r="V5" i="17"/>
  <c r="V6" i="17" l="1"/>
  <c r="U8" i="17"/>
  <c r="G8" i="17" s="1"/>
  <c r="U9" i="17"/>
  <c r="W5" i="17"/>
  <c r="W6" i="17" l="1"/>
  <c r="V8" i="17"/>
  <c r="H8" i="17" s="1"/>
  <c r="V9" i="17"/>
  <c r="X5" i="17"/>
  <c r="Y5" i="17" s="1"/>
  <c r="Z5" i="17" s="1"/>
  <c r="X6" i="17" l="1"/>
  <c r="W8" i="17"/>
  <c r="I8" i="17" s="1"/>
  <c r="W9" i="17"/>
  <c r="AA5" i="17"/>
  <c r="Y6" i="17" l="1"/>
  <c r="X9" i="17"/>
  <c r="X8" i="17"/>
  <c r="J8" i="17" s="1"/>
  <c r="AB5" i="17"/>
  <c r="Z6" i="17" l="1"/>
  <c r="Y8" i="17"/>
  <c r="K8" i="17" s="1"/>
  <c r="Y9" i="17"/>
  <c r="AA6" i="17" l="1"/>
  <c r="Z9" i="17"/>
  <c r="Z8" i="17"/>
  <c r="L8" i="17" s="1"/>
  <c r="AA9" i="17" l="1"/>
  <c r="AA8" i="17"/>
  <c r="AB6" i="17"/>
  <c r="M8" i="17" l="1"/>
  <c r="AB8" i="17"/>
</calcChain>
</file>

<file path=xl/sharedStrings.xml><?xml version="1.0" encoding="utf-8"?>
<sst xmlns="http://schemas.openxmlformats.org/spreadsheetml/2006/main" count="377" uniqueCount="346">
  <si>
    <t>All Departments</t>
  </si>
  <si>
    <t>in millions</t>
  </si>
  <si>
    <t>CUMULATIVE</t>
  </si>
  <si>
    <t>JAN</t>
  </si>
  <si>
    <t>FEB</t>
  </si>
  <si>
    <t>MAR</t>
  </si>
  <si>
    <t>APR</t>
  </si>
  <si>
    <t>Monthly NCA Credited</t>
  </si>
  <si>
    <t>Monthly NCA Utilized</t>
  </si>
  <si>
    <t>MAY</t>
  </si>
  <si>
    <t>JUNE</t>
  </si>
  <si>
    <t>JULY</t>
  </si>
  <si>
    <t>AUGUST</t>
  </si>
  <si>
    <t>SEPTEMBER</t>
  </si>
  <si>
    <t>TOTAL</t>
  </si>
  <si>
    <t>Based on Report of MDS-Government Servicing Banks</t>
  </si>
  <si>
    <t>In Thousand Pesos</t>
  </si>
  <si>
    <t>PARTICULARS</t>
  </si>
  <si>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</si>
  <si>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</si>
  <si>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</si>
  <si>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</si>
  <si>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</si>
  <si>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</si>
  <si>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</si>
  <si>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</si>
  <si>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</si>
  <si>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</si>
  <si>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</si>
  <si>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</si>
  <si>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</si>
  <si>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</si>
  <si>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</si>
  <si>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</si>
  <si>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 xml:space="preserve">   OSEC</t>
  </si>
  <si>
    <t>DA</t>
  </si>
  <si>
    <t xml:space="preserve">   ACPC</t>
  </si>
  <si>
    <t xml:space="preserve">   BFAR</t>
  </si>
  <si>
    <t xml:space="preserve">   NMIS</t>
  </si>
  <si>
    <t xml:space="preserve">   PCC</t>
  </si>
  <si>
    <t xml:space="preserve">   PHILMECH</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</si>
  <si>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</si>
  <si>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</si>
  <si>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</si>
  <si>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</si>
  <si>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</si>
  <si>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</si>
  <si>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</si>
  <si>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</si>
  <si>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</si>
  <si>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ECCDC</t>
  </si>
  <si>
    <t xml:space="preserve">  PHSA</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</si>
  <si>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</si>
  <si>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</si>
  <si>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</si>
  <si>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</si>
  <si>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</si>
  <si>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</si>
  <si>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</si>
  <si>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</si>
  <si>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</si>
  <si>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</si>
  <si>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</si>
  <si>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</si>
  <si>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</si>
  <si>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</si>
  <si>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</si>
  <si>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</si>
  <si>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</si>
  <si>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</si>
  <si>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DFA</t>
  </si>
  <si>
    <t xml:space="preserve">   FSI</t>
  </si>
  <si>
    <t xml:space="preserve">   TCCP </t>
  </si>
  <si>
    <t xml:space="preserve">   UNESCO</t>
  </si>
  <si>
    <t>DOH</t>
  </si>
  <si>
    <t xml:space="preserve">  OSEC  </t>
  </si>
  <si>
    <t xml:space="preserve">  NNC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</si>
  <si>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</si>
  <si>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</si>
  <si>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</si>
  <si>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</si>
  <si>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</si>
  <si>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</si>
  <si>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</si>
  <si>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</si>
  <si>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</si>
  <si>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</si>
  <si>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</si>
  <si>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</si>
  <si>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</si>
  <si>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</si>
  <si>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</si>
  <si>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</si>
  <si>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</si>
  <si>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</si>
  <si>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</si>
  <si>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</si>
  <si>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</si>
  <si>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</si>
  <si>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</si>
  <si>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</si>
  <si>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</si>
  <si>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</si>
  <si>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</si>
  <si>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</si>
  <si>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</si>
  <si>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</si>
  <si>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</si>
  <si>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</si>
  <si>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</si>
  <si>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</si>
  <si>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</si>
  <si>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</si>
  <si>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</si>
  <si>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</si>
  <si>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</si>
  <si>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</si>
  <si>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</si>
  <si>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</si>
  <si>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</si>
  <si>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</si>
  <si>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</si>
  <si>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</si>
  <si>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</si>
  <si>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</si>
  <si>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</si>
  <si>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</si>
  <si>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PCHRD</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</si>
  <si>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</si>
  <si>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</si>
  <si>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</si>
  <si>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</si>
  <si>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</si>
  <si>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</si>
  <si>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</si>
  <si>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</si>
  <si>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</si>
  <si>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</si>
  <si>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</si>
  <si>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NYC</t>
  </si>
  <si>
    <t xml:space="preserve">   JJWC</t>
  </si>
  <si>
    <t>DOT</t>
  </si>
  <si>
    <t xml:space="preserve">    IA</t>
  </si>
  <si>
    <t xml:space="preserve">    NPDC</t>
  </si>
  <si>
    <t xml:space="preserve"> </t>
  </si>
  <si>
    <t>DTI</t>
  </si>
  <si>
    <t xml:space="preserve">    BOI</t>
  </si>
  <si>
    <t xml:space="preserve">    CIAP</t>
  </si>
  <si>
    <t xml:space="preserve">    PTTC</t>
  </si>
  <si>
    <t xml:space="preserve">    CAB</t>
  </si>
  <si>
    <t xml:space="preserve">    MARINA</t>
  </si>
  <si>
    <t xml:space="preserve">    OTC</t>
  </si>
  <si>
    <t xml:space="preserve">    OTS</t>
  </si>
  <si>
    <t xml:space="preserve">    PCG</t>
  </si>
  <si>
    <t xml:space="preserve">    TRB</t>
  </si>
  <si>
    <t>NEDA</t>
  </si>
  <si>
    <t xml:space="preserve">    PNVSCA</t>
  </si>
  <si>
    <t xml:space="preserve">    PPPCP</t>
  </si>
  <si>
    <t xml:space="preserve">    TARIFF</t>
  </si>
  <si>
    <t xml:space="preserve">    PSA</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</si>
  <si>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</si>
  <si>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</si>
  <si>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</si>
  <si>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</si>
  <si>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</si>
  <si>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</si>
  <si>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</si>
  <si>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</si>
  <si>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</si>
  <si>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</si>
  <si>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</si>
  <si>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</si>
  <si>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</si>
  <si>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</si>
  <si>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</si>
  <si>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</si>
  <si>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</si>
  <si>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</si>
  <si>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</si>
  <si>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</si>
  <si>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NLP</t>
  </si>
  <si>
    <t xml:space="preserve">   NCIP</t>
  </si>
  <si>
    <t xml:space="preserve">   NICA</t>
  </si>
  <si>
    <t xml:space="preserve">   NSC  </t>
  </si>
  <si>
    <t xml:space="preserve">   PDEA</t>
  </si>
  <si>
    <t xml:space="preserve">   PHILRACOM</t>
  </si>
  <si>
    <t xml:space="preserve">   PSC  </t>
  </si>
  <si>
    <t xml:space="preserve">   PCUP</t>
  </si>
  <si>
    <t xml:space="preserve">   PLLO</t>
  </si>
  <si>
    <t xml:space="preserve">   PMS</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</si>
  <si>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</si>
  <si>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</si>
  <si>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</si>
  <si>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</si>
  <si>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</si>
  <si>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</si>
  <si>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</si>
  <si>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</si>
  <si>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</si>
  <si>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</si>
  <si>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</si>
  <si>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</si>
  <si>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</si>
  <si>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</si>
  <si>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</si>
  <si>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</si>
  <si>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</si>
  <si>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</si>
  <si>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 xml:space="preserve">    o.w. MMDA (Fund 101)</t>
  </si>
  <si>
    <t>Sub-Total, SPFs</t>
  </si>
  <si>
    <t>TOTAL (Departments &amp; SPFs)</t>
  </si>
  <si>
    <t>DICT</t>
  </si>
  <si>
    <t xml:space="preserve">  CICC</t>
  </si>
  <si>
    <t xml:space="preserve">  NPC</t>
  </si>
  <si>
    <t xml:space="preserve">  NTC</t>
  </si>
  <si>
    <t xml:space="preserve">   OWWA</t>
  </si>
  <si>
    <t xml:space="preserve">    PCAANRRD </t>
  </si>
  <si>
    <t>DOTr</t>
  </si>
  <si>
    <t xml:space="preserve">    CDA</t>
  </si>
  <si>
    <t xml:space="preserve">     NCCA-Proper</t>
  </si>
  <si>
    <t xml:space="preserve">    DCP</t>
  </si>
  <si>
    <t xml:space="preserve">    PSRTI</t>
  </si>
  <si>
    <t xml:space="preserve">    LGUs</t>
  </si>
  <si>
    <t xml:space="preserve">   FPA</t>
  </si>
  <si>
    <t xml:space="preserve">   NCMF</t>
  </si>
  <si>
    <t xml:space="preserve">   PCW</t>
  </si>
  <si>
    <t xml:space="preserve">   NAPC</t>
  </si>
  <si>
    <t xml:space="preserve">    TESDA</t>
  </si>
  <si>
    <t xml:space="preserve">     CHR</t>
  </si>
  <si>
    <t xml:space="preserve">     HRVVMC</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</si>
  <si>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</si>
  <si>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</si>
  <si>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</si>
  <si>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</si>
  <si>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</si>
  <si>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</si>
  <si>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</si>
  <si>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</si>
  <si>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Q2</t>
  </si>
  <si>
    <t>Q3</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</si>
  <si>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</si>
  <si>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</si>
  <si>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</si>
  <si>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</si>
  <si>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</si>
  <si>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</si>
  <si>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</si>
  <si>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</si>
  <si>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</si>
  <si>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Finance</t>
  </si>
  <si>
    <t>Department of Foreign Affairs</t>
  </si>
  <si>
    <t>Department of Health</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</si>
  <si>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</si>
  <si>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</si>
  <si>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</si>
  <si>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</si>
  <si>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</si>
  <si>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</si>
  <si>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</si>
  <si>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</si>
  <si>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</si>
  <si>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National Economic and Development Authority</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</si>
  <si>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</si>
  <si>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</si>
  <si>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</si>
  <si>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</si>
  <si>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</si>
  <si>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</si>
  <si>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</si>
  <si>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</si>
  <si>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</si>
  <si>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</si>
  <si>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</si>
  <si>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</si>
  <si>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</si>
  <si>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</si>
  <si>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</si>
  <si>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</si>
  <si>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</si>
  <si>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</si>
  <si>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</si>
  <si>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</si>
  <si>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</si>
  <si>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</si>
  <si>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</si>
  <si>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r>
      <t xml:space="preserve">     Owned and Controlled Corporations</t>
    </r>
    <r>
      <rPr>
        <vertAlign val="superscript"/>
        <sz val="10"/>
        <rFont val="Arial"/>
        <family val="2"/>
      </rPr>
      <t>/6</t>
    </r>
  </si>
  <si>
    <r>
      <t>Allotment to Local Government Units</t>
    </r>
    <r>
      <rPr>
        <vertAlign val="superscript"/>
        <sz val="10"/>
        <rFont val="Arial"/>
        <family val="2"/>
      </rPr>
      <t>/7</t>
    </r>
  </si>
  <si>
    <t>Department of Budget and Management</t>
  </si>
  <si>
    <t xml:space="preserve">   NFRDI</t>
  </si>
  <si>
    <t>DHSUD</t>
  </si>
  <si>
    <t xml:space="preserve">   HSAC</t>
  </si>
  <si>
    <t xml:space="preserve">    CPD</t>
  </si>
  <si>
    <t xml:space="preserve">   PHILSA</t>
  </si>
  <si>
    <t xml:space="preserve">   ARTA</t>
  </si>
  <si>
    <t>JANUARY</t>
  </si>
  <si>
    <t>FEBRUARY</t>
  </si>
  <si>
    <t>MARCH</t>
  </si>
  <si>
    <t>APRIL</t>
  </si>
  <si>
    <t>JUN</t>
  </si>
  <si>
    <t>JUL</t>
  </si>
  <si>
    <t>AUG</t>
  </si>
  <si>
    <t>NCA Utilized / NCAs Credited - Flow</t>
  </si>
  <si>
    <t>NCA Utilized / NCAs Credited - Cumulative</t>
  </si>
  <si>
    <t>SEP</t>
  </si>
  <si>
    <t xml:space="preserve">Department of Transportation </t>
  </si>
  <si>
    <r>
      <t xml:space="preserve">NCAs UTILIZED </t>
    </r>
    <r>
      <rPr>
        <b/>
        <vertAlign val="superscript"/>
        <sz val="8"/>
        <rFont val="Arial"/>
        <family val="2"/>
      </rPr>
      <t>/2</t>
    </r>
  </si>
  <si>
    <t xml:space="preserve">   PFIDA</t>
  </si>
  <si>
    <t xml:space="preserve">   PCVF</t>
  </si>
  <si>
    <t xml:space="preserve">    PCIEERD </t>
  </si>
  <si>
    <t xml:space="preserve">   NCSC</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</si>
  <si>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</si>
  <si>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</si>
  <si>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/5</t>
    </r>
    <r>
      <rPr>
        <sz val="8"/>
        <rFont val="Arial"/>
        <family val="2"/>
      </rPr>
      <t xml:space="preserve"> Book Balance refers to the NCAs which remain unutilized or the NCA balances for which no checks/ADA has been charged.</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</si>
  <si>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</si>
  <si>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</si>
  <si>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t>OCTOBER</t>
  </si>
  <si>
    <t>OCT</t>
  </si>
  <si>
    <t>NOVEMBER</t>
  </si>
  <si>
    <t>NOV</t>
  </si>
  <si>
    <t>ALGU: inclusive of IRA, special shares for LGUs, MMDA and other transfers to LGUs</t>
  </si>
  <si>
    <t>Q4</t>
  </si>
  <si>
    <t>As of end       December</t>
  </si>
  <si>
    <t>DECEMBER</t>
  </si>
  <si>
    <t>DEC</t>
  </si>
  <si>
    <t>AS OF DECEMBER</t>
  </si>
  <si>
    <t>NCAs CREDITED VS NCA UTILIZATION, JANUARY-DECEMBER 2022</t>
  </si>
  <si>
    <t>STATUS OF NCA UTILIZATION (Net Trust and Working Fund), as of December 31, 2022</t>
  </si>
  <si>
    <t xml:space="preserve">  NAS</t>
  </si>
  <si>
    <t xml:space="preserve">  PNAC</t>
  </si>
  <si>
    <t xml:space="preserve">   OADR</t>
  </si>
  <si>
    <t>OPS</t>
  </si>
  <si>
    <t xml:space="preserve">    OPS-Proper</t>
  </si>
  <si>
    <t xml:space="preserve">     NHCP</t>
  </si>
  <si>
    <t xml:space="preserve">     NAP</t>
  </si>
  <si>
    <t xml:space="preserve">   OPAPRU</t>
  </si>
  <si>
    <t xml:space="preserve">   OMB</t>
  </si>
  <si>
    <t>AS OF DECEMBER 31, 2022</t>
  </si>
  <si>
    <t>Office of the Press Secretary</t>
  </si>
  <si>
    <t>Source: Report of MDS-Government Servicing Banks as of December 2022</t>
  </si>
  <si>
    <t>Department of Environment and 
  Natural Resources</t>
  </si>
  <si>
    <t>Department of Human Settlements and 
  Urban Development</t>
  </si>
  <si>
    <t>Department of Info and Communication 
  Technology</t>
  </si>
  <si>
    <t xml:space="preserve">   SEC</t>
  </si>
  <si>
    <t>PCSSD</t>
  </si>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</sst>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 #,##0.00_);_(* \(#,##0.00\);_(* &quot;-&quot;??_);_(@_)"/>
    <numFmt numFmtId="166" formatCode="_(* #,##0.0_);_(* \(#,##0.0\);_(* &quot;-&quot;??_);_(@_)"/>
    <numFmt numFmtId="167" formatCode="_(* #,##0_);_(* \(#,##0\);_(* &quot;-&quot;??_);_(@_)"/>
  </numFmts>
  <fonts count="41"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vertAlign val="superscript"/>
      <sz val="10"/>
      <name val="Arial"/>
      <family val="2"/>
    </font>
    <font>
      <b/>
      <sz val="9"/>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sz val="10"/>
      <name val="Arial"/>
      <family val="2"/>
    </font>
    <font>
      <b/>
      <i/>
      <sz val="10"/>
      <name val="Arial"/>
      <family val="2"/>
    </font>
    <font>
      <i/>
      <sz val="10"/>
      <name val="Arial"/>
      <family val="2"/>
    </font>
    <font>
      <u val="singleAccounting"/>
      <sz val="10"/>
      <name val="Arial"/>
      <family val="2"/>
    </font>
    <font>
      <b/>
      <sz val="9"/>
      <color theme="1"/>
      <name val="Arial"/>
      <family val="2"/>
    </font>
    <font>
      <sz val="8"/>
      <color theme="1"/>
      <name val="Arial"/>
      <family val="2"/>
    </font>
    <font>
      <vertAlign val="superscript"/>
      <sz val="8"/>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165" fontId="15" fillId="0" borderId="0" applyFont="0" applyFill="0" applyBorder="0" applyAlignment="0" applyProtection="0"/>
    <xf numFmtId="0" fontId="1" fillId="0" borderId="0"/>
    <xf numFmtId="0" fontId="15" fillId="0" borderId="0"/>
  </cellStyleXfs>
  <cellXfs count="119">
    <xf numFmtId="0" fontId="0" fillId="0" borderId="0" xfId="0"/>
    <xf numFmtId="0" fontId="0" fillId="0" borderId="0" xfId="0" applyAlignment="1">
      <alignment horizontal="center"/>
    </xf>
    <xf numFmtId="164" fontId="0" fillId="0" borderId="0" xfId="0" applyNumberFormat="1"/>
    <xf numFmtId="166" fontId="0" fillId="0" borderId="0" xfId="0" applyNumberFormat="1"/>
    <xf numFmtId="167" fontId="0" fillId="0" borderId="0" xfId="0" applyNumberFormat="1"/>
    <xf numFmtId="167" fontId="31" fillId="0" borderId="11" xfId="43" applyNumberFormat="1" applyFont="1" applyBorder="1" applyAlignment="1">
      <alignment horizontal="right"/>
    </xf>
    <xf numFmtId="167" fontId="32" fillId="0" borderId="0" xfId="43" applyNumberFormat="1" applyFont="1" applyBorder="1" applyAlignment="1"/>
    <xf numFmtId="167" fontId="31" fillId="0" borderId="0" xfId="43" applyNumberFormat="1" applyFont="1"/>
    <xf numFmtId="167" fontId="31" fillId="0" borderId="0" xfId="43" applyNumberFormat="1" applyFont="1" applyBorder="1"/>
    <xf numFmtId="167" fontId="31" fillId="0" borderId="11" xfId="43" applyNumberFormat="1" applyFont="1" applyBorder="1"/>
    <xf numFmtId="167" fontId="31" fillId="0" borderId="0" xfId="43" applyNumberFormat="1" applyFont="1" applyFill="1" applyBorder="1"/>
    <xf numFmtId="167" fontId="31" fillId="0" borderId="0" xfId="43" applyNumberFormat="1" applyFont="1" applyFill="1"/>
    <xf numFmtId="37" fontId="31" fillId="0" borderId="11" xfId="43" applyNumberFormat="1" applyFont="1" applyBorder="1" applyAlignment="1">
      <alignment horizontal="right"/>
    </xf>
    <xf numFmtId="0" fontId="33" fillId="0" borderId="0" xfId="0" applyFont="1" applyBorder="1"/>
    <xf numFmtId="0" fontId="15" fillId="0" borderId="0" xfId="45" applyFont="1" applyFill="1" applyAlignment="1">
      <alignment horizontal="left" indent="2"/>
    </xf>
    <xf numFmtId="37" fontId="31" fillId="0" borderId="11" xfId="43" applyNumberFormat="1" applyFont="1" applyBorder="1"/>
    <xf numFmtId="37" fontId="31" fillId="0" borderId="20" xfId="43" applyNumberFormat="1" applyFont="1" applyFill="1" applyBorder="1"/>
    <xf numFmtId="37" fontId="31" fillId="0" borderId="11" xfId="43" applyNumberFormat="1" applyFont="1" applyFill="1" applyBorder="1"/>
    <xf numFmtId="167" fontId="31" fillId="0" borderId="11" xfId="43" applyNumberFormat="1" applyFont="1" applyFill="1" applyBorder="1"/>
    <xf numFmtId="167" fontId="31" fillId="0" borderId="11" xfId="43" applyNumberFormat="1" applyFont="1" applyFill="1" applyBorder="1" applyAlignment="1">
      <alignment horizontal="right" vertical="top"/>
    </xf>
    <xf numFmtId="167" fontId="31" fillId="0" borderId="20" xfId="43" applyNumberFormat="1" applyFont="1" applyBorder="1" applyAlignment="1">
      <alignment horizontal="right" vertical="top"/>
    </xf>
    <xf numFmtId="167" fontId="31" fillId="0" borderId="11" xfId="43" applyNumberFormat="1" applyFont="1" applyBorder="1" applyAlignment="1"/>
    <xf numFmtId="167" fontId="31" fillId="0" borderId="20" xfId="43" applyNumberFormat="1" applyFont="1" applyFill="1" applyBorder="1"/>
    <xf numFmtId="0" fontId="15" fillId="0" borderId="0" xfId="0" applyNumberFormat="1" applyFont="1" applyAlignment="1"/>
    <xf numFmtId="0" fontId="15" fillId="0" borderId="0" xfId="0" applyNumberFormat="1" applyFont="1"/>
    <xf numFmtId="0" fontId="15" fillId="0" borderId="0" xfId="0" applyFont="1"/>
    <xf numFmtId="0" fontId="15" fillId="0" borderId="0" xfId="0" applyNumberFormat="1" applyFont="1" applyAlignment="1">
      <alignment horizontal="center"/>
    </xf>
    <xf numFmtId="164" fontId="15" fillId="0" borderId="0" xfId="0" applyNumberFormat="1" applyFont="1"/>
    <xf numFmtId="165" fontId="15" fillId="0" borderId="0" xfId="0" applyNumberFormat="1" applyFont="1"/>
    <xf numFmtId="0" fontId="34" fillId="0" borderId="0" xfId="0" applyNumberFormat="1" applyFont="1"/>
    <xf numFmtId="164" fontId="34" fillId="0" borderId="0" xfId="0" applyNumberFormat="1" applyFont="1"/>
    <xf numFmtId="0" fontId="34" fillId="0" borderId="0" xfId="0" applyFont="1"/>
    <xf numFmtId="164" fontId="37" fillId="0" borderId="0" xfId="0" applyNumberFormat="1" applyFont="1"/>
    <xf numFmtId="0" fontId="15" fillId="0" borderId="0" xfId="43" applyNumberFormat="1" applyFont="1"/>
    <xf numFmtId="0" fontId="15" fillId="0" borderId="0" xfId="0" applyNumberFormat="1" applyFont="1" applyFill="1"/>
    <xf numFmtId="0" fontId="15" fillId="0" borderId="11" xfId="0" applyNumberFormat="1" applyFont="1" applyBorder="1"/>
    <xf numFmtId="164" fontId="15" fillId="0" borderId="11" xfId="0" applyNumberFormat="1" applyFont="1" applyBorder="1"/>
    <xf numFmtId="0" fontId="15" fillId="0" borderId="0" xfId="0" applyNumberFormat="1" applyFont="1" applyBorder="1"/>
    <xf numFmtId="164" fontId="15" fillId="0" borderId="0" xfId="0" applyNumberFormat="1" applyFont="1" applyBorder="1"/>
    <xf numFmtId="0" fontId="15" fillId="0" borderId="0" xfId="0" applyFont="1" applyBorder="1"/>
    <xf numFmtId="0" fontId="15" fillId="0" borderId="0" xfId="0" applyNumberFormat="1" applyFont="1" applyBorder="1" applyAlignment="1"/>
    <xf numFmtId="167" fontId="35" fillId="0" borderId="0" xfId="0" applyNumberFormat="1" applyFont="1"/>
    <xf numFmtId="167" fontId="36" fillId="0" borderId="0" xfId="0" applyNumberFormat="1" applyFont="1"/>
    <xf numFmtId="167" fontId="20" fillId="26" borderId="0" xfId="43" applyNumberFormat="1" applyFont="1" applyFill="1" applyBorder="1"/>
    <xf numFmtId="0" fontId="20" fillId="0" borderId="0" xfId="0" applyFont="1" applyFill="1" applyBorder="1"/>
    <xf numFmtId="167" fontId="20" fillId="0" borderId="0" xfId="43" applyNumberFormat="1" applyFont="1" applyBorder="1"/>
    <xf numFmtId="0" fontId="20" fillId="0" borderId="0" xfId="0" applyFont="1"/>
    <xf numFmtId="0" fontId="20" fillId="0" borderId="0" xfId="0" applyFont="1" applyBorder="1"/>
    <xf numFmtId="0" fontId="15" fillId="0" borderId="0" xfId="0" applyFont="1" applyAlignment="1">
      <alignment horizontal="center" vertical="center" wrapText="1"/>
    </xf>
    <xf numFmtId="0" fontId="15" fillId="0" borderId="0" xfId="0" applyFont="1" applyAlignment="1">
      <alignment horizontal="center"/>
    </xf>
    <xf numFmtId="0" fontId="21" fillId="0" borderId="0" xfId="0" applyNumberFormat="1" applyFont="1" applyBorder="1"/>
    <xf numFmtId="0" fontId="21" fillId="0" borderId="0" xfId="0" applyNumberFormat="1" applyFont="1" applyBorder="1" applyAlignment="1">
      <alignment vertical="center"/>
    </xf>
    <xf numFmtId="167" fontId="24" fillId="25" borderId="12" xfId="43" applyNumberFormat="1" applyFont="1" applyFill="1" applyBorder="1" applyAlignment="1">
      <alignment horizontal="center" vertical="center"/>
    </xf>
    <xf numFmtId="0" fontId="15" fillId="0" borderId="11" xfId="0" applyFont="1" applyBorder="1"/>
    <xf numFmtId="0" fontId="22" fillId="26" borderId="0" xfId="0" applyFont="1" applyFill="1" applyAlignment="1"/>
    <xf numFmtId="0" fontId="20" fillId="26" borderId="0" xfId="0" applyFont="1" applyFill="1"/>
    <xf numFmtId="0" fontId="23" fillId="24" borderId="0" xfId="0" applyFont="1" applyFill="1" applyBorder="1" applyAlignment="1">
      <alignment horizontal="left"/>
    </xf>
    <xf numFmtId="164" fontId="20" fillId="26" borderId="0" xfId="0" applyNumberFormat="1" applyFont="1" applyFill="1" applyBorder="1" applyAlignment="1">
      <alignment horizontal="left"/>
    </xf>
    <xf numFmtId="0" fontId="20" fillId="26" borderId="0" xfId="0" applyFont="1" applyFill="1" applyBorder="1"/>
    <xf numFmtId="0" fontId="24" fillId="26" borderId="0" xfId="0" applyFont="1" applyFill="1" applyBorder="1" applyAlignment="1">
      <alignment horizontal="left"/>
    </xf>
    <xf numFmtId="164" fontId="20" fillId="26" borderId="0" xfId="0" applyNumberFormat="1" applyFont="1" applyFill="1"/>
    <xf numFmtId="0" fontId="24" fillId="26" borderId="0" xfId="0" applyFont="1" applyFill="1" applyBorder="1"/>
    <xf numFmtId="164" fontId="20" fillId="26" borderId="0" xfId="0" applyNumberFormat="1" applyFont="1" applyFill="1" applyBorder="1"/>
    <xf numFmtId="0" fontId="20" fillId="0" borderId="0" xfId="0" applyFont="1" applyFill="1" applyAlignment="1">
      <alignment horizontal="center" vertical="center"/>
    </xf>
    <xf numFmtId="0" fontId="24" fillId="25" borderId="10" xfId="0" applyFont="1" applyFill="1" applyBorder="1" applyAlignment="1">
      <alignment horizontal="center" vertical="center" wrapText="1"/>
    </xf>
    <xf numFmtId="0" fontId="24" fillId="0" borderId="0" xfId="0" applyFont="1" applyAlignment="1">
      <alignment horizontal="center"/>
    </xf>
    <xf numFmtId="0" fontId="24" fillId="0" borderId="0" xfId="0" applyFont="1" applyAlignment="1">
      <alignment horizontal="left"/>
    </xf>
    <xf numFmtId="0" fontId="30" fillId="0" borderId="0" xfId="0" applyFont="1" applyAlignment="1">
      <alignment horizontal="left" indent="1"/>
    </xf>
    <xf numFmtId="167" fontId="20" fillId="0" borderId="0" xfId="0" applyNumberFormat="1" applyFont="1"/>
    <xf numFmtId="0" fontId="20" fillId="0" borderId="0" xfId="0" applyFont="1" applyAlignment="1">
      <alignment horizontal="left" indent="1"/>
    </xf>
    <xf numFmtId="0" fontId="20" fillId="0" borderId="0" xfId="0" applyFont="1" applyAlignment="1" applyProtection="1">
      <alignment horizontal="left" indent="1"/>
      <protection locked="0"/>
    </xf>
    <xf numFmtId="0" fontId="20" fillId="0" borderId="0" xfId="0" quotePrefix="1" applyFont="1" applyAlignment="1">
      <alignment horizontal="left" indent="1"/>
    </xf>
    <xf numFmtId="0" fontId="33" fillId="0" borderId="0" xfId="0" applyFont="1" applyAlignment="1">
      <alignment horizontal="left" indent="1"/>
    </xf>
    <xf numFmtId="0" fontId="30" fillId="0" borderId="0" xfId="0" applyFont="1" applyFill="1" applyAlignment="1">
      <alignment horizontal="left" indent="1"/>
    </xf>
    <xf numFmtId="0" fontId="20" fillId="0" borderId="0" xfId="0" applyFont="1" applyAlignment="1">
      <alignment horizontal="left" wrapText="1" indent="2"/>
    </xf>
    <xf numFmtId="0" fontId="20" fillId="0" borderId="0" xfId="0" applyFont="1" applyAlignment="1">
      <alignment horizontal="left" indent="2"/>
    </xf>
    <xf numFmtId="0" fontId="20" fillId="0" borderId="0" xfId="0" applyFont="1" applyAlignment="1">
      <alignment horizontal="left" indent="3"/>
    </xf>
    <xf numFmtId="0" fontId="20" fillId="0" borderId="0" xfId="0" applyFont="1" applyAlignment="1">
      <alignment horizontal="left" wrapText="1" indent="3"/>
    </xf>
    <xf numFmtId="0" fontId="20" fillId="0" borderId="0" xfId="0" applyFont="1" applyFill="1" applyAlignment="1">
      <alignment horizontal="left" indent="1"/>
    </xf>
    <xf numFmtId="0" fontId="39" fillId="0" borderId="0" xfId="0" applyFont="1" applyAlignment="1">
      <alignment horizontal="left" indent="1"/>
    </xf>
    <xf numFmtId="0" fontId="30" fillId="0" borderId="0" xfId="0" applyFont="1" applyAlignment="1">
      <alignment horizontal="left" vertical="top" indent="1"/>
    </xf>
    <xf numFmtId="0" fontId="33" fillId="0" borderId="0" xfId="0" applyFont="1" applyFill="1" applyAlignment="1">
      <alignment horizontal="left" indent="1"/>
    </xf>
    <xf numFmtId="0" fontId="20" fillId="0" borderId="0" xfId="0" applyFont="1" applyFill="1" applyAlignment="1"/>
    <xf numFmtId="0" fontId="24" fillId="0" borderId="0" xfId="0" applyFont="1" applyFill="1" applyAlignment="1">
      <alignment wrapText="1"/>
    </xf>
    <xf numFmtId="0" fontId="20" fillId="0" borderId="0" xfId="0" applyFont="1" applyAlignment="1"/>
    <xf numFmtId="0" fontId="24" fillId="0" borderId="0" xfId="0" applyFont="1" applyAlignment="1">
      <alignment horizontal="left" indent="1"/>
    </xf>
    <xf numFmtId="0" fontId="20" fillId="0" borderId="0" xfId="0" applyFont="1" applyAlignment="1">
      <alignment horizontal="left"/>
    </xf>
    <xf numFmtId="0" fontId="24" fillId="0" borderId="0" xfId="0" applyFont="1" applyAlignment="1">
      <alignment horizontal="left" vertical="center"/>
    </xf>
    <xf numFmtId="167" fontId="22" fillId="0" borderId="21" xfId="0" applyNumberFormat="1" applyFont="1" applyBorder="1" applyAlignment="1">
      <alignment vertical="center"/>
    </xf>
    <xf numFmtId="167" fontId="38" fillId="0" borderId="21" xfId="0" applyNumberFormat="1" applyFont="1" applyBorder="1" applyAlignment="1">
      <alignment vertical="center"/>
    </xf>
    <xf numFmtId="167" fontId="22" fillId="0" borderId="21" xfId="0" applyNumberFormat="1" applyFont="1" applyFill="1" applyBorder="1" applyAlignment="1">
      <alignment vertical="center"/>
    </xf>
    <xf numFmtId="0" fontId="20" fillId="0" borderId="0" xfId="0" applyFont="1" applyAlignment="1">
      <alignment vertical="center"/>
    </xf>
    <xf numFmtId="0" fontId="15" fillId="0" borderId="0" xfId="0" applyNumberFormat="1" applyFont="1" applyAlignment="1">
      <alignment wrapText="1"/>
    </xf>
    <xf numFmtId="0" fontId="15" fillId="0" borderId="10" xfId="0" applyFont="1" applyBorder="1" applyAlignment="1">
      <alignment horizontal="center" vertical="center" wrapText="1"/>
    </xf>
    <xf numFmtId="167" fontId="31" fillId="0" borderId="11" xfId="43" applyNumberFormat="1" applyFont="1" applyFill="1" applyBorder="1" applyAlignment="1">
      <alignment horizontal="right"/>
    </xf>
    <xf numFmtId="37" fontId="31" fillId="0" borderId="11" xfId="43" applyNumberFormat="1" applyFont="1" applyFill="1" applyBorder="1" applyAlignment="1">
      <alignment horizontal="right"/>
    </xf>
    <xf numFmtId="167" fontId="31" fillId="0" borderId="11" xfId="43" applyNumberFormat="1" applyFont="1" applyFill="1" applyBorder="1" applyAlignment="1"/>
    <xf numFmtId="0" fontId="15" fillId="0" borderId="0" xfId="43" applyNumberFormat="1" applyFont="1" applyAlignment="1">
      <alignment wrapText="1"/>
    </xf>
    <xf numFmtId="167" fontId="24" fillId="25" borderId="14" xfId="43" applyNumberFormat="1" applyFont="1" applyFill="1" applyBorder="1" applyAlignment="1">
      <alignment horizontal="center" vertical="center"/>
    </xf>
    <xf numFmtId="0" fontId="15" fillId="0" borderId="10" xfId="0" applyNumberFormat="1" applyFont="1" applyBorder="1" applyAlignment="1">
      <alignment horizontal="center" vertical="center" wrapText="1"/>
    </xf>
    <xf numFmtId="0" fontId="15" fillId="0" borderId="10" xfId="0" applyFont="1" applyBorder="1" applyAlignment="1">
      <alignment horizontal="center" vertical="center" wrapText="1"/>
    </xf>
    <xf numFmtId="167" fontId="24" fillId="25" borderId="23" xfId="43" applyNumberFormat="1" applyFont="1" applyFill="1" applyBorder="1" applyAlignment="1">
      <alignment horizontal="center" vertical="center"/>
    </xf>
    <xf numFmtId="167" fontId="24" fillId="25" borderId="13" xfId="43" applyNumberFormat="1" applyFont="1" applyFill="1" applyBorder="1" applyAlignment="1">
      <alignment horizontal="center" vertical="center"/>
    </xf>
    <xf numFmtId="167" fontId="24" fillId="25" borderId="14" xfId="43" applyNumberFormat="1" applyFont="1" applyFill="1" applyBorder="1" applyAlignment="1">
      <alignment horizontal="center" vertical="center"/>
    </xf>
    <xf numFmtId="167" fontId="24" fillId="25" borderId="22" xfId="43" applyNumberFormat="1" applyFont="1" applyFill="1" applyBorder="1" applyAlignment="1">
      <alignment horizontal="center" vertical="center"/>
    </xf>
    <xf numFmtId="167" fontId="24" fillId="25" borderId="11" xfId="43" applyNumberFormat="1" applyFont="1" applyFill="1" applyBorder="1" applyAlignment="1">
      <alignment horizontal="center" vertical="center"/>
    </xf>
    <xf numFmtId="167" fontId="24" fillId="25" borderId="16" xfId="43" applyNumberFormat="1" applyFont="1" applyFill="1" applyBorder="1" applyAlignment="1">
      <alignment horizontal="center" vertical="center"/>
    </xf>
    <xf numFmtId="0" fontId="24" fillId="25" borderId="12" xfId="0" applyFont="1" applyFill="1" applyBorder="1" applyAlignment="1">
      <alignment horizontal="center" vertical="center"/>
    </xf>
    <xf numFmtId="0" fontId="24" fillId="25" borderId="15" xfId="0" applyFont="1" applyFill="1" applyBorder="1" applyAlignment="1">
      <alignment horizontal="center" vertical="center"/>
    </xf>
    <xf numFmtId="0" fontId="24" fillId="25" borderId="18" xfId="0" applyFont="1" applyFill="1" applyBorder="1" applyAlignment="1">
      <alignment horizontal="center" vertical="center"/>
    </xf>
    <xf numFmtId="0" fontId="25" fillId="25" borderId="15" xfId="0" applyFont="1" applyFill="1" applyBorder="1" applyAlignment="1">
      <alignment horizontal="center" vertical="center" wrapText="1"/>
    </xf>
    <xf numFmtId="0" fontId="0" fillId="0" borderId="19" xfId="0" applyBorder="1" applyAlignment="1">
      <alignment horizontal="center" vertical="center"/>
    </xf>
    <xf numFmtId="0" fontId="24" fillId="25" borderId="15" xfId="0" applyFont="1" applyFill="1" applyBorder="1" applyAlignment="1">
      <alignment horizontal="center" vertical="center" wrapText="1"/>
    </xf>
    <xf numFmtId="0" fontId="24" fillId="25" borderId="19" xfId="0" applyFont="1" applyFill="1" applyBorder="1" applyAlignment="1">
      <alignment horizontal="center" vertical="center" wrapText="1"/>
    </xf>
    <xf numFmtId="0" fontId="24" fillId="25" borderId="17" xfId="0" applyFont="1" applyFill="1" applyBorder="1" applyAlignment="1">
      <alignment horizontal="center" vertical="center" wrapText="1"/>
    </xf>
    <xf numFmtId="0" fontId="24" fillId="25" borderId="16" xfId="0" applyFont="1" applyFill="1" applyBorder="1" applyAlignment="1">
      <alignment horizontal="center" vertical="center" wrapText="1"/>
    </xf>
    <xf numFmtId="167" fontId="28" fillId="25" borderId="17" xfId="43" applyNumberFormat="1" applyFont="1" applyFill="1" applyBorder="1" applyAlignment="1">
      <alignment horizontal="center" vertical="center" wrapText="1"/>
    </xf>
    <xf numFmtId="167" fontId="28" fillId="25" borderId="16" xfId="43" applyNumberFormat="1" applyFont="1" applyFill="1" applyBorder="1" applyAlignment="1">
      <alignment horizontal="center" vertical="center" wrapText="1"/>
    </xf>
    <xf numFmtId="0" fontId="20" fillId="0" borderId="0" xfId="0" applyFont="1" applyAlignment="1">
      <alignment horizontal="left" vertical="top"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xr:uid="{00000000-0005-0000-0000-00001B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6000000}"/>
    <cellStyle name="Normal 3" xfId="45" xr:uid="{00000000-0005-0000-0000-000027000000}"/>
    <cellStyle name="Normal 3 2" xfId="44" xr:uid="{00000000-0005-0000-0000-000028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mruColors>
      <color rgb="FF919A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 - DECEMBER 2022</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4189867476831427"/>
          <c:y val="3.2073804599325337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21220881228656951"/>
          <c:y val="0.13341770354431259"/>
          <c:w val="0.72026815304716496"/>
          <c:h val="0.70662517364583133"/>
        </c:manualLayout>
      </c:layout>
      <c:barChart>
        <c:barDir val="col"/>
        <c:grouping val="clustered"/>
        <c:varyColors val="0"/>
        <c:ser>
          <c:idx val="0"/>
          <c:order val="0"/>
          <c:tx>
            <c:strRef>
              <c:f>'Graph '!$A$5</c:f>
              <c:strCache>
                <c:ptCount val="1"/>
                <c:pt idx="0">
                  <c:v>Monthly NCA Credited</c:v>
                </c:pt>
              </c:strCache>
            </c:strRef>
          </c:tx>
          <c:spPr>
            <a:solidFill>
              <a:schemeClr val="accent2">
                <a:shade val="53000"/>
              </a:schemeClr>
            </a:solidFill>
            <a:ln>
              <a:solidFill>
                <a:srgbClr val="F4D35A"/>
              </a:solidFill>
            </a:ln>
            <a:effectLst/>
          </c:spPr>
          <c:invertIfNegative val="0"/>
          <c:cat>
            <c:strRef>
              <c:f>'Graph '!$B$4:$M$4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'Graph '!$B$5:$M$5</c:f>
              <c:numCache>
                <c:formatCode>_(* #,##0_);_(* \(#,##0\);_(* "-"??_);_(@_)</c:formatCode>
                <c:ptCount val="12"/>
                <c:pt idx="0">
                  <c:v>265283.09108395001</c:v>
                </c:pt>
                <c:pt idx="1">
                  <c:v>288729.88239632995</c:v>
                </c:pt>
                <c:pt idx="2">
                  <c:v>333545.40042916994</c:v>
                </c:pt>
                <c:pt idx="3">
                  <c:v>360575.46406101016</c:v>
                </c:pt>
                <c:pt idx="4">
                  <c:v>394834.44927548</c:v>
                </c:pt>
                <c:pt idx="5">
                  <c:v>390281.98526424001</c:v>
                </c:pt>
                <c:pt idx="6">
                  <c:v>406274.81324434001</c:v>
                </c:pt>
                <c:pt idx="7">
                  <c:v>347917.78020028997</c:v>
                </c:pt>
                <c:pt idx="8">
                  <c:v>325840.29977488011</c:v>
                </c:pt>
                <c:pt idx="9">
                  <c:v>450815.31433452014</c:v>
                </c:pt>
                <c:pt idx="10">
                  <c:v>442621.00021847972</c:v>
                </c:pt>
                <c:pt idx="11">
                  <c:v>414404.34259057994</c:v>
                </c:pt>
              </c:numCache>
            </c:numRef>
          </c:val>
          <c:extLst>
            <c:ext xmlns:c16="http://schemas.microsoft.com/office/drawing/2014/chart" uri="{C3380CC4-5D6E-409C-BE32-E72D297353CC}">
              <c16:uniqueId val="{00000000-7CD3-41DF-B630-EAAB03642D57}"/>
            </c:ext>
          </c:extLst>
        </c:ser>
        <c:ser>
          <c:idx val="2"/>
          <c:order val="1"/>
          <c:tx>
            <c:strRef>
              <c:f>'Graph '!$A$6</c:f>
              <c:strCache>
                <c:ptCount val="1"/>
                <c:pt idx="0">
                  <c:v>Monthly NCA Utilized</c:v>
                </c:pt>
              </c:strCache>
            </c:strRef>
          </c:tx>
          <c:spPr>
            <a:solidFill>
              <a:schemeClr val="accent2"/>
            </a:solidFill>
            <a:ln>
              <a:noFill/>
            </a:ln>
            <a:effectLst/>
          </c:spPr>
          <c:invertIfNegative val="0"/>
          <c:cat>
            <c:strRef>
              <c:f>'Graph '!$B$4:$M$4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'Graph '!$B$6:$M$6</c:f>
              <c:numCache>
                <c:formatCode>_(* #,##0_);_(* \(#,##0\);_(* "-"??_);_(@_)</c:formatCode>
                <c:ptCount val="12"/>
                <c:pt idx="0">
                  <c:v>194503.24133078003</c:v>
                </c:pt>
                <c:pt idx="1">
                  <c:v>274070.71397683996</c:v>
                </c:pt>
                <c:pt idx="2">
                  <c:v>411435.16409438004</c:v>
                </c:pt>
                <c:pt idx="3">
                  <c:v>271681.28229021013</c:v>
                </c:pt>
                <c:pt idx="4">
                  <c:v>381147.14327147993</c:v>
                </c:pt>
                <c:pt idx="5">
                  <c:v>476192.29445689003</c:v>
                </c:pt>
                <c:pt idx="6">
                  <c:v>290253.16976591002</c:v>
                </c:pt>
                <c:pt idx="7">
                  <c:v>336778.01814870001</c:v>
                </c:pt>
                <c:pt idx="8">
                  <c:v>425076.36027499987</c:v>
                </c:pt>
                <c:pt idx="9">
                  <c:v>300051.84555120999</c:v>
                </c:pt>
                <c:pt idx="10">
                  <c:v>387583.43904147996</c:v>
                </c:pt>
                <c:pt idx="11">
                  <c:v>589724.47712845029</c:v>
                </c:pt>
              </c:numCache>
            </c:numRef>
          </c:val>
          <c:extLst>
            <c:ext xmlns:c16="http://schemas.microsoft.com/office/drawing/2014/chart" uri="{C3380CC4-5D6E-409C-BE32-E72D297353CC}">
              <c16:uniqueId val="{00000001-7CD3-41DF-B630-EAAB03642D57}"/>
            </c:ext>
          </c:extLst>
        </c:ser>
        <c:dLbls>
          <c:showLegendKey val="0"/>
          <c:showVal val="0"/>
          <c:showCatName val="0"/>
          <c:showSerName val="0"/>
          <c:showPercent val="0"/>
          <c:showBubbleSize val="0"/>
        </c:dLbls>
        <c:gapWidth val="150"/>
        <c:axId val="472837872"/>
        <c:axId val="472838432"/>
      </c:barChart>
      <c:lineChart>
        <c:grouping val="standard"/>
        <c:varyColors val="0"/>
        <c:ser>
          <c:idx val="4"/>
          <c:order val="2"/>
          <c:tx>
            <c:strRef>
              <c:f>'Graph '!$A$8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 '!$B$4:$M$4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'Graph '!$B$8:$M$8</c:f>
              <c:numCache>
                <c:formatCode>_(* #,##0_);_(* \(#,##0\);_(* "-"??_);_(@_)</c:formatCode>
                <c:ptCount val="12"/>
                <c:pt idx="0">
                  <c:v>73.319125065995479</c:v>
                </c:pt>
                <c:pt idx="1">
                  <c:v>84.578155699868063</c:v>
                </c:pt>
                <c:pt idx="2">
                  <c:v>99.149435718329428</c:v>
                </c:pt>
                <c:pt idx="3">
                  <c:v>92.272989214436123</c:v>
                </c:pt>
                <c:pt idx="4">
                  <c:v>93.296843089597388</c:v>
                </c:pt>
                <c:pt idx="5">
                  <c:v>98.808782498787124</c:v>
                </c:pt>
                <c:pt idx="6">
                  <c:v>94.251254992745672</c:v>
                </c:pt>
                <c:pt idx="7">
                  <c:v>94.569150081296257</c:v>
                </c:pt>
                <c:pt idx="8">
                  <c:v>98.325055083536597</c:v>
                </c:pt>
                <c:pt idx="9">
                  <c:v>94.30685633301708</c:v>
                </c:pt>
                <c:pt idx="10">
                  <c:v>93.562144558679933</c:v>
                </c:pt>
                <c:pt idx="11">
                  <c:v>98.131093431166533</c:v>
                </c:pt>
              </c:numCache>
            </c:numRef>
          </c:val>
          <c:smooth val="0"/>
          <c:extLst>
            <c:ext xmlns:c16="http://schemas.microsoft.com/office/drawing/2014/chart" uri="{C3380CC4-5D6E-409C-BE32-E72D297353CC}">
              <c16:uniqueId val="{00000002-7CD3-41DF-B630-EAAB03642D57}"/>
            </c:ext>
          </c:extLst>
        </c:ser>
        <c:dLbls>
          <c:showLegendKey val="0"/>
          <c:showVal val="0"/>
          <c:showCatName val="0"/>
          <c:showSerName val="0"/>
          <c:showPercent val="0"/>
          <c:showBubbleSize val="0"/>
        </c:dLbls>
        <c:marker val="1"/>
        <c:smooth val="0"/>
        <c:axId val="699143520"/>
        <c:axId val="699144080"/>
      </c:lineChart>
      <c:catAx>
        <c:axId val="4728378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56659212812957171"/>
              <c:y val="0.95791430727238125"/>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8432"/>
        <c:crossesAt val="0"/>
        <c:auto val="0"/>
        <c:lblAlgn val="ctr"/>
        <c:lblOffset val="100"/>
        <c:tickLblSkip val="1"/>
        <c:tickMarkSkip val="1"/>
        <c:noMultiLvlLbl val="0"/>
      </c:catAx>
      <c:valAx>
        <c:axId val="472838432"/>
        <c:scaling>
          <c:orientation val="minMax"/>
          <c:max val="65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6746007697414453"/>
              <c:y val="0.37826084703050489"/>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7872"/>
        <c:crosses val="autoZero"/>
        <c:crossBetween val="between"/>
        <c:majorUnit val="50000"/>
        <c:minorUnit val="10000"/>
      </c:valAx>
      <c:catAx>
        <c:axId val="699143520"/>
        <c:scaling>
          <c:orientation val="minMax"/>
        </c:scaling>
        <c:delete val="1"/>
        <c:axPos val="b"/>
        <c:numFmt formatCode="General" sourceLinked="1"/>
        <c:majorTickMark val="out"/>
        <c:minorTickMark val="none"/>
        <c:tickLblPos val="nextTo"/>
        <c:crossAx val="699144080"/>
        <c:crossesAt val="85"/>
        <c:auto val="0"/>
        <c:lblAlgn val="ctr"/>
        <c:lblOffset val="100"/>
        <c:noMultiLvlLbl val="0"/>
      </c:catAx>
      <c:valAx>
        <c:axId val="699144080"/>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709332947216042"/>
              <c:y val="0.30751843641924559"/>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699143520"/>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95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134868</xdr:colOff>
      <xdr:row>12</xdr:row>
      <xdr:rowOff>37944</xdr:rowOff>
    </xdr:from>
    <xdr:to>
      <xdr:col>18</xdr:col>
      <xdr:colOff>146538</xdr:colOff>
      <xdr:row>57</xdr:row>
      <xdr:rowOff>21771</xdr:rowOff>
    </xdr:to>
    <xdr:graphicFrame macro="">
      <xdr:nvGraphicFramePr>
        <xdr:cNvPr id="2" name="Chart 1">
          <a:extLst>
            <a:ext uri="{FF2B5EF4-FFF2-40B4-BE49-F238E27FC236}">
              <a16:creationId xmlns:a16="http://schemas.microsoft.com/office/drawing/2014/main" id="{E52540F1-093B-4412-8C9A-42C857215C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D86D9-08AD-4671-9CA9-5FD0E899CCC2}">
  <sheetPr>
    <pageSetUpPr fitToPage="1"/>
  </sheetPr>
  <dimension ref="A1:V75"/>
  <sheetViews>
    <sheetView view="pageBreakPreview" zoomScale="85" zoomScaleNormal="100" zoomScaleSheetLayoutView="85" workbookViewId="0">
      <pane xSplit="2" ySplit="6" topLeftCell="C7" activePane="bottomRight" state="frozen"/>
      <selection pane="topRight" activeCell="C1" sqref="C1"/>
      <selection pane="bottomLeft" activeCell="A7" sqref="A7"/>
      <selection pane="bottomRight" activeCell="L8" sqref="L8"/>
    </sheetView>
  </sheetViews>
  <sheetFormatPr defaultColWidth="9.109375" defaultRowHeight="13.2" x14ac:dyDescent="0.25"/>
  <cols>
    <col min="1" max="1" width="1.88671875" style="24" customWidth="1"/>
    <col min="2" max="2" width="42.109375" style="24" customWidth="1"/>
    <col min="3" max="5" width="14.33203125" style="25" customWidth="1"/>
    <col min="6" max="7" width="14" style="25" bestFit="1" customWidth="1"/>
    <col min="8" max="8" width="12.6640625" style="25" customWidth="1"/>
    <col min="9" max="9" width="14" style="25" bestFit="1" customWidth="1"/>
    <col min="10" max="10" width="14.33203125" style="25" bestFit="1" customWidth="1"/>
    <col min="11" max="12" width="14" style="25" bestFit="1" customWidth="1"/>
    <col min="13" max="16" width="12" style="25" customWidth="1"/>
    <col min="17" max="17" width="12.6640625" style="25" customWidth="1"/>
    <col min="18" max="21" width="6.33203125" style="25" customWidth="1"/>
    <col min="22" max="22" width="10.44140625" style="25" customWidth="1"/>
    <col min="23" max="16384" width="9.109375" style="25"/>
  </cols>
  <sheetData>
    <row r="1" spans="1:22" ht="15.6" x14ac:dyDescent="0.25">
      <c r="A1" s="23" t="s">
        <v>230</v>
      </c>
    </row>
    <row r="2" spans="1:22" x14ac:dyDescent="0.25">
      <c r="A2" s="24" t="s">
        <v>336</v>
      </c>
    </row>
    <row r="3" spans="1:22" x14ac:dyDescent="0.25">
      <c r="A3" s="24" t="s">
        <v>231</v>
      </c>
    </row>
    <row r="5" spans="1:22" s="48" customFormat="1" ht="18.75" customHeight="1" x14ac:dyDescent="0.25">
      <c r="A5" s="99" t="s">
        <v>232</v>
      </c>
      <c r="B5" s="99"/>
      <c r="C5" s="100" t="s">
        <v>233</v>
      </c>
      <c r="D5" s="100"/>
      <c r="E5" s="100"/>
      <c r="F5" s="100"/>
      <c r="G5" s="100"/>
      <c r="H5" s="100" t="s">
        <v>234</v>
      </c>
      <c r="I5" s="100"/>
      <c r="J5" s="100"/>
      <c r="K5" s="100"/>
      <c r="L5" s="100"/>
      <c r="M5" s="100" t="s">
        <v>235</v>
      </c>
      <c r="N5" s="100"/>
      <c r="O5" s="100"/>
      <c r="P5" s="100"/>
      <c r="Q5" s="100"/>
      <c r="R5" s="100" t="s">
        <v>236</v>
      </c>
      <c r="S5" s="100"/>
      <c r="T5" s="100"/>
      <c r="U5" s="100"/>
      <c r="V5" s="100"/>
    </row>
    <row r="6" spans="1:22" s="48" customFormat="1" ht="26.4" x14ac:dyDescent="0.25">
      <c r="A6" s="99"/>
      <c r="B6" s="99"/>
      <c r="C6" s="93" t="s">
        <v>237</v>
      </c>
      <c r="D6" s="93" t="s">
        <v>238</v>
      </c>
      <c r="E6" s="93" t="s">
        <v>239</v>
      </c>
      <c r="F6" s="93" t="s">
        <v>320</v>
      </c>
      <c r="G6" s="93" t="s">
        <v>321</v>
      </c>
      <c r="H6" s="93" t="s">
        <v>237</v>
      </c>
      <c r="I6" s="93" t="s">
        <v>238</v>
      </c>
      <c r="J6" s="93" t="s">
        <v>239</v>
      </c>
      <c r="K6" s="93" t="s">
        <v>320</v>
      </c>
      <c r="L6" s="93" t="s">
        <v>321</v>
      </c>
      <c r="M6" s="93" t="s">
        <v>237</v>
      </c>
      <c r="N6" s="93" t="s">
        <v>238</v>
      </c>
      <c r="O6" s="93" t="s">
        <v>239</v>
      </c>
      <c r="P6" s="93" t="s">
        <v>320</v>
      </c>
      <c r="Q6" s="93" t="s">
        <v>321</v>
      </c>
      <c r="R6" s="93" t="s">
        <v>237</v>
      </c>
      <c r="S6" s="93" t="s">
        <v>238</v>
      </c>
      <c r="T6" s="93" t="s">
        <v>239</v>
      </c>
      <c r="U6" s="93" t="s">
        <v>320</v>
      </c>
      <c r="V6" s="93" t="s">
        <v>321</v>
      </c>
    </row>
    <row r="7" spans="1:22" x14ac:dyDescent="0.25">
      <c r="A7" s="26"/>
      <c r="B7" s="26"/>
      <c r="C7" s="27"/>
      <c r="D7" s="27"/>
      <c r="E7" s="27"/>
      <c r="F7" s="27"/>
      <c r="G7" s="27"/>
      <c r="H7" s="27"/>
      <c r="I7" s="27"/>
      <c r="J7" s="27"/>
      <c r="K7" s="27"/>
      <c r="L7" s="27"/>
      <c r="M7" s="27"/>
      <c r="N7" s="27"/>
      <c r="O7" s="27"/>
      <c r="P7" s="27"/>
      <c r="Q7" s="27"/>
      <c r="R7" s="28"/>
      <c r="S7" s="28"/>
      <c r="T7" s="28"/>
      <c r="U7" s="28"/>
      <c r="V7" s="28"/>
    </row>
    <row r="8" spans="1:22" s="31" customFormat="1" x14ac:dyDescent="0.25">
      <c r="A8" s="29" t="s">
        <v>14</v>
      </c>
      <c r="B8" s="29"/>
      <c r="C8" s="30">
        <f t="shared" ref="C8:Q8" si="0">+C10+C48</f>
        <v>887558373.90944982</v>
      </c>
      <c r="D8" s="30">
        <f t="shared" si="0"/>
        <v>1145691898.6007302</v>
      </c>
      <c r="E8" s="30">
        <f t="shared" si="0"/>
        <v>1080032893.2195101</v>
      </c>
      <c r="F8" s="30">
        <f t="shared" si="0"/>
        <v>1307840657.14358</v>
      </c>
      <c r="G8" s="30">
        <f t="shared" si="0"/>
        <v>4421123822.87327</v>
      </c>
      <c r="H8" s="30">
        <f t="shared" si="0"/>
        <v>880009119.40199995</v>
      </c>
      <c r="I8" s="30">
        <f t="shared" si="0"/>
        <v>1129020720.01858</v>
      </c>
      <c r="J8" s="30">
        <f t="shared" si="0"/>
        <v>1052107548.18961</v>
      </c>
      <c r="K8" s="30">
        <f t="shared" si="0"/>
        <v>1277359761.7211399</v>
      </c>
      <c r="L8" s="30">
        <f t="shared" si="0"/>
        <v>4338497149.3313313</v>
      </c>
      <c r="M8" s="30">
        <f t="shared" si="0"/>
        <v>7549254.5074499873</v>
      </c>
      <c r="N8" s="30">
        <f t="shared" si="0"/>
        <v>16671178.582150089</v>
      </c>
      <c r="O8" s="30">
        <f t="shared" si="0"/>
        <v>27925345.029900093</v>
      </c>
      <c r="P8" s="30">
        <f t="shared" si="0"/>
        <v>30480895.422439538</v>
      </c>
      <c r="Q8" s="30">
        <f t="shared" si="0"/>
        <v>82626673.541939691</v>
      </c>
      <c r="R8" s="41">
        <f>+H8/C8*100</f>
        <v>99.149435718329443</v>
      </c>
      <c r="S8" s="41">
        <f>+I8/D8*100</f>
        <v>98.544881167222073</v>
      </c>
      <c r="T8" s="41">
        <f>+J8/E8*100</f>
        <v>97.414398653483943</v>
      </c>
      <c r="U8" s="41">
        <f>+K8/F8*100</f>
        <v>97.669372392122099</v>
      </c>
      <c r="V8" s="41">
        <f>+L8/G8*100</f>
        <v>98.131093431166562</v>
      </c>
    </row>
    <row r="9" spans="1:22" x14ac:dyDescent="0.25">
      <c r="C9" s="27"/>
      <c r="D9" s="27"/>
      <c r="E9" s="27"/>
      <c r="F9" s="27"/>
      <c r="G9" s="27"/>
      <c r="H9" s="27"/>
      <c r="I9" s="27"/>
      <c r="J9" s="27"/>
      <c r="K9" s="27"/>
      <c r="L9" s="27"/>
      <c r="M9" s="27"/>
      <c r="N9" s="27"/>
      <c r="O9" s="27"/>
      <c r="P9" s="27"/>
      <c r="Q9" s="27"/>
      <c r="R9" s="42"/>
      <c r="S9" s="42"/>
      <c r="T9" s="42"/>
      <c r="U9" s="42"/>
      <c r="V9" s="42"/>
    </row>
    <row r="10" spans="1:22" ht="15" x14ac:dyDescent="0.4">
      <c r="A10" s="24" t="s">
        <v>240</v>
      </c>
      <c r="C10" s="32">
        <f t="shared" ref="C10:Q10" si="1">SUM(C12:C46)</f>
        <v>590780648.27744985</v>
      </c>
      <c r="D10" s="32">
        <f t="shared" si="1"/>
        <v>824629452.41773021</v>
      </c>
      <c r="E10" s="32">
        <f t="shared" si="1"/>
        <v>732611548.47250998</v>
      </c>
      <c r="F10" s="32">
        <f t="shared" si="1"/>
        <v>934853054.43457997</v>
      </c>
      <c r="G10" s="32">
        <f t="shared" si="1"/>
        <v>3082874703.6022696</v>
      </c>
      <c r="H10" s="32">
        <f t="shared" si="1"/>
        <v>583331435.03140986</v>
      </c>
      <c r="I10" s="32">
        <f t="shared" si="1"/>
        <v>808153088.31900012</v>
      </c>
      <c r="J10" s="32">
        <f t="shared" si="1"/>
        <v>704904315.31470001</v>
      </c>
      <c r="K10" s="32">
        <f t="shared" si="1"/>
        <v>904906484.92541993</v>
      </c>
      <c r="L10" s="32">
        <f t="shared" si="1"/>
        <v>3001295323.5905309</v>
      </c>
      <c r="M10" s="32">
        <f t="shared" si="1"/>
        <v>7449213.246040008</v>
      </c>
      <c r="N10" s="32">
        <f t="shared" si="1"/>
        <v>16476364.098730007</v>
      </c>
      <c r="O10" s="32">
        <f t="shared" si="1"/>
        <v>27707233.157809947</v>
      </c>
      <c r="P10" s="32">
        <f t="shared" si="1"/>
        <v>29946569.509159617</v>
      </c>
      <c r="Q10" s="32">
        <f t="shared" si="1"/>
        <v>81579380.011739567</v>
      </c>
      <c r="R10" s="42">
        <f>+H10/C10*100</f>
        <v>98.73908983515966</v>
      </c>
      <c r="S10" s="42">
        <f>+I10/D10*100</f>
        <v>98.001967544280276</v>
      </c>
      <c r="T10" s="42">
        <f>+J10/E10*100</f>
        <v>96.21801850986661</v>
      </c>
      <c r="U10" s="42">
        <f>+K10/F10*100</f>
        <v>96.796654900242856</v>
      </c>
      <c r="V10" s="42">
        <f>+L10/G10*100</f>
        <v>97.35378865977215</v>
      </c>
    </row>
    <row r="11" spans="1:22" x14ac:dyDescent="0.25">
      <c r="C11" s="27"/>
      <c r="D11" s="27"/>
      <c r="E11" s="27"/>
      <c r="F11" s="27"/>
      <c r="G11" s="27"/>
      <c r="H11" s="27"/>
      <c r="I11" s="27"/>
      <c r="J11" s="27"/>
      <c r="K11" s="27"/>
      <c r="L11" s="27"/>
      <c r="M11" s="27"/>
      <c r="N11" s="27"/>
      <c r="O11" s="27"/>
      <c r="P11" s="27"/>
      <c r="Q11" s="27"/>
      <c r="R11" s="42"/>
      <c r="S11" s="42"/>
      <c r="T11" s="42"/>
      <c r="U11" s="42"/>
      <c r="V11" s="42"/>
    </row>
    <row r="12" spans="1:22" x14ac:dyDescent="0.25">
      <c r="B12" s="33" t="s">
        <v>241</v>
      </c>
      <c r="C12" s="27">
        <v>5030858</v>
      </c>
      <c r="D12" s="27">
        <v>8325424</v>
      </c>
      <c r="E12" s="27">
        <v>7624064</v>
      </c>
      <c r="F12" s="27">
        <v>8912205.1909999996</v>
      </c>
      <c r="G12" s="27">
        <f>SUM(C12:F12)</f>
        <v>29892551.191</v>
      </c>
      <c r="H12" s="27">
        <v>4995871.0977300005</v>
      </c>
      <c r="I12" s="27">
        <v>8050099.3544699987</v>
      </c>
      <c r="J12" s="27">
        <v>7232133.6714599989</v>
      </c>
      <c r="K12" s="27">
        <v>7507521.7173600011</v>
      </c>
      <c r="L12" s="27">
        <f>SUM(H12:K12)</f>
        <v>27785625.841019999</v>
      </c>
      <c r="M12" s="27">
        <f t="shared" ref="M12:P46" si="2">+C12-H12</f>
        <v>34986.902269999497</v>
      </c>
      <c r="N12" s="27">
        <f t="shared" si="2"/>
        <v>275324.64553000126</v>
      </c>
      <c r="O12" s="27">
        <f t="shared" si="2"/>
        <v>391930.32854000106</v>
      </c>
      <c r="P12" s="27">
        <f t="shared" si="2"/>
        <v>1404683.4736399986</v>
      </c>
      <c r="Q12" s="27">
        <f>SUM(M12:P12)</f>
        <v>2106925.3499800004</v>
      </c>
      <c r="R12" s="42">
        <f t="shared" ref="R12:V46" si="3">+H12/C12*100</f>
        <v>99.304553969322939</v>
      </c>
      <c r="S12" s="42">
        <f t="shared" si="3"/>
        <v>96.692965481037348</v>
      </c>
      <c r="T12" s="42">
        <f t="shared" si="3"/>
        <v>94.859299075401239</v>
      </c>
      <c r="U12" s="42">
        <f t="shared" si="3"/>
        <v>84.23865425519466</v>
      </c>
      <c r="V12" s="42">
        <f t="shared" si="3"/>
        <v>92.95167101490371</v>
      </c>
    </row>
    <row r="13" spans="1:22" x14ac:dyDescent="0.25">
      <c r="B13" s="33" t="s">
        <v>242</v>
      </c>
      <c r="C13" s="27">
        <v>1807279</v>
      </c>
      <c r="D13" s="27">
        <v>2008729.0040000002</v>
      </c>
      <c r="E13" s="27">
        <v>1756077.9939999995</v>
      </c>
      <c r="F13" s="27">
        <v>4158593.8680000007</v>
      </c>
      <c r="G13" s="27">
        <f t="shared" ref="G13:G46" si="4">SUM(C13:F13)</f>
        <v>9730679.8660000004</v>
      </c>
      <c r="H13" s="27">
        <v>1807143.8925800002</v>
      </c>
      <c r="I13" s="27">
        <v>1688709.4714899999</v>
      </c>
      <c r="J13" s="27">
        <v>562958.66775999963</v>
      </c>
      <c r="K13" s="27">
        <v>4129149.6535000009</v>
      </c>
      <c r="L13" s="27">
        <f t="shared" ref="L13:L46" si="5">SUM(H13:K13)</f>
        <v>8187961.6853300007</v>
      </c>
      <c r="M13" s="27">
        <f t="shared" si="2"/>
        <v>135.107419999782</v>
      </c>
      <c r="N13" s="27">
        <f t="shared" si="2"/>
        <v>320019.53251000028</v>
      </c>
      <c r="O13" s="27">
        <f t="shared" si="2"/>
        <v>1193119.3262399998</v>
      </c>
      <c r="P13" s="27">
        <f t="shared" si="2"/>
        <v>29444.214499999769</v>
      </c>
      <c r="Q13" s="27">
        <f t="shared" ref="Q13:Q46" si="6">SUM(M13:P13)</f>
        <v>1542718.1806699997</v>
      </c>
      <c r="R13" s="42">
        <f t="shared" si="3"/>
        <v>99.992524263270937</v>
      </c>
      <c r="S13" s="42">
        <f t="shared" si="3"/>
        <v>84.068556192859148</v>
      </c>
      <c r="T13" s="42">
        <f t="shared" si="3"/>
        <v>32.057725777753795</v>
      </c>
      <c r="U13" s="42">
        <f t="shared" si="3"/>
        <v>99.291967058226817</v>
      </c>
      <c r="V13" s="42">
        <f t="shared" si="3"/>
        <v>84.145833570576954</v>
      </c>
    </row>
    <row r="14" spans="1:22" x14ac:dyDescent="0.25">
      <c r="B14" s="33" t="s">
        <v>243</v>
      </c>
      <c r="C14" s="27">
        <v>176539.70600000001</v>
      </c>
      <c r="D14" s="27">
        <v>198815.636</v>
      </c>
      <c r="E14" s="27">
        <v>188385.99999999994</v>
      </c>
      <c r="F14" s="27">
        <v>365261.83400000003</v>
      </c>
      <c r="G14" s="27">
        <f t="shared" si="4"/>
        <v>929003.17599999998</v>
      </c>
      <c r="H14" s="27">
        <v>176505.86255000002</v>
      </c>
      <c r="I14" s="27">
        <v>198805.81273000001</v>
      </c>
      <c r="J14" s="27">
        <v>177398.40820999997</v>
      </c>
      <c r="K14" s="27">
        <v>329182.74320000003</v>
      </c>
      <c r="L14" s="27">
        <f t="shared" si="5"/>
        <v>881892.82669000002</v>
      </c>
      <c r="M14" s="27">
        <f t="shared" si="2"/>
        <v>33.843449999985751</v>
      </c>
      <c r="N14" s="27">
        <f t="shared" si="2"/>
        <v>9.8232699999934994</v>
      </c>
      <c r="O14" s="27">
        <f t="shared" si="2"/>
        <v>10987.591789999977</v>
      </c>
      <c r="P14" s="27">
        <f t="shared" si="2"/>
        <v>36079.090800000005</v>
      </c>
      <c r="Q14" s="27">
        <f t="shared" si="6"/>
        <v>47110.349309999961</v>
      </c>
      <c r="R14" s="42">
        <f t="shared" si="3"/>
        <v>99.980829553437687</v>
      </c>
      <c r="S14" s="42">
        <f t="shared" si="3"/>
        <v>99.995059105914592</v>
      </c>
      <c r="T14" s="42">
        <f t="shared" si="3"/>
        <v>94.167511497669693</v>
      </c>
      <c r="U14" s="42">
        <f t="shared" si="3"/>
        <v>90.122403316849145</v>
      </c>
      <c r="V14" s="42">
        <f t="shared" si="3"/>
        <v>94.928935602476344</v>
      </c>
    </row>
    <row r="15" spans="1:22" x14ac:dyDescent="0.25">
      <c r="B15" s="33" t="s">
        <v>244</v>
      </c>
      <c r="C15" s="27">
        <v>1690715</v>
      </c>
      <c r="D15" s="27">
        <v>2298386.0830000001</v>
      </c>
      <c r="E15" s="27">
        <v>2284675.3465699996</v>
      </c>
      <c r="F15" s="27">
        <v>3296955.6479999991</v>
      </c>
      <c r="G15" s="27">
        <f t="shared" si="4"/>
        <v>9570732.0775699988</v>
      </c>
      <c r="H15" s="27">
        <v>1673937.0848700001</v>
      </c>
      <c r="I15" s="27">
        <v>2294795.4997699996</v>
      </c>
      <c r="J15" s="27">
        <v>2195671.0395400003</v>
      </c>
      <c r="K15" s="27">
        <v>2632385.7944300007</v>
      </c>
      <c r="L15" s="27">
        <f t="shared" si="5"/>
        <v>8796789.418610001</v>
      </c>
      <c r="M15" s="27">
        <f t="shared" si="2"/>
        <v>16777.915129999863</v>
      </c>
      <c r="N15" s="27">
        <f t="shared" si="2"/>
        <v>3590.5832300004549</v>
      </c>
      <c r="O15" s="27">
        <f t="shared" si="2"/>
        <v>89004.307029999327</v>
      </c>
      <c r="P15" s="27">
        <f t="shared" si="2"/>
        <v>664569.85356999841</v>
      </c>
      <c r="Q15" s="27">
        <f t="shared" si="6"/>
        <v>773942.65895999805</v>
      </c>
      <c r="R15" s="42">
        <f t="shared" si="3"/>
        <v>99.007643799812513</v>
      </c>
      <c r="S15" s="42">
        <f t="shared" si="3"/>
        <v>99.843778064244376</v>
      </c>
      <c r="T15" s="42">
        <f t="shared" si="3"/>
        <v>96.104290827857781</v>
      </c>
      <c r="U15" s="42">
        <f t="shared" si="3"/>
        <v>79.842924063199334</v>
      </c>
      <c r="V15" s="42">
        <f t="shared" si="3"/>
        <v>91.913443478646599</v>
      </c>
    </row>
    <row r="16" spans="1:22" x14ac:dyDescent="0.25">
      <c r="B16" s="33" t="s">
        <v>245</v>
      </c>
      <c r="C16" s="27">
        <v>8909559.2652099989</v>
      </c>
      <c r="D16" s="27">
        <v>16187648.793489996</v>
      </c>
      <c r="E16" s="27">
        <v>22345369.346000001</v>
      </c>
      <c r="F16" s="27">
        <v>18926877.097189993</v>
      </c>
      <c r="G16" s="27">
        <f t="shared" si="4"/>
        <v>66369454.501889989</v>
      </c>
      <c r="H16" s="27">
        <v>8792479.6000100002</v>
      </c>
      <c r="I16" s="27">
        <v>15650499.639580004</v>
      </c>
      <c r="J16" s="27">
        <v>20852121.471750006</v>
      </c>
      <c r="K16" s="27">
        <v>17395722.446539991</v>
      </c>
      <c r="L16" s="27">
        <f t="shared" si="5"/>
        <v>62690823.157880001</v>
      </c>
      <c r="M16" s="27">
        <f t="shared" si="2"/>
        <v>117079.66519999877</v>
      </c>
      <c r="N16" s="27">
        <f t="shared" si="2"/>
        <v>537149.15390999243</v>
      </c>
      <c r="O16" s="27">
        <f t="shared" si="2"/>
        <v>1493247.8742499948</v>
      </c>
      <c r="P16" s="27">
        <f t="shared" si="2"/>
        <v>1531154.6506500021</v>
      </c>
      <c r="Q16" s="27">
        <f t="shared" si="6"/>
        <v>3678631.344009988</v>
      </c>
      <c r="R16" s="42">
        <f t="shared" si="3"/>
        <v>98.685909575155179</v>
      </c>
      <c r="S16" s="42">
        <f t="shared" si="3"/>
        <v>96.681734569593502</v>
      </c>
      <c r="T16" s="42">
        <f t="shared" si="3"/>
        <v>93.317416905810518</v>
      </c>
      <c r="U16" s="42">
        <f t="shared" si="3"/>
        <v>91.910156954116189</v>
      </c>
      <c r="V16" s="42">
        <f t="shared" si="3"/>
        <v>94.457342806840103</v>
      </c>
    </row>
    <row r="17" spans="2:22" x14ac:dyDescent="0.25">
      <c r="B17" s="33" t="s">
        <v>287</v>
      </c>
      <c r="C17" s="27">
        <v>406796</v>
      </c>
      <c r="D17" s="27">
        <v>444752.73600000003</v>
      </c>
      <c r="E17" s="27">
        <v>561806.66599999974</v>
      </c>
      <c r="F17" s="27">
        <v>579319.3899999999</v>
      </c>
      <c r="G17" s="27">
        <f t="shared" si="4"/>
        <v>1992674.7919999997</v>
      </c>
      <c r="H17" s="27">
        <v>312553.75185</v>
      </c>
      <c r="I17" s="27">
        <v>423202.21724999999</v>
      </c>
      <c r="J17" s="27">
        <v>490725.83412000013</v>
      </c>
      <c r="K17" s="27">
        <v>556312.82726999978</v>
      </c>
      <c r="L17" s="27">
        <f t="shared" si="5"/>
        <v>1782794.6304899999</v>
      </c>
      <c r="M17" s="27">
        <f t="shared" si="2"/>
        <v>94242.248149999999</v>
      </c>
      <c r="N17" s="27">
        <f t="shared" si="2"/>
        <v>21550.518750000047</v>
      </c>
      <c r="O17" s="27">
        <f t="shared" si="2"/>
        <v>71080.831879999605</v>
      </c>
      <c r="P17" s="27">
        <f t="shared" si="2"/>
        <v>23006.562730000122</v>
      </c>
      <c r="Q17" s="27">
        <f t="shared" si="6"/>
        <v>209880.16150999977</v>
      </c>
      <c r="R17" s="42">
        <f t="shared" si="3"/>
        <v>76.833044535836152</v>
      </c>
      <c r="S17" s="42">
        <f t="shared" si="3"/>
        <v>95.154494395285738</v>
      </c>
      <c r="T17" s="42">
        <f t="shared" si="3"/>
        <v>87.347812658385294</v>
      </c>
      <c r="U17" s="42">
        <f t="shared" si="3"/>
        <v>96.028691059348077</v>
      </c>
      <c r="V17" s="42">
        <f t="shared" si="3"/>
        <v>89.467415237418237</v>
      </c>
    </row>
    <row r="18" spans="2:22" x14ac:dyDescent="0.25">
      <c r="B18" s="33" t="s">
        <v>246</v>
      </c>
      <c r="C18" s="27">
        <v>141046033.67899999</v>
      </c>
      <c r="D18" s="27">
        <v>167925821.99000004</v>
      </c>
      <c r="E18" s="27">
        <v>131160548.27399999</v>
      </c>
      <c r="F18" s="27">
        <v>201619469.27596992</v>
      </c>
      <c r="G18" s="27">
        <f t="shared" si="4"/>
        <v>641751873.21896994</v>
      </c>
      <c r="H18" s="27">
        <v>140517375.05978996</v>
      </c>
      <c r="I18" s="27">
        <v>167179171.53670001</v>
      </c>
      <c r="J18" s="27">
        <v>126162575.78827</v>
      </c>
      <c r="K18" s="27">
        <v>196136321.49182004</v>
      </c>
      <c r="L18" s="27">
        <f t="shared" si="5"/>
        <v>629995443.87658</v>
      </c>
      <c r="M18" s="27">
        <f t="shared" si="2"/>
        <v>528658.61921003461</v>
      </c>
      <c r="N18" s="27">
        <f t="shared" si="2"/>
        <v>746650.45330002904</v>
      </c>
      <c r="O18" s="27">
        <f t="shared" si="2"/>
        <v>4997972.4857299924</v>
      </c>
      <c r="P18" s="27">
        <f t="shared" si="2"/>
        <v>5483147.7841498852</v>
      </c>
      <c r="Q18" s="27">
        <f t="shared" si="6"/>
        <v>11756429.342389941</v>
      </c>
      <c r="R18" s="42">
        <f t="shared" si="3"/>
        <v>99.625187177958381</v>
      </c>
      <c r="S18" s="42">
        <f t="shared" si="3"/>
        <v>99.555368885825985</v>
      </c>
      <c r="T18" s="42">
        <f t="shared" si="3"/>
        <v>96.189423914812394</v>
      </c>
      <c r="U18" s="42">
        <f t="shared" si="3"/>
        <v>97.280447268391157</v>
      </c>
      <c r="V18" s="42">
        <f t="shared" si="3"/>
        <v>98.168072454012361</v>
      </c>
    </row>
    <row r="19" spans="2:22" x14ac:dyDescent="0.25">
      <c r="B19" s="33" t="s">
        <v>247</v>
      </c>
      <c r="C19" s="27">
        <v>15237086.561000001</v>
      </c>
      <c r="D19" s="27">
        <v>24011692.929999996</v>
      </c>
      <c r="E19" s="27">
        <v>21434925.745000005</v>
      </c>
      <c r="F19" s="27">
        <v>33431636.961999997</v>
      </c>
      <c r="G19" s="27">
        <f t="shared" si="4"/>
        <v>94115342.197999999</v>
      </c>
      <c r="H19" s="27">
        <v>15123986.472009998</v>
      </c>
      <c r="I19" s="27">
        <v>23817190.088440005</v>
      </c>
      <c r="J19" s="27">
        <v>21009078.086459994</v>
      </c>
      <c r="K19" s="27">
        <v>32932365.169020012</v>
      </c>
      <c r="L19" s="27">
        <f t="shared" si="5"/>
        <v>92882619.815930009</v>
      </c>
      <c r="M19" s="27">
        <f t="shared" si="2"/>
        <v>113100.08899000287</v>
      </c>
      <c r="N19" s="27">
        <f t="shared" si="2"/>
        <v>194502.84155999124</v>
      </c>
      <c r="O19" s="27">
        <f t="shared" si="2"/>
        <v>425847.65854001045</v>
      </c>
      <c r="P19" s="27">
        <f t="shared" si="2"/>
        <v>499271.79297998548</v>
      </c>
      <c r="Q19" s="27">
        <f t="shared" si="6"/>
        <v>1232722.38206999</v>
      </c>
      <c r="R19" s="42">
        <f t="shared" si="3"/>
        <v>99.25773153196171</v>
      </c>
      <c r="S19" s="42">
        <f t="shared" si="3"/>
        <v>99.189966146381209</v>
      </c>
      <c r="T19" s="42">
        <f t="shared" si="3"/>
        <v>98.013300052418671</v>
      </c>
      <c r="U19" s="42">
        <f t="shared" si="3"/>
        <v>98.506588853104972</v>
      </c>
      <c r="V19" s="42">
        <f t="shared" si="3"/>
        <v>98.690200393176511</v>
      </c>
    </row>
    <row r="20" spans="2:22" x14ac:dyDescent="0.25">
      <c r="B20" s="33" t="s">
        <v>248</v>
      </c>
      <c r="C20" s="27">
        <v>254514</v>
      </c>
      <c r="D20" s="27">
        <v>808217.71099999989</v>
      </c>
      <c r="E20" s="27">
        <v>482700.31300000008</v>
      </c>
      <c r="F20" s="27">
        <v>925708.66100000008</v>
      </c>
      <c r="G20" s="27">
        <f t="shared" si="4"/>
        <v>2471140.6850000001</v>
      </c>
      <c r="H20" s="27">
        <v>254489.34449000002</v>
      </c>
      <c r="I20" s="27">
        <v>800055.83493999997</v>
      </c>
      <c r="J20" s="27">
        <v>404302.61729999981</v>
      </c>
      <c r="K20" s="27">
        <v>503119.17720000003</v>
      </c>
      <c r="L20" s="27">
        <f t="shared" si="5"/>
        <v>1961966.9739299999</v>
      </c>
      <c r="M20" s="27">
        <f t="shared" si="2"/>
        <v>24.655509999982314</v>
      </c>
      <c r="N20" s="27">
        <f t="shared" si="2"/>
        <v>8161.8760599999223</v>
      </c>
      <c r="O20" s="27">
        <f t="shared" si="2"/>
        <v>78397.695700000273</v>
      </c>
      <c r="P20" s="27">
        <f t="shared" si="2"/>
        <v>422589.48380000005</v>
      </c>
      <c r="Q20" s="27">
        <f t="shared" si="6"/>
        <v>509173.71107000019</v>
      </c>
      <c r="R20" s="42">
        <f t="shared" si="3"/>
        <v>99.990312709713422</v>
      </c>
      <c r="S20" s="42">
        <f t="shared" si="3"/>
        <v>98.99013892557474</v>
      </c>
      <c r="T20" s="42">
        <f t="shared" si="3"/>
        <v>83.758515669327878</v>
      </c>
      <c r="U20" s="42">
        <f t="shared" si="3"/>
        <v>54.349624066010549</v>
      </c>
      <c r="V20" s="42">
        <f t="shared" si="3"/>
        <v>79.39519533789715</v>
      </c>
    </row>
    <row r="21" spans="2:22" ht="26.4" x14ac:dyDescent="0.25">
      <c r="B21" s="97" t="s">
        <v>339</v>
      </c>
      <c r="C21" s="27">
        <v>4593846.5010000002</v>
      </c>
      <c r="D21" s="27">
        <v>7571230.5800000001</v>
      </c>
      <c r="E21" s="27">
        <v>6140148.3099999987</v>
      </c>
      <c r="F21" s="27">
        <v>7568729.4793899991</v>
      </c>
      <c r="G21" s="27">
        <f t="shared" si="4"/>
        <v>25873954.870389998</v>
      </c>
      <c r="H21" s="27">
        <v>4582347.8909099996</v>
      </c>
      <c r="I21" s="27">
        <v>7447727.031109998</v>
      </c>
      <c r="J21" s="27">
        <v>5952771.4837300014</v>
      </c>
      <c r="K21" s="27">
        <v>7358440.6579100005</v>
      </c>
      <c r="L21" s="27">
        <f t="shared" si="5"/>
        <v>25341287.06366</v>
      </c>
      <c r="M21" s="27">
        <f t="shared" si="2"/>
        <v>11498.610090000555</v>
      </c>
      <c r="N21" s="27">
        <f t="shared" si="2"/>
        <v>123503.54889000207</v>
      </c>
      <c r="O21" s="27">
        <f t="shared" si="2"/>
        <v>187376.82626999728</v>
      </c>
      <c r="P21" s="27">
        <f t="shared" si="2"/>
        <v>210288.82147999853</v>
      </c>
      <c r="Q21" s="27">
        <f t="shared" si="6"/>
        <v>532667.80672999844</v>
      </c>
      <c r="R21" s="42">
        <f t="shared" si="3"/>
        <v>99.749695378644077</v>
      </c>
      <c r="S21" s="42">
        <f t="shared" si="3"/>
        <v>98.368778396259032</v>
      </c>
      <c r="T21" s="42">
        <f t="shared" si="3"/>
        <v>96.948333870619535</v>
      </c>
      <c r="U21" s="42">
        <f t="shared" si="3"/>
        <v>97.221610019850431</v>
      </c>
      <c r="V21" s="42">
        <f t="shared" si="3"/>
        <v>97.941297303028151</v>
      </c>
    </row>
    <row r="22" spans="2:22" x14ac:dyDescent="0.25">
      <c r="B22" s="33" t="s">
        <v>249</v>
      </c>
      <c r="C22" s="27">
        <v>4145711.7547499696</v>
      </c>
      <c r="D22" s="27">
        <v>5515768.0500200847</v>
      </c>
      <c r="E22" s="27">
        <v>4928494.4586299863</v>
      </c>
      <c r="F22" s="27">
        <v>6439385.6770599075</v>
      </c>
      <c r="G22" s="27">
        <f t="shared" si="4"/>
        <v>21029359.940459948</v>
      </c>
      <c r="H22" s="27">
        <v>3839096.6047099871</v>
      </c>
      <c r="I22" s="27">
        <v>5248336.8165300991</v>
      </c>
      <c r="J22" s="27">
        <v>4359915.0645100046</v>
      </c>
      <c r="K22" s="27">
        <v>5470553.5921600573</v>
      </c>
      <c r="L22" s="27">
        <f t="shared" si="5"/>
        <v>18917902.077910148</v>
      </c>
      <c r="M22" s="27">
        <f t="shared" si="2"/>
        <v>306615.15003998252</v>
      </c>
      <c r="N22" s="27">
        <f t="shared" si="2"/>
        <v>267431.23348998558</v>
      </c>
      <c r="O22" s="27">
        <f t="shared" si="2"/>
        <v>568579.39411998168</v>
      </c>
      <c r="P22" s="27">
        <f t="shared" si="2"/>
        <v>968832.08489985019</v>
      </c>
      <c r="Q22" s="27">
        <f t="shared" si="6"/>
        <v>2111457.8625498</v>
      </c>
      <c r="R22" s="42">
        <f t="shared" si="3"/>
        <v>92.604040797369066</v>
      </c>
      <c r="S22" s="42">
        <f t="shared" si="3"/>
        <v>95.151514148804509</v>
      </c>
      <c r="T22" s="42">
        <f t="shared" si="3"/>
        <v>88.46342632841197</v>
      </c>
      <c r="U22" s="42">
        <f t="shared" si="3"/>
        <v>84.95458831808628</v>
      </c>
      <c r="V22" s="42">
        <f t="shared" si="3"/>
        <v>89.95947632962708</v>
      </c>
    </row>
    <row r="23" spans="2:22" x14ac:dyDescent="0.25">
      <c r="B23" s="33" t="s">
        <v>250</v>
      </c>
      <c r="C23" s="27">
        <v>4214753.3260000004</v>
      </c>
      <c r="D23" s="27">
        <v>3729535.0519999992</v>
      </c>
      <c r="E23" s="27">
        <v>4785070.4670000011</v>
      </c>
      <c r="F23" s="27">
        <v>6031882.1459999997</v>
      </c>
      <c r="G23" s="27">
        <f t="shared" si="4"/>
        <v>18761240.991</v>
      </c>
      <c r="H23" s="27">
        <v>4211066.6774500003</v>
      </c>
      <c r="I23" s="27">
        <v>3727440.9100399995</v>
      </c>
      <c r="J23" s="27">
        <v>4781959.2129999995</v>
      </c>
      <c r="K23" s="27">
        <v>3974546.0898300018</v>
      </c>
      <c r="L23" s="27">
        <f t="shared" si="5"/>
        <v>16695012.890320001</v>
      </c>
      <c r="M23" s="27">
        <f t="shared" si="2"/>
        <v>3686.6485500000417</v>
      </c>
      <c r="N23" s="27">
        <f t="shared" si="2"/>
        <v>2094.141959999688</v>
      </c>
      <c r="O23" s="27">
        <f t="shared" si="2"/>
        <v>3111.254000001587</v>
      </c>
      <c r="P23" s="27">
        <f t="shared" si="2"/>
        <v>2057336.0561699979</v>
      </c>
      <c r="Q23" s="27">
        <f t="shared" si="6"/>
        <v>2066228.1006799992</v>
      </c>
      <c r="R23" s="42">
        <f t="shared" si="3"/>
        <v>99.912529909466869</v>
      </c>
      <c r="S23" s="42">
        <f t="shared" si="3"/>
        <v>99.943849784737196</v>
      </c>
      <c r="T23" s="42">
        <f t="shared" si="3"/>
        <v>99.934979975290688</v>
      </c>
      <c r="U23" s="42">
        <f t="shared" si="3"/>
        <v>65.892303490473438</v>
      </c>
      <c r="V23" s="42">
        <f t="shared" si="3"/>
        <v>88.986719473028501</v>
      </c>
    </row>
    <row r="24" spans="2:22" x14ac:dyDescent="0.25">
      <c r="B24" s="33" t="s">
        <v>251</v>
      </c>
      <c r="C24" s="27">
        <v>32329043.283</v>
      </c>
      <c r="D24" s="27">
        <v>43081225.82</v>
      </c>
      <c r="E24" s="27">
        <v>38975339.047999993</v>
      </c>
      <c r="F24" s="27">
        <v>63356007.685000002</v>
      </c>
      <c r="G24" s="27">
        <f t="shared" si="4"/>
        <v>177741615.836</v>
      </c>
      <c r="H24" s="27">
        <v>32183414.977359995</v>
      </c>
      <c r="I24" s="27">
        <v>42964092.732560009</v>
      </c>
      <c r="J24" s="27">
        <v>38823332.590090007</v>
      </c>
      <c r="K24" s="27">
        <v>62510373.154619977</v>
      </c>
      <c r="L24" s="27">
        <f t="shared" si="5"/>
        <v>176481213.45462999</v>
      </c>
      <c r="M24" s="27">
        <f t="shared" si="2"/>
        <v>145628.30564000458</v>
      </c>
      <c r="N24" s="27">
        <f t="shared" si="2"/>
        <v>117133.08743999153</v>
      </c>
      <c r="O24" s="27">
        <f t="shared" si="2"/>
        <v>152006.45790998638</v>
      </c>
      <c r="P24" s="27">
        <f t="shared" si="2"/>
        <v>845634.53038002551</v>
      </c>
      <c r="Q24" s="27">
        <f t="shared" si="6"/>
        <v>1260402.381370008</v>
      </c>
      <c r="R24" s="42">
        <f t="shared" si="3"/>
        <v>99.549543410965754</v>
      </c>
      <c r="S24" s="42">
        <f t="shared" si="3"/>
        <v>99.728111061812882</v>
      </c>
      <c r="T24" s="42">
        <f t="shared" si="3"/>
        <v>99.60999323771685</v>
      </c>
      <c r="U24" s="42">
        <f t="shared" si="3"/>
        <v>98.665265440044081</v>
      </c>
      <c r="V24" s="42">
        <f t="shared" si="3"/>
        <v>99.290879417607542</v>
      </c>
    </row>
    <row r="25" spans="2:22" ht="26.4" x14ac:dyDescent="0.25">
      <c r="B25" s="97" t="s">
        <v>340</v>
      </c>
      <c r="C25" s="27">
        <v>203457.20699999999</v>
      </c>
      <c r="D25" s="27">
        <v>390179.38900000002</v>
      </c>
      <c r="E25" s="27">
        <v>357997.77399999998</v>
      </c>
      <c r="F25" s="27">
        <v>372981.17899999965</v>
      </c>
      <c r="G25" s="27">
        <f t="shared" si="4"/>
        <v>1324615.5489999996</v>
      </c>
      <c r="H25" s="27">
        <v>203333.19468000002</v>
      </c>
      <c r="I25" s="27">
        <v>370748.55553000007</v>
      </c>
      <c r="J25" s="27">
        <v>328010.43009999988</v>
      </c>
      <c r="K25" s="27">
        <v>331424.0954799999</v>
      </c>
      <c r="L25" s="27">
        <f t="shared" si="5"/>
        <v>1233516.2757899999</v>
      </c>
      <c r="M25" s="27">
        <f t="shared" si="2"/>
        <v>124.01231999997981</v>
      </c>
      <c r="N25" s="27">
        <f t="shared" si="2"/>
        <v>19430.833469999954</v>
      </c>
      <c r="O25" s="27">
        <f t="shared" si="2"/>
        <v>29987.343900000094</v>
      </c>
      <c r="P25" s="27">
        <f t="shared" si="2"/>
        <v>41557.083519999753</v>
      </c>
      <c r="Q25" s="27">
        <f t="shared" si="6"/>
        <v>91099.273209999781</v>
      </c>
      <c r="R25" s="42">
        <f t="shared" si="3"/>
        <v>99.939047467608276</v>
      </c>
      <c r="S25" s="42">
        <f t="shared" si="3"/>
        <v>95.020025655430004</v>
      </c>
      <c r="T25" s="42">
        <f t="shared" si="3"/>
        <v>91.623594871849662</v>
      </c>
      <c r="U25" s="42">
        <f t="shared" si="3"/>
        <v>88.85812854379985</v>
      </c>
      <c r="V25" s="42">
        <f t="shared" si="3"/>
        <v>93.122587661093519</v>
      </c>
    </row>
    <row r="26" spans="2:22" ht="26.4" x14ac:dyDescent="0.25">
      <c r="B26" s="97" t="s">
        <v>341</v>
      </c>
      <c r="C26" s="27">
        <v>1556853.0220000001</v>
      </c>
      <c r="D26" s="27">
        <v>2755320.6669999999</v>
      </c>
      <c r="E26" s="27">
        <v>1429441.3569999998</v>
      </c>
      <c r="F26" s="27">
        <v>1585795.08158</v>
      </c>
      <c r="G26" s="27">
        <f>SUM(C26:F26)</f>
        <v>7327410.1275800001</v>
      </c>
      <c r="H26" s="27">
        <v>1074196.1977899999</v>
      </c>
      <c r="I26" s="27">
        <v>1652010.89625</v>
      </c>
      <c r="J26" s="27">
        <v>1130653.23355</v>
      </c>
      <c r="K26" s="27">
        <v>1436267.0506199999</v>
      </c>
      <c r="L26" s="27">
        <f>SUM(H26:K26)</f>
        <v>5293127.3782099998</v>
      </c>
      <c r="M26" s="27">
        <f>+C26-H26</f>
        <v>482656.82421000022</v>
      </c>
      <c r="N26" s="27">
        <f>+D26-I26</f>
        <v>1103309.7707499999</v>
      </c>
      <c r="O26" s="27">
        <f>+E26-J26</f>
        <v>298788.12344999984</v>
      </c>
      <c r="P26" s="27">
        <f>+F26-K26</f>
        <v>149528.03096000012</v>
      </c>
      <c r="Q26" s="27">
        <f>SUM(M26:P26)</f>
        <v>2034282.7493700001</v>
      </c>
      <c r="R26" s="42">
        <f>+H26/C26*100</f>
        <v>68.99791968865766</v>
      </c>
      <c r="S26" s="42">
        <f>+I26/D26*100</f>
        <v>59.957119185285748</v>
      </c>
      <c r="T26" s="42">
        <f>+J26/E26*100</f>
        <v>79.097559897310305</v>
      </c>
      <c r="U26" s="42">
        <f>+K26/F26*100</f>
        <v>90.570784794526006</v>
      </c>
      <c r="V26" s="42">
        <f>+L26/G26*100</f>
        <v>72.237356529108922</v>
      </c>
    </row>
    <row r="27" spans="2:22" x14ac:dyDescent="0.25">
      <c r="B27" s="33" t="s">
        <v>252</v>
      </c>
      <c r="C27" s="27">
        <v>68372973.894999996</v>
      </c>
      <c r="D27" s="27">
        <v>81831255.482690021</v>
      </c>
      <c r="E27" s="27">
        <v>70651258.776709944</v>
      </c>
      <c r="F27" s="27">
        <v>96131076.438990027</v>
      </c>
      <c r="G27" s="27">
        <f t="shared" si="4"/>
        <v>316986564.59338999</v>
      </c>
      <c r="H27" s="27">
        <v>68345071.038420007</v>
      </c>
      <c r="I27" s="27">
        <v>81669007.38165997</v>
      </c>
      <c r="J27" s="27">
        <v>70116294.986710042</v>
      </c>
      <c r="K27" s="27">
        <v>95211523.858439982</v>
      </c>
      <c r="L27" s="27">
        <f t="shared" si="5"/>
        <v>315341897.26523</v>
      </c>
      <c r="M27" s="27">
        <f t="shared" si="2"/>
        <v>27902.856579989195</v>
      </c>
      <c r="N27" s="27">
        <f t="shared" si="2"/>
        <v>162248.10103005171</v>
      </c>
      <c r="O27" s="27">
        <f t="shared" si="2"/>
        <v>534963.78999990225</v>
      </c>
      <c r="P27" s="27">
        <f t="shared" si="2"/>
        <v>919552.58055004478</v>
      </c>
      <c r="Q27" s="27">
        <f t="shared" si="6"/>
        <v>1644667.3281599879</v>
      </c>
      <c r="R27" s="42">
        <f t="shared" si="3"/>
        <v>99.959190225332534</v>
      </c>
      <c r="S27" s="42">
        <f t="shared" si="3"/>
        <v>99.801728447067063</v>
      </c>
      <c r="T27" s="42">
        <f t="shared" si="3"/>
        <v>99.242810674200967</v>
      </c>
      <c r="U27" s="42">
        <f t="shared" si="3"/>
        <v>99.043438797719446</v>
      </c>
      <c r="V27" s="42">
        <f t="shared" si="3"/>
        <v>99.481155508824273</v>
      </c>
    </row>
    <row r="28" spans="2:22" x14ac:dyDescent="0.25">
      <c r="B28" s="33" t="s">
        <v>253</v>
      </c>
      <c r="C28" s="27">
        <v>5529829.676</v>
      </c>
      <c r="D28" s="27">
        <v>7581118.8099999996</v>
      </c>
      <c r="E28" s="27">
        <v>6317621.2009999994</v>
      </c>
      <c r="F28" s="27">
        <v>9504808.1689999998</v>
      </c>
      <c r="G28" s="27">
        <f t="shared" si="4"/>
        <v>28933377.855999999</v>
      </c>
      <c r="H28" s="27">
        <v>5232678.7557599992</v>
      </c>
      <c r="I28" s="27">
        <v>7357702.5045299996</v>
      </c>
      <c r="J28" s="27">
        <v>6187106.8359200004</v>
      </c>
      <c r="K28" s="27">
        <v>8889159.117270004</v>
      </c>
      <c r="L28" s="27">
        <f t="shared" si="5"/>
        <v>27666647.213480003</v>
      </c>
      <c r="M28" s="27">
        <f t="shared" si="2"/>
        <v>297150.92024000082</v>
      </c>
      <c r="N28" s="27">
        <f t="shared" si="2"/>
        <v>223416.30547000002</v>
      </c>
      <c r="O28" s="27">
        <f t="shared" si="2"/>
        <v>130514.36507999897</v>
      </c>
      <c r="P28" s="27">
        <f t="shared" si="2"/>
        <v>615649.05172999576</v>
      </c>
      <c r="Q28" s="27">
        <f t="shared" si="6"/>
        <v>1266730.6425199956</v>
      </c>
      <c r="R28" s="42">
        <f t="shared" si="3"/>
        <v>94.626400130737025</v>
      </c>
      <c r="S28" s="42">
        <f t="shared" si="3"/>
        <v>97.052990316214292</v>
      </c>
      <c r="T28" s="42">
        <f t="shared" si="3"/>
        <v>97.934121706136153</v>
      </c>
      <c r="U28" s="42">
        <f t="shared" si="3"/>
        <v>93.522761945496811</v>
      </c>
      <c r="V28" s="42">
        <f t="shared" si="3"/>
        <v>95.621905437987749</v>
      </c>
    </row>
    <row r="29" spans="2:22" x14ac:dyDescent="0.25">
      <c r="B29" s="24" t="s">
        <v>254</v>
      </c>
      <c r="C29" s="27">
        <v>12721480.051999999</v>
      </c>
      <c r="D29" s="27">
        <v>17919002.938000001</v>
      </c>
      <c r="E29" s="27">
        <v>19241629.408000004</v>
      </c>
      <c r="F29" s="27">
        <v>13920439.822999999</v>
      </c>
      <c r="G29" s="27">
        <f t="shared" si="4"/>
        <v>63802552.221000001</v>
      </c>
      <c r="H29" s="27">
        <v>9666982.2459699996</v>
      </c>
      <c r="I29" s="27">
        <v>15319623.918420002</v>
      </c>
      <c r="J29" s="27">
        <v>12526898.315539997</v>
      </c>
      <c r="K29" s="27">
        <v>9418499.4486799985</v>
      </c>
      <c r="L29" s="27">
        <f t="shared" si="5"/>
        <v>46932003.928609997</v>
      </c>
      <c r="M29" s="27">
        <f t="shared" si="2"/>
        <v>3054497.8060299996</v>
      </c>
      <c r="N29" s="27">
        <f t="shared" si="2"/>
        <v>2599379.0195799991</v>
      </c>
      <c r="O29" s="27">
        <f t="shared" si="2"/>
        <v>6714731.0924600065</v>
      </c>
      <c r="P29" s="27">
        <f t="shared" si="2"/>
        <v>4501940.3743200004</v>
      </c>
      <c r="Q29" s="27">
        <f t="shared" si="6"/>
        <v>16870548.292390004</v>
      </c>
      <c r="R29" s="42">
        <f t="shared" si="3"/>
        <v>75.989446247256524</v>
      </c>
      <c r="S29" s="42">
        <f t="shared" si="3"/>
        <v>85.493729597713184</v>
      </c>
      <c r="T29" s="42">
        <f t="shared" si="3"/>
        <v>65.10310561501484</v>
      </c>
      <c r="U29" s="42">
        <f t="shared" si="3"/>
        <v>67.659496168492566</v>
      </c>
      <c r="V29" s="42">
        <f t="shared" si="3"/>
        <v>73.558192101855724</v>
      </c>
    </row>
    <row r="30" spans="2:22" x14ac:dyDescent="0.25">
      <c r="B30" s="24" t="s">
        <v>255</v>
      </c>
      <c r="C30" s="27">
        <v>61671145.512669995</v>
      </c>
      <c r="D30" s="27">
        <v>89800248.861850038</v>
      </c>
      <c r="E30" s="27">
        <v>88364116.762739986</v>
      </c>
      <c r="F30" s="27">
        <v>82536768.423619986</v>
      </c>
      <c r="G30" s="27">
        <f t="shared" si="4"/>
        <v>322372279.56088001</v>
      </c>
      <c r="H30" s="27">
        <v>61442676.459969997</v>
      </c>
      <c r="I30" s="27">
        <v>89358061.953840017</v>
      </c>
      <c r="J30" s="27">
        <v>88030327.808029979</v>
      </c>
      <c r="K30" s="27">
        <v>82271604.927229971</v>
      </c>
      <c r="L30" s="27">
        <f t="shared" si="5"/>
        <v>321102671.14906996</v>
      </c>
      <c r="M30" s="27">
        <f t="shared" si="2"/>
        <v>228469.05269999802</v>
      </c>
      <c r="N30" s="27">
        <f t="shared" si="2"/>
        <v>442186.90801002085</v>
      </c>
      <c r="O30" s="27">
        <f t="shared" si="2"/>
        <v>333788.95471000671</v>
      </c>
      <c r="P30" s="27">
        <f t="shared" si="2"/>
        <v>265163.49639001489</v>
      </c>
      <c r="Q30" s="27">
        <f t="shared" si="6"/>
        <v>1269608.4118100405</v>
      </c>
      <c r="R30" s="42">
        <f t="shared" si="3"/>
        <v>99.629536551006552</v>
      </c>
      <c r="S30" s="42">
        <f t="shared" si="3"/>
        <v>99.507588326742507</v>
      </c>
      <c r="T30" s="42">
        <f t="shared" si="3"/>
        <v>99.622257351809168</v>
      </c>
      <c r="U30" s="42">
        <f t="shared" si="3"/>
        <v>99.678732882987305</v>
      </c>
      <c r="V30" s="42">
        <f t="shared" si="3"/>
        <v>99.606167002467018</v>
      </c>
    </row>
    <row r="31" spans="2:22" x14ac:dyDescent="0.25">
      <c r="B31" s="24" t="s">
        <v>256</v>
      </c>
      <c r="C31" s="27">
        <v>124683702.82053</v>
      </c>
      <c r="D31" s="27">
        <v>210776168.14793998</v>
      </c>
      <c r="E31" s="27">
        <v>172960929.03655005</v>
      </c>
      <c r="F31" s="27">
        <v>217306223.40499997</v>
      </c>
      <c r="G31" s="27">
        <f t="shared" si="4"/>
        <v>725727023.41001999</v>
      </c>
      <c r="H31" s="27">
        <v>124208591.43366</v>
      </c>
      <c r="I31" s="27">
        <v>205721765.27778003</v>
      </c>
      <c r="J31" s="27">
        <v>172456699.92840999</v>
      </c>
      <c r="K31" s="27">
        <v>215225575.9709301</v>
      </c>
      <c r="L31" s="27">
        <f t="shared" si="5"/>
        <v>717612632.61078012</v>
      </c>
      <c r="M31" s="27">
        <f t="shared" si="2"/>
        <v>475111.38686999679</v>
      </c>
      <c r="N31" s="27">
        <f t="shared" si="2"/>
        <v>5054402.8701599538</v>
      </c>
      <c r="O31" s="27">
        <f t="shared" si="2"/>
        <v>504229.10814005136</v>
      </c>
      <c r="P31" s="27">
        <f t="shared" si="2"/>
        <v>2080647.4340698719</v>
      </c>
      <c r="Q31" s="27">
        <f t="shared" si="6"/>
        <v>8114390.7992398739</v>
      </c>
      <c r="R31" s="42">
        <f t="shared" si="3"/>
        <v>99.618946681785772</v>
      </c>
      <c r="S31" s="42">
        <f t="shared" si="3"/>
        <v>97.602004574534078</v>
      </c>
      <c r="T31" s="42">
        <f t="shared" si="3"/>
        <v>99.708472248068531</v>
      </c>
      <c r="U31" s="42">
        <f t="shared" si="3"/>
        <v>99.042527452059161</v>
      </c>
      <c r="V31" s="42">
        <f t="shared" si="3"/>
        <v>98.881894908486075</v>
      </c>
    </row>
    <row r="32" spans="2:22" x14ac:dyDescent="0.25">
      <c r="B32" s="24" t="s">
        <v>257</v>
      </c>
      <c r="C32" s="27">
        <v>6586251.2060000002</v>
      </c>
      <c r="D32" s="27">
        <v>6857578.3339999989</v>
      </c>
      <c r="E32" s="27">
        <v>6452015.1790000014</v>
      </c>
      <c r="F32" s="27">
        <v>5323385.6319800019</v>
      </c>
      <c r="G32" s="27">
        <f t="shared" si="4"/>
        <v>25219230.350980002</v>
      </c>
      <c r="H32" s="27">
        <v>6551865.6567299999</v>
      </c>
      <c r="I32" s="27">
        <v>6544033.3937599994</v>
      </c>
      <c r="J32" s="27">
        <v>6030652.8679800034</v>
      </c>
      <c r="K32" s="27">
        <v>5013047.5913399979</v>
      </c>
      <c r="L32" s="27">
        <f t="shared" si="5"/>
        <v>24139599.509810001</v>
      </c>
      <c r="M32" s="27">
        <f t="shared" si="2"/>
        <v>34385.549270000309</v>
      </c>
      <c r="N32" s="27">
        <f t="shared" si="2"/>
        <v>313544.94023999944</v>
      </c>
      <c r="O32" s="27">
        <f t="shared" si="2"/>
        <v>421362.31101999804</v>
      </c>
      <c r="P32" s="27">
        <f t="shared" si="2"/>
        <v>310338.04064000398</v>
      </c>
      <c r="Q32" s="27">
        <f t="shared" si="6"/>
        <v>1079630.8411700018</v>
      </c>
      <c r="R32" s="42">
        <f t="shared" si="3"/>
        <v>99.477919256425025</v>
      </c>
      <c r="S32" s="42">
        <f t="shared" si="3"/>
        <v>95.427759990936778</v>
      </c>
      <c r="T32" s="42">
        <f t="shared" si="3"/>
        <v>93.469291386798858</v>
      </c>
      <c r="U32" s="42">
        <f t="shared" si="3"/>
        <v>94.170288194496706</v>
      </c>
      <c r="V32" s="42">
        <f t="shared" si="3"/>
        <v>95.719017487272168</v>
      </c>
    </row>
    <row r="33" spans="1:22" x14ac:dyDescent="0.25">
      <c r="B33" s="24" t="s">
        <v>258</v>
      </c>
      <c r="C33" s="27">
        <v>33486027.215879999</v>
      </c>
      <c r="D33" s="27">
        <v>59370888.449159995</v>
      </c>
      <c r="E33" s="27">
        <v>58925786.877000019</v>
      </c>
      <c r="F33" s="27">
        <v>73843486.051999986</v>
      </c>
      <c r="G33" s="27">
        <f t="shared" si="4"/>
        <v>225626188.59403998</v>
      </c>
      <c r="H33" s="27">
        <v>33000705.318300001</v>
      </c>
      <c r="I33" s="27">
        <v>57650639.615570001</v>
      </c>
      <c r="J33" s="27">
        <v>51219870.551150009</v>
      </c>
      <c r="K33" s="27">
        <v>73544847.869720012</v>
      </c>
      <c r="L33" s="27">
        <f t="shared" si="5"/>
        <v>215416063.35474002</v>
      </c>
      <c r="M33" s="27">
        <f t="shared" si="2"/>
        <v>485321.89757999778</v>
      </c>
      <c r="N33" s="27">
        <f t="shared" si="2"/>
        <v>1720248.8335899934</v>
      </c>
      <c r="O33" s="27">
        <f t="shared" si="2"/>
        <v>7705916.3258500099</v>
      </c>
      <c r="P33" s="27">
        <f t="shared" si="2"/>
        <v>298638.18227997422</v>
      </c>
      <c r="Q33" s="27">
        <f t="shared" si="6"/>
        <v>10210125.239299975</v>
      </c>
      <c r="R33" s="42">
        <f t="shared" si="3"/>
        <v>98.550673406399653</v>
      </c>
      <c r="S33" s="42">
        <f t="shared" si="3"/>
        <v>97.102538165547131</v>
      </c>
      <c r="T33" s="42">
        <f t="shared" si="3"/>
        <v>86.922675564884486</v>
      </c>
      <c r="U33" s="42">
        <f t="shared" si="3"/>
        <v>99.595579517914857</v>
      </c>
      <c r="V33" s="42">
        <f t="shared" si="3"/>
        <v>95.474760575036527</v>
      </c>
    </row>
    <row r="34" spans="1:22" x14ac:dyDescent="0.25">
      <c r="B34" s="24" t="s">
        <v>259</v>
      </c>
      <c r="C34" s="27">
        <v>727416</v>
      </c>
      <c r="D34" s="27">
        <v>704710.81499999994</v>
      </c>
      <c r="E34" s="27">
        <v>968926.19499999983</v>
      </c>
      <c r="F34" s="27">
        <v>705038.03099999996</v>
      </c>
      <c r="G34" s="27">
        <f t="shared" si="4"/>
        <v>3106091.0409999997</v>
      </c>
      <c r="H34" s="27">
        <v>580179.22537999996</v>
      </c>
      <c r="I34" s="27">
        <v>701170.57661000011</v>
      </c>
      <c r="J34" s="27">
        <v>820104.41696000006</v>
      </c>
      <c r="K34" s="27">
        <v>634360.00202999962</v>
      </c>
      <c r="L34" s="27">
        <f t="shared" si="5"/>
        <v>2735814.2209799998</v>
      </c>
      <c r="M34" s="27">
        <f t="shared" si="2"/>
        <v>147236.77462000004</v>
      </c>
      <c r="N34" s="27">
        <f t="shared" si="2"/>
        <v>3540.2383899998385</v>
      </c>
      <c r="O34" s="27">
        <f t="shared" si="2"/>
        <v>148821.77803999977</v>
      </c>
      <c r="P34" s="27">
        <f t="shared" si="2"/>
        <v>70678.028970000334</v>
      </c>
      <c r="Q34" s="27">
        <f t="shared" si="6"/>
        <v>370276.82001999998</v>
      </c>
      <c r="R34" s="42">
        <f t="shared" si="3"/>
        <v>79.758930980346861</v>
      </c>
      <c r="S34" s="42">
        <f t="shared" si="3"/>
        <v>99.497632459351451</v>
      </c>
      <c r="T34" s="42">
        <f t="shared" si="3"/>
        <v>84.640545502023528</v>
      </c>
      <c r="U34" s="42">
        <f t="shared" si="3"/>
        <v>89.975288443695263</v>
      </c>
      <c r="V34" s="42">
        <f t="shared" si="3"/>
        <v>88.079009432357452</v>
      </c>
    </row>
    <row r="35" spans="1:22" x14ac:dyDescent="0.25">
      <c r="B35" s="24" t="s">
        <v>260</v>
      </c>
      <c r="C35" s="27">
        <v>3857013.3393600001</v>
      </c>
      <c r="D35" s="27">
        <v>5697373.8936399985</v>
      </c>
      <c r="E35" s="27">
        <v>5556430.5890000015</v>
      </c>
      <c r="F35" s="27">
        <v>8968629.0156099983</v>
      </c>
      <c r="G35" s="27">
        <f t="shared" si="4"/>
        <v>24079446.837609999</v>
      </c>
      <c r="H35" s="27">
        <v>3789466.0775800003</v>
      </c>
      <c r="I35" s="27">
        <v>5678013.1185900001</v>
      </c>
      <c r="J35" s="27">
        <v>5537930.3980400003</v>
      </c>
      <c r="K35" s="27">
        <v>8765421.8761000019</v>
      </c>
      <c r="L35" s="27">
        <f t="shared" si="5"/>
        <v>23770831.470310003</v>
      </c>
      <c r="M35" s="27">
        <f t="shared" si="2"/>
        <v>67547.261779999826</v>
      </c>
      <c r="N35" s="27">
        <f t="shared" si="2"/>
        <v>19360.775049998425</v>
      </c>
      <c r="O35" s="27">
        <f t="shared" si="2"/>
        <v>18500.1909600012</v>
      </c>
      <c r="P35" s="27">
        <f t="shared" si="2"/>
        <v>203207.1395099964</v>
      </c>
      <c r="Q35" s="27">
        <f t="shared" si="6"/>
        <v>308615.36729999585</v>
      </c>
      <c r="R35" s="42">
        <f t="shared" si="3"/>
        <v>98.248715888776047</v>
      </c>
      <c r="S35" s="42">
        <f t="shared" si="3"/>
        <v>99.660180718144346</v>
      </c>
      <c r="T35" s="42">
        <f t="shared" si="3"/>
        <v>99.66704900450614</v>
      </c>
      <c r="U35" s="42">
        <f t="shared" si="3"/>
        <v>97.734245232394912</v>
      </c>
      <c r="V35" s="42">
        <f t="shared" si="3"/>
        <v>98.718345278522065</v>
      </c>
    </row>
    <row r="36" spans="1:22" x14ac:dyDescent="0.25">
      <c r="B36" s="24" t="s">
        <v>304</v>
      </c>
      <c r="C36" s="27">
        <v>20727053.421</v>
      </c>
      <c r="D36" s="27">
        <v>12412265.566</v>
      </c>
      <c r="E36" s="27">
        <v>17030603.173999999</v>
      </c>
      <c r="F36" s="27">
        <v>18959870.687919989</v>
      </c>
      <c r="G36" s="27">
        <f t="shared" si="4"/>
        <v>69129792.848919988</v>
      </c>
      <c r="H36" s="27">
        <v>20721553.656599998</v>
      </c>
      <c r="I36" s="27">
        <v>12401160.094580002</v>
      </c>
      <c r="J36" s="27">
        <v>17004831.585239999</v>
      </c>
      <c r="K36" s="27">
        <v>18919183.203980014</v>
      </c>
      <c r="L36" s="27">
        <f t="shared" si="5"/>
        <v>69046728.540400013</v>
      </c>
      <c r="M36" s="27">
        <f t="shared" si="2"/>
        <v>5499.7644000016153</v>
      </c>
      <c r="N36" s="27">
        <f t="shared" si="2"/>
        <v>11105.471419997513</v>
      </c>
      <c r="O36" s="27">
        <f t="shared" si="2"/>
        <v>25771.588759999722</v>
      </c>
      <c r="P36" s="27">
        <f t="shared" si="2"/>
        <v>40687.4839399755</v>
      </c>
      <c r="Q36" s="27">
        <f t="shared" si="6"/>
        <v>83064.308519974351</v>
      </c>
      <c r="R36" s="42">
        <f t="shared" si="3"/>
        <v>99.973465768200171</v>
      </c>
      <c r="S36" s="42">
        <f t="shared" si="3"/>
        <v>99.91052824836089</v>
      </c>
      <c r="T36" s="42">
        <f t="shared" si="3"/>
        <v>99.848674832613412</v>
      </c>
      <c r="U36" s="42">
        <f t="shared" si="3"/>
        <v>99.785402102104527</v>
      </c>
      <c r="V36" s="42">
        <f t="shared" si="3"/>
        <v>99.879842966256959</v>
      </c>
    </row>
    <row r="37" spans="1:22" x14ac:dyDescent="0.25">
      <c r="B37" s="34" t="s">
        <v>261</v>
      </c>
      <c r="C37" s="27">
        <v>2256542.9070000001</v>
      </c>
      <c r="D37" s="27">
        <v>3161275.2839999995</v>
      </c>
      <c r="E37" s="27">
        <v>3654461.9790000003</v>
      </c>
      <c r="F37" s="27">
        <v>4696727.3039999995</v>
      </c>
      <c r="G37" s="27">
        <f t="shared" si="4"/>
        <v>13769007.473999999</v>
      </c>
      <c r="H37" s="27">
        <v>2244826.6385999997</v>
      </c>
      <c r="I37" s="27">
        <v>3115689.2220999994</v>
      </c>
      <c r="J37" s="27">
        <v>3232146.1479700012</v>
      </c>
      <c r="K37" s="27">
        <v>3529379.1610700004</v>
      </c>
      <c r="L37" s="27">
        <f t="shared" si="5"/>
        <v>12122041.169740001</v>
      </c>
      <c r="M37" s="27">
        <f t="shared" si="2"/>
        <v>11716.268400000408</v>
      </c>
      <c r="N37" s="27">
        <f t="shared" si="2"/>
        <v>45586.061900000088</v>
      </c>
      <c r="O37" s="27">
        <f t="shared" si="2"/>
        <v>422315.83102999907</v>
      </c>
      <c r="P37" s="27">
        <f t="shared" si="2"/>
        <v>1167348.1429299992</v>
      </c>
      <c r="Q37" s="27">
        <f t="shared" si="6"/>
        <v>1646966.3042599987</v>
      </c>
      <c r="R37" s="42">
        <f t="shared" si="3"/>
        <v>99.480786810494251</v>
      </c>
      <c r="S37" s="42">
        <f t="shared" si="3"/>
        <v>98.557985059677577</v>
      </c>
      <c r="T37" s="42">
        <f t="shared" si="3"/>
        <v>88.443830214767743</v>
      </c>
      <c r="U37" s="42">
        <f t="shared" si="3"/>
        <v>75.145498825622269</v>
      </c>
      <c r="V37" s="42">
        <f t="shared" si="3"/>
        <v>88.038598225979882</v>
      </c>
    </row>
    <row r="38" spans="1:22" x14ac:dyDescent="0.25">
      <c r="B38" s="24" t="s">
        <v>337</v>
      </c>
      <c r="C38" s="27">
        <v>389035.48100000003</v>
      </c>
      <c r="D38" s="27">
        <v>511015.03200000001</v>
      </c>
      <c r="E38" s="27">
        <v>380067.53100000019</v>
      </c>
      <c r="F38" s="27">
        <v>817462.31199999992</v>
      </c>
      <c r="G38" s="27">
        <f t="shared" si="4"/>
        <v>2097580.3560000001</v>
      </c>
      <c r="H38" s="27">
        <v>385784.23960999999</v>
      </c>
      <c r="I38" s="27">
        <v>486132.60433000006</v>
      </c>
      <c r="J38" s="27">
        <v>379416.61042000004</v>
      </c>
      <c r="K38" s="27">
        <v>534926.15540000005</v>
      </c>
      <c r="L38" s="27">
        <f t="shared" si="5"/>
        <v>1786259.6097600001</v>
      </c>
      <c r="M38" s="27">
        <f t="shared" si="2"/>
        <v>3251.2413900000392</v>
      </c>
      <c r="N38" s="27">
        <f t="shared" si="2"/>
        <v>24882.427669999946</v>
      </c>
      <c r="O38" s="27">
        <f t="shared" si="2"/>
        <v>650.92058000015095</v>
      </c>
      <c r="P38" s="27">
        <f t="shared" si="2"/>
        <v>282536.15659999987</v>
      </c>
      <c r="Q38" s="27">
        <f t="shared" si="6"/>
        <v>311320.74624000001</v>
      </c>
      <c r="R38" s="42">
        <f t="shared" si="3"/>
        <v>99.164281524748631</v>
      </c>
      <c r="S38" s="42">
        <f t="shared" si="3"/>
        <v>95.130783614600205</v>
      </c>
      <c r="T38" s="42">
        <f t="shared" si="3"/>
        <v>99.828735546473141</v>
      </c>
      <c r="U38" s="42">
        <f t="shared" si="3"/>
        <v>65.437408862465091</v>
      </c>
      <c r="V38" s="42">
        <f t="shared" si="3"/>
        <v>85.158101554989969</v>
      </c>
    </row>
    <row r="39" spans="1:22" x14ac:dyDescent="0.25">
      <c r="B39" s="24" t="s">
        <v>262</v>
      </c>
      <c r="C39" s="27">
        <v>10985724.124049999</v>
      </c>
      <c r="D39" s="27">
        <v>12413662.476940002</v>
      </c>
      <c r="E39" s="27">
        <v>18443194.953310002</v>
      </c>
      <c r="F39" s="27">
        <v>18303474.508270003</v>
      </c>
      <c r="G39" s="27">
        <f t="shared" si="4"/>
        <v>60146056.062570006</v>
      </c>
      <c r="H39" s="27">
        <v>10235097.468199998</v>
      </c>
      <c r="I39" s="27">
        <v>12093688.341390003</v>
      </c>
      <c r="J39" s="27">
        <v>18029608.182779994</v>
      </c>
      <c r="K39" s="27">
        <v>17057493.404900007</v>
      </c>
      <c r="L39" s="27">
        <f t="shared" si="5"/>
        <v>57415887.397270001</v>
      </c>
      <c r="M39" s="27">
        <f t="shared" si="2"/>
        <v>750626.65585000068</v>
      </c>
      <c r="N39" s="27">
        <f t="shared" si="2"/>
        <v>319974.13554999977</v>
      </c>
      <c r="O39" s="27">
        <f t="shared" si="2"/>
        <v>413586.77053000778</v>
      </c>
      <c r="P39" s="27">
        <f t="shared" si="2"/>
        <v>1245981.103369996</v>
      </c>
      <c r="Q39" s="27">
        <f t="shared" si="6"/>
        <v>2730168.6653000042</v>
      </c>
      <c r="R39" s="42">
        <f t="shared" si="3"/>
        <v>93.167253725162041</v>
      </c>
      <c r="S39" s="42">
        <f t="shared" si="3"/>
        <v>97.422403451484257</v>
      </c>
      <c r="T39" s="42">
        <f t="shared" si="3"/>
        <v>97.757510173389022</v>
      </c>
      <c r="U39" s="42">
        <f t="shared" si="3"/>
        <v>93.192652559998763</v>
      </c>
      <c r="V39" s="42">
        <f t="shared" si="3"/>
        <v>95.460768595600342</v>
      </c>
    </row>
    <row r="40" spans="1:22" x14ac:dyDescent="0.25">
      <c r="B40" s="24" t="s">
        <v>263</v>
      </c>
      <c r="C40" s="27">
        <v>856</v>
      </c>
      <c r="D40" s="27">
        <v>1160</v>
      </c>
      <c r="E40" s="27">
        <v>853</v>
      </c>
      <c r="F40" s="27">
        <v>1319.5379999999996</v>
      </c>
      <c r="G40" s="27">
        <f>SUM(C40:F40)</f>
        <v>4188.5379999999996</v>
      </c>
      <c r="H40" s="27">
        <v>855.64143999999999</v>
      </c>
      <c r="I40" s="27">
        <v>1054.1049800000001</v>
      </c>
      <c r="J40" s="27">
        <v>526.70347000000038</v>
      </c>
      <c r="K40" s="27">
        <v>954.55651999999964</v>
      </c>
      <c r="L40" s="27">
        <f>SUM(H40:K40)</f>
        <v>3391.00641</v>
      </c>
      <c r="M40" s="27">
        <f>+C40-H40</f>
        <v>0.35856000000001131</v>
      </c>
      <c r="N40" s="27">
        <f>+D40-I40</f>
        <v>105.89501999999993</v>
      </c>
      <c r="O40" s="27">
        <f>+E40-J40</f>
        <v>326.29652999999962</v>
      </c>
      <c r="P40" s="27">
        <f>+F40-K40</f>
        <v>364.98147999999992</v>
      </c>
      <c r="Q40" s="27">
        <f>SUM(M40:P40)</f>
        <v>797.53158999999948</v>
      </c>
      <c r="R40" s="42">
        <f>+H40/C40*100</f>
        <v>99.95811214953271</v>
      </c>
      <c r="S40" s="42">
        <f>+I40/D40*100</f>
        <v>90.871118965517255</v>
      </c>
      <c r="T40" s="42">
        <f>+J40/E40*100</f>
        <v>61.747182883939075</v>
      </c>
      <c r="U40" s="42">
        <f>+K40/F40*100</f>
        <v>72.340206951220793</v>
      </c>
      <c r="V40" s="42">
        <f>+L40/G40*100</f>
        <v>80.959189340051353</v>
      </c>
    </row>
    <row r="41" spans="1:22" x14ac:dyDescent="0.25">
      <c r="B41" s="24" t="s">
        <v>264</v>
      </c>
      <c r="C41" s="27">
        <v>9413739.0370000005</v>
      </c>
      <c r="D41" s="27">
        <v>12780822.941</v>
      </c>
      <c r="E41" s="27">
        <v>10659670</v>
      </c>
      <c r="F41" s="27">
        <v>12619020.961000003</v>
      </c>
      <c r="G41" s="27">
        <f t="shared" si="4"/>
        <v>45473252.939000003</v>
      </c>
      <c r="H41" s="27">
        <v>9412348.9713499993</v>
      </c>
      <c r="I41" s="27">
        <v>12777561.327229999</v>
      </c>
      <c r="J41" s="27">
        <v>10657908.193450004</v>
      </c>
      <c r="K41" s="27">
        <v>12567876.626189999</v>
      </c>
      <c r="L41" s="27">
        <f t="shared" si="5"/>
        <v>45415695.118220001</v>
      </c>
      <c r="M41" s="27">
        <f t="shared" si="2"/>
        <v>1390.0656500011683</v>
      </c>
      <c r="N41" s="27">
        <f t="shared" si="2"/>
        <v>3261.6137700006366</v>
      </c>
      <c r="O41" s="27">
        <f t="shared" si="2"/>
        <v>1761.8065499961376</v>
      </c>
      <c r="P41" s="27">
        <f t="shared" si="2"/>
        <v>51144.334810003638</v>
      </c>
      <c r="Q41" s="27">
        <f t="shared" si="6"/>
        <v>57557.820780001581</v>
      </c>
      <c r="R41" s="42">
        <f t="shared" si="3"/>
        <v>99.985233650045558</v>
      </c>
      <c r="S41" s="42">
        <f t="shared" si="3"/>
        <v>99.974480408772919</v>
      </c>
      <c r="T41" s="42">
        <f t="shared" si="3"/>
        <v>99.983472222404671</v>
      </c>
      <c r="U41" s="42">
        <f t="shared" si="3"/>
        <v>99.594704415120077</v>
      </c>
      <c r="V41" s="42">
        <f t="shared" si="3"/>
        <v>99.873424888126621</v>
      </c>
    </row>
    <row r="42" spans="1:22" x14ac:dyDescent="0.25">
      <c r="B42" s="24" t="s">
        <v>265</v>
      </c>
      <c r="C42" s="27">
        <v>490889.18699999998</v>
      </c>
      <c r="D42" s="27">
        <v>500748.00000000006</v>
      </c>
      <c r="E42" s="27">
        <v>414719.99999999988</v>
      </c>
      <c r="F42" s="27">
        <v>557716.91700000013</v>
      </c>
      <c r="G42" s="27">
        <f t="shared" si="4"/>
        <v>1964074.1040000001</v>
      </c>
      <c r="H42" s="27">
        <v>490873.89364999998</v>
      </c>
      <c r="I42" s="27">
        <v>500353.03411000001</v>
      </c>
      <c r="J42" s="27">
        <v>411509.99104000011</v>
      </c>
      <c r="K42" s="27">
        <v>485342.25314999977</v>
      </c>
      <c r="L42" s="27">
        <f t="shared" si="5"/>
        <v>1888079.1719499999</v>
      </c>
      <c r="M42" s="27">
        <f t="shared" si="2"/>
        <v>15.293349999992643</v>
      </c>
      <c r="N42" s="27">
        <f t="shared" si="2"/>
        <v>394.96589000005042</v>
      </c>
      <c r="O42" s="27">
        <f t="shared" si="2"/>
        <v>3210.0089599997737</v>
      </c>
      <c r="P42" s="27">
        <f t="shared" si="2"/>
        <v>72374.663850000361</v>
      </c>
      <c r="Q42" s="27">
        <f t="shared" si="6"/>
        <v>75994.932050000178</v>
      </c>
      <c r="R42" s="42">
        <f t="shared" si="3"/>
        <v>99.996884561647519</v>
      </c>
      <c r="S42" s="42">
        <f t="shared" si="3"/>
        <v>99.921124819270361</v>
      </c>
      <c r="T42" s="42">
        <f t="shared" si="3"/>
        <v>99.225981635802512</v>
      </c>
      <c r="U42" s="42">
        <f t="shared" si="3"/>
        <v>87.023046702741425</v>
      </c>
      <c r="V42" s="42">
        <f t="shared" si="3"/>
        <v>96.130750265724188</v>
      </c>
    </row>
    <row r="43" spans="1:22" x14ac:dyDescent="0.25">
      <c r="B43" s="24" t="s">
        <v>266</v>
      </c>
      <c r="C43" s="27">
        <v>1945490.253</v>
      </c>
      <c r="D43" s="27">
        <v>3952301.8539999998</v>
      </c>
      <c r="E43" s="27">
        <v>3969531.2930000005</v>
      </c>
      <c r="F43" s="27">
        <v>4277374.5650000013</v>
      </c>
      <c r="G43" s="27">
        <f t="shared" si="4"/>
        <v>14144697.965000002</v>
      </c>
      <c r="H43" s="27">
        <v>1941653.4112099998</v>
      </c>
      <c r="I43" s="27">
        <v>3951579.2812400004</v>
      </c>
      <c r="J43" s="27">
        <v>3967181.8221700005</v>
      </c>
      <c r="K43" s="27">
        <v>4241065.8108499981</v>
      </c>
      <c r="L43" s="27">
        <f t="shared" si="5"/>
        <v>14101480.325469999</v>
      </c>
      <c r="M43" s="27">
        <f t="shared" si="2"/>
        <v>3836.8417900002096</v>
      </c>
      <c r="N43" s="27">
        <f t="shared" si="2"/>
        <v>722.57275999942794</v>
      </c>
      <c r="O43" s="27">
        <f t="shared" si="2"/>
        <v>2349.4708300000057</v>
      </c>
      <c r="P43" s="27">
        <f t="shared" si="2"/>
        <v>36308.754150003195</v>
      </c>
      <c r="Q43" s="27">
        <f t="shared" si="6"/>
        <v>43217.639530002838</v>
      </c>
      <c r="R43" s="42">
        <f t="shared" si="3"/>
        <v>99.802782780120154</v>
      </c>
      <c r="S43" s="42">
        <f t="shared" si="3"/>
        <v>99.981717672721075</v>
      </c>
      <c r="T43" s="42">
        <f t="shared" si="3"/>
        <v>99.940812386738372</v>
      </c>
      <c r="U43" s="42">
        <f t="shared" si="3"/>
        <v>99.151143917881242</v>
      </c>
      <c r="V43" s="42">
        <f t="shared" si="3"/>
        <v>99.694460499355003</v>
      </c>
    </row>
    <row r="44" spans="1:22" x14ac:dyDescent="0.25">
      <c r="B44" s="24" t="s">
        <v>267</v>
      </c>
      <c r="C44" s="27">
        <v>4272171</v>
      </c>
      <c r="D44" s="27">
        <v>11375483</v>
      </c>
      <c r="E44" s="27">
        <v>2820491</v>
      </c>
      <c r="F44" s="27">
        <v>7249359</v>
      </c>
      <c r="G44" s="27">
        <f t="shared" si="4"/>
        <v>25717504</v>
      </c>
      <c r="H44" s="27">
        <v>4272171</v>
      </c>
      <c r="I44" s="27">
        <v>9583379.9656099994</v>
      </c>
      <c r="J44" s="27">
        <v>2487527.1264500003</v>
      </c>
      <c r="K44" s="27">
        <v>3832866.6991900019</v>
      </c>
      <c r="L44" s="27">
        <f t="shared" si="5"/>
        <v>20175944.791250002</v>
      </c>
      <c r="M44" s="27">
        <f t="shared" si="2"/>
        <v>0</v>
      </c>
      <c r="N44" s="27">
        <f t="shared" si="2"/>
        <v>1792103.0343900006</v>
      </c>
      <c r="O44" s="27">
        <f t="shared" si="2"/>
        <v>332963.87354999967</v>
      </c>
      <c r="P44" s="27">
        <f t="shared" si="2"/>
        <v>3416492.3008099981</v>
      </c>
      <c r="Q44" s="27">
        <f t="shared" si="6"/>
        <v>5541559.2087499984</v>
      </c>
      <c r="R44" s="42">
        <f t="shared" si="3"/>
        <v>100</v>
      </c>
      <c r="S44" s="42">
        <f t="shared" si="3"/>
        <v>84.24591699192024</v>
      </c>
      <c r="T44" s="42">
        <f t="shared" si="3"/>
        <v>88.19482588138024</v>
      </c>
      <c r="U44" s="42">
        <f t="shared" si="3"/>
        <v>52.871801481896561</v>
      </c>
      <c r="V44" s="42">
        <f t="shared" si="3"/>
        <v>78.452188794254681</v>
      </c>
    </row>
    <row r="45" spans="1:22" x14ac:dyDescent="0.25">
      <c r="B45" s="24" t="s">
        <v>268</v>
      </c>
      <c r="C45" s="27">
        <v>862722</v>
      </c>
      <c r="D45" s="27">
        <v>1334343.3930000002</v>
      </c>
      <c r="E45" s="27">
        <v>1122807</v>
      </c>
      <c r="F45" s="27">
        <v>1299761</v>
      </c>
      <c r="G45" s="27">
        <f t="shared" si="4"/>
        <v>4619633.3930000002</v>
      </c>
      <c r="H45" s="27">
        <v>862722</v>
      </c>
      <c r="I45" s="27">
        <v>1334343.3930000002</v>
      </c>
      <c r="J45" s="27">
        <v>1122807</v>
      </c>
      <c r="K45" s="27">
        <v>1299761</v>
      </c>
      <c r="L45" s="27">
        <f t="shared" si="5"/>
        <v>4619633.3930000002</v>
      </c>
      <c r="M45" s="27">
        <f t="shared" si="2"/>
        <v>0</v>
      </c>
      <c r="N45" s="27">
        <f t="shared" si="2"/>
        <v>0</v>
      </c>
      <c r="O45" s="27">
        <f t="shared" si="2"/>
        <v>0</v>
      </c>
      <c r="P45" s="27">
        <f t="shared" si="2"/>
        <v>0</v>
      </c>
      <c r="Q45" s="27">
        <f t="shared" si="6"/>
        <v>0</v>
      </c>
      <c r="R45" s="42">
        <f t="shared" si="3"/>
        <v>100</v>
      </c>
      <c r="S45" s="42">
        <f t="shared" si="3"/>
        <v>100</v>
      </c>
      <c r="T45" s="42">
        <f t="shared" si="3"/>
        <v>100</v>
      </c>
      <c r="U45" s="42">
        <f t="shared" si="3"/>
        <v>100</v>
      </c>
      <c r="V45" s="42">
        <f t="shared" si="3"/>
        <v>100</v>
      </c>
    </row>
    <row r="46" spans="1:22" x14ac:dyDescent="0.25">
      <c r="B46" s="24" t="s">
        <v>269</v>
      </c>
      <c r="C46" s="27">
        <v>197538.845</v>
      </c>
      <c r="D46" s="27">
        <v>395280.69700000004</v>
      </c>
      <c r="E46" s="27">
        <v>221389.41799999995</v>
      </c>
      <c r="F46" s="27">
        <v>260303.47600000002</v>
      </c>
      <c r="G46" s="27">
        <f t="shared" si="4"/>
        <v>1074512.436</v>
      </c>
      <c r="H46" s="27">
        <v>197534.19019999998</v>
      </c>
      <c r="I46" s="27">
        <v>395242.81228000007</v>
      </c>
      <c r="J46" s="27">
        <v>221358.24312</v>
      </c>
      <c r="K46" s="27">
        <v>259909.73147</v>
      </c>
      <c r="L46" s="27">
        <f t="shared" si="5"/>
        <v>1074044.97707</v>
      </c>
      <c r="M46" s="27">
        <f t="shared" si="2"/>
        <v>4.6548000000184402</v>
      </c>
      <c r="N46" s="27">
        <f t="shared" si="2"/>
        <v>37.884719999972731</v>
      </c>
      <c r="O46" s="27">
        <f t="shared" si="2"/>
        <v>31.174879999947734</v>
      </c>
      <c r="P46" s="27">
        <f t="shared" si="2"/>
        <v>393.74453000002541</v>
      </c>
      <c r="Q46" s="27">
        <f t="shared" si="6"/>
        <v>467.45892999996431</v>
      </c>
      <c r="R46" s="42">
        <f t="shared" si="3"/>
        <v>99.997643602705068</v>
      </c>
      <c r="S46" s="42">
        <f t="shared" si="3"/>
        <v>99.990415742461622</v>
      </c>
      <c r="T46" s="42">
        <f t="shared" si="3"/>
        <v>99.985918532023092</v>
      </c>
      <c r="U46" s="42">
        <f t="shared" si="3"/>
        <v>99.848736353409279</v>
      </c>
      <c r="V46" s="42">
        <f t="shared" si="3"/>
        <v>99.956495717095635</v>
      </c>
    </row>
    <row r="47" spans="1:22" x14ac:dyDescent="0.25">
      <c r="C47" s="27"/>
      <c r="D47" s="27"/>
      <c r="E47" s="27"/>
      <c r="F47" s="27"/>
      <c r="G47" s="27"/>
      <c r="H47" s="27"/>
      <c r="I47" s="27"/>
      <c r="J47" s="27"/>
      <c r="K47" s="27"/>
      <c r="L47" s="27"/>
      <c r="M47" s="27"/>
      <c r="N47" s="27"/>
      <c r="O47" s="27"/>
      <c r="P47" s="27"/>
      <c r="Q47" s="27"/>
      <c r="R47" s="42"/>
      <c r="S47" s="42"/>
      <c r="T47" s="42"/>
      <c r="U47" s="42"/>
      <c r="V47" s="42"/>
    </row>
    <row r="48" spans="1:22" ht="15" x14ac:dyDescent="0.4">
      <c r="A48" s="24" t="s">
        <v>270</v>
      </c>
      <c r="C48" s="32">
        <f t="shared" ref="C48:Q48" si="7">SUM(C50:C52)</f>
        <v>296777725.63200003</v>
      </c>
      <c r="D48" s="32">
        <f t="shared" si="7"/>
        <v>321062446.18299997</v>
      </c>
      <c r="E48" s="32">
        <f t="shared" si="7"/>
        <v>347421344.7470001</v>
      </c>
      <c r="F48" s="32">
        <f>SUM(F50:F52)</f>
        <v>372987602.70899999</v>
      </c>
      <c r="G48" s="32">
        <f t="shared" si="7"/>
        <v>1338249119.2709999</v>
      </c>
      <c r="H48" s="32">
        <f t="shared" si="7"/>
        <v>296677684.37059003</v>
      </c>
      <c r="I48" s="32">
        <f t="shared" si="7"/>
        <v>320867631.69957983</v>
      </c>
      <c r="J48" s="32">
        <f t="shared" si="7"/>
        <v>347203232.87491</v>
      </c>
      <c r="K48" s="32">
        <f>SUM(K50:K52)</f>
        <v>372453276.7957201</v>
      </c>
      <c r="L48" s="32">
        <f t="shared" si="7"/>
        <v>1337201825.7407999</v>
      </c>
      <c r="M48" s="32">
        <f t="shared" si="7"/>
        <v>100041.26140997931</v>
      </c>
      <c r="N48" s="32">
        <f t="shared" si="7"/>
        <v>194814.48342008144</v>
      </c>
      <c r="O48" s="32">
        <f t="shared" si="7"/>
        <v>218111.87209014595</v>
      </c>
      <c r="P48" s="32">
        <f>SUM(P50:P52)</f>
        <v>534325.91327992082</v>
      </c>
      <c r="Q48" s="32">
        <f t="shared" si="7"/>
        <v>1047293.5302001275</v>
      </c>
      <c r="R48" s="42">
        <f>+H48/C48*100</f>
        <v>99.966290845717296</v>
      </c>
      <c r="S48" s="42">
        <f>+I48/D48*100</f>
        <v>99.939321933867944</v>
      </c>
      <c r="T48" s="42">
        <f>+J48/E48*100</f>
        <v>99.937219783589015</v>
      </c>
      <c r="U48" s="42">
        <f>+K48/F48*100</f>
        <v>99.856744323564882</v>
      </c>
      <c r="V48" s="42">
        <f>+L48/G48*100</f>
        <v>99.921741511717158</v>
      </c>
    </row>
    <row r="49" spans="1:22" x14ac:dyDescent="0.25">
      <c r="C49" s="27"/>
      <c r="D49" s="27"/>
      <c r="E49" s="27"/>
      <c r="F49" s="27"/>
      <c r="G49" s="27"/>
      <c r="H49" s="27"/>
      <c r="I49" s="27"/>
      <c r="J49" s="27"/>
      <c r="K49" s="27"/>
      <c r="L49" s="27"/>
      <c r="M49" s="27"/>
      <c r="N49" s="27"/>
      <c r="O49" s="27"/>
      <c r="P49" s="27"/>
      <c r="Q49" s="27"/>
      <c r="R49" s="42"/>
      <c r="S49" s="42"/>
      <c r="T49" s="42"/>
      <c r="U49" s="42"/>
      <c r="V49" s="42"/>
    </row>
    <row r="50" spans="1:22" x14ac:dyDescent="0.25">
      <c r="B50" s="24" t="s">
        <v>271</v>
      </c>
      <c r="C50" s="27">
        <v>27897343.039999999</v>
      </c>
      <c r="D50" s="27">
        <v>54402278.090999998</v>
      </c>
      <c r="E50" s="27">
        <v>53999598.125000015</v>
      </c>
      <c r="F50" s="27">
        <v>89658880.702999949</v>
      </c>
      <c r="G50" s="27">
        <f>SUM(C50:F50)</f>
        <v>225958099.95899996</v>
      </c>
      <c r="H50" s="27">
        <v>27798745.750569995</v>
      </c>
      <c r="I50" s="27">
        <v>54216692.044059992</v>
      </c>
      <c r="J50" s="27">
        <v>53833913.318200022</v>
      </c>
      <c r="K50" s="27">
        <v>89170478.862179965</v>
      </c>
      <c r="L50" s="27">
        <f>SUM(H50:K50)</f>
        <v>225019829.97500998</v>
      </c>
      <c r="M50" s="27">
        <f>+C50-H50</f>
        <v>98597.289430003613</v>
      </c>
      <c r="N50" s="27">
        <f>+D50-I50</f>
        <v>185586.04694000632</v>
      </c>
      <c r="O50" s="27">
        <f>+E50-J50</f>
        <v>165684.80679999292</v>
      </c>
      <c r="P50" s="27">
        <f>+F50-K50</f>
        <v>488401.84081998467</v>
      </c>
      <c r="Q50" s="27">
        <f>SUM(M50:P50)</f>
        <v>938269.98398998752</v>
      </c>
      <c r="R50" s="42">
        <f>+H50/C50*100</f>
        <v>99.6465710397989</v>
      </c>
      <c r="S50" s="42">
        <f>+I50/D50*100</f>
        <v>99.658863464082202</v>
      </c>
      <c r="T50" s="42">
        <f>+J50/E50*100</f>
        <v>99.693174000264847</v>
      </c>
      <c r="U50" s="42">
        <f>+K50/F50*100</f>
        <v>99.455266631715105</v>
      </c>
      <c r="V50" s="42">
        <f>+L50/G50*100</f>
        <v>99.584759305304729</v>
      </c>
    </row>
    <row r="51" spans="1:22" ht="15.6" x14ac:dyDescent="0.25">
      <c r="B51" s="24" t="s">
        <v>285</v>
      </c>
      <c r="C51" s="27"/>
      <c r="D51" s="27"/>
      <c r="E51" s="27"/>
      <c r="F51" s="27"/>
      <c r="G51" s="27"/>
      <c r="H51" s="27"/>
      <c r="I51" s="27"/>
      <c r="J51" s="27"/>
      <c r="K51" s="27"/>
      <c r="L51" s="27"/>
      <c r="M51" s="27"/>
      <c r="N51" s="27"/>
      <c r="O51" s="27"/>
      <c r="P51" s="27"/>
      <c r="Q51" s="27"/>
      <c r="R51" s="42"/>
      <c r="S51" s="42"/>
      <c r="T51" s="42"/>
      <c r="U51" s="42"/>
      <c r="V51" s="42"/>
    </row>
    <row r="52" spans="1:22" ht="15.6" x14ac:dyDescent="0.25">
      <c r="B52" s="24" t="s">
        <v>286</v>
      </c>
      <c r="C52" s="27">
        <v>268880382.59200001</v>
      </c>
      <c r="D52" s="27">
        <v>266660168.09199995</v>
      </c>
      <c r="E52" s="27">
        <v>293421746.6220001</v>
      </c>
      <c r="F52" s="27">
        <v>283328722.00600004</v>
      </c>
      <c r="G52" s="27">
        <f>SUM(C52:F52)</f>
        <v>1112291019.312</v>
      </c>
      <c r="H52" s="27">
        <v>268878938.62002003</v>
      </c>
      <c r="I52" s="27">
        <v>266650939.65551987</v>
      </c>
      <c r="J52" s="27">
        <v>293369319.55670995</v>
      </c>
      <c r="K52" s="27">
        <v>283282797.93354011</v>
      </c>
      <c r="L52" s="27">
        <f>SUM(H52:K52)</f>
        <v>1112181995.76579</v>
      </c>
      <c r="M52" s="27">
        <f t="shared" ref="M52:P53" si="8">+C52-H52</f>
        <v>1443.9719799757004</v>
      </c>
      <c r="N52" s="27">
        <f t="shared" si="8"/>
        <v>9228.4364800751209</v>
      </c>
      <c r="O52" s="27">
        <f t="shared" si="8"/>
        <v>52427.065290153027</v>
      </c>
      <c r="P52" s="27">
        <f t="shared" si="8"/>
        <v>45924.072459936142</v>
      </c>
      <c r="Q52" s="27">
        <f>SUM(M52:P52)</f>
        <v>109023.54621013999</v>
      </c>
      <c r="R52" s="42">
        <f t="shared" ref="R52:V53" si="9">+H52/C52*100</f>
        <v>99.999462968638298</v>
      </c>
      <c r="S52" s="42">
        <f t="shared" si="9"/>
        <v>99.996539251982739</v>
      </c>
      <c r="T52" s="42">
        <f t="shared" si="9"/>
        <v>99.98213252225041</v>
      </c>
      <c r="U52" s="42">
        <f t="shared" si="9"/>
        <v>99.983791240035686</v>
      </c>
      <c r="V52" s="42">
        <f t="shared" si="9"/>
        <v>99.990198289447889</v>
      </c>
    </row>
    <row r="53" spans="1:22" ht="25.5" customHeight="1" x14ac:dyDescent="0.25">
      <c r="B53" s="92" t="s">
        <v>272</v>
      </c>
      <c r="C53" s="27">
        <v>1158997.121</v>
      </c>
      <c r="D53" s="27">
        <v>852835.85299999989</v>
      </c>
      <c r="E53" s="27">
        <v>1130755.5630000001</v>
      </c>
      <c r="F53" s="27">
        <v>1476341.2140000002</v>
      </c>
      <c r="G53" s="27">
        <f>SUM(C53:F53)</f>
        <v>4618929.7510000002</v>
      </c>
      <c r="H53" s="27">
        <v>1158996.7658100002</v>
      </c>
      <c r="I53" s="27">
        <v>852835.6946899998</v>
      </c>
      <c r="J53" s="27">
        <v>1130755.4368799995</v>
      </c>
      <c r="K53" s="27">
        <v>1475084.2715200013</v>
      </c>
      <c r="L53" s="27">
        <f>SUM(H53:K53)</f>
        <v>4617672.1689000009</v>
      </c>
      <c r="M53" s="27">
        <f t="shared" si="8"/>
        <v>0.35518999979831278</v>
      </c>
      <c r="N53" s="27">
        <f t="shared" si="8"/>
        <v>0.15831000008620322</v>
      </c>
      <c r="O53" s="27">
        <f t="shared" si="8"/>
        <v>0.12612000061199069</v>
      </c>
      <c r="P53" s="27">
        <f t="shared" si="8"/>
        <v>1256.9424799988046</v>
      </c>
      <c r="Q53" s="27">
        <f>SUM(M53:P53)</f>
        <v>1257.5820999993011</v>
      </c>
      <c r="R53" s="42">
        <f t="shared" si="9"/>
        <v>99.99996935367713</v>
      </c>
      <c r="S53" s="42">
        <f t="shared" si="9"/>
        <v>99.999981437225046</v>
      </c>
      <c r="T53" s="42">
        <f t="shared" si="9"/>
        <v>99.999988846395738</v>
      </c>
      <c r="U53" s="42">
        <f t="shared" si="9"/>
        <v>99.914860977389282</v>
      </c>
      <c r="V53" s="42">
        <f t="shared" si="9"/>
        <v>99.972773301007081</v>
      </c>
    </row>
    <row r="54" spans="1:22" x14ac:dyDescent="0.25">
      <c r="C54" s="27"/>
      <c r="D54" s="27"/>
      <c r="E54" s="27"/>
      <c r="F54" s="27"/>
      <c r="G54" s="27"/>
      <c r="H54" s="27"/>
      <c r="I54" s="27"/>
      <c r="J54" s="27"/>
      <c r="K54" s="27"/>
      <c r="L54" s="27"/>
      <c r="M54" s="27"/>
      <c r="N54" s="27"/>
      <c r="O54" s="27"/>
      <c r="P54" s="27"/>
      <c r="Q54" s="27"/>
    </row>
    <row r="55" spans="1:22" x14ac:dyDescent="0.25">
      <c r="C55" s="27"/>
      <c r="D55" s="27"/>
      <c r="E55" s="27"/>
      <c r="F55" s="27"/>
      <c r="G55" s="27"/>
      <c r="H55" s="27"/>
      <c r="I55" s="27"/>
      <c r="J55" s="27"/>
      <c r="K55" s="27"/>
      <c r="L55" s="27"/>
      <c r="M55" s="27"/>
      <c r="N55" s="27"/>
      <c r="O55" s="27"/>
      <c r="P55" s="27"/>
      <c r="Q55" s="27"/>
    </row>
    <row r="56" spans="1:22" x14ac:dyDescent="0.25">
      <c r="A56" s="35"/>
      <c r="B56" s="35"/>
      <c r="C56" s="36"/>
      <c r="D56" s="36"/>
      <c r="E56" s="36"/>
      <c r="F56" s="36"/>
      <c r="G56" s="36"/>
      <c r="H56" s="36"/>
      <c r="I56" s="36"/>
      <c r="J56" s="36"/>
      <c r="K56" s="36"/>
      <c r="L56" s="36"/>
      <c r="M56" s="36"/>
      <c r="N56" s="36"/>
      <c r="O56" s="36"/>
      <c r="P56" s="36"/>
      <c r="Q56" s="36"/>
      <c r="R56" s="53"/>
      <c r="S56" s="53"/>
      <c r="T56" s="53"/>
      <c r="U56" s="53"/>
      <c r="V56" s="53"/>
    </row>
    <row r="57" spans="1:22" x14ac:dyDescent="0.25">
      <c r="A57" s="37"/>
      <c r="B57" s="37"/>
      <c r="C57" s="38"/>
      <c r="D57" s="38"/>
      <c r="E57" s="38"/>
      <c r="F57" s="38"/>
      <c r="G57" s="38"/>
      <c r="H57" s="38"/>
      <c r="I57" s="38"/>
      <c r="J57" s="38"/>
      <c r="K57" s="38"/>
      <c r="L57" s="38"/>
      <c r="M57" s="38"/>
      <c r="N57" s="38"/>
      <c r="O57" s="38"/>
      <c r="P57" s="38"/>
      <c r="Q57" s="38"/>
      <c r="R57" s="39"/>
      <c r="S57" s="39"/>
      <c r="T57" s="39"/>
      <c r="U57" s="39"/>
      <c r="V57" s="39"/>
    </row>
    <row r="58" spans="1:22" ht="12.75" customHeight="1" x14ac:dyDescent="0.25">
      <c r="A58" s="51" t="s">
        <v>273</v>
      </c>
      <c r="B58" s="40" t="s">
        <v>338</v>
      </c>
      <c r="C58" s="40"/>
      <c r="D58" s="40"/>
      <c r="E58" s="40"/>
      <c r="F58" s="40"/>
      <c r="G58" s="38"/>
      <c r="H58" s="38"/>
      <c r="I58" s="38"/>
      <c r="J58" s="38"/>
      <c r="K58" s="38"/>
      <c r="L58" s="39"/>
      <c r="M58" s="39"/>
      <c r="N58" s="39"/>
    </row>
    <row r="59" spans="1:22" ht="12.75" customHeight="1" x14ac:dyDescent="0.25">
      <c r="A59" s="51" t="s">
        <v>274</v>
      </c>
      <c r="B59" s="40" t="s">
        <v>275</v>
      </c>
      <c r="C59" s="40"/>
      <c r="D59" s="40"/>
      <c r="E59" s="40"/>
      <c r="F59" s="40"/>
      <c r="G59" s="38"/>
      <c r="H59" s="38"/>
      <c r="I59" s="38"/>
      <c r="J59" s="38"/>
      <c r="K59" s="38"/>
      <c r="L59" s="39"/>
      <c r="M59" s="39"/>
      <c r="N59" s="39"/>
    </row>
    <row r="60" spans="1:22" ht="15.6" x14ac:dyDescent="0.25">
      <c r="A60" s="50" t="s">
        <v>276</v>
      </c>
      <c r="B60" s="37" t="s">
        <v>277</v>
      </c>
      <c r="C60" s="38"/>
      <c r="D60" s="38"/>
      <c r="E60" s="38"/>
      <c r="F60" s="38"/>
      <c r="G60" s="38"/>
      <c r="H60" s="38"/>
      <c r="I60" s="38"/>
      <c r="J60" s="38"/>
      <c r="K60" s="38"/>
      <c r="L60" s="39"/>
      <c r="M60" s="39"/>
      <c r="N60" s="39"/>
    </row>
    <row r="61" spans="1:22" ht="15.6" x14ac:dyDescent="0.25">
      <c r="A61" s="50" t="s">
        <v>278</v>
      </c>
      <c r="B61" s="37" t="s">
        <v>279</v>
      </c>
      <c r="C61" s="38"/>
      <c r="D61" s="38"/>
      <c r="E61" s="38"/>
      <c r="F61" s="38"/>
      <c r="G61" s="38"/>
      <c r="H61" s="38"/>
      <c r="I61" s="38"/>
      <c r="J61" s="38"/>
      <c r="K61" s="38"/>
      <c r="L61" s="39"/>
      <c r="M61" s="39"/>
      <c r="N61" s="39"/>
    </row>
    <row r="62" spans="1:22" ht="15.6" x14ac:dyDescent="0.25">
      <c r="A62" s="50" t="s">
        <v>280</v>
      </c>
      <c r="B62" s="37" t="s">
        <v>281</v>
      </c>
      <c r="C62" s="38"/>
      <c r="D62" s="38"/>
      <c r="E62" s="38"/>
      <c r="F62" s="38"/>
      <c r="G62" s="38"/>
      <c r="H62" s="38"/>
      <c r="I62" s="38"/>
      <c r="J62" s="38"/>
      <c r="K62" s="38"/>
      <c r="L62" s="39"/>
      <c r="M62" s="39"/>
      <c r="N62" s="39"/>
    </row>
    <row r="63" spans="1:22" ht="15.6" x14ac:dyDescent="0.25">
      <c r="A63" s="50" t="s">
        <v>282</v>
      </c>
      <c r="B63" s="37" t="s">
        <v>284</v>
      </c>
      <c r="C63" s="38"/>
      <c r="D63" s="38"/>
      <c r="E63" s="38"/>
      <c r="F63" s="38"/>
      <c r="G63" s="38"/>
      <c r="H63" s="38"/>
      <c r="I63" s="38"/>
      <c r="J63" s="38"/>
      <c r="K63" s="38"/>
      <c r="L63" s="39"/>
      <c r="M63" s="39"/>
      <c r="N63" s="39"/>
    </row>
    <row r="64" spans="1:22" ht="15.6" x14ac:dyDescent="0.25">
      <c r="A64" s="50" t="s">
        <v>283</v>
      </c>
      <c r="B64" s="37" t="s">
        <v>319</v>
      </c>
      <c r="C64" s="38"/>
      <c r="D64" s="38"/>
      <c r="E64" s="38"/>
      <c r="F64" s="38"/>
      <c r="G64" s="38"/>
      <c r="H64" s="38"/>
      <c r="I64" s="38"/>
      <c r="J64" s="38"/>
      <c r="K64" s="38"/>
      <c r="L64" s="39"/>
      <c r="M64" s="39"/>
      <c r="N64" s="39"/>
    </row>
    <row r="65" spans="1:17" x14ac:dyDescent="0.25">
      <c r="A65" s="37"/>
      <c r="B65" s="37"/>
      <c r="C65" s="27"/>
      <c r="D65" s="27"/>
      <c r="E65" s="27"/>
      <c r="F65" s="27"/>
      <c r="G65" s="27"/>
      <c r="H65" s="27"/>
      <c r="I65" s="27"/>
      <c r="J65" s="27"/>
      <c r="K65" s="27"/>
      <c r="L65" s="27"/>
      <c r="M65" s="27"/>
      <c r="N65" s="27"/>
      <c r="O65" s="27"/>
      <c r="P65" s="27"/>
      <c r="Q65" s="27"/>
    </row>
    <row r="66" spans="1:17" x14ac:dyDescent="0.25">
      <c r="C66" s="27">
        <v>0</v>
      </c>
      <c r="D66" s="27">
        <v>0</v>
      </c>
      <c r="E66" s="27">
        <v>0</v>
      </c>
      <c r="F66" s="27">
        <v>0</v>
      </c>
      <c r="G66" s="27">
        <v>0</v>
      </c>
      <c r="H66" s="27">
        <v>0</v>
      </c>
      <c r="I66" s="27">
        <v>0</v>
      </c>
      <c r="J66" s="27">
        <v>0</v>
      </c>
      <c r="K66" s="27">
        <v>0</v>
      </c>
      <c r="L66" s="27">
        <v>0</v>
      </c>
      <c r="M66" s="27"/>
      <c r="N66" s="27"/>
      <c r="O66" s="27"/>
      <c r="P66" s="27"/>
      <c r="Q66" s="27"/>
    </row>
    <row r="67" spans="1:17" x14ac:dyDescent="0.25">
      <c r="C67" s="27"/>
      <c r="D67" s="27"/>
      <c r="E67" s="27"/>
      <c r="F67" s="27"/>
      <c r="G67" s="27"/>
      <c r="H67" s="27"/>
      <c r="I67" s="27"/>
      <c r="J67" s="27"/>
      <c r="K67" s="27"/>
      <c r="L67" s="27"/>
      <c r="M67" s="27"/>
      <c r="N67" s="27"/>
      <c r="O67" s="27"/>
      <c r="P67" s="27"/>
      <c r="Q67" s="27"/>
    </row>
    <row r="68" spans="1:17" x14ac:dyDescent="0.25">
      <c r="C68" s="27"/>
      <c r="D68" s="27"/>
      <c r="E68" s="27"/>
      <c r="F68" s="27"/>
      <c r="G68" s="27"/>
      <c r="H68" s="27"/>
      <c r="I68" s="27"/>
      <c r="J68" s="27"/>
      <c r="K68" s="27"/>
      <c r="L68" s="27"/>
      <c r="M68" s="27"/>
      <c r="N68" s="27"/>
      <c r="O68" s="27"/>
      <c r="P68" s="27"/>
      <c r="Q68" s="27"/>
    </row>
    <row r="69" spans="1:17" x14ac:dyDescent="0.25">
      <c r="C69" s="27"/>
      <c r="D69" s="27"/>
      <c r="E69" s="27"/>
      <c r="F69" s="27"/>
      <c r="G69" s="27"/>
      <c r="H69" s="27"/>
      <c r="I69" s="27"/>
      <c r="J69" s="27"/>
      <c r="K69" s="27"/>
      <c r="L69" s="27"/>
      <c r="M69" s="27"/>
      <c r="N69" s="27"/>
      <c r="O69" s="27"/>
      <c r="P69" s="27"/>
      <c r="Q69" s="27"/>
    </row>
    <row r="70" spans="1:17" x14ac:dyDescent="0.25">
      <c r="C70" s="27"/>
      <c r="D70" s="27"/>
      <c r="E70" s="27"/>
      <c r="F70" s="27"/>
      <c r="G70" s="27"/>
      <c r="H70" s="27"/>
      <c r="I70" s="27"/>
      <c r="J70" s="27"/>
      <c r="K70" s="27"/>
      <c r="L70" s="27"/>
      <c r="M70" s="27"/>
      <c r="N70" s="27"/>
      <c r="O70" s="27"/>
      <c r="P70" s="27"/>
      <c r="Q70" s="27"/>
    </row>
    <row r="71" spans="1:17" x14ac:dyDescent="0.25">
      <c r="C71" s="27"/>
      <c r="D71" s="27"/>
      <c r="E71" s="27"/>
      <c r="F71" s="27"/>
      <c r="G71" s="27"/>
      <c r="H71" s="27"/>
      <c r="I71" s="27"/>
      <c r="J71" s="27"/>
      <c r="K71" s="27"/>
      <c r="L71" s="27"/>
      <c r="M71" s="27"/>
      <c r="N71" s="27"/>
      <c r="O71" s="27"/>
      <c r="P71" s="27"/>
      <c r="Q71" s="27"/>
    </row>
    <row r="72" spans="1:17" x14ac:dyDescent="0.25">
      <c r="C72" s="27"/>
      <c r="D72" s="27"/>
      <c r="E72" s="27"/>
      <c r="F72" s="27"/>
      <c r="G72" s="27"/>
      <c r="H72" s="27"/>
      <c r="I72" s="27"/>
      <c r="J72" s="27"/>
      <c r="K72" s="27"/>
      <c r="L72" s="27"/>
      <c r="M72" s="27"/>
      <c r="N72" s="27"/>
      <c r="O72" s="27"/>
      <c r="P72" s="27"/>
      <c r="Q72" s="27"/>
    </row>
    <row r="73" spans="1:17" x14ac:dyDescent="0.25">
      <c r="C73" s="27"/>
      <c r="D73" s="27"/>
      <c r="E73" s="27"/>
      <c r="F73" s="27"/>
      <c r="G73" s="27"/>
      <c r="H73" s="27"/>
      <c r="I73" s="27"/>
      <c r="J73" s="27"/>
      <c r="K73" s="27"/>
      <c r="L73" s="27"/>
      <c r="M73" s="27"/>
      <c r="N73" s="27"/>
      <c r="O73" s="27"/>
      <c r="P73" s="27"/>
      <c r="Q73" s="27"/>
    </row>
    <row r="74" spans="1:17" x14ac:dyDescent="0.25">
      <c r="C74" s="27"/>
      <c r="D74" s="27"/>
      <c r="E74" s="27"/>
      <c r="F74" s="27"/>
      <c r="G74" s="27"/>
      <c r="H74" s="27"/>
      <c r="I74" s="27"/>
      <c r="J74" s="27"/>
      <c r="K74" s="27"/>
      <c r="L74" s="27"/>
      <c r="M74" s="27"/>
      <c r="N74" s="27"/>
      <c r="O74" s="27"/>
      <c r="P74" s="27"/>
      <c r="Q74" s="27"/>
    </row>
    <row r="75" spans="1:17" x14ac:dyDescent="0.25">
      <c r="C75" s="27"/>
      <c r="D75" s="27"/>
      <c r="E75" s="27"/>
      <c r="F75" s="27"/>
      <c r="G75" s="27"/>
      <c r="H75" s="27"/>
      <c r="I75" s="27"/>
      <c r="J75" s="27"/>
      <c r="K75" s="27"/>
      <c r="L75" s="27"/>
      <c r="M75" s="27"/>
      <c r="N75" s="27"/>
      <c r="O75" s="27"/>
      <c r="P75" s="27"/>
      <c r="Q75" s="27"/>
    </row>
  </sheetData>
  <mergeCells count="5">
    <mergeCell ref="A5:B6"/>
    <mergeCell ref="C5:G5"/>
    <mergeCell ref="H5:L5"/>
    <mergeCell ref="M5:Q5"/>
    <mergeCell ref="R5:V5"/>
  </mergeCells>
  <pageMargins left="0.22" right="0.2" top="0.53" bottom="0.48" header="0.3" footer="0.17"/>
  <pageSetup paperSize="9" scale="5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DA70C-EFA3-48FD-9129-154C5AF95BA0}">
  <dimension ref="A1:K331"/>
  <sheetViews>
    <sheetView tabSelected="1" view="pageBreakPreview" topLeftCell="A133" zoomScaleNormal="100" zoomScaleSheetLayoutView="100" workbookViewId="0">
      <selection activeCell="L287" sqref="L287"/>
    </sheetView>
  </sheetViews>
  <sheetFormatPr defaultColWidth="9.109375" defaultRowHeight="10.199999999999999" x14ac:dyDescent="0.2"/>
  <cols>
    <col min="1" max="1" width="25" style="46" customWidth="1"/>
    <col min="2" max="3" width="13.6640625" style="46" customWidth="1"/>
    <col min="4" max="4" width="12.44140625" style="46" customWidth="1"/>
    <col min="5" max="5" width="13" style="13" customWidth="1"/>
    <col min="6" max="6" width="12" style="47" bestFit="1" customWidth="1"/>
    <col min="7" max="7" width="12" style="44" bestFit="1" customWidth="1"/>
    <col min="8" max="8" width="8.33203125" style="47" customWidth="1"/>
    <col min="9" max="16384" width="9.109375" style="47"/>
  </cols>
  <sheetData>
    <row r="1" spans="1:11" s="55" customFormat="1" ht="9" customHeight="1" x14ac:dyDescent="0.25">
      <c r="A1" s="54"/>
      <c r="F1" s="43"/>
      <c r="G1" s="43"/>
    </row>
    <row r="2" spans="1:11" s="58" customFormat="1" ht="15" x14ac:dyDescent="0.4">
      <c r="A2" s="56" t="s">
        <v>326</v>
      </c>
      <c r="B2" s="57"/>
      <c r="C2" s="57"/>
      <c r="D2" s="57"/>
      <c r="E2" s="57"/>
      <c r="F2" s="57"/>
      <c r="G2" s="57"/>
    </row>
    <row r="3" spans="1:11" s="58" customFormat="1" x14ac:dyDescent="0.2">
      <c r="A3" s="59" t="s">
        <v>15</v>
      </c>
      <c r="B3" s="57"/>
      <c r="C3" s="57"/>
      <c r="D3" s="57"/>
      <c r="E3" s="57"/>
      <c r="F3" s="60"/>
      <c r="G3" s="60"/>
    </row>
    <row r="4" spans="1:11" s="58" customFormat="1" x14ac:dyDescent="0.2">
      <c r="A4" s="61" t="s">
        <v>16</v>
      </c>
      <c r="B4" s="62"/>
      <c r="C4" s="62"/>
      <c r="D4" s="62"/>
      <c r="E4" s="62"/>
      <c r="F4" s="62"/>
      <c r="G4" s="62"/>
    </row>
    <row r="5" spans="1:11" s="63" customFormat="1" ht="6" customHeight="1" x14ac:dyDescent="0.25">
      <c r="A5" s="107" t="s">
        <v>17</v>
      </c>
      <c r="B5" s="52"/>
      <c r="C5" s="101" t="s">
        <v>305</v>
      </c>
      <c r="D5" s="102"/>
      <c r="E5" s="103"/>
      <c r="F5" s="52"/>
      <c r="G5" s="98"/>
      <c r="H5" s="98"/>
    </row>
    <row r="6" spans="1:11" s="63" customFormat="1" ht="12" customHeight="1" x14ac:dyDescent="0.25">
      <c r="A6" s="108"/>
      <c r="B6" s="110" t="s">
        <v>18</v>
      </c>
      <c r="C6" s="104"/>
      <c r="D6" s="105"/>
      <c r="E6" s="106"/>
      <c r="F6" s="112" t="s">
        <v>19</v>
      </c>
      <c r="G6" s="114" t="s">
        <v>20</v>
      </c>
      <c r="H6" s="116" t="s">
        <v>21</v>
      </c>
    </row>
    <row r="7" spans="1:11" s="63" customFormat="1" ht="42.75" customHeight="1" x14ac:dyDescent="0.25">
      <c r="A7" s="109"/>
      <c r="B7" s="111"/>
      <c r="C7" s="64" t="s">
        <v>22</v>
      </c>
      <c r="D7" s="64" t="s">
        <v>23</v>
      </c>
      <c r="E7" s="64" t="s">
        <v>14</v>
      </c>
      <c r="F7" s="113"/>
      <c r="G7" s="115"/>
      <c r="H7" s="117"/>
    </row>
    <row r="8" spans="1:11" s="46" customFormat="1" x14ac:dyDescent="0.2">
      <c r="A8" s="65"/>
      <c r="B8" s="45"/>
      <c r="C8" s="45"/>
      <c r="D8" s="45"/>
      <c r="E8" s="45"/>
      <c r="F8" s="45"/>
      <c r="G8" s="45"/>
      <c r="H8" s="45"/>
    </row>
    <row r="9" spans="1:11" s="46" customFormat="1" ht="13.8" x14ac:dyDescent="0.25">
      <c r="A9" s="66" t="s">
        <v>24</v>
      </c>
      <c r="B9" s="45"/>
      <c r="C9" s="45"/>
      <c r="D9" s="45"/>
      <c r="E9" s="45"/>
      <c r="F9" s="45"/>
      <c r="G9" s="45"/>
      <c r="H9" s="45"/>
    </row>
    <row r="10" spans="1:11" s="46" customFormat="1" ht="11.25" customHeight="1" x14ac:dyDescent="0.2">
      <c r="A10" s="67" t="s">
        <v>25</v>
      </c>
      <c r="B10" s="5">
        <f t="shared" ref="B10:G10" si="0">SUM(B11:B15)</f>
        <v>29892551.191000007</v>
      </c>
      <c r="C10" s="94">
        <v>27482689.98085</v>
      </c>
      <c r="D10" s="5">
        <f t="shared" si="0"/>
        <v>302935.86017000006</v>
      </c>
      <c r="E10" s="94">
        <f t="shared" si="0"/>
        <v>27785625.841020003</v>
      </c>
      <c r="F10" s="94">
        <f t="shared" si="0"/>
        <v>2106925.3499800055</v>
      </c>
      <c r="G10" s="94">
        <f t="shared" si="0"/>
        <v>2409861.2101500067</v>
      </c>
      <c r="H10" s="6">
        <f t="shared" ref="H10:H73" si="1">IFERROR(E10/B10*100,"")</f>
        <v>92.951671014903695</v>
      </c>
      <c r="I10" s="68"/>
      <c r="J10" s="68"/>
      <c r="K10" s="68"/>
    </row>
    <row r="11" spans="1:11" s="46" customFormat="1" ht="11.25" customHeight="1" x14ac:dyDescent="0.2">
      <c r="A11" s="69" t="s">
        <v>26</v>
      </c>
      <c r="B11" s="11">
        <v>7322275.0000000047</v>
      </c>
      <c r="C11" s="11">
        <v>5334254.2374999989</v>
      </c>
      <c r="D11" s="11">
        <v>106489.49331000003</v>
      </c>
      <c r="E11" s="11">
        <f>C11+D11</f>
        <v>5440743.7308099987</v>
      </c>
      <c r="F11" s="11">
        <f>B11-E11</f>
        <v>1881531.269190006</v>
      </c>
      <c r="G11" s="11">
        <f>B11-C11</f>
        <v>1988020.7625000058</v>
      </c>
      <c r="H11" s="6">
        <f t="shared" si="1"/>
        <v>74.304007030738333</v>
      </c>
    </row>
    <row r="12" spans="1:11" s="46" customFormat="1" ht="11.25" customHeight="1" x14ac:dyDescent="0.2">
      <c r="A12" s="70" t="s">
        <v>27</v>
      </c>
      <c r="B12" s="11">
        <v>306395</v>
      </c>
      <c r="C12" s="11">
        <v>209297.78586999999</v>
      </c>
      <c r="D12" s="11">
        <v>53.070140000000002</v>
      </c>
      <c r="E12" s="11">
        <f t="shared" ref="E12:E21" si="2">C12+D12</f>
        <v>209350.85600999999</v>
      </c>
      <c r="F12" s="11">
        <f>B12-E12</f>
        <v>97044.143990000011</v>
      </c>
      <c r="G12" s="11">
        <f>B12-C12</f>
        <v>97097.214130000008</v>
      </c>
      <c r="H12" s="6">
        <f t="shared" si="1"/>
        <v>68.327112390867995</v>
      </c>
    </row>
    <row r="13" spans="1:11" s="46" customFormat="1" ht="11.25" customHeight="1" x14ac:dyDescent="0.2">
      <c r="A13" s="69" t="s">
        <v>28</v>
      </c>
      <c r="B13" s="11">
        <v>1117368.1910000001</v>
      </c>
      <c r="C13" s="11">
        <v>937096.48014</v>
      </c>
      <c r="D13" s="11">
        <v>77377.928029999995</v>
      </c>
      <c r="E13" s="11">
        <f t="shared" si="2"/>
        <v>1014474.40817</v>
      </c>
      <c r="F13" s="11">
        <f>B13-E13</f>
        <v>102893.78283000016</v>
      </c>
      <c r="G13" s="11">
        <f>B13-C13</f>
        <v>180271.71086000011</v>
      </c>
      <c r="H13" s="6">
        <f t="shared" si="1"/>
        <v>90.791416503640193</v>
      </c>
    </row>
    <row r="14" spans="1:11" s="46" customFormat="1" ht="11.25" customHeight="1" x14ac:dyDescent="0.2">
      <c r="A14" s="69" t="s">
        <v>29</v>
      </c>
      <c r="B14" s="11">
        <v>20909222.000000004</v>
      </c>
      <c r="C14" s="11">
        <v>20791521.905720003</v>
      </c>
      <c r="D14" s="11">
        <v>117681.84040999999</v>
      </c>
      <c r="E14" s="11">
        <f t="shared" si="2"/>
        <v>20909203.746130005</v>
      </c>
      <c r="F14" s="11">
        <f>B14-E14</f>
        <v>18.253869999200106</v>
      </c>
      <c r="G14" s="11">
        <f>B14-C14</f>
        <v>117700.09428000078</v>
      </c>
      <c r="H14" s="6">
        <f t="shared" si="1"/>
        <v>99.999912699429956</v>
      </c>
    </row>
    <row r="15" spans="1:11" s="46" customFormat="1" ht="11.25" customHeight="1" x14ac:dyDescent="0.2">
      <c r="A15" s="69" t="s">
        <v>30</v>
      </c>
      <c r="B15" s="11">
        <v>237291.00000000003</v>
      </c>
      <c r="C15" s="11">
        <v>210519.57162</v>
      </c>
      <c r="D15" s="11">
        <v>1333.52828</v>
      </c>
      <c r="E15" s="11">
        <f t="shared" si="2"/>
        <v>211853.0999</v>
      </c>
      <c r="F15" s="11">
        <f>B15-E15</f>
        <v>25437.900100000028</v>
      </c>
      <c r="G15" s="11">
        <f>B15-C15</f>
        <v>26771.428380000027</v>
      </c>
      <c r="H15" s="6">
        <f t="shared" si="1"/>
        <v>89.279871507979649</v>
      </c>
    </row>
    <row r="16" spans="1:11" s="46" customFormat="1" ht="11.25" customHeight="1" x14ac:dyDescent="0.2">
      <c r="B16" s="8"/>
      <c r="C16" s="8"/>
      <c r="D16" s="8"/>
      <c r="E16" s="8"/>
      <c r="F16" s="8"/>
      <c r="G16" s="8"/>
      <c r="H16" s="6" t="str">
        <f t="shared" si="1"/>
        <v/>
      </c>
    </row>
    <row r="17" spans="1:8" s="46" customFormat="1" ht="11.25" customHeight="1" x14ac:dyDescent="0.2">
      <c r="A17" s="67" t="s">
        <v>31</v>
      </c>
      <c r="B17" s="11">
        <v>9730679.8660000004</v>
      </c>
      <c r="C17" s="11">
        <v>8106353.6064600004</v>
      </c>
      <c r="D17" s="11">
        <v>81608.078869999998</v>
      </c>
      <c r="E17" s="11">
        <f t="shared" si="2"/>
        <v>8187961.6853300007</v>
      </c>
      <c r="F17" s="11">
        <f>B17-E17</f>
        <v>1542718.1806699997</v>
      </c>
      <c r="G17" s="11">
        <f>B17-C17</f>
        <v>1624326.25954</v>
      </c>
      <c r="H17" s="6">
        <f t="shared" si="1"/>
        <v>84.145833570576954</v>
      </c>
    </row>
    <row r="18" spans="1:8" s="46" customFormat="1" ht="11.25" customHeight="1" x14ac:dyDescent="0.2">
      <c r="A18" s="69"/>
      <c r="B18" s="10"/>
      <c r="C18" s="8"/>
      <c r="D18" s="10"/>
      <c r="E18" s="8"/>
      <c r="F18" s="8"/>
      <c r="G18" s="8"/>
      <c r="H18" s="6" t="str">
        <f t="shared" si="1"/>
        <v/>
      </c>
    </row>
    <row r="19" spans="1:8" s="46" customFormat="1" ht="11.25" customHeight="1" x14ac:dyDescent="0.2">
      <c r="A19" s="67" t="s">
        <v>32</v>
      </c>
      <c r="B19" s="11">
        <v>929003.17599999998</v>
      </c>
      <c r="C19" s="11">
        <v>850420.47082000005</v>
      </c>
      <c r="D19" s="11">
        <v>31472.355869999999</v>
      </c>
      <c r="E19" s="11">
        <f t="shared" si="2"/>
        <v>881892.82669000002</v>
      </c>
      <c r="F19" s="11">
        <f>B19-E19</f>
        <v>47110.349309999961</v>
      </c>
      <c r="G19" s="11">
        <f>B19-C19</f>
        <v>78582.705179999932</v>
      </c>
      <c r="H19" s="6">
        <f t="shared" si="1"/>
        <v>94.928935602476344</v>
      </c>
    </row>
    <row r="20" spans="1:8" s="46" customFormat="1" ht="11.25" customHeight="1" x14ac:dyDescent="0.2">
      <c r="A20" s="69"/>
      <c r="B20" s="10"/>
      <c r="C20" s="8"/>
      <c r="D20" s="10"/>
      <c r="E20" s="8"/>
      <c r="F20" s="8"/>
      <c r="G20" s="8"/>
      <c r="H20" s="6" t="str">
        <f t="shared" si="1"/>
        <v/>
      </c>
    </row>
    <row r="21" spans="1:8" s="46" customFormat="1" ht="11.25" customHeight="1" x14ac:dyDescent="0.2">
      <c r="A21" s="67" t="s">
        <v>33</v>
      </c>
      <c r="B21" s="11">
        <v>9570732.0775700007</v>
      </c>
      <c r="C21" s="11">
        <v>8667919.6263500005</v>
      </c>
      <c r="D21" s="11">
        <v>128869.79225999999</v>
      </c>
      <c r="E21" s="11">
        <f t="shared" si="2"/>
        <v>8796789.418610001</v>
      </c>
      <c r="F21" s="11">
        <f>B21-E21</f>
        <v>773942.65895999968</v>
      </c>
      <c r="G21" s="11">
        <f>B21-C21</f>
        <v>902812.45122000016</v>
      </c>
      <c r="H21" s="6">
        <f t="shared" si="1"/>
        <v>91.913443478646585</v>
      </c>
    </row>
    <row r="22" spans="1:8" s="46" customFormat="1" ht="11.25" customHeight="1" x14ac:dyDescent="0.2">
      <c r="A22" s="69"/>
      <c r="B22" s="8"/>
      <c r="C22" s="8"/>
      <c r="D22" s="8"/>
      <c r="E22" s="8"/>
      <c r="F22" s="8"/>
      <c r="G22" s="8"/>
      <c r="H22" s="6" t="str">
        <f t="shared" si="1"/>
        <v/>
      </c>
    </row>
    <row r="23" spans="1:8" s="46" customFormat="1" ht="11.25" customHeight="1" x14ac:dyDescent="0.2">
      <c r="A23" s="67" t="s">
        <v>35</v>
      </c>
      <c r="B23" s="5">
        <f>SUM(B24:B33)</f>
        <v>66369454.501889996</v>
      </c>
      <c r="C23" s="94">
        <v>60474899.448839992</v>
      </c>
      <c r="D23" s="5">
        <f t="shared" ref="D23:G23" si="3">SUM(D24:D33)</f>
        <v>2215923.7090400001</v>
      </c>
      <c r="E23" s="94">
        <f t="shared" si="3"/>
        <v>62690823.157879986</v>
      </c>
      <c r="F23" s="94">
        <f t="shared" si="3"/>
        <v>3678631.3440099875</v>
      </c>
      <c r="G23" s="94">
        <f t="shared" si="3"/>
        <v>5894555.0530499881</v>
      </c>
      <c r="H23" s="6">
        <f t="shared" si="1"/>
        <v>94.457342806840074</v>
      </c>
    </row>
    <row r="24" spans="1:8" s="46" customFormat="1" ht="11.25" customHeight="1" x14ac:dyDescent="0.2">
      <c r="A24" s="69" t="s">
        <v>34</v>
      </c>
      <c r="B24" s="11">
        <v>55318002.483409986</v>
      </c>
      <c r="C24" s="11">
        <v>49684858.626249999</v>
      </c>
      <c r="D24" s="11">
        <v>2194700.4220399996</v>
      </c>
      <c r="E24" s="11">
        <f t="shared" ref="E24:E33" si="4">C24+D24</f>
        <v>51879559.048289999</v>
      </c>
      <c r="F24" s="11">
        <f t="shared" ref="F24:F33" si="5">B24-E24</f>
        <v>3438443.4351199865</v>
      </c>
      <c r="G24" s="11">
        <f t="shared" ref="G24:G33" si="6">B24-C24</f>
        <v>5633143.8571599871</v>
      </c>
      <c r="H24" s="6">
        <f t="shared" si="1"/>
        <v>93.784223434041778</v>
      </c>
    </row>
    <row r="25" spans="1:8" s="46" customFormat="1" ht="11.25" customHeight="1" x14ac:dyDescent="0.2">
      <c r="A25" s="69" t="s">
        <v>36</v>
      </c>
      <c r="B25" s="11">
        <v>2599202.7949999999</v>
      </c>
      <c r="C25" s="11">
        <v>2598676.8808000004</v>
      </c>
      <c r="D25" s="11">
        <v>520.63646000000006</v>
      </c>
      <c r="E25" s="11">
        <f t="shared" si="4"/>
        <v>2599197.5172600006</v>
      </c>
      <c r="F25" s="11">
        <f t="shared" si="5"/>
        <v>5.2777399993501604</v>
      </c>
      <c r="G25" s="11">
        <f t="shared" si="6"/>
        <v>525.91419999953359</v>
      </c>
      <c r="H25" s="6">
        <f t="shared" si="1"/>
        <v>99.999796947740691</v>
      </c>
    </row>
    <row r="26" spans="1:8" s="46" customFormat="1" ht="11.25" customHeight="1" x14ac:dyDescent="0.2">
      <c r="A26" s="69" t="s">
        <v>37</v>
      </c>
      <c r="B26" s="11">
        <v>5227190.5114799999</v>
      </c>
      <c r="C26" s="11">
        <v>5207545.5435499987</v>
      </c>
      <c r="D26" s="11">
        <v>14667.338260000002</v>
      </c>
      <c r="E26" s="11">
        <f t="shared" si="4"/>
        <v>5222212.8818099983</v>
      </c>
      <c r="F26" s="11">
        <f t="shared" si="5"/>
        <v>4977.6296700015664</v>
      </c>
      <c r="G26" s="11">
        <f t="shared" si="6"/>
        <v>19644.967930001207</v>
      </c>
      <c r="H26" s="6">
        <f t="shared" si="1"/>
        <v>99.90477428249325</v>
      </c>
    </row>
    <row r="27" spans="1:8" s="46" customFormat="1" ht="11.25" customHeight="1" x14ac:dyDescent="0.2">
      <c r="A27" s="69" t="s">
        <v>223</v>
      </c>
      <c r="B27" s="11">
        <v>185482.28700000007</v>
      </c>
      <c r="C27" s="11">
        <v>177047.77777000002</v>
      </c>
      <c r="D27" s="11">
        <v>367.05617000000001</v>
      </c>
      <c r="E27" s="11">
        <f t="shared" si="4"/>
        <v>177414.83394000001</v>
      </c>
      <c r="F27" s="11">
        <f t="shared" si="5"/>
        <v>8067.453060000058</v>
      </c>
      <c r="G27" s="11">
        <f t="shared" si="6"/>
        <v>8434.5092300000542</v>
      </c>
      <c r="H27" s="6">
        <f t="shared" si="1"/>
        <v>95.650553381412607</v>
      </c>
    </row>
    <row r="28" spans="1:8" s="46" customFormat="1" ht="11.25" customHeight="1" x14ac:dyDescent="0.2">
      <c r="A28" s="69" t="s">
        <v>38</v>
      </c>
      <c r="B28" s="11">
        <v>483678.70499999996</v>
      </c>
      <c r="C28" s="11">
        <v>461215.85574999999</v>
      </c>
      <c r="D28" s="11">
        <v>109.93277999999999</v>
      </c>
      <c r="E28" s="11">
        <f t="shared" si="4"/>
        <v>461325.78852999996</v>
      </c>
      <c r="F28" s="11">
        <f t="shared" si="5"/>
        <v>22352.916469999996</v>
      </c>
      <c r="G28" s="11">
        <f t="shared" si="6"/>
        <v>22462.84924999997</v>
      </c>
      <c r="H28" s="6">
        <f t="shared" si="1"/>
        <v>95.378560966416742</v>
      </c>
    </row>
    <row r="29" spans="1:8" s="46" customFormat="1" ht="11.25" customHeight="1" x14ac:dyDescent="0.2">
      <c r="A29" s="69" t="s">
        <v>39</v>
      </c>
      <c r="B29" s="11">
        <v>1153774.5860000001</v>
      </c>
      <c r="C29" s="11">
        <v>964787.47266999993</v>
      </c>
      <c r="D29" s="11">
        <v>3192.0942500000001</v>
      </c>
      <c r="E29" s="11">
        <f t="shared" si="4"/>
        <v>967979.5669199999</v>
      </c>
      <c r="F29" s="11">
        <f t="shared" si="5"/>
        <v>185795.01908000023</v>
      </c>
      <c r="G29" s="11">
        <f t="shared" si="6"/>
        <v>188987.1133300002</v>
      </c>
      <c r="H29" s="6">
        <f t="shared" si="1"/>
        <v>83.896766202475519</v>
      </c>
    </row>
    <row r="30" spans="1:8" s="46" customFormat="1" ht="11.25" customHeight="1" x14ac:dyDescent="0.2">
      <c r="A30" s="69" t="s">
        <v>40</v>
      </c>
      <c r="B30" s="11">
        <v>405643.66900000005</v>
      </c>
      <c r="C30" s="11">
        <v>404492.87450999999</v>
      </c>
      <c r="D30" s="11">
        <v>1150.6223500000001</v>
      </c>
      <c r="E30" s="11">
        <f t="shared" si="4"/>
        <v>405643.49686000001</v>
      </c>
      <c r="F30" s="11">
        <f t="shared" si="5"/>
        <v>0.17214000003878027</v>
      </c>
      <c r="G30" s="11">
        <f t="shared" si="6"/>
        <v>1150.7944900000584</v>
      </c>
      <c r="H30" s="6">
        <f t="shared" si="1"/>
        <v>99.999957563740494</v>
      </c>
    </row>
    <row r="31" spans="1:8" s="46" customFormat="1" ht="11.25" customHeight="1" x14ac:dyDescent="0.2">
      <c r="A31" s="69" t="s">
        <v>306</v>
      </c>
      <c r="B31" s="11">
        <v>437598.8949999999</v>
      </c>
      <c r="C31" s="11">
        <v>423496.2844</v>
      </c>
      <c r="D31" s="11">
        <v>26.4</v>
      </c>
      <c r="E31" s="11">
        <f t="shared" si="4"/>
        <v>423522.68440000003</v>
      </c>
      <c r="F31" s="11">
        <f t="shared" si="5"/>
        <v>14076.210599999875</v>
      </c>
      <c r="G31" s="11">
        <f t="shared" si="6"/>
        <v>14102.610599999898</v>
      </c>
      <c r="H31" s="6">
        <f t="shared" si="1"/>
        <v>96.783307553827385</v>
      </c>
    </row>
    <row r="32" spans="1:8" s="46" customFormat="1" ht="11.25" customHeight="1" x14ac:dyDescent="0.2">
      <c r="A32" s="69" t="s">
        <v>41</v>
      </c>
      <c r="B32" s="11">
        <v>199316.21899999998</v>
      </c>
      <c r="C32" s="11">
        <v>194121.26902000001</v>
      </c>
      <c r="D32" s="11">
        <v>281.72015999999996</v>
      </c>
      <c r="E32" s="11">
        <f t="shared" si="4"/>
        <v>194402.98918</v>
      </c>
      <c r="F32" s="11">
        <f t="shared" si="5"/>
        <v>4913.2298199999786</v>
      </c>
      <c r="G32" s="11">
        <f t="shared" si="6"/>
        <v>5194.9499799999758</v>
      </c>
      <c r="H32" s="6">
        <f t="shared" si="1"/>
        <v>97.534957343335932</v>
      </c>
    </row>
    <row r="33" spans="1:8" s="46" customFormat="1" ht="11.25" customHeight="1" x14ac:dyDescent="0.2">
      <c r="A33" s="69" t="s">
        <v>288</v>
      </c>
      <c r="B33" s="11">
        <v>359564.35099999997</v>
      </c>
      <c r="C33" s="11">
        <v>358656.86411999998</v>
      </c>
      <c r="D33" s="11">
        <v>907.48656999999992</v>
      </c>
      <c r="E33" s="11">
        <f t="shared" si="4"/>
        <v>359564.35068999999</v>
      </c>
      <c r="F33" s="11">
        <f t="shared" si="5"/>
        <v>3.0999997397884727E-4</v>
      </c>
      <c r="G33" s="11">
        <f t="shared" si="6"/>
        <v>907.48687999998219</v>
      </c>
      <c r="H33" s="6">
        <f t="shared" si="1"/>
        <v>99.999999913784563</v>
      </c>
    </row>
    <row r="34" spans="1:8" s="46" customFormat="1" ht="11.25" customHeight="1" x14ac:dyDescent="0.2">
      <c r="A34" s="69"/>
      <c r="B34" s="8"/>
      <c r="C34" s="8"/>
      <c r="D34" s="8"/>
      <c r="E34" s="8"/>
      <c r="F34" s="8"/>
      <c r="G34" s="8"/>
      <c r="H34" s="6" t="str">
        <f t="shared" si="1"/>
        <v/>
      </c>
    </row>
    <row r="35" spans="1:8" s="46" customFormat="1" ht="11.25" customHeight="1" x14ac:dyDescent="0.2">
      <c r="A35" s="67" t="s">
        <v>42</v>
      </c>
      <c r="B35" s="9">
        <f t="shared" ref="B35:G35" si="7">+B36+B37</f>
        <v>1992674.7920000001</v>
      </c>
      <c r="C35" s="18">
        <v>1772339.51728</v>
      </c>
      <c r="D35" s="9">
        <f t="shared" si="7"/>
        <v>10455.11321</v>
      </c>
      <c r="E35" s="18">
        <f t="shared" si="7"/>
        <v>1782794.6304899999</v>
      </c>
      <c r="F35" s="18">
        <f t="shared" si="7"/>
        <v>209880.16151000024</v>
      </c>
      <c r="G35" s="18">
        <f t="shared" si="7"/>
        <v>220335.27472000022</v>
      </c>
      <c r="H35" s="6">
        <f t="shared" si="1"/>
        <v>89.467415237418209</v>
      </c>
    </row>
    <row r="36" spans="1:8" s="46" customFormat="1" ht="11.25" customHeight="1" x14ac:dyDescent="0.2">
      <c r="A36" s="69" t="s">
        <v>43</v>
      </c>
      <c r="B36" s="11">
        <v>1871881.9460000002</v>
      </c>
      <c r="C36" s="11">
        <v>1693387.74205</v>
      </c>
      <c r="D36" s="11">
        <v>9115.2427499999994</v>
      </c>
      <c r="E36" s="11">
        <f t="shared" ref="E36:E37" si="8">C36+D36</f>
        <v>1702502.9848</v>
      </c>
      <c r="F36" s="11">
        <f>B36-E36</f>
        <v>169378.96120000025</v>
      </c>
      <c r="G36" s="11">
        <f>B36-C36</f>
        <v>178494.20395000023</v>
      </c>
      <c r="H36" s="6">
        <f t="shared" si="1"/>
        <v>90.951407936705422</v>
      </c>
    </row>
    <row r="37" spans="1:8" s="46" customFormat="1" ht="11.25" customHeight="1" x14ac:dyDescent="0.2">
      <c r="A37" s="69" t="s">
        <v>44</v>
      </c>
      <c r="B37" s="11">
        <v>120792.84599999999</v>
      </c>
      <c r="C37" s="11">
        <v>78951.775229999999</v>
      </c>
      <c r="D37" s="11">
        <v>1339.8704599999999</v>
      </c>
      <c r="E37" s="11">
        <f t="shared" si="8"/>
        <v>80291.645690000005</v>
      </c>
      <c r="F37" s="11">
        <f>B37-E37</f>
        <v>40501.200309999986</v>
      </c>
      <c r="G37" s="11">
        <f>B37-C37</f>
        <v>41841.070769999991</v>
      </c>
      <c r="H37" s="6">
        <f t="shared" si="1"/>
        <v>66.470530622318492</v>
      </c>
    </row>
    <row r="38" spans="1:8" s="46" customFormat="1" ht="11.25" customHeight="1" x14ac:dyDescent="0.2">
      <c r="A38" s="69"/>
      <c r="B38" s="8"/>
      <c r="C38" s="8"/>
      <c r="D38" s="8"/>
      <c r="E38" s="8"/>
      <c r="F38" s="8"/>
      <c r="G38" s="8"/>
      <c r="H38" s="6" t="str">
        <f t="shared" si="1"/>
        <v/>
      </c>
    </row>
    <row r="39" spans="1:8" s="46" customFormat="1" ht="11.25" customHeight="1" x14ac:dyDescent="0.2">
      <c r="A39" s="67" t="s">
        <v>45</v>
      </c>
      <c r="B39" s="9">
        <f>SUM(B40:B46)</f>
        <v>641751873.21896994</v>
      </c>
      <c r="C39" s="18">
        <v>624018309.47099996</v>
      </c>
      <c r="D39" s="9">
        <f t="shared" ref="D39:G39" si="9">SUM(D40:D46)</f>
        <v>5977134.40558</v>
      </c>
      <c r="E39" s="18">
        <f t="shared" si="9"/>
        <v>629995443.87658</v>
      </c>
      <c r="F39" s="18">
        <f t="shared" si="9"/>
        <v>11756429.342389902</v>
      </c>
      <c r="G39" s="18">
        <f t="shared" si="9"/>
        <v>17733563.747969899</v>
      </c>
      <c r="H39" s="6">
        <f t="shared" si="1"/>
        <v>98.168072454012361</v>
      </c>
    </row>
    <row r="40" spans="1:8" s="46" customFormat="1" ht="11.25" customHeight="1" x14ac:dyDescent="0.2">
      <c r="A40" s="69" t="s">
        <v>46</v>
      </c>
      <c r="B40" s="11">
        <v>640252787.2359699</v>
      </c>
      <c r="C40" s="11">
        <v>622793984.18311</v>
      </c>
      <c r="D40" s="11">
        <v>5932867.9545299998</v>
      </c>
      <c r="E40" s="11">
        <f t="shared" ref="E40:E46" si="10">C40+D40</f>
        <v>628726852.13764</v>
      </c>
      <c r="F40" s="11">
        <f t="shared" ref="F40:F46" si="11">B40-E40</f>
        <v>11525935.098329902</v>
      </c>
      <c r="G40" s="11">
        <f t="shared" ref="G40:G46" si="12">B40-C40</f>
        <v>17458803.052859902</v>
      </c>
      <c r="H40" s="6">
        <f t="shared" si="1"/>
        <v>98.199783690425093</v>
      </c>
    </row>
    <row r="41" spans="1:8" s="46" customFormat="1" ht="11.25" customHeight="1" x14ac:dyDescent="0.2">
      <c r="A41" s="71" t="s">
        <v>47</v>
      </c>
      <c r="B41" s="11">
        <v>119158.54600000003</v>
      </c>
      <c r="C41" s="11">
        <v>108270.50718</v>
      </c>
      <c r="D41" s="11">
        <v>171.79742000000002</v>
      </c>
      <c r="E41" s="11">
        <f t="shared" si="10"/>
        <v>108442.3046</v>
      </c>
      <c r="F41" s="11">
        <f t="shared" si="11"/>
        <v>10716.241400000028</v>
      </c>
      <c r="G41" s="11">
        <f t="shared" si="12"/>
        <v>10888.038820000031</v>
      </c>
      <c r="H41" s="6">
        <f t="shared" si="1"/>
        <v>91.006737024132505</v>
      </c>
    </row>
    <row r="42" spans="1:8" s="46" customFormat="1" ht="11.25" customHeight="1" x14ac:dyDescent="0.2">
      <c r="A42" s="71" t="s">
        <v>48</v>
      </c>
      <c r="B42" s="11">
        <v>41766.902999999998</v>
      </c>
      <c r="C42" s="11">
        <v>36538.300450000002</v>
      </c>
      <c r="D42" s="11">
        <v>1284.31582</v>
      </c>
      <c r="E42" s="11">
        <f t="shared" si="10"/>
        <v>37822.616270000006</v>
      </c>
      <c r="F42" s="11">
        <f t="shared" si="11"/>
        <v>3944.2867299999925</v>
      </c>
      <c r="G42" s="11">
        <f t="shared" si="12"/>
        <v>5228.602549999996</v>
      </c>
      <c r="H42" s="6">
        <f t="shared" si="1"/>
        <v>90.556429979977224</v>
      </c>
    </row>
    <row r="43" spans="1:8" s="46" customFormat="1" ht="11.25" customHeight="1" x14ac:dyDescent="0.2">
      <c r="A43" s="69" t="s">
        <v>49</v>
      </c>
      <c r="B43" s="11">
        <v>764538.61199999996</v>
      </c>
      <c r="C43" s="11">
        <v>720705.08269000007</v>
      </c>
      <c r="D43" s="11">
        <v>9837.0564900000008</v>
      </c>
      <c r="E43" s="11">
        <f t="shared" si="10"/>
        <v>730542.13918000006</v>
      </c>
      <c r="F43" s="11">
        <f t="shared" si="11"/>
        <v>33996.472819999908</v>
      </c>
      <c r="G43" s="11">
        <f t="shared" si="12"/>
        <v>43833.529309999896</v>
      </c>
      <c r="H43" s="6">
        <f t="shared" si="1"/>
        <v>95.553334745112934</v>
      </c>
    </row>
    <row r="44" spans="1:8" s="46" customFormat="1" ht="11.25" customHeight="1" x14ac:dyDescent="0.2">
      <c r="A44" s="69" t="s">
        <v>51</v>
      </c>
      <c r="B44" s="11">
        <v>102260.715</v>
      </c>
      <c r="C44" s="11">
        <v>102260.715</v>
      </c>
      <c r="D44" s="11">
        <v>0</v>
      </c>
      <c r="E44" s="11">
        <f t="shared" si="10"/>
        <v>102260.715</v>
      </c>
      <c r="F44" s="11">
        <f t="shared" si="11"/>
        <v>0</v>
      </c>
      <c r="G44" s="11">
        <f t="shared" si="12"/>
        <v>0</v>
      </c>
      <c r="H44" s="6">
        <f t="shared" si="1"/>
        <v>100</v>
      </c>
    </row>
    <row r="45" spans="1:8" s="46" customFormat="1" ht="11.25" customHeight="1" x14ac:dyDescent="0.2">
      <c r="A45" s="69" t="s">
        <v>50</v>
      </c>
      <c r="B45" s="11">
        <v>259956.75299999997</v>
      </c>
      <c r="C45" s="11">
        <v>193925.42142999999</v>
      </c>
      <c r="D45" s="11">
        <v>32896.254679999998</v>
      </c>
      <c r="E45" s="11">
        <f t="shared" si="10"/>
        <v>226821.67611</v>
      </c>
      <c r="F45" s="11">
        <f t="shared" si="11"/>
        <v>33135.076889999968</v>
      </c>
      <c r="G45" s="11">
        <f t="shared" si="12"/>
        <v>66031.33156999998</v>
      </c>
      <c r="H45" s="6">
        <f t="shared" si="1"/>
        <v>87.253619493393202</v>
      </c>
    </row>
    <row r="46" spans="1:8" s="46" customFormat="1" ht="11.25" customHeight="1" x14ac:dyDescent="0.2">
      <c r="A46" s="69" t="s">
        <v>327</v>
      </c>
      <c r="B46" s="11">
        <v>211404.45400000003</v>
      </c>
      <c r="C46" s="11">
        <v>62625.261140000002</v>
      </c>
      <c r="D46" s="11">
        <v>77.02664</v>
      </c>
      <c r="E46" s="11">
        <f t="shared" si="10"/>
        <v>62702.287779999999</v>
      </c>
      <c r="F46" s="11">
        <f t="shared" si="11"/>
        <v>148702.16622000001</v>
      </c>
      <c r="G46" s="11">
        <f t="shared" si="12"/>
        <v>148779.19286000001</v>
      </c>
      <c r="H46" s="6">
        <f t="shared" si="1"/>
        <v>29.659870732903286</v>
      </c>
    </row>
    <row r="47" spans="1:8" s="46" customFormat="1" ht="11.25" customHeight="1" x14ac:dyDescent="0.2">
      <c r="A47" s="69"/>
      <c r="B47" s="7"/>
      <c r="C47" s="7"/>
      <c r="D47" s="7"/>
      <c r="E47" s="7"/>
      <c r="F47" s="7"/>
      <c r="G47" s="7"/>
      <c r="H47" s="6" t="str">
        <f t="shared" si="1"/>
        <v/>
      </c>
    </row>
    <row r="48" spans="1:8" s="46" customFormat="1" ht="11.25" customHeight="1" x14ac:dyDescent="0.2">
      <c r="A48" s="67" t="s">
        <v>52</v>
      </c>
      <c r="B48" s="11">
        <v>94115342.197999999</v>
      </c>
      <c r="C48" s="11">
        <v>91707298.131269991</v>
      </c>
      <c r="D48" s="11">
        <v>1175321.68466</v>
      </c>
      <c r="E48" s="11">
        <f t="shared" ref="E48" si="13">C48+D48</f>
        <v>92882619.815929994</v>
      </c>
      <c r="F48" s="11">
        <f>B48-E48</f>
        <v>1232722.3820700049</v>
      </c>
      <c r="G48" s="11">
        <f>B48-C48</f>
        <v>2408044.0667300075</v>
      </c>
      <c r="H48" s="6">
        <f t="shared" si="1"/>
        <v>98.690200393176482</v>
      </c>
    </row>
    <row r="49" spans="1:8" s="46" customFormat="1" ht="11.25" customHeight="1" x14ac:dyDescent="0.2">
      <c r="A49" s="72"/>
      <c r="B49" s="8"/>
      <c r="C49" s="8"/>
      <c r="D49" s="8"/>
      <c r="E49" s="8"/>
      <c r="F49" s="8"/>
      <c r="G49" s="8"/>
      <c r="H49" s="6" t="str">
        <f t="shared" si="1"/>
        <v/>
      </c>
    </row>
    <row r="50" spans="1:8" s="46" customFormat="1" ht="11.25" customHeight="1" x14ac:dyDescent="0.2">
      <c r="A50" s="67" t="s">
        <v>53</v>
      </c>
      <c r="B50" s="11">
        <v>2471140.6850000001</v>
      </c>
      <c r="C50" s="11">
        <v>1938103.6230599999</v>
      </c>
      <c r="D50" s="11">
        <v>23863.350870000002</v>
      </c>
      <c r="E50" s="11">
        <f t="shared" ref="E50" si="14">C50+D50</f>
        <v>1961966.9739299999</v>
      </c>
      <c r="F50" s="11">
        <f>B50-E50</f>
        <v>509173.71107000019</v>
      </c>
      <c r="G50" s="11">
        <f>B50-C50</f>
        <v>533037.06194000016</v>
      </c>
      <c r="H50" s="6">
        <f t="shared" si="1"/>
        <v>79.39519533789715</v>
      </c>
    </row>
    <row r="51" spans="1:8" s="46" customFormat="1" ht="11.25" customHeight="1" x14ac:dyDescent="0.2">
      <c r="A51" s="69"/>
      <c r="B51" s="8"/>
      <c r="C51" s="8"/>
      <c r="D51" s="8"/>
      <c r="E51" s="8"/>
      <c r="F51" s="8"/>
      <c r="G51" s="8"/>
      <c r="H51" s="6" t="str">
        <f t="shared" si="1"/>
        <v/>
      </c>
    </row>
    <row r="52" spans="1:8" s="46" customFormat="1" ht="11.25" customHeight="1" x14ac:dyDescent="0.2">
      <c r="A52" s="67" t="s">
        <v>54</v>
      </c>
      <c r="B52" s="9">
        <f t="shared" ref="B52" si="15">SUM(B53:B58)</f>
        <v>25873954.870390002</v>
      </c>
      <c r="C52" s="18">
        <v>24772179.666239992</v>
      </c>
      <c r="D52" s="9">
        <f t="shared" ref="D52:G52" si="16">SUM(D53:D58)</f>
        <v>569107.39741999994</v>
      </c>
      <c r="E52" s="18">
        <f t="shared" si="16"/>
        <v>25341287.063659988</v>
      </c>
      <c r="F52" s="18">
        <f t="shared" si="16"/>
        <v>532667.80673000589</v>
      </c>
      <c r="G52" s="18">
        <f t="shared" si="16"/>
        <v>1101775.2041500064</v>
      </c>
      <c r="H52" s="6">
        <f t="shared" si="1"/>
        <v>97.941297303028094</v>
      </c>
    </row>
    <row r="53" spans="1:8" s="46" customFormat="1" ht="11.25" customHeight="1" x14ac:dyDescent="0.2">
      <c r="A53" s="69" t="s">
        <v>34</v>
      </c>
      <c r="B53" s="11">
        <v>19204353.204999998</v>
      </c>
      <c r="C53" s="11">
        <v>18576771.335659992</v>
      </c>
      <c r="D53" s="11">
        <v>300131.32865999988</v>
      </c>
      <c r="E53" s="11">
        <f t="shared" ref="E53:E58" si="17">C53+D53</f>
        <v>18876902.664319992</v>
      </c>
      <c r="F53" s="11">
        <f t="shared" ref="F53:F58" si="18">B53-E53</f>
        <v>327450.54068000615</v>
      </c>
      <c r="G53" s="11">
        <f t="shared" ref="G53:G58" si="19">B53-C53</f>
        <v>627581.86934000626</v>
      </c>
      <c r="H53" s="6">
        <f t="shared" si="1"/>
        <v>98.294915026897371</v>
      </c>
    </row>
    <row r="54" spans="1:8" s="46" customFormat="1" ht="11.25" customHeight="1" x14ac:dyDescent="0.2">
      <c r="A54" s="69" t="s">
        <v>55</v>
      </c>
      <c r="B54" s="11">
        <v>3237457.3279999997</v>
      </c>
      <c r="C54" s="11">
        <v>2823068.0303000002</v>
      </c>
      <c r="D54" s="11">
        <v>234634.02645000003</v>
      </c>
      <c r="E54" s="11">
        <f t="shared" si="17"/>
        <v>3057702.0567500005</v>
      </c>
      <c r="F54" s="11">
        <f t="shared" si="18"/>
        <v>179755.27124999929</v>
      </c>
      <c r="G54" s="11">
        <f t="shared" si="19"/>
        <v>414389.29769999953</v>
      </c>
      <c r="H54" s="6">
        <f t="shared" si="1"/>
        <v>94.447640446243454</v>
      </c>
    </row>
    <row r="55" spans="1:8" s="46" customFormat="1" ht="11.25" customHeight="1" x14ac:dyDescent="0.2">
      <c r="A55" s="69" t="s">
        <v>56</v>
      </c>
      <c r="B55" s="11">
        <v>1494258.6343899998</v>
      </c>
      <c r="C55" s="11">
        <v>1460158.6588199993</v>
      </c>
      <c r="D55" s="11">
        <v>27980.685989999998</v>
      </c>
      <c r="E55" s="11">
        <f t="shared" si="17"/>
        <v>1488139.3448099992</v>
      </c>
      <c r="F55" s="11">
        <f t="shared" si="18"/>
        <v>6119.2895800005645</v>
      </c>
      <c r="G55" s="11">
        <f t="shared" si="19"/>
        <v>34099.975570000475</v>
      </c>
      <c r="H55" s="6">
        <f t="shared" si="1"/>
        <v>99.590479891555134</v>
      </c>
    </row>
    <row r="56" spans="1:8" s="46" customFormat="1" ht="11.25" customHeight="1" x14ac:dyDescent="0.2">
      <c r="A56" s="69" t="s">
        <v>57</v>
      </c>
      <c r="B56" s="11">
        <v>1668976.2719999999</v>
      </c>
      <c r="C56" s="11">
        <v>1663030.1490799999</v>
      </c>
      <c r="D56" s="11">
        <v>5945.9098700000004</v>
      </c>
      <c r="E56" s="11">
        <f t="shared" si="17"/>
        <v>1668976.05895</v>
      </c>
      <c r="F56" s="11">
        <f t="shared" si="18"/>
        <v>0.21304999990388751</v>
      </c>
      <c r="G56" s="11">
        <f t="shared" si="19"/>
        <v>5946.1229199999943</v>
      </c>
      <c r="H56" s="6">
        <f t="shared" si="1"/>
        <v>99.999987234689698</v>
      </c>
    </row>
    <row r="57" spans="1:8" s="46" customFormat="1" ht="11.25" customHeight="1" x14ac:dyDescent="0.2">
      <c r="A57" s="69" t="s">
        <v>58</v>
      </c>
      <c r="B57" s="11">
        <v>144536.94000000003</v>
      </c>
      <c r="C57" s="11">
        <v>140678.17161000002</v>
      </c>
      <c r="D57" s="11">
        <v>141.97748000000001</v>
      </c>
      <c r="E57" s="11">
        <f t="shared" si="17"/>
        <v>140820.14909000002</v>
      </c>
      <c r="F57" s="11">
        <f t="shared" si="18"/>
        <v>3716.7909100000106</v>
      </c>
      <c r="G57" s="11">
        <f t="shared" si="19"/>
        <v>3858.768390000012</v>
      </c>
      <c r="H57" s="6">
        <f t="shared" si="1"/>
        <v>97.428483742633546</v>
      </c>
    </row>
    <row r="58" spans="1:8" s="46" customFormat="1" ht="11.25" customHeight="1" x14ac:dyDescent="0.2">
      <c r="A58" s="69" t="s">
        <v>59</v>
      </c>
      <c r="B58" s="11">
        <v>124372.49099999999</v>
      </c>
      <c r="C58" s="11">
        <v>108473.32076999999</v>
      </c>
      <c r="D58" s="11">
        <v>273.46897000000001</v>
      </c>
      <c r="E58" s="11">
        <f t="shared" si="17"/>
        <v>108746.78973999999</v>
      </c>
      <c r="F58" s="11">
        <f t="shared" si="18"/>
        <v>15625.701260000002</v>
      </c>
      <c r="G58" s="11">
        <f t="shared" si="19"/>
        <v>15899.170230000003</v>
      </c>
      <c r="H58" s="6">
        <f t="shared" si="1"/>
        <v>87.436368658082102</v>
      </c>
    </row>
    <row r="59" spans="1:8" s="46" customFormat="1" ht="11.25" customHeight="1" x14ac:dyDescent="0.2">
      <c r="A59" s="69"/>
      <c r="B59" s="8"/>
      <c r="C59" s="8"/>
      <c r="D59" s="8"/>
      <c r="E59" s="8"/>
      <c r="F59" s="8"/>
      <c r="G59" s="8"/>
      <c r="H59" s="6" t="str">
        <f t="shared" si="1"/>
        <v/>
      </c>
    </row>
    <row r="60" spans="1:8" s="46" customFormat="1" ht="11.25" customHeight="1" x14ac:dyDescent="0.2">
      <c r="A60" s="67" t="s">
        <v>60</v>
      </c>
      <c r="B60" s="12">
        <f t="shared" ref="B60" si="20">SUM(B61:B70)</f>
        <v>21029359.940459918</v>
      </c>
      <c r="C60" s="95">
        <v>18611047.540339965</v>
      </c>
      <c r="D60" s="12">
        <f t="shared" ref="D60:G60" si="21">SUM(D61:D70)</f>
        <v>306854.53756999993</v>
      </c>
      <c r="E60" s="95">
        <f t="shared" si="21"/>
        <v>18917902.077909965</v>
      </c>
      <c r="F60" s="95">
        <f t="shared" si="21"/>
        <v>2111457.8625499494</v>
      </c>
      <c r="G60" s="95">
        <f t="shared" si="21"/>
        <v>2418312.4001199501</v>
      </c>
      <c r="H60" s="6">
        <f t="shared" si="1"/>
        <v>89.959476329626341</v>
      </c>
    </row>
    <row r="61" spans="1:8" s="46" customFormat="1" ht="11.25" customHeight="1" x14ac:dyDescent="0.2">
      <c r="A61" s="69" t="s">
        <v>61</v>
      </c>
      <c r="B61" s="11">
        <v>1219673.6389999096</v>
      </c>
      <c r="C61" s="11">
        <v>971682.08141996444</v>
      </c>
      <c r="D61" s="11">
        <v>46693.377450000007</v>
      </c>
      <c r="E61" s="11">
        <f t="shared" ref="E61:E70" si="22">C61+D61</f>
        <v>1018375.4588699645</v>
      </c>
      <c r="F61" s="11">
        <f t="shared" ref="F61:F70" si="23">B61-E61</f>
        <v>201298.18012994516</v>
      </c>
      <c r="G61" s="11">
        <f t="shared" ref="G61:G70" si="24">B61-C61</f>
        <v>247991.55757994519</v>
      </c>
      <c r="H61" s="6">
        <f t="shared" si="1"/>
        <v>83.495734129746154</v>
      </c>
    </row>
    <row r="62" spans="1:8" s="46" customFormat="1" ht="11.25" customHeight="1" x14ac:dyDescent="0.2">
      <c r="A62" s="69" t="s">
        <v>62</v>
      </c>
      <c r="B62" s="11">
        <v>4357372.7180000003</v>
      </c>
      <c r="C62" s="11">
        <v>3550783.9359700005</v>
      </c>
      <c r="D62" s="11">
        <v>151971.21242</v>
      </c>
      <c r="E62" s="11">
        <f t="shared" si="22"/>
        <v>3702755.1483900007</v>
      </c>
      <c r="F62" s="11">
        <f t="shared" si="23"/>
        <v>654617.56960999966</v>
      </c>
      <c r="G62" s="11">
        <f t="shared" si="24"/>
        <v>806588.78202999989</v>
      </c>
      <c r="H62" s="6">
        <f t="shared" si="1"/>
        <v>84.976782754759057</v>
      </c>
    </row>
    <row r="63" spans="1:8" s="46" customFormat="1" ht="11.25" customHeight="1" x14ac:dyDescent="0.2">
      <c r="A63" s="69" t="s">
        <v>63</v>
      </c>
      <c r="B63" s="11">
        <v>12913052.683460005</v>
      </c>
      <c r="C63" s="11">
        <v>12179242.69276</v>
      </c>
      <c r="D63" s="11">
        <v>90705.388689999992</v>
      </c>
      <c r="E63" s="11">
        <f t="shared" si="22"/>
        <v>12269948.08145</v>
      </c>
      <c r="F63" s="11">
        <f t="shared" si="23"/>
        <v>643104.60201000422</v>
      </c>
      <c r="G63" s="11">
        <f t="shared" si="24"/>
        <v>733809.99070000462</v>
      </c>
      <c r="H63" s="6">
        <f t="shared" si="1"/>
        <v>95.019732221539371</v>
      </c>
    </row>
    <row r="64" spans="1:8" s="46" customFormat="1" ht="11.25" customHeight="1" x14ac:dyDescent="0.2">
      <c r="A64" s="69" t="s">
        <v>64</v>
      </c>
      <c r="B64" s="11">
        <v>329626.13299999997</v>
      </c>
      <c r="C64" s="11">
        <v>325002.08094999997</v>
      </c>
      <c r="D64" s="11">
        <v>1533.2504200000001</v>
      </c>
      <c r="E64" s="11">
        <f t="shared" si="22"/>
        <v>326535.33136999997</v>
      </c>
      <c r="F64" s="11">
        <f t="shared" si="23"/>
        <v>3090.8016300000018</v>
      </c>
      <c r="G64" s="11">
        <f t="shared" si="24"/>
        <v>4624.0520499999984</v>
      </c>
      <c r="H64" s="6">
        <f t="shared" si="1"/>
        <v>99.062331131979747</v>
      </c>
    </row>
    <row r="65" spans="1:8" s="46" customFormat="1" ht="11.25" customHeight="1" x14ac:dyDescent="0.2">
      <c r="A65" s="69" t="s">
        <v>65</v>
      </c>
      <c r="B65" s="11">
        <v>1757873.4090000002</v>
      </c>
      <c r="C65" s="11">
        <v>1169276.74997</v>
      </c>
      <c r="D65" s="11">
        <v>3979.3531200000002</v>
      </c>
      <c r="E65" s="11">
        <f t="shared" si="22"/>
        <v>1173256.1030900001</v>
      </c>
      <c r="F65" s="11">
        <f t="shared" si="23"/>
        <v>584617.30591000011</v>
      </c>
      <c r="G65" s="11">
        <f t="shared" si="24"/>
        <v>588596.65903000021</v>
      </c>
      <c r="H65" s="6">
        <f t="shared" si="1"/>
        <v>66.742923414344673</v>
      </c>
    </row>
    <row r="66" spans="1:8" s="46" customFormat="1" ht="11.25" customHeight="1" x14ac:dyDescent="0.2">
      <c r="A66" s="69" t="s">
        <v>66</v>
      </c>
      <c r="B66" s="11">
        <v>18004.469000000001</v>
      </c>
      <c r="C66" s="11">
        <v>16672.224730000002</v>
      </c>
      <c r="D66" s="11">
        <v>6.0249600000000001</v>
      </c>
      <c r="E66" s="11">
        <f t="shared" si="22"/>
        <v>16678.249690000001</v>
      </c>
      <c r="F66" s="11">
        <f t="shared" si="23"/>
        <v>1326.2193100000004</v>
      </c>
      <c r="G66" s="11">
        <f t="shared" si="24"/>
        <v>1332.2442699999992</v>
      </c>
      <c r="H66" s="6">
        <f t="shared" si="1"/>
        <v>92.633943772515593</v>
      </c>
    </row>
    <row r="67" spans="1:8" s="46" customFormat="1" ht="11.25" customHeight="1" x14ac:dyDescent="0.2">
      <c r="A67" s="69" t="s">
        <v>67</v>
      </c>
      <c r="B67" s="11">
        <v>235203.90000000002</v>
      </c>
      <c r="C67" s="11">
        <v>211329.85500000001</v>
      </c>
      <c r="D67" s="11">
        <v>2054.3894</v>
      </c>
      <c r="E67" s="11">
        <f t="shared" si="22"/>
        <v>213384.24440000003</v>
      </c>
      <c r="F67" s="11">
        <f t="shared" si="23"/>
        <v>21819.655599999998</v>
      </c>
      <c r="G67" s="11">
        <f t="shared" si="24"/>
        <v>23874.045000000013</v>
      </c>
      <c r="H67" s="6">
        <f t="shared" si="1"/>
        <v>90.723089370541899</v>
      </c>
    </row>
    <row r="68" spans="1:8" s="46" customFormat="1" ht="11.25" customHeight="1" x14ac:dyDescent="0.2">
      <c r="A68" s="69" t="s">
        <v>68</v>
      </c>
      <c r="B68" s="11">
        <v>104457.303</v>
      </c>
      <c r="C68" s="11">
        <v>96748.951680000013</v>
      </c>
      <c r="D68" s="11">
        <v>7663.95363</v>
      </c>
      <c r="E68" s="11">
        <f t="shared" si="22"/>
        <v>104412.90531000002</v>
      </c>
      <c r="F68" s="11">
        <f t="shared" si="23"/>
        <v>44.397689999983413</v>
      </c>
      <c r="G68" s="11">
        <f t="shared" si="24"/>
        <v>7708.351319999987</v>
      </c>
      <c r="H68" s="6">
        <f t="shared" si="1"/>
        <v>99.957496806135254</v>
      </c>
    </row>
    <row r="69" spans="1:8" s="46" customFormat="1" ht="11.25" customHeight="1" x14ac:dyDescent="0.2">
      <c r="A69" s="71" t="s">
        <v>69</v>
      </c>
      <c r="B69" s="11">
        <v>94095.686000000016</v>
      </c>
      <c r="C69" s="11">
        <v>90308.967860000004</v>
      </c>
      <c r="D69" s="11">
        <v>2247.5874800000001</v>
      </c>
      <c r="E69" s="11">
        <f t="shared" si="22"/>
        <v>92556.555340000006</v>
      </c>
      <c r="F69" s="11">
        <f t="shared" si="23"/>
        <v>1539.1306600000098</v>
      </c>
      <c r="G69" s="11">
        <f t="shared" si="24"/>
        <v>3786.7181400000118</v>
      </c>
      <c r="H69" s="6">
        <f t="shared" si="1"/>
        <v>98.364292003780051</v>
      </c>
    </row>
    <row r="70" spans="1:8" s="46" customFormat="1" ht="11.25" customHeight="1" x14ac:dyDescent="0.2">
      <c r="A70" s="69" t="s">
        <v>342</v>
      </c>
      <c r="B70" s="11">
        <v>0</v>
      </c>
      <c r="C70" s="11">
        <v>0</v>
      </c>
      <c r="D70" s="11">
        <v>0</v>
      </c>
      <c r="E70" s="11">
        <f t="shared" si="22"/>
        <v>0</v>
      </c>
      <c r="F70" s="11">
        <f t="shared" si="23"/>
        <v>0</v>
      </c>
      <c r="G70" s="11">
        <f t="shared" si="24"/>
        <v>0</v>
      </c>
      <c r="H70" s="6" t="str">
        <f t="shared" si="1"/>
        <v/>
      </c>
    </row>
    <row r="71" spans="1:8" s="46" customFormat="1" ht="11.25" customHeight="1" x14ac:dyDescent="0.2">
      <c r="A71" s="69"/>
      <c r="B71" s="8"/>
      <c r="C71" s="8"/>
      <c r="D71" s="8"/>
      <c r="E71" s="8"/>
      <c r="F71" s="8"/>
      <c r="G71" s="8"/>
      <c r="H71" s="6" t="str">
        <f t="shared" si="1"/>
        <v/>
      </c>
    </row>
    <row r="72" spans="1:8" s="46" customFormat="1" ht="11.25" customHeight="1" x14ac:dyDescent="0.2">
      <c r="A72" s="67" t="s">
        <v>70</v>
      </c>
      <c r="B72" s="9">
        <f t="shared" ref="B72:G72" si="25">SUM(B73:B77)</f>
        <v>18761240.990999997</v>
      </c>
      <c r="C72" s="18">
        <v>16648699.645269999</v>
      </c>
      <c r="D72" s="9">
        <f t="shared" si="25"/>
        <v>46313.245049999998</v>
      </c>
      <c r="E72" s="18">
        <f t="shared" si="25"/>
        <v>16695012.890320001</v>
      </c>
      <c r="F72" s="18">
        <f t="shared" si="25"/>
        <v>2066228.1006800004</v>
      </c>
      <c r="G72" s="18">
        <f t="shared" si="25"/>
        <v>2112541.3457300002</v>
      </c>
      <c r="H72" s="6">
        <f t="shared" si="1"/>
        <v>88.986719473028515</v>
      </c>
    </row>
    <row r="73" spans="1:8" s="46" customFormat="1" ht="11.25" customHeight="1" x14ac:dyDescent="0.2">
      <c r="A73" s="69" t="s">
        <v>34</v>
      </c>
      <c r="B73" s="11">
        <v>18586547.136</v>
      </c>
      <c r="C73" s="11">
        <v>16486949.84426</v>
      </c>
      <c r="D73" s="11">
        <v>46099.994119999996</v>
      </c>
      <c r="E73" s="11">
        <f t="shared" ref="E73:E77" si="26">C73+D73</f>
        <v>16533049.83838</v>
      </c>
      <c r="F73" s="11">
        <f>B73-E73</f>
        <v>2053497.2976200003</v>
      </c>
      <c r="G73" s="11">
        <f>B73-C73</f>
        <v>2099597.2917400002</v>
      </c>
      <c r="H73" s="6">
        <f t="shared" si="1"/>
        <v>88.951701020128624</v>
      </c>
    </row>
    <row r="74" spans="1:8" s="46" customFormat="1" ht="11.25" customHeight="1" x14ac:dyDescent="0.2">
      <c r="A74" s="69" t="s">
        <v>71</v>
      </c>
      <c r="B74" s="11">
        <v>100745.29000000001</v>
      </c>
      <c r="C74" s="11">
        <v>97795.149000000005</v>
      </c>
      <c r="D74" s="11">
        <v>147.96198000000001</v>
      </c>
      <c r="E74" s="11">
        <f t="shared" si="26"/>
        <v>97943.110979999998</v>
      </c>
      <c r="F74" s="11">
        <f>B74-E74</f>
        <v>2802.1790200000105</v>
      </c>
      <c r="G74" s="11">
        <f>B74-C74</f>
        <v>2950.1410000000033</v>
      </c>
      <c r="H74" s="6">
        <f t="shared" ref="H74:H137" si="27">IFERROR(E74/B74*100,"")</f>
        <v>97.218550842426467</v>
      </c>
    </row>
    <row r="75" spans="1:8" s="46" customFormat="1" ht="11.25" customHeight="1" x14ac:dyDescent="0.2">
      <c r="A75" s="69" t="s">
        <v>72</v>
      </c>
      <c r="B75" s="11">
        <v>4409.6170000000002</v>
      </c>
      <c r="C75" s="11">
        <v>3749.2611699999998</v>
      </c>
      <c r="D75" s="11">
        <v>54.045459999999999</v>
      </c>
      <c r="E75" s="11">
        <f t="shared" si="26"/>
        <v>3803.3066299999996</v>
      </c>
      <c r="F75" s="11">
        <f>B75-E75</f>
        <v>606.3103700000006</v>
      </c>
      <c r="G75" s="11">
        <f>B75-C75</f>
        <v>660.35583000000042</v>
      </c>
      <c r="H75" s="6">
        <f t="shared" si="27"/>
        <v>86.250271395452245</v>
      </c>
    </row>
    <row r="76" spans="1:8" s="46" customFormat="1" ht="11.25" customHeight="1" x14ac:dyDescent="0.2">
      <c r="A76" s="69" t="s">
        <v>73</v>
      </c>
      <c r="B76" s="11">
        <v>25013.948000000004</v>
      </c>
      <c r="C76" s="11">
        <v>22937.275030000001</v>
      </c>
      <c r="D76" s="11">
        <v>8.4</v>
      </c>
      <c r="E76" s="11">
        <f t="shared" si="26"/>
        <v>22945.675030000002</v>
      </c>
      <c r="F76" s="11">
        <f>B76-E76</f>
        <v>2068.2729700000018</v>
      </c>
      <c r="G76" s="11">
        <f>B76-C76</f>
        <v>2076.6729700000033</v>
      </c>
      <c r="H76" s="6">
        <f t="shared" si="27"/>
        <v>91.731521269653229</v>
      </c>
    </row>
    <row r="77" spans="1:8" s="46" customFormat="1" ht="11.25" customHeight="1" x14ac:dyDescent="0.2">
      <c r="A77" s="69" t="s">
        <v>307</v>
      </c>
      <c r="B77" s="11">
        <v>44525</v>
      </c>
      <c r="C77" s="11">
        <v>37268.115810000003</v>
      </c>
      <c r="D77" s="11">
        <v>2.8434899999999996</v>
      </c>
      <c r="E77" s="11">
        <f t="shared" si="26"/>
        <v>37270.959300000002</v>
      </c>
      <c r="F77" s="11">
        <f>B77-E77</f>
        <v>7254.0406999999977</v>
      </c>
      <c r="G77" s="11">
        <f>B77-C77</f>
        <v>7256.884189999997</v>
      </c>
      <c r="H77" s="6">
        <f t="shared" si="27"/>
        <v>83.70793778775969</v>
      </c>
    </row>
    <row r="78" spans="1:8" s="46" customFormat="1" ht="11.25" customHeight="1" x14ac:dyDescent="0.2">
      <c r="A78" s="69"/>
      <c r="B78" s="8"/>
      <c r="C78" s="8"/>
      <c r="D78" s="8"/>
      <c r="E78" s="8"/>
      <c r="F78" s="8"/>
      <c r="G78" s="8"/>
      <c r="H78" s="6" t="str">
        <f t="shared" si="27"/>
        <v/>
      </c>
    </row>
    <row r="79" spans="1:8" s="46" customFormat="1" ht="11.25" customHeight="1" x14ac:dyDescent="0.2">
      <c r="A79" s="67" t="s">
        <v>74</v>
      </c>
      <c r="B79" s="9">
        <f>SUM(B80:B82)</f>
        <v>177741615.836</v>
      </c>
      <c r="C79" s="18">
        <v>171951474.74367002</v>
      </c>
      <c r="D79" s="9">
        <f t="shared" ref="D79:G79" si="28">SUM(D80:D82)</f>
        <v>4529738.7109600017</v>
      </c>
      <c r="E79" s="18">
        <f t="shared" si="28"/>
        <v>176481213.45462999</v>
      </c>
      <c r="F79" s="18">
        <f t="shared" si="28"/>
        <v>1260402.3813700145</v>
      </c>
      <c r="G79" s="18">
        <f t="shared" si="28"/>
        <v>5790141.0923300013</v>
      </c>
      <c r="H79" s="6">
        <f t="shared" si="27"/>
        <v>99.290879417607542</v>
      </c>
    </row>
    <row r="80" spans="1:8" s="46" customFormat="1" ht="11.25" customHeight="1" x14ac:dyDescent="0.2">
      <c r="A80" s="69" t="s">
        <v>75</v>
      </c>
      <c r="B80" s="11">
        <v>177216610.125</v>
      </c>
      <c r="C80" s="11">
        <v>171529823.514</v>
      </c>
      <c r="D80" s="11">
        <v>4522848.8663000008</v>
      </c>
      <c r="E80" s="11">
        <f t="shared" ref="E80:E82" si="29">C80+D80</f>
        <v>176052672.38029999</v>
      </c>
      <c r="F80" s="11">
        <f>B80-E80</f>
        <v>1163937.7447000146</v>
      </c>
      <c r="G80" s="11">
        <f>B80-C80</f>
        <v>5686786.6110000014</v>
      </c>
      <c r="H80" s="6">
        <f t="shared" si="27"/>
        <v>99.343211822030099</v>
      </c>
    </row>
    <row r="81" spans="1:8" s="46" customFormat="1" ht="11.25" customHeight="1" x14ac:dyDescent="0.2">
      <c r="A81" s="69" t="s">
        <v>76</v>
      </c>
      <c r="B81" s="11">
        <v>481789.71099999989</v>
      </c>
      <c r="C81" s="11">
        <v>403153.15802999999</v>
      </c>
      <c r="D81" s="11">
        <v>6687.9187199999997</v>
      </c>
      <c r="E81" s="11">
        <f t="shared" si="29"/>
        <v>409841.07675000001</v>
      </c>
      <c r="F81" s="11">
        <f>B81-E81</f>
        <v>71948.634249999886</v>
      </c>
      <c r="G81" s="11">
        <f>B81-C81</f>
        <v>78636.552969999902</v>
      </c>
      <c r="H81" s="6">
        <f t="shared" si="27"/>
        <v>85.066382156508951</v>
      </c>
    </row>
    <row r="82" spans="1:8" s="46" customFormat="1" ht="11.25" customHeight="1" x14ac:dyDescent="0.2">
      <c r="A82" s="69" t="s">
        <v>328</v>
      </c>
      <c r="B82" s="11">
        <v>43216</v>
      </c>
      <c r="C82" s="11">
        <v>18498.071640000002</v>
      </c>
      <c r="D82" s="11">
        <v>201.92594</v>
      </c>
      <c r="E82" s="11">
        <f t="shared" si="29"/>
        <v>18699.997580000003</v>
      </c>
      <c r="F82" s="11">
        <f>B82-E82</f>
        <v>24516.002419999997</v>
      </c>
      <c r="G82" s="11">
        <f>B82-C82</f>
        <v>24717.928359999998</v>
      </c>
      <c r="H82" s="6">
        <f t="shared" si="27"/>
        <v>43.271005136986304</v>
      </c>
    </row>
    <row r="83" spans="1:8" s="46" customFormat="1" ht="11.25" customHeight="1" x14ac:dyDescent="0.2">
      <c r="A83" s="69"/>
      <c r="B83" s="8"/>
      <c r="C83" s="8"/>
      <c r="D83" s="8"/>
      <c r="E83" s="8"/>
      <c r="F83" s="8"/>
      <c r="G83" s="8"/>
      <c r="H83" s="6" t="str">
        <f t="shared" si="27"/>
        <v/>
      </c>
    </row>
    <row r="84" spans="1:8" s="46" customFormat="1" ht="11.25" customHeight="1" x14ac:dyDescent="0.2">
      <c r="A84" s="67" t="s">
        <v>289</v>
      </c>
      <c r="B84" s="9">
        <f t="shared" ref="B84:G84" si="30">+B85+B86</f>
        <v>1324615.5489999999</v>
      </c>
      <c r="C84" s="18">
        <v>1201806.4819799999</v>
      </c>
      <c r="D84" s="9">
        <f t="shared" si="30"/>
        <v>31709.793809999996</v>
      </c>
      <c r="E84" s="18">
        <f t="shared" si="30"/>
        <v>1233516.2757899999</v>
      </c>
      <c r="F84" s="18">
        <f t="shared" si="30"/>
        <v>91099.273209999839</v>
      </c>
      <c r="G84" s="18">
        <f t="shared" si="30"/>
        <v>122809.0670199999</v>
      </c>
      <c r="H84" s="6">
        <f t="shared" si="27"/>
        <v>93.122587661093505</v>
      </c>
    </row>
    <row r="85" spans="1:8" s="46" customFormat="1" ht="11.25" customHeight="1" x14ac:dyDescent="0.2">
      <c r="A85" s="69" t="s">
        <v>43</v>
      </c>
      <c r="B85" s="11">
        <v>886129.19010999997</v>
      </c>
      <c r="C85" s="11">
        <v>821703.39681999991</v>
      </c>
      <c r="D85" s="11">
        <v>23371.890509999997</v>
      </c>
      <c r="E85" s="11">
        <f t="shared" ref="E85:E86" si="31">C85+D85</f>
        <v>845075.28732999996</v>
      </c>
      <c r="F85" s="11">
        <f>B85-E85</f>
        <v>41053.902780000004</v>
      </c>
      <c r="G85" s="11">
        <f>B85-C85</f>
        <v>64425.79329000006</v>
      </c>
      <c r="H85" s="6">
        <f t="shared" si="27"/>
        <v>95.367052204328829</v>
      </c>
    </row>
    <row r="86" spans="1:8" s="46" customFormat="1" ht="11.25" customHeight="1" x14ac:dyDescent="0.2">
      <c r="A86" s="69" t="s">
        <v>290</v>
      </c>
      <c r="B86" s="11">
        <v>438486.35888999986</v>
      </c>
      <c r="C86" s="11">
        <v>380103.08516000002</v>
      </c>
      <c r="D86" s="11">
        <v>8337.9032999999999</v>
      </c>
      <c r="E86" s="11">
        <f t="shared" si="31"/>
        <v>388440.98846000002</v>
      </c>
      <c r="F86" s="11">
        <f>B86-E86</f>
        <v>50045.370429999835</v>
      </c>
      <c r="G86" s="11">
        <f>B86-C86</f>
        <v>58383.273729999841</v>
      </c>
      <c r="H86" s="6">
        <f t="shared" si="27"/>
        <v>88.586789665090961</v>
      </c>
    </row>
    <row r="87" spans="1:8" s="46" customFormat="1" ht="11.25" customHeight="1" x14ac:dyDescent="0.2">
      <c r="A87" s="69"/>
      <c r="B87" s="8"/>
      <c r="C87" s="8"/>
      <c r="D87" s="8"/>
      <c r="E87" s="8"/>
      <c r="F87" s="8"/>
      <c r="G87" s="8"/>
      <c r="H87" s="6" t="str">
        <f t="shared" si="27"/>
        <v/>
      </c>
    </row>
    <row r="88" spans="1:8" s="46" customFormat="1" ht="11.25" customHeight="1" x14ac:dyDescent="0.2">
      <c r="A88" s="67" t="s">
        <v>211</v>
      </c>
      <c r="B88" s="9">
        <f t="shared" ref="B88" si="32">SUM(B89:B92)</f>
        <v>7327410.1275800001</v>
      </c>
      <c r="C88" s="18">
        <v>5221448.0302200001</v>
      </c>
      <c r="D88" s="9">
        <f t="shared" ref="D88:G88" si="33">SUM(D89:D92)</f>
        <v>71679.347989999995</v>
      </c>
      <c r="E88" s="18">
        <f t="shared" si="33"/>
        <v>5293127.3782099998</v>
      </c>
      <c r="F88" s="18">
        <f t="shared" si="33"/>
        <v>2034282.7493699999</v>
      </c>
      <c r="G88" s="18">
        <f t="shared" si="33"/>
        <v>2105962.0973599995</v>
      </c>
      <c r="H88" s="6">
        <f t="shared" si="27"/>
        <v>72.237356529108922</v>
      </c>
    </row>
    <row r="89" spans="1:8" s="46" customFormat="1" ht="11.25" customHeight="1" x14ac:dyDescent="0.2">
      <c r="A89" s="69" t="s">
        <v>46</v>
      </c>
      <c r="B89" s="11">
        <v>5237069.8605799992</v>
      </c>
      <c r="C89" s="11">
        <v>3501825.9817499998</v>
      </c>
      <c r="D89" s="11">
        <v>22731.836900000002</v>
      </c>
      <c r="E89" s="11">
        <f t="shared" ref="E89:E92" si="34">C89+D89</f>
        <v>3524557.8186499998</v>
      </c>
      <c r="F89" s="11">
        <f>B89-E89</f>
        <v>1712512.0419299994</v>
      </c>
      <c r="G89" s="11">
        <f>B89-C89</f>
        <v>1735243.8788299994</v>
      </c>
      <c r="H89" s="6">
        <f t="shared" si="27"/>
        <v>67.300187174888265</v>
      </c>
    </row>
    <row r="90" spans="1:8" s="46" customFormat="1" ht="11.25" customHeight="1" x14ac:dyDescent="0.2">
      <c r="A90" s="69" t="s">
        <v>212</v>
      </c>
      <c r="B90" s="11">
        <v>472835.26</v>
      </c>
      <c r="C90" s="11">
        <v>165676.33144000001</v>
      </c>
      <c r="D90" s="11">
        <v>40738.073979999994</v>
      </c>
      <c r="E90" s="11">
        <f t="shared" si="34"/>
        <v>206414.40542</v>
      </c>
      <c r="F90" s="11">
        <f>B90-E90</f>
        <v>266420.85458000004</v>
      </c>
      <c r="G90" s="11">
        <f>B90-C90</f>
        <v>307158.92856000003</v>
      </c>
      <c r="H90" s="6">
        <f t="shared" si="27"/>
        <v>43.65461353706997</v>
      </c>
    </row>
    <row r="91" spans="1:8" s="46" customFormat="1" ht="11.25" customHeight="1" x14ac:dyDescent="0.2">
      <c r="A91" s="69" t="s">
        <v>213</v>
      </c>
      <c r="B91" s="11">
        <v>251014.60899999997</v>
      </c>
      <c r="C91" s="11">
        <v>250957.06652000002</v>
      </c>
      <c r="D91" s="11">
        <v>33.397269999999999</v>
      </c>
      <c r="E91" s="11">
        <f t="shared" si="34"/>
        <v>250990.46379000001</v>
      </c>
      <c r="F91" s="11">
        <f>B91-E91</f>
        <v>24.145209999958752</v>
      </c>
      <c r="G91" s="11">
        <f>B91-C91</f>
        <v>57.542479999945499</v>
      </c>
      <c r="H91" s="6">
        <f t="shared" si="27"/>
        <v>99.990380954281449</v>
      </c>
    </row>
    <row r="92" spans="1:8" s="46" customFormat="1" ht="11.25" customHeight="1" x14ac:dyDescent="0.2">
      <c r="A92" s="69" t="s">
        <v>214</v>
      </c>
      <c r="B92" s="11">
        <v>1366490.3980000005</v>
      </c>
      <c r="C92" s="11">
        <v>1302988.6505100001</v>
      </c>
      <c r="D92" s="11">
        <v>8176.0398399999995</v>
      </c>
      <c r="E92" s="11">
        <f t="shared" si="34"/>
        <v>1311164.69035</v>
      </c>
      <c r="F92" s="11">
        <f>B92-E92</f>
        <v>55325.707650000462</v>
      </c>
      <c r="G92" s="11">
        <f>B92-C92</f>
        <v>63501.747490000445</v>
      </c>
      <c r="H92" s="6">
        <f t="shared" si="27"/>
        <v>95.95125529378214</v>
      </c>
    </row>
    <row r="93" spans="1:8" s="46" customFormat="1" ht="11.25" customHeight="1" x14ac:dyDescent="0.25">
      <c r="A93" s="14"/>
      <c r="B93" s="11"/>
      <c r="C93" s="7"/>
      <c r="D93" s="11"/>
      <c r="E93" s="7"/>
      <c r="F93" s="7"/>
      <c r="G93" s="7"/>
      <c r="H93" s="6" t="str">
        <f t="shared" si="27"/>
        <v/>
      </c>
    </row>
    <row r="94" spans="1:8" s="46" customFormat="1" ht="11.25" customHeight="1" x14ac:dyDescent="0.2">
      <c r="A94" s="67" t="s">
        <v>77</v>
      </c>
      <c r="B94" s="9">
        <f t="shared" ref="B94" si="35">SUM(B95:B104)</f>
        <v>316986564.59339005</v>
      </c>
      <c r="C94" s="18">
        <v>310873653.73075998</v>
      </c>
      <c r="D94" s="9">
        <f t="shared" ref="D94:G94" si="36">SUM(D95:D104)</f>
        <v>4468243.5344700012</v>
      </c>
      <c r="E94" s="18">
        <f t="shared" si="36"/>
        <v>315341897.26522994</v>
      </c>
      <c r="F94" s="18">
        <f t="shared" si="36"/>
        <v>1644667.3281601111</v>
      </c>
      <c r="G94" s="18">
        <f t="shared" si="36"/>
        <v>6112910.862630114</v>
      </c>
      <c r="H94" s="6">
        <f t="shared" si="27"/>
        <v>99.48115550882423</v>
      </c>
    </row>
    <row r="95" spans="1:8" s="46" customFormat="1" ht="11.25" customHeight="1" x14ac:dyDescent="0.2">
      <c r="A95" s="69" t="s">
        <v>61</v>
      </c>
      <c r="B95" s="11">
        <v>9453777.7883399986</v>
      </c>
      <c r="C95" s="11">
        <v>8754429.8740099985</v>
      </c>
      <c r="D95" s="11">
        <v>419321.08979000006</v>
      </c>
      <c r="E95" s="11">
        <f t="shared" ref="E95:E104" si="37">C95+D95</f>
        <v>9173750.9637999982</v>
      </c>
      <c r="F95" s="11">
        <f t="shared" ref="F95:F104" si="38">B95-E95</f>
        <v>280026.82454000041</v>
      </c>
      <c r="G95" s="11">
        <f t="shared" ref="G95:G104" si="39">B95-C95</f>
        <v>699347.91433000006</v>
      </c>
      <c r="H95" s="6">
        <f t="shared" si="27"/>
        <v>97.037937311310856</v>
      </c>
    </row>
    <row r="96" spans="1:8" s="46" customFormat="1" ht="11.25" customHeight="1" x14ac:dyDescent="0.2">
      <c r="A96" s="69" t="s">
        <v>78</v>
      </c>
      <c r="B96" s="11">
        <v>32526603.472390004</v>
      </c>
      <c r="C96" s="11">
        <v>32257932.137049999</v>
      </c>
      <c r="D96" s="11">
        <v>32159.054669999994</v>
      </c>
      <c r="E96" s="11">
        <f t="shared" si="37"/>
        <v>32290091.191719998</v>
      </c>
      <c r="F96" s="11">
        <f t="shared" si="38"/>
        <v>236512.28067000583</v>
      </c>
      <c r="G96" s="11">
        <f t="shared" si="39"/>
        <v>268671.33534000441</v>
      </c>
      <c r="H96" s="6">
        <f t="shared" si="27"/>
        <v>99.272865115256295</v>
      </c>
    </row>
    <row r="97" spans="1:8" s="46" customFormat="1" ht="11.25" customHeight="1" x14ac:dyDescent="0.2">
      <c r="A97" s="69" t="s">
        <v>79</v>
      </c>
      <c r="B97" s="11">
        <v>23112830.754999999</v>
      </c>
      <c r="C97" s="11">
        <v>22382381.483139999</v>
      </c>
      <c r="D97" s="11">
        <v>46179.705739999998</v>
      </c>
      <c r="E97" s="11">
        <f t="shared" si="37"/>
        <v>22428561.18888</v>
      </c>
      <c r="F97" s="11">
        <f t="shared" si="38"/>
        <v>684269.56611999869</v>
      </c>
      <c r="G97" s="11">
        <f t="shared" si="39"/>
        <v>730449.27185999975</v>
      </c>
      <c r="H97" s="6">
        <f t="shared" si="27"/>
        <v>97.039438511996323</v>
      </c>
    </row>
    <row r="98" spans="1:8" s="46" customFormat="1" ht="11.25" customHeight="1" x14ac:dyDescent="0.2">
      <c r="A98" s="69" t="s">
        <v>80</v>
      </c>
      <c r="B98" s="11">
        <v>328081.19999999995</v>
      </c>
      <c r="C98" s="11">
        <v>323942.35506000003</v>
      </c>
      <c r="D98" s="11">
        <v>4135.5415499999999</v>
      </c>
      <c r="E98" s="11">
        <f t="shared" si="37"/>
        <v>328077.89661000005</v>
      </c>
      <c r="F98" s="11">
        <f t="shared" si="38"/>
        <v>3.3033899998990819</v>
      </c>
      <c r="G98" s="11">
        <f t="shared" si="39"/>
        <v>4138.8449399999226</v>
      </c>
      <c r="H98" s="6">
        <f t="shared" si="27"/>
        <v>99.998993118167121</v>
      </c>
    </row>
    <row r="99" spans="1:8" s="46" customFormat="1" ht="11.25" customHeight="1" x14ac:dyDescent="0.2">
      <c r="A99" s="69" t="s">
        <v>81</v>
      </c>
      <c r="B99" s="11">
        <v>1677273.3075100002</v>
      </c>
      <c r="C99" s="11">
        <v>1529596.9292900001</v>
      </c>
      <c r="D99" s="11">
        <v>55261.641029999992</v>
      </c>
      <c r="E99" s="11">
        <f t="shared" si="37"/>
        <v>1584858.5703200002</v>
      </c>
      <c r="F99" s="11">
        <f t="shared" si="38"/>
        <v>92414.737190000014</v>
      </c>
      <c r="G99" s="11">
        <f t="shared" si="39"/>
        <v>147676.37822000007</v>
      </c>
      <c r="H99" s="6">
        <f t="shared" si="27"/>
        <v>94.490180176587046</v>
      </c>
    </row>
    <row r="100" spans="1:8" s="46" customFormat="1" ht="11.25" customHeight="1" x14ac:dyDescent="0.2">
      <c r="A100" s="69" t="s">
        <v>82</v>
      </c>
      <c r="B100" s="11">
        <v>248061126.97715008</v>
      </c>
      <c r="C100" s="11">
        <v>243848500.96883997</v>
      </c>
      <c r="D100" s="11">
        <v>3905070.2429800001</v>
      </c>
      <c r="E100" s="11">
        <f t="shared" si="37"/>
        <v>247753571.21181998</v>
      </c>
      <c r="F100" s="11">
        <f t="shared" si="38"/>
        <v>307555.76533010602</v>
      </c>
      <c r="G100" s="11">
        <f t="shared" si="39"/>
        <v>4212626.0083101094</v>
      </c>
      <c r="H100" s="6">
        <f t="shared" si="27"/>
        <v>99.876016138006804</v>
      </c>
    </row>
    <row r="101" spans="1:8" s="46" customFormat="1" ht="11.25" customHeight="1" x14ac:dyDescent="0.2">
      <c r="A101" s="69" t="s">
        <v>83</v>
      </c>
      <c r="B101" s="11">
        <v>689568.33499999985</v>
      </c>
      <c r="C101" s="11">
        <v>689344.16050999996</v>
      </c>
      <c r="D101" s="11">
        <v>221.35488000000001</v>
      </c>
      <c r="E101" s="11">
        <f t="shared" si="37"/>
        <v>689565.51538999996</v>
      </c>
      <c r="F101" s="11">
        <f t="shared" si="38"/>
        <v>2.8196099998895079</v>
      </c>
      <c r="G101" s="11">
        <f t="shared" si="39"/>
        <v>224.17448999988846</v>
      </c>
      <c r="H101" s="6">
        <f t="shared" si="27"/>
        <v>99.999591105064312</v>
      </c>
    </row>
    <row r="102" spans="1:8" s="46" customFormat="1" ht="11.25" customHeight="1" x14ac:dyDescent="0.2">
      <c r="A102" s="69" t="s">
        <v>224</v>
      </c>
      <c r="B102" s="11">
        <v>864607.255</v>
      </c>
      <c r="C102" s="11">
        <v>827199.34259999997</v>
      </c>
      <c r="D102" s="11">
        <v>476.10934000000003</v>
      </c>
      <c r="E102" s="11">
        <f t="shared" si="37"/>
        <v>827675.45193999994</v>
      </c>
      <c r="F102" s="11">
        <f t="shared" si="38"/>
        <v>36931.803060000064</v>
      </c>
      <c r="G102" s="11">
        <f t="shared" si="39"/>
        <v>37407.91240000003</v>
      </c>
      <c r="H102" s="6">
        <f t="shared" si="27"/>
        <v>95.728487952602237</v>
      </c>
    </row>
    <row r="103" spans="1:8" s="46" customFormat="1" ht="11.25" customHeight="1" x14ac:dyDescent="0.2">
      <c r="A103" s="69" t="s">
        <v>225</v>
      </c>
      <c r="B103" s="11">
        <v>114065.79899999997</v>
      </c>
      <c r="C103" s="11">
        <v>113725.68781999999</v>
      </c>
      <c r="D103" s="11">
        <v>339.69034000000005</v>
      </c>
      <c r="E103" s="11">
        <f t="shared" si="37"/>
        <v>114065.37815999999</v>
      </c>
      <c r="F103" s="11">
        <f t="shared" si="38"/>
        <v>0.42083999997703359</v>
      </c>
      <c r="G103" s="11">
        <f t="shared" si="39"/>
        <v>340.11117999997805</v>
      </c>
      <c r="H103" s="6">
        <f t="shared" si="27"/>
        <v>99.999631055054479</v>
      </c>
    </row>
    <row r="104" spans="1:8" s="46" customFormat="1" ht="11.25" customHeight="1" x14ac:dyDescent="0.2">
      <c r="A104" s="69" t="s">
        <v>139</v>
      </c>
      <c r="B104" s="11">
        <v>158629.70400000003</v>
      </c>
      <c r="C104" s="11">
        <v>146600.79243999999</v>
      </c>
      <c r="D104" s="11">
        <v>5079.1041500000001</v>
      </c>
      <c r="E104" s="11">
        <f t="shared" si="37"/>
        <v>151679.89658999999</v>
      </c>
      <c r="F104" s="11">
        <f t="shared" si="38"/>
        <v>6949.8074100000376</v>
      </c>
      <c r="G104" s="11">
        <f t="shared" si="39"/>
        <v>12028.911560000037</v>
      </c>
      <c r="H104" s="6">
        <f t="shared" si="27"/>
        <v>95.618848655230408</v>
      </c>
    </row>
    <row r="105" spans="1:8" s="46" customFormat="1" ht="11.25" customHeight="1" x14ac:dyDescent="0.2">
      <c r="A105" s="69"/>
      <c r="B105" s="11"/>
      <c r="C105" s="7"/>
      <c r="D105" s="11"/>
      <c r="E105" s="7"/>
      <c r="F105" s="7"/>
      <c r="G105" s="7"/>
      <c r="H105" s="6" t="str">
        <f t="shared" si="27"/>
        <v/>
      </c>
    </row>
    <row r="106" spans="1:8" s="46" customFormat="1" ht="11.25" customHeight="1" x14ac:dyDescent="0.2">
      <c r="A106" s="67" t="s">
        <v>84</v>
      </c>
      <c r="B106" s="18">
        <f>SUM(B107:B117)</f>
        <v>28933377.855999995</v>
      </c>
      <c r="C106" s="18">
        <v>27401736.583190005</v>
      </c>
      <c r="D106" s="18">
        <f t="shared" ref="D106:G106" si="40">SUM(D107:D117)</f>
        <v>264910.63029</v>
      </c>
      <c r="E106" s="18">
        <f t="shared" si="40"/>
        <v>27666647.213480003</v>
      </c>
      <c r="F106" s="18">
        <f t="shared" si="40"/>
        <v>1266730.642519997</v>
      </c>
      <c r="G106" s="18">
        <f t="shared" si="40"/>
        <v>1531641.2728099974</v>
      </c>
      <c r="H106" s="6">
        <f t="shared" si="27"/>
        <v>95.621905437987749</v>
      </c>
    </row>
    <row r="107" spans="1:8" s="46" customFormat="1" ht="11.25" customHeight="1" x14ac:dyDescent="0.2">
      <c r="A107" s="69" t="s">
        <v>34</v>
      </c>
      <c r="B107" s="11">
        <v>10045838.83</v>
      </c>
      <c r="C107" s="11">
        <v>9328440.55009</v>
      </c>
      <c r="D107" s="11">
        <v>120900.28204999999</v>
      </c>
      <c r="E107" s="11">
        <f t="shared" ref="E107:E117" si="41">C107+D107</f>
        <v>9449340.8321400005</v>
      </c>
      <c r="F107" s="11">
        <f t="shared" ref="F107:F117" si="42">B107-E107</f>
        <v>596497.99785999954</v>
      </c>
      <c r="G107" s="11">
        <f t="shared" ref="G107:G117" si="43">B107-C107</f>
        <v>717398.27991000004</v>
      </c>
      <c r="H107" s="6">
        <f t="shared" si="27"/>
        <v>94.062238027563509</v>
      </c>
    </row>
    <row r="108" spans="1:8" s="46" customFormat="1" ht="11.25" customHeight="1" x14ac:dyDescent="0.2">
      <c r="A108" s="69" t="s">
        <v>85</v>
      </c>
      <c r="B108" s="11">
        <v>5098739.21</v>
      </c>
      <c r="C108" s="11">
        <v>4913300.3679200001</v>
      </c>
      <c r="D108" s="11">
        <v>103911.76334999999</v>
      </c>
      <c r="E108" s="11">
        <f t="shared" si="41"/>
        <v>5017212.1312699998</v>
      </c>
      <c r="F108" s="11">
        <f t="shared" si="42"/>
        <v>81527.078730000183</v>
      </c>
      <c r="G108" s="11">
        <f t="shared" si="43"/>
        <v>185438.84207999986</v>
      </c>
      <c r="H108" s="6">
        <f t="shared" si="27"/>
        <v>98.401034542615875</v>
      </c>
    </row>
    <row r="109" spans="1:8" s="46" customFormat="1" ht="11.25" customHeight="1" x14ac:dyDescent="0.2">
      <c r="A109" s="69" t="s">
        <v>86</v>
      </c>
      <c r="B109" s="11">
        <v>1735852.3609999996</v>
      </c>
      <c r="C109" s="11">
        <v>1551098.1203900001</v>
      </c>
      <c r="D109" s="11">
        <v>3314.48018</v>
      </c>
      <c r="E109" s="11">
        <f t="shared" si="41"/>
        <v>1554412.60057</v>
      </c>
      <c r="F109" s="11">
        <f t="shared" si="42"/>
        <v>181439.76042999956</v>
      </c>
      <c r="G109" s="11">
        <f t="shared" si="43"/>
        <v>184754.24060999951</v>
      </c>
      <c r="H109" s="6">
        <f t="shared" si="27"/>
        <v>89.547511959745535</v>
      </c>
    </row>
    <row r="110" spans="1:8" s="46" customFormat="1" ht="11.25" customHeight="1" x14ac:dyDescent="0.2">
      <c r="A110" s="69" t="s">
        <v>87</v>
      </c>
      <c r="B110" s="11">
        <v>1924282.4740000002</v>
      </c>
      <c r="C110" s="11">
        <v>1883540.5888800002</v>
      </c>
      <c r="D110" s="11">
        <v>25882.084340000001</v>
      </c>
      <c r="E110" s="11">
        <f t="shared" si="41"/>
        <v>1909422.6732200002</v>
      </c>
      <c r="F110" s="11">
        <f t="shared" si="42"/>
        <v>14859.800779999932</v>
      </c>
      <c r="G110" s="11">
        <f t="shared" si="43"/>
        <v>40741.885119999992</v>
      </c>
      <c r="H110" s="6">
        <f t="shared" si="27"/>
        <v>99.227774457192297</v>
      </c>
    </row>
    <row r="111" spans="1:8" s="46" customFormat="1" ht="11.25" customHeight="1" x14ac:dyDescent="0.2">
      <c r="A111" s="69" t="s">
        <v>88</v>
      </c>
      <c r="B111" s="11">
        <v>1987059.1469999999</v>
      </c>
      <c r="C111" s="11">
        <v>1880405.2169100002</v>
      </c>
      <c r="D111" s="11">
        <v>1213.9405300000001</v>
      </c>
      <c r="E111" s="11">
        <f t="shared" si="41"/>
        <v>1881619.1574400002</v>
      </c>
      <c r="F111" s="11">
        <f t="shared" si="42"/>
        <v>105439.98955999967</v>
      </c>
      <c r="G111" s="11">
        <f t="shared" si="43"/>
        <v>106653.93008999969</v>
      </c>
      <c r="H111" s="6">
        <f t="shared" si="27"/>
        <v>94.693666279678197</v>
      </c>
    </row>
    <row r="112" spans="1:8" s="46" customFormat="1" ht="11.25" customHeight="1" x14ac:dyDescent="0.2">
      <c r="A112" s="69" t="s">
        <v>89</v>
      </c>
      <c r="B112" s="11">
        <v>293165.78600000002</v>
      </c>
      <c r="C112" s="11">
        <v>270495.91995000001</v>
      </c>
      <c r="D112" s="11">
        <v>198.75523000000001</v>
      </c>
      <c r="E112" s="11">
        <f t="shared" si="41"/>
        <v>270694.67518000002</v>
      </c>
      <c r="F112" s="11">
        <f t="shared" si="42"/>
        <v>22471.110820000002</v>
      </c>
      <c r="G112" s="11">
        <f t="shared" si="43"/>
        <v>22669.866050000011</v>
      </c>
      <c r="H112" s="6">
        <f t="shared" si="27"/>
        <v>92.335015921673758</v>
      </c>
    </row>
    <row r="113" spans="1:8" s="46" customFormat="1" ht="11.25" customHeight="1" x14ac:dyDescent="0.2">
      <c r="A113" s="69" t="s">
        <v>90</v>
      </c>
      <c r="B113" s="11">
        <v>1349845.3970000001</v>
      </c>
      <c r="C113" s="11">
        <v>1213898.6952500001</v>
      </c>
      <c r="D113" s="11">
        <v>-300</v>
      </c>
      <c r="E113" s="11">
        <f t="shared" si="41"/>
        <v>1213598.6952500001</v>
      </c>
      <c r="F113" s="11">
        <f t="shared" si="42"/>
        <v>136246.70175000001</v>
      </c>
      <c r="G113" s="11">
        <f t="shared" si="43"/>
        <v>135946.70175000001</v>
      </c>
      <c r="H113" s="6">
        <f t="shared" si="27"/>
        <v>89.906495806645324</v>
      </c>
    </row>
    <row r="114" spans="1:8" s="46" customFormat="1" ht="11.25" customHeight="1" x14ac:dyDescent="0.2">
      <c r="A114" s="69" t="s">
        <v>91</v>
      </c>
      <c r="B114" s="11">
        <v>1113164.7209999999</v>
      </c>
      <c r="C114" s="11">
        <v>1005257.6982500019</v>
      </c>
      <c r="D114" s="11">
        <v>1464.1503900000064</v>
      </c>
      <c r="E114" s="11">
        <f t="shared" si="41"/>
        <v>1006721.8486400018</v>
      </c>
      <c r="F114" s="11">
        <f t="shared" si="42"/>
        <v>106442.87235999806</v>
      </c>
      <c r="G114" s="11">
        <f t="shared" si="43"/>
        <v>107907.02274999802</v>
      </c>
      <c r="H114" s="6">
        <f t="shared" si="27"/>
        <v>90.437814785903726</v>
      </c>
    </row>
    <row r="115" spans="1:8" s="46" customFormat="1" ht="11.25" customHeight="1" x14ac:dyDescent="0.2">
      <c r="A115" s="69" t="s">
        <v>92</v>
      </c>
      <c r="B115" s="11">
        <v>183807.30300000001</v>
      </c>
      <c r="C115" s="11">
        <v>175605.49216999998</v>
      </c>
      <c r="D115" s="11">
        <v>5208.9335299999993</v>
      </c>
      <c r="E115" s="11">
        <f t="shared" si="41"/>
        <v>180814.42569999999</v>
      </c>
      <c r="F115" s="11">
        <f t="shared" si="42"/>
        <v>2992.8773000000219</v>
      </c>
      <c r="G115" s="11">
        <f t="shared" si="43"/>
        <v>8201.8108300000313</v>
      </c>
      <c r="H115" s="6">
        <f t="shared" si="27"/>
        <v>98.371731018761523</v>
      </c>
    </row>
    <row r="116" spans="1:8" s="46" customFormat="1" ht="11.25" customHeight="1" x14ac:dyDescent="0.2">
      <c r="A116" s="69" t="s">
        <v>93</v>
      </c>
      <c r="B116" s="11">
        <v>5121086.5779999997</v>
      </c>
      <c r="C116" s="11">
        <v>5118047.5047399998</v>
      </c>
      <c r="D116" s="11">
        <v>3039.0732599999997</v>
      </c>
      <c r="E116" s="11">
        <f t="shared" si="41"/>
        <v>5121086.5779999997</v>
      </c>
      <c r="F116" s="11">
        <f t="shared" si="42"/>
        <v>0</v>
      </c>
      <c r="G116" s="11">
        <f t="shared" si="43"/>
        <v>3039.0732599999756</v>
      </c>
      <c r="H116" s="6">
        <f t="shared" si="27"/>
        <v>100</v>
      </c>
    </row>
    <row r="117" spans="1:8" s="46" customFormat="1" ht="11.25" customHeight="1" x14ac:dyDescent="0.2">
      <c r="A117" s="69" t="s">
        <v>329</v>
      </c>
      <c r="B117" s="11">
        <v>80536.048999999999</v>
      </c>
      <c r="C117" s="11">
        <v>61646.428639999998</v>
      </c>
      <c r="D117" s="11">
        <v>77.167429999999996</v>
      </c>
      <c r="E117" s="11">
        <f t="shared" si="41"/>
        <v>61723.59607</v>
      </c>
      <c r="F117" s="11">
        <f t="shared" si="42"/>
        <v>18812.452929999999</v>
      </c>
      <c r="G117" s="11">
        <f t="shared" si="43"/>
        <v>18889.620360000001</v>
      </c>
      <c r="H117" s="6">
        <f t="shared" si="27"/>
        <v>76.640953754758939</v>
      </c>
    </row>
    <row r="118" spans="1:8" s="46" customFormat="1" ht="11.25" customHeight="1" x14ac:dyDescent="0.2">
      <c r="A118" s="69"/>
      <c r="B118" s="11"/>
      <c r="C118" s="7"/>
      <c r="D118" s="11"/>
      <c r="E118" s="7"/>
      <c r="F118" s="7"/>
      <c r="G118" s="7"/>
      <c r="H118" s="6" t="str">
        <f t="shared" si="27"/>
        <v/>
      </c>
    </row>
    <row r="119" spans="1:8" s="46" customFormat="1" ht="11.25" customHeight="1" x14ac:dyDescent="0.2">
      <c r="A119" s="67" t="s">
        <v>94</v>
      </c>
      <c r="B119" s="18">
        <f t="shared" ref="B119" si="44">SUM(B120:B128)</f>
        <v>63802552.221000008</v>
      </c>
      <c r="C119" s="18">
        <v>45530657.377370007</v>
      </c>
      <c r="D119" s="18">
        <f t="shared" ref="D119:G119" si="45">SUM(D120:D128)</f>
        <v>1401346.5512400002</v>
      </c>
      <c r="E119" s="18">
        <f t="shared" si="45"/>
        <v>46932003.928609997</v>
      </c>
      <c r="F119" s="18">
        <f t="shared" si="45"/>
        <v>16870548.292390004</v>
      </c>
      <c r="G119" s="18">
        <f t="shared" si="45"/>
        <v>18271894.843630005</v>
      </c>
      <c r="H119" s="6">
        <f t="shared" si="27"/>
        <v>73.55819210185571</v>
      </c>
    </row>
    <row r="120" spans="1:8" s="46" customFormat="1" ht="11.25" customHeight="1" x14ac:dyDescent="0.2">
      <c r="A120" s="69" t="s">
        <v>34</v>
      </c>
      <c r="B120" s="11">
        <v>46032507.599000007</v>
      </c>
      <c r="C120" s="11">
        <v>29263812.302950002</v>
      </c>
      <c r="D120" s="11">
        <v>1147162.79565</v>
      </c>
      <c r="E120" s="11">
        <f t="shared" ref="E120:E128" si="46">C120+D120</f>
        <v>30410975.098600004</v>
      </c>
      <c r="F120" s="11">
        <f t="shared" ref="F120:F128" si="47">B120-E120</f>
        <v>15621532.500400003</v>
      </c>
      <c r="G120" s="11">
        <f t="shared" ref="G120:G128" si="48">B120-C120</f>
        <v>16768695.296050005</v>
      </c>
      <c r="H120" s="6">
        <f t="shared" si="27"/>
        <v>66.064128775075986</v>
      </c>
    </row>
    <row r="121" spans="1:8" s="46" customFormat="1" ht="11.25" customHeight="1" x14ac:dyDescent="0.2">
      <c r="A121" s="69" t="s">
        <v>95</v>
      </c>
      <c r="B121" s="11">
        <v>63985</v>
      </c>
      <c r="C121" s="11">
        <v>55022.784869999996</v>
      </c>
      <c r="D121" s="11">
        <v>545.39126999999996</v>
      </c>
      <c r="E121" s="11">
        <f t="shared" si="46"/>
        <v>55568.176139999996</v>
      </c>
      <c r="F121" s="11">
        <f t="shared" si="47"/>
        <v>8416.8238600000041</v>
      </c>
      <c r="G121" s="11">
        <f t="shared" si="48"/>
        <v>8962.2151300000041</v>
      </c>
      <c r="H121" s="6">
        <f t="shared" si="27"/>
        <v>86.845629663202303</v>
      </c>
    </row>
    <row r="122" spans="1:8" s="46" customFormat="1" ht="11.25" customHeight="1" x14ac:dyDescent="0.2">
      <c r="A122" s="69" t="s">
        <v>96</v>
      </c>
      <c r="B122" s="11">
        <v>298116.34799999994</v>
      </c>
      <c r="C122" s="11">
        <v>275175.21258999995</v>
      </c>
      <c r="D122" s="11">
        <v>8447.6713199999995</v>
      </c>
      <c r="E122" s="11">
        <f t="shared" si="46"/>
        <v>283622.88390999998</v>
      </c>
      <c r="F122" s="11">
        <f t="shared" si="47"/>
        <v>14493.464089999965</v>
      </c>
      <c r="G122" s="11">
        <f t="shared" si="48"/>
        <v>22941.135409999988</v>
      </c>
      <c r="H122" s="6">
        <f t="shared" si="27"/>
        <v>95.13831958990724</v>
      </c>
    </row>
    <row r="123" spans="1:8" s="46" customFormat="1" ht="11.25" customHeight="1" x14ac:dyDescent="0.2">
      <c r="A123" s="69" t="s">
        <v>97</v>
      </c>
      <c r="B123" s="11">
        <v>1740534.7219999998</v>
      </c>
      <c r="C123" s="11">
        <v>1672957.9489899999</v>
      </c>
      <c r="D123" s="11">
        <v>3204.8303700000001</v>
      </c>
      <c r="E123" s="11">
        <f t="shared" si="46"/>
        <v>1676162.77936</v>
      </c>
      <c r="F123" s="11">
        <f t="shared" si="47"/>
        <v>64371.94263999979</v>
      </c>
      <c r="G123" s="11">
        <f t="shared" si="48"/>
        <v>67576.773009999888</v>
      </c>
      <c r="H123" s="6">
        <f t="shared" si="27"/>
        <v>96.301599627611466</v>
      </c>
    </row>
    <row r="124" spans="1:8" s="46" customFormat="1" ht="11.25" customHeight="1" x14ac:dyDescent="0.2">
      <c r="A124" s="69" t="s">
        <v>98</v>
      </c>
      <c r="B124" s="11">
        <v>123819</v>
      </c>
      <c r="C124" s="11">
        <v>122717.76186</v>
      </c>
      <c r="D124" s="11">
        <v>1100.6753600000002</v>
      </c>
      <c r="E124" s="11">
        <f t="shared" si="46"/>
        <v>123818.43721999999</v>
      </c>
      <c r="F124" s="11">
        <f t="shared" si="47"/>
        <v>0.56278000000747852</v>
      </c>
      <c r="G124" s="11">
        <f t="shared" si="48"/>
        <v>1101.2381400000013</v>
      </c>
      <c r="H124" s="6">
        <f t="shared" si="27"/>
        <v>99.999545481711209</v>
      </c>
    </row>
    <row r="125" spans="1:8" s="46" customFormat="1" ht="11.25" customHeight="1" x14ac:dyDescent="0.2">
      <c r="A125" s="69" t="s">
        <v>99</v>
      </c>
      <c r="B125" s="11">
        <v>274295.35099999997</v>
      </c>
      <c r="C125" s="11">
        <v>262694.11088999995</v>
      </c>
      <c r="D125" s="11">
        <v>4342.8692000000001</v>
      </c>
      <c r="E125" s="11">
        <f t="shared" si="46"/>
        <v>267036.98008999997</v>
      </c>
      <c r="F125" s="11">
        <f t="shared" si="47"/>
        <v>7258.3709099999978</v>
      </c>
      <c r="G125" s="11">
        <f t="shared" si="48"/>
        <v>11601.240110000013</v>
      </c>
      <c r="H125" s="6">
        <f t="shared" si="27"/>
        <v>97.353811909848957</v>
      </c>
    </row>
    <row r="126" spans="1:8" s="46" customFormat="1" ht="11.25" customHeight="1" x14ac:dyDescent="0.2">
      <c r="A126" s="69" t="s">
        <v>215</v>
      </c>
      <c r="B126" s="11">
        <v>12490882.092</v>
      </c>
      <c r="C126" s="11">
        <v>11344013.839919999</v>
      </c>
      <c r="D126" s="11">
        <v>229179.30718999999</v>
      </c>
      <c r="E126" s="11">
        <f t="shared" si="46"/>
        <v>11573193.147109998</v>
      </c>
      <c r="F126" s="11">
        <f t="shared" si="47"/>
        <v>917688.94489000179</v>
      </c>
      <c r="G126" s="11">
        <f t="shared" si="48"/>
        <v>1146868.2520800009</v>
      </c>
      <c r="H126" s="6">
        <f t="shared" si="27"/>
        <v>92.653129393657863</v>
      </c>
    </row>
    <row r="127" spans="1:8" s="46" customFormat="1" ht="11.4" x14ac:dyDescent="0.2">
      <c r="A127" s="69" t="s">
        <v>100</v>
      </c>
      <c r="B127" s="11">
        <v>642800.53999999992</v>
      </c>
      <c r="C127" s="11">
        <v>583975.10737999994</v>
      </c>
      <c r="D127" s="11">
        <v>224.36589000000001</v>
      </c>
      <c r="E127" s="11">
        <f t="shared" si="46"/>
        <v>584199.47326999996</v>
      </c>
      <c r="F127" s="11">
        <f t="shared" si="47"/>
        <v>58601.066729999962</v>
      </c>
      <c r="G127" s="11">
        <f t="shared" si="48"/>
        <v>58825.432619999978</v>
      </c>
      <c r="H127" s="6">
        <f t="shared" si="27"/>
        <v>90.883475808841112</v>
      </c>
    </row>
    <row r="128" spans="1:8" s="46" customFormat="1" ht="11.25" customHeight="1" x14ac:dyDescent="0.2">
      <c r="A128" s="69" t="s">
        <v>101</v>
      </c>
      <c r="B128" s="11">
        <v>2135611.5689999997</v>
      </c>
      <c r="C128" s="11">
        <v>1950288.3079200005</v>
      </c>
      <c r="D128" s="11">
        <v>7138.6449899999989</v>
      </c>
      <c r="E128" s="11">
        <f t="shared" si="46"/>
        <v>1957426.9529100005</v>
      </c>
      <c r="F128" s="11">
        <f t="shared" si="47"/>
        <v>178184.61608999921</v>
      </c>
      <c r="G128" s="11">
        <f t="shared" si="48"/>
        <v>185323.26107999915</v>
      </c>
      <c r="H128" s="6">
        <f t="shared" si="27"/>
        <v>91.656506329311838</v>
      </c>
    </row>
    <row r="129" spans="1:8" s="46" customFormat="1" ht="11.25" customHeight="1" x14ac:dyDescent="0.2">
      <c r="A129" s="72"/>
      <c r="B129" s="11"/>
      <c r="C129" s="7"/>
      <c r="D129" s="11"/>
      <c r="E129" s="7"/>
      <c r="F129" s="7"/>
      <c r="G129" s="7"/>
      <c r="H129" s="6" t="str">
        <f t="shared" si="27"/>
        <v/>
      </c>
    </row>
    <row r="130" spans="1:8" s="46" customFormat="1" ht="11.25" customHeight="1" x14ac:dyDescent="0.2">
      <c r="A130" s="73" t="s">
        <v>102</v>
      </c>
      <c r="B130" s="18">
        <f t="shared" ref="B130:G130" si="49">+B131+B139</f>
        <v>322372279.56087995</v>
      </c>
      <c r="C130" s="18">
        <v>318606672.23416007</v>
      </c>
      <c r="D130" s="18">
        <f t="shared" si="49"/>
        <v>2495998.9149099998</v>
      </c>
      <c r="E130" s="18">
        <f t="shared" si="49"/>
        <v>321102671.14907002</v>
      </c>
      <c r="F130" s="18">
        <f t="shared" si="49"/>
        <v>1269608.4118099322</v>
      </c>
      <c r="G130" s="18">
        <f t="shared" si="49"/>
        <v>3765607.3267199369</v>
      </c>
      <c r="H130" s="6">
        <f t="shared" si="27"/>
        <v>99.606167002467046</v>
      </c>
    </row>
    <row r="131" spans="1:8" s="46" customFormat="1" ht="22.5" customHeight="1" x14ac:dyDescent="0.2">
      <c r="A131" s="74" t="s">
        <v>103</v>
      </c>
      <c r="B131" s="16">
        <f t="shared" ref="B131" si="50">SUM(B132:B136)</f>
        <v>18996634.726999998</v>
      </c>
      <c r="C131" s="16">
        <v>17855073.211119998</v>
      </c>
      <c r="D131" s="16">
        <f t="shared" ref="D131:G131" si="51">SUM(D132:D136)</f>
        <v>410084.46283999999</v>
      </c>
      <c r="E131" s="16">
        <f t="shared" si="51"/>
        <v>18265157.67396</v>
      </c>
      <c r="F131" s="16">
        <f t="shared" si="51"/>
        <v>731477.05304000131</v>
      </c>
      <c r="G131" s="16">
        <f t="shared" si="51"/>
        <v>1141561.5158800005</v>
      </c>
      <c r="H131" s="6">
        <f t="shared" si="27"/>
        <v>96.149438763486117</v>
      </c>
    </row>
    <row r="132" spans="1:8" s="46" customFormat="1" ht="11.25" customHeight="1" x14ac:dyDescent="0.2">
      <c r="A132" s="75" t="s">
        <v>104</v>
      </c>
      <c r="B132" s="11">
        <v>689908.27300000004</v>
      </c>
      <c r="C132" s="11">
        <v>628881.96533000004</v>
      </c>
      <c r="D132" s="11">
        <v>259.47701000000001</v>
      </c>
      <c r="E132" s="11">
        <f t="shared" ref="E132:E135" si="52">C132+D132</f>
        <v>629141.44234000007</v>
      </c>
      <c r="F132" s="11">
        <f t="shared" ref="F132:F138" si="53">B132-E132</f>
        <v>60766.830659999978</v>
      </c>
      <c r="G132" s="11">
        <f t="shared" ref="G132:G138" si="54">B132-C132</f>
        <v>61026.307670000009</v>
      </c>
      <c r="H132" s="6">
        <f t="shared" si="27"/>
        <v>91.192042038318917</v>
      </c>
    </row>
    <row r="133" spans="1:8" s="46" customFormat="1" ht="11.25" customHeight="1" x14ac:dyDescent="0.2">
      <c r="A133" s="75" t="s">
        <v>105</v>
      </c>
      <c r="B133" s="11">
        <v>1667707.635</v>
      </c>
      <c r="C133" s="11">
        <v>773540.44384000008</v>
      </c>
      <c r="D133" s="11">
        <v>295807.26767999999</v>
      </c>
      <c r="E133" s="11">
        <f t="shared" si="52"/>
        <v>1069347.7115200001</v>
      </c>
      <c r="F133" s="11">
        <f t="shared" si="53"/>
        <v>598359.92347999988</v>
      </c>
      <c r="G133" s="11">
        <f t="shared" si="54"/>
        <v>894167.19115999993</v>
      </c>
      <c r="H133" s="6">
        <f t="shared" si="27"/>
        <v>64.120814049040447</v>
      </c>
    </row>
    <row r="134" spans="1:8" s="46" customFormat="1" ht="11.25" customHeight="1" x14ac:dyDescent="0.2">
      <c r="A134" s="75" t="s">
        <v>106</v>
      </c>
      <c r="B134" s="11">
        <v>574482.72600000002</v>
      </c>
      <c r="C134" s="11">
        <v>570786.51058</v>
      </c>
      <c r="D134" s="11">
        <v>47.322040000000001</v>
      </c>
      <c r="E134" s="11">
        <f t="shared" si="52"/>
        <v>570833.83262</v>
      </c>
      <c r="F134" s="11">
        <f t="shared" si="53"/>
        <v>3648.8933800000232</v>
      </c>
      <c r="G134" s="11">
        <f t="shared" si="54"/>
        <v>3696.2154200000223</v>
      </c>
      <c r="H134" s="6">
        <f t="shared" si="27"/>
        <v>99.364838451208712</v>
      </c>
    </row>
    <row r="135" spans="1:8" s="46" customFormat="1" ht="11.4" x14ac:dyDescent="0.2">
      <c r="A135" s="75" t="s">
        <v>107</v>
      </c>
      <c r="B135" s="11">
        <v>3471859.5409999997</v>
      </c>
      <c r="C135" s="11">
        <v>3462521.9320100001</v>
      </c>
      <c r="D135" s="11">
        <v>364.04897</v>
      </c>
      <c r="E135" s="11">
        <f t="shared" si="52"/>
        <v>3462885.98098</v>
      </c>
      <c r="F135" s="11">
        <f t="shared" si="53"/>
        <v>8973.5600199997425</v>
      </c>
      <c r="G135" s="11">
        <f t="shared" si="54"/>
        <v>9337.6089899996296</v>
      </c>
      <c r="H135" s="6">
        <f t="shared" si="27"/>
        <v>99.741534474133275</v>
      </c>
    </row>
    <row r="136" spans="1:8" s="46" customFormat="1" ht="11.25" customHeight="1" x14ac:dyDescent="0.2">
      <c r="A136" s="74" t="s">
        <v>108</v>
      </c>
      <c r="B136" s="17">
        <f>SUM(B137:B138)</f>
        <v>12592676.551999999</v>
      </c>
      <c r="C136" s="17">
        <v>12419342.359359998</v>
      </c>
      <c r="D136" s="17">
        <f>SUM(D137:D138)</f>
        <v>113606.34714000001</v>
      </c>
      <c r="E136" s="18">
        <f t="shared" ref="E136" si="55">SUM(C136:D136)</f>
        <v>12532948.706499998</v>
      </c>
      <c r="F136" s="18">
        <f t="shared" si="53"/>
        <v>59727.845500001684</v>
      </c>
      <c r="G136" s="18">
        <f t="shared" si="54"/>
        <v>173334.19264000095</v>
      </c>
      <c r="H136" s="6">
        <f t="shared" si="27"/>
        <v>99.52569380104886</v>
      </c>
    </row>
    <row r="137" spans="1:8" s="46" customFormat="1" ht="11.25" customHeight="1" x14ac:dyDescent="0.2">
      <c r="A137" s="76" t="s">
        <v>108</v>
      </c>
      <c r="B137" s="11">
        <v>10518884.790999999</v>
      </c>
      <c r="C137" s="11">
        <v>10417310.683929998</v>
      </c>
      <c r="D137" s="11">
        <v>98530.787730000011</v>
      </c>
      <c r="E137" s="11">
        <f t="shared" ref="E137:E138" si="56">C137+D137</f>
        <v>10515841.471659999</v>
      </c>
      <c r="F137" s="11">
        <f t="shared" si="53"/>
        <v>3043.3193399999291</v>
      </c>
      <c r="G137" s="11">
        <f t="shared" si="54"/>
        <v>101574.10707000084</v>
      </c>
      <c r="H137" s="6">
        <f t="shared" si="27"/>
        <v>99.971068041903038</v>
      </c>
    </row>
    <row r="138" spans="1:8" s="46" customFormat="1" ht="11.25" customHeight="1" x14ac:dyDescent="0.2">
      <c r="A138" s="76" t="s">
        <v>109</v>
      </c>
      <c r="B138" s="11">
        <v>2073791.7609999999</v>
      </c>
      <c r="C138" s="11">
        <v>2002031.6754300001</v>
      </c>
      <c r="D138" s="11">
        <v>15075.55941</v>
      </c>
      <c r="E138" s="11">
        <f t="shared" si="56"/>
        <v>2017107.23484</v>
      </c>
      <c r="F138" s="11">
        <f t="shared" si="53"/>
        <v>56684.526159999892</v>
      </c>
      <c r="G138" s="11">
        <f t="shared" si="54"/>
        <v>71760.085569999879</v>
      </c>
      <c r="H138" s="6">
        <f t="shared" ref="H138:H201" si="57">IFERROR(E138/B138*100,"")</f>
        <v>97.266624006034903</v>
      </c>
    </row>
    <row r="139" spans="1:8" s="46" customFormat="1" ht="11.25" customHeight="1" x14ac:dyDescent="0.2">
      <c r="A139" s="74" t="s">
        <v>110</v>
      </c>
      <c r="B139" s="15">
        <f t="shared" ref="B139:G139" si="58">SUM(B140:B143)</f>
        <v>303375644.83387995</v>
      </c>
      <c r="C139" s="17">
        <v>300751599.02304006</v>
      </c>
      <c r="D139" s="15">
        <f t="shared" si="58"/>
        <v>2085914.4520699997</v>
      </c>
      <c r="E139" s="17">
        <f t="shared" si="58"/>
        <v>302837513.47511005</v>
      </c>
      <c r="F139" s="17">
        <f t="shared" si="58"/>
        <v>538131.3587699309</v>
      </c>
      <c r="G139" s="17">
        <f t="shared" si="58"/>
        <v>2624045.8108399361</v>
      </c>
      <c r="H139" s="6">
        <f t="shared" si="57"/>
        <v>99.82261880017937</v>
      </c>
    </row>
    <row r="140" spans="1:8" s="46" customFormat="1" ht="11.25" customHeight="1" x14ac:dyDescent="0.2">
      <c r="A140" s="76" t="s">
        <v>111</v>
      </c>
      <c r="B140" s="11">
        <v>103922877.74718997</v>
      </c>
      <c r="C140" s="11">
        <v>102676288.53558002</v>
      </c>
      <c r="D140" s="11">
        <v>1246569.3195899997</v>
      </c>
      <c r="E140" s="11">
        <f t="shared" ref="E140:E142" si="59">C140+D140</f>
        <v>103922857.85517003</v>
      </c>
      <c r="F140" s="11">
        <f>B140-E140</f>
        <v>19.89201994240284</v>
      </c>
      <c r="G140" s="11">
        <f>B140-C140</f>
        <v>1246589.2116099447</v>
      </c>
      <c r="H140" s="6">
        <f t="shared" si="57"/>
        <v>99.999980858863452</v>
      </c>
    </row>
    <row r="141" spans="1:8" s="46" customFormat="1" ht="11.25" customHeight="1" x14ac:dyDescent="0.2">
      <c r="A141" s="76" t="s">
        <v>112</v>
      </c>
      <c r="B141" s="11">
        <v>32421067.305290006</v>
      </c>
      <c r="C141" s="11">
        <v>31891534.020290002</v>
      </c>
      <c r="D141" s="11">
        <v>529520.94565999997</v>
      </c>
      <c r="E141" s="11">
        <f t="shared" si="59"/>
        <v>32421054.965950001</v>
      </c>
      <c r="F141" s="11">
        <f>B141-E141</f>
        <v>12.339340005069971</v>
      </c>
      <c r="G141" s="11">
        <f>B141-C141</f>
        <v>529533.28500000387</v>
      </c>
      <c r="H141" s="6">
        <f t="shared" si="57"/>
        <v>99.999961940364614</v>
      </c>
    </row>
    <row r="142" spans="1:8" s="46" customFormat="1" ht="11.25" customHeight="1" x14ac:dyDescent="0.2">
      <c r="A142" s="76" t="s">
        <v>113</v>
      </c>
      <c r="B142" s="11">
        <v>32248736.573779993</v>
      </c>
      <c r="C142" s="11">
        <v>32090477.973739997</v>
      </c>
      <c r="D142" s="11">
        <v>112656.64159999999</v>
      </c>
      <c r="E142" s="11">
        <f t="shared" si="59"/>
        <v>32203134.615339998</v>
      </c>
      <c r="F142" s="11">
        <f>B142-E142</f>
        <v>45601.958439994603</v>
      </c>
      <c r="G142" s="11">
        <f>B142-C142</f>
        <v>158258.60003999621</v>
      </c>
      <c r="H142" s="6">
        <f t="shared" si="57"/>
        <v>99.858593038720556</v>
      </c>
    </row>
    <row r="143" spans="1:8" s="46" customFormat="1" ht="22.5" customHeight="1" x14ac:dyDescent="0.2">
      <c r="A143" s="77" t="s">
        <v>114</v>
      </c>
      <c r="B143" s="9">
        <f t="shared" ref="B143:G143" si="60">SUM(B144)</f>
        <v>134782963.20761999</v>
      </c>
      <c r="C143" s="18">
        <v>134093298.49343</v>
      </c>
      <c r="D143" s="9">
        <f t="shared" si="60"/>
        <v>197167.54522</v>
      </c>
      <c r="E143" s="18">
        <f t="shared" si="60"/>
        <v>134290466.03865001</v>
      </c>
      <c r="F143" s="18">
        <f t="shared" si="60"/>
        <v>492497.16896998882</v>
      </c>
      <c r="G143" s="18">
        <f t="shared" si="60"/>
        <v>689664.71418999135</v>
      </c>
      <c r="H143" s="6">
        <f t="shared" si="57"/>
        <v>99.634599835728991</v>
      </c>
    </row>
    <row r="144" spans="1:8" s="46" customFormat="1" ht="11.25" customHeight="1" x14ac:dyDescent="0.2">
      <c r="A144" s="76" t="s">
        <v>115</v>
      </c>
      <c r="B144" s="11">
        <v>134782963.20761999</v>
      </c>
      <c r="C144" s="11">
        <v>134093298.49343</v>
      </c>
      <c r="D144" s="11">
        <v>197167.54522</v>
      </c>
      <c r="E144" s="11">
        <f>C144+D144</f>
        <v>134290466.03865001</v>
      </c>
      <c r="F144" s="11">
        <f>B144-E144</f>
        <v>492497.16896998882</v>
      </c>
      <c r="G144" s="11">
        <f>B144-C144</f>
        <v>689664.71418999135</v>
      </c>
      <c r="H144" s="6">
        <f t="shared" si="57"/>
        <v>99.634599835728991</v>
      </c>
    </row>
    <row r="145" spans="1:8" s="46" customFormat="1" ht="11.25" customHeight="1" x14ac:dyDescent="0.2">
      <c r="A145" s="72"/>
      <c r="B145" s="10"/>
      <c r="C145" s="8"/>
      <c r="D145" s="10"/>
      <c r="E145" s="8"/>
      <c r="F145" s="8"/>
      <c r="G145" s="8"/>
      <c r="H145" s="6" t="str">
        <f t="shared" si="57"/>
        <v/>
      </c>
    </row>
    <row r="146" spans="1:8" s="46" customFormat="1" ht="11.25" customHeight="1" x14ac:dyDescent="0.2">
      <c r="A146" s="67" t="s">
        <v>116</v>
      </c>
      <c r="B146" s="11">
        <v>725727023.41002011</v>
      </c>
      <c r="C146" s="11">
        <v>711802130.65263999</v>
      </c>
      <c r="D146" s="11">
        <v>5810501.9581399998</v>
      </c>
      <c r="E146" s="11">
        <f>C146+D146</f>
        <v>717612632.61078</v>
      </c>
      <c r="F146" s="11">
        <f>B146-E146</f>
        <v>8114390.7992401123</v>
      </c>
      <c r="G146" s="11">
        <f>B146-C146</f>
        <v>13924892.757380128</v>
      </c>
      <c r="H146" s="6">
        <f t="shared" si="57"/>
        <v>98.881894908486046</v>
      </c>
    </row>
    <row r="147" spans="1:8" s="46" customFormat="1" ht="11.25" customHeight="1" x14ac:dyDescent="0.2">
      <c r="A147" s="72"/>
      <c r="B147" s="11"/>
      <c r="C147" s="7"/>
      <c r="D147" s="11"/>
      <c r="E147" s="7"/>
      <c r="F147" s="7"/>
      <c r="G147" s="7"/>
      <c r="H147" s="6" t="str">
        <f t="shared" si="57"/>
        <v/>
      </c>
    </row>
    <row r="148" spans="1:8" s="46" customFormat="1" ht="11.25" customHeight="1" x14ac:dyDescent="0.2">
      <c r="A148" s="67" t="s">
        <v>117</v>
      </c>
      <c r="B148" s="18">
        <f t="shared" ref="B148" si="61">SUM(B149:B167)</f>
        <v>25219230.350979991</v>
      </c>
      <c r="C148" s="18">
        <v>23937218.123530004</v>
      </c>
      <c r="D148" s="18">
        <f t="shared" ref="D148:G148" si="62">SUM(D149:D167)</f>
        <v>202381.38628000001</v>
      </c>
      <c r="E148" s="18">
        <f t="shared" si="62"/>
        <v>24139599.509810004</v>
      </c>
      <c r="F148" s="18">
        <f t="shared" si="62"/>
        <v>1079630.8411699925</v>
      </c>
      <c r="G148" s="18">
        <f t="shared" si="62"/>
        <v>1282012.2274499927</v>
      </c>
      <c r="H148" s="6">
        <f t="shared" si="57"/>
        <v>95.719017487272225</v>
      </c>
    </row>
    <row r="149" spans="1:8" s="46" customFormat="1" ht="11.25" customHeight="1" x14ac:dyDescent="0.2">
      <c r="A149" s="78" t="s">
        <v>118</v>
      </c>
      <c r="B149" s="11">
        <v>6934133.2519999966</v>
      </c>
      <c r="C149" s="11">
        <v>6125220.020080003</v>
      </c>
      <c r="D149" s="11">
        <v>154206.18344999998</v>
      </c>
      <c r="E149" s="11">
        <f t="shared" ref="E149:E167" si="63">C149+D149</f>
        <v>6279426.2035300033</v>
      </c>
      <c r="F149" s="11">
        <f t="shared" ref="F149:F167" si="64">B149-E149</f>
        <v>654707.04846999329</v>
      </c>
      <c r="G149" s="11">
        <f t="shared" ref="G149:G167" si="65">B149-C149</f>
        <v>808913.23191999365</v>
      </c>
      <c r="H149" s="6">
        <f t="shared" si="57"/>
        <v>90.558199205630245</v>
      </c>
    </row>
    <row r="150" spans="1:8" s="46" customFormat="1" ht="11.25" customHeight="1" x14ac:dyDescent="0.2">
      <c r="A150" s="78" t="s">
        <v>119</v>
      </c>
      <c r="B150" s="11">
        <v>495335.07500000007</v>
      </c>
      <c r="C150" s="11">
        <v>443433.10416000005</v>
      </c>
      <c r="D150" s="11">
        <v>0</v>
      </c>
      <c r="E150" s="11">
        <f t="shared" si="63"/>
        <v>443433.10416000005</v>
      </c>
      <c r="F150" s="11">
        <f t="shared" si="64"/>
        <v>51901.970840000024</v>
      </c>
      <c r="G150" s="11">
        <f t="shared" si="65"/>
        <v>51901.970840000024</v>
      </c>
      <c r="H150" s="6">
        <f t="shared" si="57"/>
        <v>89.521846229040008</v>
      </c>
    </row>
    <row r="151" spans="1:8" s="46" customFormat="1" ht="11.25" customHeight="1" x14ac:dyDescent="0.2">
      <c r="A151" s="69" t="s">
        <v>120</v>
      </c>
      <c r="B151" s="11">
        <v>529539.01299999992</v>
      </c>
      <c r="C151" s="11">
        <v>529127.28211999999</v>
      </c>
      <c r="D151" s="11">
        <v>346.91740999999996</v>
      </c>
      <c r="E151" s="11">
        <f t="shared" si="63"/>
        <v>529474.19952999998</v>
      </c>
      <c r="F151" s="11">
        <f t="shared" si="64"/>
        <v>64.813469999935478</v>
      </c>
      <c r="G151" s="11">
        <f t="shared" si="65"/>
        <v>411.73087999993004</v>
      </c>
      <c r="H151" s="6">
        <f t="shared" si="57"/>
        <v>99.987760397551682</v>
      </c>
    </row>
    <row r="152" spans="1:8" s="46" customFormat="1" ht="11.25" customHeight="1" x14ac:dyDescent="0.2">
      <c r="A152" s="69" t="s">
        <v>121</v>
      </c>
      <c r="B152" s="11">
        <v>238145.255</v>
      </c>
      <c r="C152" s="11">
        <v>237486.07662000001</v>
      </c>
      <c r="D152" s="11">
        <v>13.02</v>
      </c>
      <c r="E152" s="11">
        <f t="shared" si="63"/>
        <v>237499.09662</v>
      </c>
      <c r="F152" s="11">
        <f t="shared" si="64"/>
        <v>646.15838000000804</v>
      </c>
      <c r="G152" s="11">
        <f t="shared" si="65"/>
        <v>659.17837999999756</v>
      </c>
      <c r="H152" s="6">
        <f t="shared" si="57"/>
        <v>99.728670478863833</v>
      </c>
    </row>
    <row r="153" spans="1:8" s="46" customFormat="1" ht="11.25" customHeight="1" x14ac:dyDescent="0.2">
      <c r="A153" s="69" t="s">
        <v>122</v>
      </c>
      <c r="B153" s="11">
        <v>413968.95499999996</v>
      </c>
      <c r="C153" s="11">
        <v>409563.11582000001</v>
      </c>
      <c r="D153" s="11">
        <v>1549.5647099999999</v>
      </c>
      <c r="E153" s="11">
        <f t="shared" si="63"/>
        <v>411112.68053000001</v>
      </c>
      <c r="F153" s="11">
        <f t="shared" si="64"/>
        <v>2856.2744699999457</v>
      </c>
      <c r="G153" s="11">
        <f t="shared" si="65"/>
        <v>4405.8391799999517</v>
      </c>
      <c r="H153" s="6">
        <f t="shared" si="57"/>
        <v>99.310026890784613</v>
      </c>
    </row>
    <row r="154" spans="1:8" s="46" customFormat="1" ht="11.25" customHeight="1" x14ac:dyDescent="0.2">
      <c r="A154" s="69" t="s">
        <v>123</v>
      </c>
      <c r="B154" s="11">
        <v>254036.397</v>
      </c>
      <c r="C154" s="11">
        <v>242400.64056</v>
      </c>
      <c r="D154" s="11">
        <v>4.4055</v>
      </c>
      <c r="E154" s="11">
        <f t="shared" si="63"/>
        <v>242405.04605999999</v>
      </c>
      <c r="F154" s="11">
        <f t="shared" si="64"/>
        <v>11631.350940000004</v>
      </c>
      <c r="G154" s="11">
        <f t="shared" si="65"/>
        <v>11635.756439999997</v>
      </c>
      <c r="H154" s="6">
        <f t="shared" si="57"/>
        <v>95.421384070409403</v>
      </c>
    </row>
    <row r="155" spans="1:8" s="46" customFormat="1" ht="11.25" customHeight="1" x14ac:dyDescent="0.2">
      <c r="A155" s="69" t="s">
        <v>124</v>
      </c>
      <c r="B155" s="11">
        <v>105265.01500000001</v>
      </c>
      <c r="C155" s="11">
        <v>92260.554090000005</v>
      </c>
      <c r="D155" s="11">
        <v>34.681470000000004</v>
      </c>
      <c r="E155" s="11">
        <f t="shared" si="63"/>
        <v>92295.235560000001</v>
      </c>
      <c r="F155" s="11">
        <f t="shared" si="64"/>
        <v>12969.779440000013</v>
      </c>
      <c r="G155" s="11">
        <f t="shared" si="65"/>
        <v>13004.460910000009</v>
      </c>
      <c r="H155" s="6">
        <f t="shared" si="57"/>
        <v>87.678926906532041</v>
      </c>
    </row>
    <row r="156" spans="1:8" s="46" customFormat="1" ht="11.25" customHeight="1" x14ac:dyDescent="0.2">
      <c r="A156" s="78" t="s">
        <v>125</v>
      </c>
      <c r="B156" s="11">
        <v>219222.30499999999</v>
      </c>
      <c r="C156" s="11">
        <v>194924.32166999998</v>
      </c>
      <c r="D156" s="11">
        <v>16.170000000000002</v>
      </c>
      <c r="E156" s="11">
        <f t="shared" si="63"/>
        <v>194940.49166999999</v>
      </c>
      <c r="F156" s="11">
        <f t="shared" si="64"/>
        <v>24281.813330000004</v>
      </c>
      <c r="G156" s="11">
        <f t="shared" si="65"/>
        <v>24297.983330000017</v>
      </c>
      <c r="H156" s="6">
        <f t="shared" si="57"/>
        <v>88.923657503738042</v>
      </c>
    </row>
    <row r="157" spans="1:8" s="46" customFormat="1" ht="11.25" customHeight="1" x14ac:dyDescent="0.2">
      <c r="A157" s="69" t="s">
        <v>126</v>
      </c>
      <c r="B157" s="11">
        <v>1809956.0169999998</v>
      </c>
      <c r="C157" s="11">
        <v>1804371.4654000001</v>
      </c>
      <c r="D157" s="11">
        <v>2854.7389900000003</v>
      </c>
      <c r="E157" s="11">
        <f t="shared" si="63"/>
        <v>1807226.2043900001</v>
      </c>
      <c r="F157" s="11">
        <f t="shared" si="64"/>
        <v>2729.8126099996734</v>
      </c>
      <c r="G157" s="11">
        <f t="shared" si="65"/>
        <v>5584.5515999996569</v>
      </c>
      <c r="H157" s="6">
        <f t="shared" si="57"/>
        <v>99.849177958781326</v>
      </c>
    </row>
    <row r="158" spans="1:8" s="46" customFormat="1" ht="11.25" customHeight="1" x14ac:dyDescent="0.2">
      <c r="A158" s="69" t="s">
        <v>216</v>
      </c>
      <c r="B158" s="11">
        <v>1534083.8469999998</v>
      </c>
      <c r="C158" s="11">
        <v>1533135.13543</v>
      </c>
      <c r="D158" s="11">
        <v>945.67703000000006</v>
      </c>
      <c r="E158" s="11">
        <f t="shared" si="63"/>
        <v>1534080.8124599999</v>
      </c>
      <c r="F158" s="11">
        <f t="shared" si="64"/>
        <v>3.0345399999059737</v>
      </c>
      <c r="G158" s="11">
        <f t="shared" si="65"/>
        <v>948.71156999981031</v>
      </c>
      <c r="H158" s="6">
        <f t="shared" si="57"/>
        <v>99.999802192037563</v>
      </c>
    </row>
    <row r="159" spans="1:8" s="46" customFormat="1" ht="11.25" customHeight="1" x14ac:dyDescent="0.2">
      <c r="A159" s="69" t="s">
        <v>127</v>
      </c>
      <c r="B159" s="11">
        <v>772561</v>
      </c>
      <c r="C159" s="11">
        <v>732120.71046000009</v>
      </c>
      <c r="D159" s="11">
        <v>1438.21244</v>
      </c>
      <c r="E159" s="11">
        <f t="shared" si="63"/>
        <v>733558.92290000012</v>
      </c>
      <c r="F159" s="11">
        <f t="shared" si="64"/>
        <v>39002.077099999879</v>
      </c>
      <c r="G159" s="11">
        <f t="shared" si="65"/>
        <v>40440.289539999911</v>
      </c>
      <c r="H159" s="6">
        <f t="shared" si="57"/>
        <v>94.951586075403767</v>
      </c>
    </row>
    <row r="160" spans="1:8" s="46" customFormat="1" ht="11.25" customHeight="1" x14ac:dyDescent="0.2">
      <c r="A160" s="69" t="s">
        <v>308</v>
      </c>
      <c r="B160" s="11">
        <v>878878.973</v>
      </c>
      <c r="C160" s="11">
        <v>878773.01832999999</v>
      </c>
      <c r="D160" s="11">
        <v>105.95466999999999</v>
      </c>
      <c r="E160" s="11">
        <f t="shared" si="63"/>
        <v>878878.973</v>
      </c>
      <c r="F160" s="11">
        <f t="shared" si="64"/>
        <v>0</v>
      </c>
      <c r="G160" s="11">
        <f t="shared" si="65"/>
        <v>105.95467000000644</v>
      </c>
      <c r="H160" s="6">
        <f t="shared" si="57"/>
        <v>100</v>
      </c>
    </row>
    <row r="161" spans="1:8" s="46" customFormat="1" ht="11.25" customHeight="1" x14ac:dyDescent="0.2">
      <c r="A161" s="69" t="s">
        <v>128</v>
      </c>
      <c r="B161" s="11">
        <v>540295.31299999997</v>
      </c>
      <c r="C161" s="11">
        <v>533702.13881000003</v>
      </c>
      <c r="D161" s="11">
        <v>1779.39131</v>
      </c>
      <c r="E161" s="11">
        <f t="shared" si="63"/>
        <v>535481.53012000001</v>
      </c>
      <c r="F161" s="11">
        <f t="shared" si="64"/>
        <v>4813.7828799999552</v>
      </c>
      <c r="G161" s="11">
        <f t="shared" si="65"/>
        <v>6593.1741899999324</v>
      </c>
      <c r="H161" s="6">
        <f t="shared" si="57"/>
        <v>99.109045967237563</v>
      </c>
    </row>
    <row r="162" spans="1:8" s="46" customFormat="1" ht="11.25" customHeight="1" x14ac:dyDescent="0.2">
      <c r="A162" s="69" t="s">
        <v>129</v>
      </c>
      <c r="B162" s="11">
        <v>465649.38698000001</v>
      </c>
      <c r="C162" s="11">
        <v>421631.61744</v>
      </c>
      <c r="D162" s="11">
        <v>260.24633999999998</v>
      </c>
      <c r="E162" s="11">
        <f t="shared" si="63"/>
        <v>421891.86378000001</v>
      </c>
      <c r="F162" s="11">
        <f t="shared" si="64"/>
        <v>43757.523199999996</v>
      </c>
      <c r="G162" s="11">
        <f t="shared" si="65"/>
        <v>44017.769540000008</v>
      </c>
      <c r="H162" s="6">
        <f t="shared" si="57"/>
        <v>90.602903295161127</v>
      </c>
    </row>
    <row r="163" spans="1:8" s="46" customFormat="1" ht="11.25" customHeight="1" x14ac:dyDescent="0.2">
      <c r="A163" s="69" t="s">
        <v>130</v>
      </c>
      <c r="B163" s="11">
        <v>2602809.1059999992</v>
      </c>
      <c r="C163" s="11">
        <v>2573396.1491099996</v>
      </c>
      <c r="D163" s="11">
        <v>18874.395969999998</v>
      </c>
      <c r="E163" s="11">
        <f t="shared" si="63"/>
        <v>2592270.5450799996</v>
      </c>
      <c r="F163" s="11">
        <f t="shared" si="64"/>
        <v>10538.560919999611</v>
      </c>
      <c r="G163" s="11">
        <f t="shared" si="65"/>
        <v>29412.956889999565</v>
      </c>
      <c r="H163" s="6">
        <f t="shared" si="57"/>
        <v>99.595108189236541</v>
      </c>
    </row>
    <row r="164" spans="1:8" s="46" customFormat="1" ht="11.25" customHeight="1" x14ac:dyDescent="0.2">
      <c r="A164" s="69" t="s">
        <v>131</v>
      </c>
      <c r="B164" s="11">
        <v>169695.38199999995</v>
      </c>
      <c r="C164" s="11">
        <v>153197.26822</v>
      </c>
      <c r="D164" s="11">
        <v>16394.702069999999</v>
      </c>
      <c r="E164" s="11">
        <f t="shared" si="63"/>
        <v>169591.97029</v>
      </c>
      <c r="F164" s="11">
        <f t="shared" si="64"/>
        <v>103.41170999995666</v>
      </c>
      <c r="G164" s="11">
        <f t="shared" si="65"/>
        <v>16498.113779999956</v>
      </c>
      <c r="H164" s="6">
        <f t="shared" si="57"/>
        <v>99.9390603864518</v>
      </c>
    </row>
    <row r="165" spans="1:8" s="46" customFormat="1" ht="11.25" customHeight="1" x14ac:dyDescent="0.2">
      <c r="A165" s="69" t="s">
        <v>132</v>
      </c>
      <c r="B165" s="11">
        <v>6960251.3840000005</v>
      </c>
      <c r="C165" s="11">
        <v>6752839.9787100004</v>
      </c>
      <c r="D165" s="11">
        <v>3472.7211200000002</v>
      </c>
      <c r="E165" s="11">
        <f t="shared" si="63"/>
        <v>6756312.6998300003</v>
      </c>
      <c r="F165" s="11">
        <f t="shared" si="64"/>
        <v>203938.68417000026</v>
      </c>
      <c r="G165" s="11">
        <f t="shared" si="65"/>
        <v>207411.40529000014</v>
      </c>
      <c r="H165" s="6">
        <f t="shared" si="57"/>
        <v>97.069952320417514</v>
      </c>
    </row>
    <row r="166" spans="1:8" s="46" customFormat="1" ht="11.25" customHeight="1" x14ac:dyDescent="0.2">
      <c r="A166" s="69" t="s">
        <v>133</v>
      </c>
      <c r="B166" s="11">
        <v>107058.92200000002</v>
      </c>
      <c r="C166" s="11">
        <v>103436.11228</v>
      </c>
      <c r="D166" s="11">
        <v>0</v>
      </c>
      <c r="E166" s="11">
        <f t="shared" si="63"/>
        <v>103436.11228</v>
      </c>
      <c r="F166" s="11">
        <f t="shared" si="64"/>
        <v>3622.8097200000193</v>
      </c>
      <c r="G166" s="11">
        <f t="shared" si="65"/>
        <v>3622.8097200000193</v>
      </c>
      <c r="H166" s="6">
        <f t="shared" si="57"/>
        <v>96.616059967426153</v>
      </c>
    </row>
    <row r="167" spans="1:8" s="46" customFormat="1" ht="11.25" customHeight="1" x14ac:dyDescent="0.2">
      <c r="A167" s="69" t="s">
        <v>134</v>
      </c>
      <c r="B167" s="11">
        <v>188345.75300000003</v>
      </c>
      <c r="C167" s="11">
        <v>176199.41422000001</v>
      </c>
      <c r="D167" s="11">
        <v>84.403800000000004</v>
      </c>
      <c r="E167" s="11">
        <f t="shared" si="63"/>
        <v>176283.81802000001</v>
      </c>
      <c r="F167" s="11">
        <f t="shared" si="64"/>
        <v>12061.93498000002</v>
      </c>
      <c r="G167" s="11">
        <f t="shared" si="65"/>
        <v>12146.33878000002</v>
      </c>
      <c r="H167" s="6">
        <f t="shared" si="57"/>
        <v>93.5958550761694</v>
      </c>
    </row>
    <row r="168" spans="1:8" s="46" customFormat="1" ht="11.25" customHeight="1" x14ac:dyDescent="0.2">
      <c r="A168" s="72"/>
      <c r="B168" s="11"/>
      <c r="C168" s="7"/>
      <c r="D168" s="11"/>
      <c r="E168" s="7"/>
      <c r="F168" s="7"/>
      <c r="G168" s="7"/>
      <c r="H168" s="6" t="str">
        <f t="shared" si="57"/>
        <v/>
      </c>
    </row>
    <row r="169" spans="1:8" s="46" customFormat="1" ht="11.25" customHeight="1" x14ac:dyDescent="0.2">
      <c r="A169" s="67" t="s">
        <v>135</v>
      </c>
      <c r="B169" s="18">
        <f t="shared" ref="B169" si="66">SUM(B170:B177)</f>
        <v>225626188.59404001</v>
      </c>
      <c r="C169" s="18">
        <v>213650714.37829995</v>
      </c>
      <c r="D169" s="18">
        <f t="shared" ref="D169:G169" si="67">SUM(D170:D177)</f>
        <v>1765348.9764400001</v>
      </c>
      <c r="E169" s="18">
        <f t="shared" si="67"/>
        <v>215416063.35473993</v>
      </c>
      <c r="F169" s="18">
        <f t="shared" si="67"/>
        <v>10210125.239300065</v>
      </c>
      <c r="G169" s="18">
        <f t="shared" si="67"/>
        <v>11975474.215740057</v>
      </c>
      <c r="H169" s="6">
        <f t="shared" si="57"/>
        <v>95.47476057503647</v>
      </c>
    </row>
    <row r="170" spans="1:8" s="46" customFormat="1" ht="11.25" customHeight="1" x14ac:dyDescent="0.2">
      <c r="A170" s="69" t="s">
        <v>34</v>
      </c>
      <c r="B170" s="11">
        <v>223178340.13200003</v>
      </c>
      <c r="C170" s="11">
        <v>211604120.94188997</v>
      </c>
      <c r="D170" s="11">
        <v>1716584.5006299999</v>
      </c>
      <c r="E170" s="11">
        <f t="shared" ref="E170:E177" si="68">C170+D170</f>
        <v>213320705.44251996</v>
      </c>
      <c r="F170" s="11">
        <f t="shared" ref="F170:F177" si="69">B170-E170</f>
        <v>9857634.6894800663</v>
      </c>
      <c r="G170" s="11">
        <f t="shared" ref="G170:G177" si="70">B170-C170</f>
        <v>11574219.190110058</v>
      </c>
      <c r="H170" s="6">
        <f t="shared" si="57"/>
        <v>95.583068373189931</v>
      </c>
    </row>
    <row r="171" spans="1:8" s="46" customFormat="1" ht="11.25" customHeight="1" x14ac:dyDescent="0.2">
      <c r="A171" s="69" t="s">
        <v>136</v>
      </c>
      <c r="B171" s="11">
        <v>86640.288</v>
      </c>
      <c r="C171" s="11">
        <v>77152.31611</v>
      </c>
      <c r="D171" s="11">
        <v>23.53125</v>
      </c>
      <c r="E171" s="11">
        <f t="shared" si="68"/>
        <v>77175.84736</v>
      </c>
      <c r="F171" s="11">
        <f t="shared" si="69"/>
        <v>9464.4406400000007</v>
      </c>
      <c r="G171" s="11">
        <f t="shared" si="70"/>
        <v>9487.9718900000007</v>
      </c>
      <c r="H171" s="6">
        <f t="shared" si="57"/>
        <v>89.076166690489302</v>
      </c>
    </row>
    <row r="172" spans="1:8" s="46" customFormat="1" ht="11.25" customHeight="1" x14ac:dyDescent="0.2">
      <c r="A172" s="69" t="s">
        <v>137</v>
      </c>
      <c r="B172" s="11">
        <v>59347.052000000003</v>
      </c>
      <c r="C172" s="11">
        <v>57543.198200000006</v>
      </c>
      <c r="D172" s="11">
        <v>0</v>
      </c>
      <c r="E172" s="11">
        <f t="shared" si="68"/>
        <v>57543.198200000006</v>
      </c>
      <c r="F172" s="11">
        <f t="shared" si="69"/>
        <v>1803.8537999999971</v>
      </c>
      <c r="G172" s="11">
        <f t="shared" si="70"/>
        <v>1803.8537999999971</v>
      </c>
      <c r="H172" s="6">
        <f t="shared" si="57"/>
        <v>96.960499739734345</v>
      </c>
    </row>
    <row r="173" spans="1:8" s="46" customFormat="1" ht="11.25" customHeight="1" x14ac:dyDescent="0.2">
      <c r="A173" s="69" t="s">
        <v>138</v>
      </c>
      <c r="B173" s="11">
        <v>111674.33099999998</v>
      </c>
      <c r="C173" s="11">
        <v>85006.189719999995</v>
      </c>
      <c r="D173" s="11">
        <v>374.26319999999998</v>
      </c>
      <c r="E173" s="11">
        <f t="shared" si="68"/>
        <v>85380.452919999996</v>
      </c>
      <c r="F173" s="11">
        <f t="shared" si="69"/>
        <v>26293.87807999998</v>
      </c>
      <c r="G173" s="11">
        <f t="shared" si="70"/>
        <v>26668.141279999982</v>
      </c>
      <c r="H173" s="6">
        <f t="shared" si="57"/>
        <v>76.454859550490625</v>
      </c>
    </row>
    <row r="174" spans="1:8" s="46" customFormat="1" ht="11.25" customHeight="1" x14ac:dyDescent="0.2">
      <c r="A174" s="69" t="s">
        <v>140</v>
      </c>
      <c r="B174" s="11">
        <v>201133.93304</v>
      </c>
      <c r="C174" s="11">
        <v>119994.26389</v>
      </c>
      <c r="D174" s="11">
        <v>20051.425190000002</v>
      </c>
      <c r="E174" s="11">
        <f t="shared" si="68"/>
        <v>140045.68908000001</v>
      </c>
      <c r="F174" s="11">
        <f t="shared" si="69"/>
        <v>61088.243959999993</v>
      </c>
      <c r="G174" s="11">
        <f t="shared" si="70"/>
        <v>81139.669150000002</v>
      </c>
      <c r="H174" s="6">
        <f t="shared" si="57"/>
        <v>69.628076656835816</v>
      </c>
    </row>
    <row r="175" spans="1:8" s="46" customFormat="1" ht="11.25" customHeight="1" x14ac:dyDescent="0.2">
      <c r="A175" s="69" t="s">
        <v>226</v>
      </c>
      <c r="B175" s="11">
        <v>301692</v>
      </c>
      <c r="C175" s="11">
        <v>190003.56856000001</v>
      </c>
      <c r="D175" s="11">
        <v>896.74924999999996</v>
      </c>
      <c r="E175" s="11">
        <f t="shared" si="68"/>
        <v>190900.31781000001</v>
      </c>
      <c r="F175" s="11">
        <f t="shared" si="69"/>
        <v>110791.68218999999</v>
      </c>
      <c r="G175" s="11">
        <f t="shared" si="70"/>
        <v>111688.43143999999</v>
      </c>
      <c r="H175" s="6">
        <f t="shared" si="57"/>
        <v>63.276559474563463</v>
      </c>
    </row>
    <row r="176" spans="1:8" s="46" customFormat="1" ht="11.25" customHeight="1" x14ac:dyDescent="0.2">
      <c r="A176" s="69" t="s">
        <v>181</v>
      </c>
      <c r="B176" s="11">
        <v>1491230.9699999997</v>
      </c>
      <c r="C176" s="11">
        <v>1322260.5517</v>
      </c>
      <c r="D176" s="11">
        <v>26783.056690000001</v>
      </c>
      <c r="E176" s="11">
        <f t="shared" si="68"/>
        <v>1349043.60839</v>
      </c>
      <c r="F176" s="11">
        <f t="shared" si="69"/>
        <v>142187.36160999979</v>
      </c>
      <c r="G176" s="11">
        <f t="shared" si="70"/>
        <v>168970.41829999979</v>
      </c>
      <c r="H176" s="6">
        <f t="shared" si="57"/>
        <v>90.465101351134109</v>
      </c>
    </row>
    <row r="177" spans="1:8" s="46" customFormat="1" ht="11.25" customHeight="1" x14ac:dyDescent="0.2">
      <c r="A177" s="69" t="s">
        <v>187</v>
      </c>
      <c r="B177" s="11">
        <v>196129.88799999998</v>
      </c>
      <c r="C177" s="11">
        <v>194633.34823</v>
      </c>
      <c r="D177" s="11">
        <v>635.45023000000003</v>
      </c>
      <c r="E177" s="11">
        <f t="shared" si="68"/>
        <v>195268.79845999999</v>
      </c>
      <c r="F177" s="11">
        <f t="shared" si="69"/>
        <v>861.0895399999863</v>
      </c>
      <c r="G177" s="11">
        <f t="shared" si="70"/>
        <v>1496.5397699999739</v>
      </c>
      <c r="H177" s="6">
        <f t="shared" si="57"/>
        <v>99.560959551458069</v>
      </c>
    </row>
    <row r="178" spans="1:8" s="46" customFormat="1" ht="11.25" customHeight="1" x14ac:dyDescent="0.2">
      <c r="A178" s="72"/>
      <c r="B178" s="10"/>
      <c r="C178" s="8"/>
      <c r="D178" s="10"/>
      <c r="E178" s="8"/>
      <c r="F178" s="8"/>
      <c r="G178" s="8"/>
      <c r="H178" s="6" t="str">
        <f t="shared" si="57"/>
        <v/>
      </c>
    </row>
    <row r="179" spans="1:8" s="46" customFormat="1" ht="11.25" customHeight="1" x14ac:dyDescent="0.2">
      <c r="A179" s="67" t="s">
        <v>141</v>
      </c>
      <c r="B179" s="18">
        <f t="shared" ref="B179" si="71">SUM(B180:B182)</f>
        <v>3106091.0409999988</v>
      </c>
      <c r="C179" s="18">
        <v>2626349.7104099998</v>
      </c>
      <c r="D179" s="18">
        <f t="shared" ref="D179:G179" si="72">SUM(D180:D182)</f>
        <v>109464.51057</v>
      </c>
      <c r="E179" s="18">
        <f t="shared" si="72"/>
        <v>2735814.2209800002</v>
      </c>
      <c r="F179" s="18">
        <f t="shared" si="72"/>
        <v>370276.82001999882</v>
      </c>
      <c r="G179" s="18">
        <f t="shared" si="72"/>
        <v>479741.33058999898</v>
      </c>
      <c r="H179" s="6">
        <f t="shared" si="57"/>
        <v>88.079009432357509</v>
      </c>
    </row>
    <row r="180" spans="1:8" s="46" customFormat="1" ht="11.25" customHeight="1" x14ac:dyDescent="0.2">
      <c r="A180" s="69" t="s">
        <v>118</v>
      </c>
      <c r="B180" s="11">
        <v>2534953.4679999989</v>
      </c>
      <c r="C180" s="11">
        <v>2056979.81216</v>
      </c>
      <c r="D180" s="11">
        <v>107714.75709</v>
      </c>
      <c r="E180" s="11">
        <f t="shared" ref="E180:E183" si="73">C180+D180</f>
        <v>2164694.5692500002</v>
      </c>
      <c r="F180" s="11">
        <f>B180-E180</f>
        <v>370258.89874999877</v>
      </c>
      <c r="G180" s="11">
        <f>B180-C180</f>
        <v>477973.65583999897</v>
      </c>
      <c r="H180" s="6">
        <f t="shared" si="57"/>
        <v>85.393858174362407</v>
      </c>
    </row>
    <row r="181" spans="1:8" s="46" customFormat="1" ht="11.4" customHeight="1" x14ac:dyDescent="0.2">
      <c r="A181" s="69" t="s">
        <v>142</v>
      </c>
      <c r="B181" s="11">
        <v>369509</v>
      </c>
      <c r="C181" s="11">
        <v>368911.88144999999</v>
      </c>
      <c r="D181" s="11">
        <v>584.15162999999995</v>
      </c>
      <c r="E181" s="11">
        <f t="shared" si="73"/>
        <v>369496.03307999996</v>
      </c>
      <c r="F181" s="11">
        <f>B181-E181</f>
        <v>12.966920000035316</v>
      </c>
      <c r="G181" s="11">
        <f>B181-C181</f>
        <v>597.11855000001378</v>
      </c>
      <c r="H181" s="6">
        <f t="shared" si="57"/>
        <v>99.996490770184209</v>
      </c>
    </row>
    <row r="182" spans="1:8" s="46" customFormat="1" ht="11.25" customHeight="1" x14ac:dyDescent="0.2">
      <c r="A182" s="69" t="s">
        <v>143</v>
      </c>
      <c r="B182" s="11">
        <v>201628.57300000003</v>
      </c>
      <c r="C182" s="11">
        <v>200458.01680000001</v>
      </c>
      <c r="D182" s="11">
        <v>1165.60185</v>
      </c>
      <c r="E182" s="11">
        <f t="shared" si="73"/>
        <v>201623.61865000002</v>
      </c>
      <c r="F182" s="11">
        <f>B182-E182</f>
        <v>4.9543500000145286</v>
      </c>
      <c r="G182" s="11">
        <f>B182-C182</f>
        <v>1170.5562000000209</v>
      </c>
      <c r="H182" s="6">
        <f t="shared" si="57"/>
        <v>99.997542833376102</v>
      </c>
    </row>
    <row r="183" spans="1:8" s="46" customFormat="1" ht="11.25" customHeight="1" x14ac:dyDescent="0.2">
      <c r="A183" s="75" t="s">
        <v>343</v>
      </c>
      <c r="B183" s="11">
        <v>0</v>
      </c>
      <c r="C183" s="11">
        <v>0</v>
      </c>
      <c r="D183" s="11">
        <v>0</v>
      </c>
      <c r="E183" s="11">
        <f t="shared" si="73"/>
        <v>0</v>
      </c>
      <c r="F183" s="11">
        <f>B183-E183</f>
        <v>0</v>
      </c>
      <c r="G183" s="11">
        <f>B183-C183</f>
        <v>0</v>
      </c>
      <c r="H183" s="6" t="str">
        <f t="shared" si="57"/>
        <v/>
      </c>
    </row>
    <row r="184" spans="1:8" s="46" customFormat="1" ht="11.25" customHeight="1" x14ac:dyDescent="0.2">
      <c r="A184" s="72" t="s">
        <v>144</v>
      </c>
      <c r="B184" s="8"/>
      <c r="C184" s="8"/>
      <c r="D184" s="8"/>
      <c r="E184" s="8"/>
      <c r="F184" s="8"/>
      <c r="G184" s="8"/>
      <c r="H184" s="6" t="str">
        <f t="shared" si="57"/>
        <v/>
      </c>
    </row>
    <row r="185" spans="1:8" s="46" customFormat="1" ht="11.25" customHeight="1" x14ac:dyDescent="0.2">
      <c r="A185" s="67" t="s">
        <v>145</v>
      </c>
      <c r="B185" s="9">
        <f t="shared" ref="B185" si="74">SUM(B186:B192)</f>
        <v>24079446.837609999</v>
      </c>
      <c r="C185" s="18">
        <v>23627388.244070005</v>
      </c>
      <c r="D185" s="9">
        <f t="shared" ref="D185:G185" si="75">SUM(D186:D192)</f>
        <v>143443.22623999999</v>
      </c>
      <c r="E185" s="18">
        <f t="shared" si="75"/>
        <v>23770831.470310003</v>
      </c>
      <c r="F185" s="18">
        <f t="shared" si="75"/>
        <v>308615.36729999294</v>
      </c>
      <c r="G185" s="18">
        <f t="shared" si="75"/>
        <v>452058.59353999398</v>
      </c>
      <c r="H185" s="6">
        <f t="shared" si="57"/>
        <v>98.718345278522065</v>
      </c>
    </row>
    <row r="186" spans="1:8" s="46" customFormat="1" ht="11.25" customHeight="1" x14ac:dyDescent="0.2">
      <c r="A186" s="69" t="s">
        <v>118</v>
      </c>
      <c r="B186" s="11">
        <v>6297305.0777999945</v>
      </c>
      <c r="C186" s="11">
        <v>6210399.0382899996</v>
      </c>
      <c r="D186" s="11">
        <v>45236.36308999997</v>
      </c>
      <c r="E186" s="11">
        <f t="shared" ref="E186:E192" si="76">C186+D186</f>
        <v>6255635.4013799997</v>
      </c>
      <c r="F186" s="11">
        <f t="shared" ref="F186:F192" si="77">B186-E186</f>
        <v>41669.676419994794</v>
      </c>
      <c r="G186" s="11">
        <f t="shared" ref="G186:G192" si="78">B186-C186</f>
        <v>86906.039509994909</v>
      </c>
      <c r="H186" s="6">
        <f t="shared" si="57"/>
        <v>99.338293509601542</v>
      </c>
    </row>
    <row r="187" spans="1:8" s="46" customFormat="1" ht="11.25" customHeight="1" x14ac:dyDescent="0.2">
      <c r="A187" s="69" t="s">
        <v>146</v>
      </c>
      <c r="B187" s="11">
        <v>434461.51799999992</v>
      </c>
      <c r="C187" s="11">
        <v>422089.56735000003</v>
      </c>
      <c r="D187" s="11">
        <v>8145.7217000000001</v>
      </c>
      <c r="E187" s="11">
        <f t="shared" si="76"/>
        <v>430235.28905000002</v>
      </c>
      <c r="F187" s="11">
        <f t="shared" si="77"/>
        <v>4226.2289499999024</v>
      </c>
      <c r="G187" s="11">
        <f t="shared" si="78"/>
        <v>12371.950649999897</v>
      </c>
      <c r="H187" s="6">
        <f t="shared" si="57"/>
        <v>99.027248956488734</v>
      </c>
    </row>
    <row r="188" spans="1:8" s="46" customFormat="1" ht="11.25" customHeight="1" x14ac:dyDescent="0.2">
      <c r="A188" s="69" t="s">
        <v>148</v>
      </c>
      <c r="B188" s="11">
        <v>85222.316000000006</v>
      </c>
      <c r="C188" s="11">
        <v>80228.247889999999</v>
      </c>
      <c r="D188" s="11">
        <v>4992.3093799999997</v>
      </c>
      <c r="E188" s="11">
        <f t="shared" si="76"/>
        <v>85220.557270000005</v>
      </c>
      <c r="F188" s="11">
        <f t="shared" si="77"/>
        <v>1.7587300000013784</v>
      </c>
      <c r="G188" s="11">
        <f t="shared" si="78"/>
        <v>4994.0681100000074</v>
      </c>
      <c r="H188" s="6">
        <f t="shared" si="57"/>
        <v>99.997936303444277</v>
      </c>
    </row>
    <row r="189" spans="1:8" s="46" customFormat="1" ht="11.25" customHeight="1" x14ac:dyDescent="0.2">
      <c r="A189" s="69" t="s">
        <v>220</v>
      </c>
      <c r="B189" s="11">
        <v>129317.73299999998</v>
      </c>
      <c r="C189" s="11">
        <v>129316.27707</v>
      </c>
      <c r="D189" s="11">
        <v>0</v>
      </c>
      <c r="E189" s="11">
        <f t="shared" si="76"/>
        <v>129316.27707</v>
      </c>
      <c r="F189" s="11">
        <f t="shared" si="77"/>
        <v>1.4559299999818904</v>
      </c>
      <c r="G189" s="11">
        <f t="shared" si="78"/>
        <v>1.4559299999818904</v>
      </c>
      <c r="H189" s="6">
        <f t="shared" si="57"/>
        <v>99.998874145125967</v>
      </c>
    </row>
    <row r="190" spans="1:8" s="46" customFormat="1" ht="11.25" customHeight="1" x14ac:dyDescent="0.2">
      <c r="A190" s="69" t="s">
        <v>147</v>
      </c>
      <c r="B190" s="11">
        <v>136256.19599999997</v>
      </c>
      <c r="C190" s="11">
        <v>135160.19786000001</v>
      </c>
      <c r="D190" s="11">
        <v>617.32844999999998</v>
      </c>
      <c r="E190" s="11">
        <f t="shared" si="76"/>
        <v>135777.52631000002</v>
      </c>
      <c r="F190" s="11">
        <f t="shared" si="77"/>
        <v>478.66968999995152</v>
      </c>
      <c r="G190" s="11">
        <f t="shared" si="78"/>
        <v>1095.9981399999524</v>
      </c>
      <c r="H190" s="6">
        <f t="shared" si="57"/>
        <v>99.648698771834233</v>
      </c>
    </row>
    <row r="191" spans="1:8" s="46" customFormat="1" ht="11.4" x14ac:dyDescent="0.2">
      <c r="A191" s="69" t="s">
        <v>218</v>
      </c>
      <c r="B191" s="11">
        <v>823385.96356000006</v>
      </c>
      <c r="C191" s="11">
        <v>756320.77961999993</v>
      </c>
      <c r="D191" s="11">
        <v>9489.3461499999994</v>
      </c>
      <c r="E191" s="11">
        <f t="shared" si="76"/>
        <v>765810.12576999993</v>
      </c>
      <c r="F191" s="11">
        <f t="shared" si="77"/>
        <v>57575.837790000136</v>
      </c>
      <c r="G191" s="11">
        <f t="shared" si="78"/>
        <v>67065.183940000134</v>
      </c>
      <c r="H191" s="6">
        <f t="shared" si="57"/>
        <v>93.007430252871373</v>
      </c>
    </row>
    <row r="192" spans="1:8" s="46" customFormat="1" ht="11.4" x14ac:dyDescent="0.2">
      <c r="A192" s="69" t="s">
        <v>227</v>
      </c>
      <c r="B192" s="11">
        <v>16173498.033250004</v>
      </c>
      <c r="C192" s="11">
        <v>15893874.135990005</v>
      </c>
      <c r="D192" s="11">
        <v>74962.15747000002</v>
      </c>
      <c r="E192" s="11">
        <f t="shared" si="76"/>
        <v>15968836.293460006</v>
      </c>
      <c r="F192" s="11">
        <f t="shared" si="77"/>
        <v>204661.73978999816</v>
      </c>
      <c r="G192" s="11">
        <f t="shared" si="78"/>
        <v>279623.89725999907</v>
      </c>
      <c r="H192" s="6">
        <f t="shared" si="57"/>
        <v>98.734585805932355</v>
      </c>
    </row>
    <row r="193" spans="1:8" s="46" customFormat="1" ht="11.4" x14ac:dyDescent="0.2">
      <c r="A193" s="72"/>
      <c r="B193" s="8"/>
      <c r="C193" s="8"/>
      <c r="D193" s="8"/>
      <c r="E193" s="8"/>
      <c r="F193" s="8"/>
      <c r="G193" s="8"/>
      <c r="H193" s="6" t="str">
        <f t="shared" si="57"/>
        <v/>
      </c>
    </row>
    <row r="194" spans="1:8" s="46" customFormat="1" ht="11.25" customHeight="1" x14ac:dyDescent="0.2">
      <c r="A194" s="67" t="s">
        <v>217</v>
      </c>
      <c r="B194" s="21">
        <f t="shared" ref="B194" si="79">SUM(B195:B201)</f>
        <v>69129792.848919988</v>
      </c>
      <c r="C194" s="96">
        <v>68722953.965880007</v>
      </c>
      <c r="D194" s="21">
        <f t="shared" ref="D194:G194" si="80">SUM(D195:D201)</f>
        <v>323774.57452000002</v>
      </c>
      <c r="E194" s="96">
        <f t="shared" si="80"/>
        <v>69046728.540399998</v>
      </c>
      <c r="F194" s="96">
        <f t="shared" si="80"/>
        <v>83064.308519991479</v>
      </c>
      <c r="G194" s="96">
        <f t="shared" si="80"/>
        <v>406838.88303999085</v>
      </c>
      <c r="H194" s="6">
        <f t="shared" si="57"/>
        <v>99.879842966256945</v>
      </c>
    </row>
    <row r="195" spans="1:8" s="46" customFormat="1" ht="11.25" customHeight="1" x14ac:dyDescent="0.2">
      <c r="A195" s="69" t="s">
        <v>118</v>
      </c>
      <c r="B195" s="11">
        <v>47590142.954659998</v>
      </c>
      <c r="C195" s="11">
        <v>47280267.904189996</v>
      </c>
      <c r="D195" s="11">
        <v>252700.56527000002</v>
      </c>
      <c r="E195" s="11">
        <f t="shared" ref="E195:E201" si="81">C195+D195</f>
        <v>47532968.469459996</v>
      </c>
      <c r="F195" s="11">
        <f t="shared" ref="F195:F201" si="82">B195-E195</f>
        <v>57174.485200002789</v>
      </c>
      <c r="G195" s="11">
        <f t="shared" ref="G195:G201" si="83">B195-C195</f>
        <v>309875.050470002</v>
      </c>
      <c r="H195" s="6">
        <f t="shared" si="57"/>
        <v>99.879860656744668</v>
      </c>
    </row>
    <row r="196" spans="1:8" s="46" customFormat="1" ht="11.25" customHeight="1" x14ac:dyDescent="0.2">
      <c r="A196" s="69" t="s">
        <v>149</v>
      </c>
      <c r="B196" s="11">
        <v>242920.24400000001</v>
      </c>
      <c r="C196" s="11">
        <v>219433.42080000002</v>
      </c>
      <c r="D196" s="11">
        <v>12280.47126</v>
      </c>
      <c r="E196" s="11">
        <f t="shared" si="81"/>
        <v>231713.89206000001</v>
      </c>
      <c r="F196" s="11">
        <f t="shared" si="82"/>
        <v>11206.351939999993</v>
      </c>
      <c r="G196" s="11">
        <f t="shared" si="83"/>
        <v>23486.823199999984</v>
      </c>
      <c r="H196" s="6">
        <f t="shared" si="57"/>
        <v>95.386818424239678</v>
      </c>
    </row>
    <row r="197" spans="1:8" s="46" customFormat="1" ht="11.25" customHeight="1" x14ac:dyDescent="0.2">
      <c r="A197" s="69" t="s">
        <v>150</v>
      </c>
      <c r="B197" s="11">
        <v>934101.01800000004</v>
      </c>
      <c r="C197" s="11">
        <v>904053.70555000019</v>
      </c>
      <c r="D197" s="11">
        <v>19995.376620000003</v>
      </c>
      <c r="E197" s="11">
        <f t="shared" si="81"/>
        <v>924049.08217000018</v>
      </c>
      <c r="F197" s="11">
        <f t="shared" si="82"/>
        <v>10051.935829999857</v>
      </c>
      <c r="G197" s="11">
        <f t="shared" si="83"/>
        <v>30047.312449999852</v>
      </c>
      <c r="H197" s="6">
        <f t="shared" si="57"/>
        <v>98.923891994944825</v>
      </c>
    </row>
    <row r="198" spans="1:8" s="46" customFormat="1" ht="11.25" customHeight="1" x14ac:dyDescent="0.2">
      <c r="A198" s="69" t="s">
        <v>151</v>
      </c>
      <c r="B198" s="11">
        <v>74127.748999999996</v>
      </c>
      <c r="C198" s="11">
        <v>73995.227540000007</v>
      </c>
      <c r="D198" s="11">
        <v>0</v>
      </c>
      <c r="E198" s="11">
        <f t="shared" si="81"/>
        <v>73995.227540000007</v>
      </c>
      <c r="F198" s="11">
        <f t="shared" si="82"/>
        <v>132.52145999998902</v>
      </c>
      <c r="G198" s="11">
        <f t="shared" si="83"/>
        <v>132.52145999998902</v>
      </c>
      <c r="H198" s="6">
        <f t="shared" si="57"/>
        <v>99.821225571007162</v>
      </c>
    </row>
    <row r="199" spans="1:8" s="46" customFormat="1" ht="11.25" customHeight="1" x14ac:dyDescent="0.2">
      <c r="A199" s="69" t="s">
        <v>152</v>
      </c>
      <c r="B199" s="11">
        <v>1077297.4890000001</v>
      </c>
      <c r="C199" s="11">
        <v>1049293.5793099999</v>
      </c>
      <c r="D199" s="11">
        <v>23611.904920000001</v>
      </c>
      <c r="E199" s="11">
        <f t="shared" si="81"/>
        <v>1072905.4842300001</v>
      </c>
      <c r="F199" s="11">
        <f t="shared" si="82"/>
        <v>4392.0047699999996</v>
      </c>
      <c r="G199" s="11">
        <f t="shared" si="83"/>
        <v>28003.909690000117</v>
      </c>
      <c r="H199" s="6">
        <f t="shared" si="57"/>
        <v>99.592312725607769</v>
      </c>
    </row>
    <row r="200" spans="1:8" s="46" customFormat="1" ht="11.25" customHeight="1" x14ac:dyDescent="0.2">
      <c r="A200" s="69" t="s">
        <v>153</v>
      </c>
      <c r="B200" s="11">
        <v>19176059.743999995</v>
      </c>
      <c r="C200" s="11">
        <v>19161138.541750006</v>
      </c>
      <c r="D200" s="11">
        <v>14887.79459</v>
      </c>
      <c r="E200" s="11">
        <f t="shared" si="81"/>
        <v>19176026.336340006</v>
      </c>
      <c r="F200" s="11">
        <f t="shared" si="82"/>
        <v>33.407659988850355</v>
      </c>
      <c r="G200" s="11">
        <f t="shared" si="83"/>
        <v>14921.202249988914</v>
      </c>
      <c r="H200" s="6">
        <f t="shared" si="57"/>
        <v>99.999825784543674</v>
      </c>
    </row>
    <row r="201" spans="1:8" s="46" customFormat="1" ht="11.25" customHeight="1" x14ac:dyDescent="0.2">
      <c r="A201" s="69" t="s">
        <v>154</v>
      </c>
      <c r="B201" s="11">
        <v>35143.650260000002</v>
      </c>
      <c r="C201" s="11">
        <v>34771.586739999999</v>
      </c>
      <c r="D201" s="11">
        <v>298.46186</v>
      </c>
      <c r="E201" s="11">
        <f t="shared" si="81"/>
        <v>35070.048600000002</v>
      </c>
      <c r="F201" s="11">
        <f t="shared" si="82"/>
        <v>73.601660000000265</v>
      </c>
      <c r="G201" s="11">
        <f t="shared" si="83"/>
        <v>372.06352000000334</v>
      </c>
      <c r="H201" s="6">
        <f t="shared" si="57"/>
        <v>99.790569108628503</v>
      </c>
    </row>
    <row r="202" spans="1:8" s="46" customFormat="1" ht="11.25" customHeight="1" x14ac:dyDescent="0.2">
      <c r="A202" s="72"/>
      <c r="B202" s="8"/>
      <c r="C202" s="8"/>
      <c r="D202" s="8"/>
      <c r="E202" s="8"/>
      <c r="F202" s="8"/>
      <c r="G202" s="8"/>
      <c r="H202" s="6" t="str">
        <f t="shared" ref="H202:H265" si="84">IFERROR(E202/B202*100,"")</f>
        <v/>
      </c>
    </row>
    <row r="203" spans="1:8" s="46" customFormat="1" ht="11.25" customHeight="1" x14ac:dyDescent="0.2">
      <c r="A203" s="67" t="s">
        <v>155</v>
      </c>
      <c r="B203" s="19">
        <f>SUM(B204:B210)</f>
        <v>13769007.473999999</v>
      </c>
      <c r="C203" s="19">
        <v>11483862.132790001</v>
      </c>
      <c r="D203" s="19">
        <f>SUM(D204:D210)</f>
        <v>638179.03694999986</v>
      </c>
      <c r="E203" s="19">
        <f t="shared" ref="E203:G203" si="85">SUM(E204:E210)</f>
        <v>12122041.169740003</v>
      </c>
      <c r="F203" s="19">
        <f t="shared" si="85"/>
        <v>1646966.3042599962</v>
      </c>
      <c r="G203" s="19">
        <f t="shared" si="85"/>
        <v>2285145.3412099965</v>
      </c>
      <c r="H203" s="6">
        <f t="shared" si="84"/>
        <v>88.038598225979896</v>
      </c>
    </row>
    <row r="204" spans="1:8" s="46" customFormat="1" ht="11.25" customHeight="1" x14ac:dyDescent="0.2">
      <c r="A204" s="69" t="s">
        <v>118</v>
      </c>
      <c r="B204" s="11">
        <v>2039227.437999995</v>
      </c>
      <c r="C204" s="11">
        <v>1758508.3191800027</v>
      </c>
      <c r="D204" s="11">
        <v>16483.818080000048</v>
      </c>
      <c r="E204" s="11">
        <f t="shared" ref="E204:E210" si="86">C204+D204</f>
        <v>1774992.1372600028</v>
      </c>
      <c r="F204" s="11">
        <f t="shared" ref="F204:F210" si="87">B204-E204</f>
        <v>264235.30073999218</v>
      </c>
      <c r="G204" s="11">
        <f t="shared" ref="G204:G210" si="88">B204-C204</f>
        <v>280719.11881999229</v>
      </c>
      <c r="H204" s="6">
        <f t="shared" si="84"/>
        <v>87.042382040566054</v>
      </c>
    </row>
    <row r="205" spans="1:8" s="46" customFormat="1" ht="11.25" customHeight="1" x14ac:dyDescent="0.2">
      <c r="A205" s="69" t="s">
        <v>156</v>
      </c>
      <c r="B205" s="11">
        <v>37272.234999999993</v>
      </c>
      <c r="C205" s="11">
        <v>31794.58467</v>
      </c>
      <c r="D205" s="11">
        <v>738.04998999999998</v>
      </c>
      <c r="E205" s="11">
        <f t="shared" si="86"/>
        <v>32532.63466</v>
      </c>
      <c r="F205" s="11">
        <f t="shared" si="87"/>
        <v>4739.6003399999936</v>
      </c>
      <c r="G205" s="11">
        <f t="shared" si="88"/>
        <v>5477.6503299999931</v>
      </c>
      <c r="H205" s="6">
        <f t="shared" si="84"/>
        <v>87.283831141330822</v>
      </c>
    </row>
    <row r="206" spans="1:8" s="46" customFormat="1" ht="11.25" customHeight="1" x14ac:dyDescent="0.2">
      <c r="A206" s="69" t="s">
        <v>157</v>
      </c>
      <c r="B206" s="11">
        <v>209727.08700000003</v>
      </c>
      <c r="C206" s="11">
        <v>189715.14244</v>
      </c>
      <c r="D206" s="11">
        <v>86.4</v>
      </c>
      <c r="E206" s="11">
        <f t="shared" si="86"/>
        <v>189801.54243999999</v>
      </c>
      <c r="F206" s="11">
        <f t="shared" si="87"/>
        <v>19925.544560000038</v>
      </c>
      <c r="G206" s="11">
        <f t="shared" si="88"/>
        <v>20011.944560000033</v>
      </c>
      <c r="H206" s="6">
        <f t="shared" si="84"/>
        <v>90.499298471637076</v>
      </c>
    </row>
    <row r="207" spans="1:8" s="46" customFormat="1" ht="11.25" customHeight="1" x14ac:dyDescent="0.2">
      <c r="A207" s="69" t="s">
        <v>221</v>
      </c>
      <c r="B207" s="11">
        <v>72982.703999999998</v>
      </c>
      <c r="C207" s="11">
        <v>68602.624299999996</v>
      </c>
      <c r="D207" s="11">
        <v>710.76184999999998</v>
      </c>
      <c r="E207" s="11">
        <f t="shared" si="86"/>
        <v>69313.386149999991</v>
      </c>
      <c r="F207" s="11">
        <f t="shared" si="87"/>
        <v>3669.3178500000067</v>
      </c>
      <c r="G207" s="11">
        <f t="shared" si="88"/>
        <v>4380.079700000002</v>
      </c>
      <c r="H207" s="6">
        <f t="shared" si="84"/>
        <v>94.972345982138435</v>
      </c>
    </row>
    <row r="208" spans="1:8" s="46" customFormat="1" ht="11.25" customHeight="1" x14ac:dyDescent="0.2">
      <c r="A208" s="69" t="s">
        <v>158</v>
      </c>
      <c r="B208" s="11">
        <v>98709.000999999975</v>
      </c>
      <c r="C208" s="11">
        <v>91740.336469999995</v>
      </c>
      <c r="D208" s="11">
        <v>1276.5883200000001</v>
      </c>
      <c r="E208" s="11">
        <f t="shared" si="86"/>
        <v>93016.92478999999</v>
      </c>
      <c r="F208" s="11">
        <f t="shared" si="87"/>
        <v>5692.0762099999847</v>
      </c>
      <c r="G208" s="11">
        <f t="shared" si="88"/>
        <v>6968.66452999998</v>
      </c>
      <c r="H208" s="6">
        <f t="shared" si="84"/>
        <v>94.233478049281459</v>
      </c>
    </row>
    <row r="209" spans="1:8" s="46" customFormat="1" ht="11.25" customHeight="1" x14ac:dyDescent="0.2">
      <c r="A209" s="69" t="s">
        <v>159</v>
      </c>
      <c r="B209" s="11">
        <v>10781635.283000004</v>
      </c>
      <c r="C209" s="11">
        <v>8832023.0331899989</v>
      </c>
      <c r="D209" s="11">
        <v>611682.1557799998</v>
      </c>
      <c r="E209" s="11">
        <f t="shared" si="86"/>
        <v>9443705.1889699996</v>
      </c>
      <c r="F209" s="11">
        <f t="shared" si="87"/>
        <v>1337930.094030004</v>
      </c>
      <c r="G209" s="11">
        <f t="shared" si="88"/>
        <v>1949612.2498100046</v>
      </c>
      <c r="H209" s="6">
        <f t="shared" si="84"/>
        <v>87.590657085761464</v>
      </c>
    </row>
    <row r="210" spans="1:8" s="46" customFormat="1" ht="11.25" customHeight="1" x14ac:dyDescent="0.2">
      <c r="A210" s="69" t="s">
        <v>291</v>
      </c>
      <c r="B210" s="11">
        <v>529453.72600000002</v>
      </c>
      <c r="C210" s="11">
        <v>511478.0925400001</v>
      </c>
      <c r="D210" s="11">
        <v>7201.2629299999999</v>
      </c>
      <c r="E210" s="11">
        <f t="shared" si="86"/>
        <v>518679.35547000013</v>
      </c>
      <c r="F210" s="11">
        <f t="shared" si="87"/>
        <v>10774.370529999898</v>
      </c>
      <c r="G210" s="11">
        <f t="shared" si="88"/>
        <v>17975.633459999925</v>
      </c>
      <c r="H210" s="6">
        <f t="shared" si="84"/>
        <v>97.965002416471819</v>
      </c>
    </row>
    <row r="211" spans="1:8" s="46" customFormat="1" ht="11.25" customHeight="1" x14ac:dyDescent="0.2">
      <c r="A211" s="72"/>
      <c r="B211" s="8"/>
      <c r="C211" s="8"/>
      <c r="D211" s="8"/>
      <c r="E211" s="8"/>
      <c r="F211" s="8"/>
      <c r="G211" s="8"/>
      <c r="H211" s="6" t="str">
        <f t="shared" si="84"/>
        <v/>
      </c>
    </row>
    <row r="212" spans="1:8" s="46" customFormat="1" ht="11.25" customHeight="1" x14ac:dyDescent="0.2">
      <c r="A212" s="67" t="s">
        <v>330</v>
      </c>
      <c r="B212" s="21">
        <f t="shared" ref="B212" si="89">SUM(B213:B219)</f>
        <v>2097580.3560000001</v>
      </c>
      <c r="C212" s="96">
        <v>1773959.1829000001</v>
      </c>
      <c r="D212" s="21">
        <f t="shared" ref="D212:G212" si="90">SUM(D213:D219)</f>
        <v>12300.426860000001</v>
      </c>
      <c r="E212" s="96">
        <f t="shared" si="90"/>
        <v>1786259.6097600001</v>
      </c>
      <c r="F212" s="96">
        <f t="shared" si="90"/>
        <v>311320.74624000007</v>
      </c>
      <c r="G212" s="96">
        <f t="shared" si="90"/>
        <v>323621.17310000013</v>
      </c>
      <c r="H212" s="6">
        <f t="shared" si="84"/>
        <v>85.158101554989969</v>
      </c>
    </row>
    <row r="213" spans="1:8" s="46" customFormat="1" ht="11.25" customHeight="1" x14ac:dyDescent="0.2">
      <c r="A213" s="69" t="s">
        <v>331</v>
      </c>
      <c r="B213" s="11">
        <v>854205.05600000033</v>
      </c>
      <c r="C213" s="11">
        <v>568471.90901000018</v>
      </c>
      <c r="D213" s="11">
        <v>4848.7043400000002</v>
      </c>
      <c r="E213" s="11">
        <f t="shared" ref="E213:E219" si="91">C213+D213</f>
        <v>573320.61335000023</v>
      </c>
      <c r="F213" s="11">
        <f t="shared" ref="F213:F219" si="92">B213-E213</f>
        <v>280884.4426500001</v>
      </c>
      <c r="G213" s="11">
        <f t="shared" ref="G213:G219" si="93">B213-C213</f>
        <v>285733.14699000015</v>
      </c>
      <c r="H213" s="6">
        <f t="shared" si="84"/>
        <v>67.117445550451066</v>
      </c>
    </row>
    <row r="214" spans="1:8" s="46" customFormat="1" ht="11.25" customHeight="1" x14ac:dyDescent="0.2">
      <c r="A214" s="69" t="s">
        <v>160</v>
      </c>
      <c r="B214" s="11">
        <v>453877.54199999996</v>
      </c>
      <c r="C214" s="11">
        <v>453028.05588999996</v>
      </c>
      <c r="D214" s="11">
        <v>847.23060999999996</v>
      </c>
      <c r="E214" s="11">
        <f t="shared" si="91"/>
        <v>453875.28649999999</v>
      </c>
      <c r="F214" s="11">
        <f t="shared" si="92"/>
        <v>2.2554999999701977</v>
      </c>
      <c r="G214" s="11">
        <f t="shared" si="93"/>
        <v>849.48610999999801</v>
      </c>
      <c r="H214" s="6">
        <f t="shared" si="84"/>
        <v>99.999503059792289</v>
      </c>
    </row>
    <row r="215" spans="1:8" s="46" customFormat="1" ht="11.25" customHeight="1" x14ac:dyDescent="0.2">
      <c r="A215" s="69" t="s">
        <v>161</v>
      </c>
      <c r="B215" s="11">
        <v>75726.249000000011</v>
      </c>
      <c r="C215" s="11">
        <v>64062.277990000002</v>
      </c>
      <c r="D215" s="11">
        <v>3102.82294</v>
      </c>
      <c r="E215" s="11">
        <f t="shared" si="91"/>
        <v>67165.100930000001</v>
      </c>
      <c r="F215" s="11">
        <f t="shared" si="92"/>
        <v>8561.1480700000102</v>
      </c>
      <c r="G215" s="11">
        <f t="shared" si="93"/>
        <v>11663.971010000008</v>
      </c>
      <c r="H215" s="6">
        <f t="shared" si="84"/>
        <v>88.694609619446467</v>
      </c>
    </row>
    <row r="216" spans="1:8" s="46" customFormat="1" ht="11.25" customHeight="1" x14ac:dyDescent="0.2">
      <c r="A216" s="69" t="s">
        <v>162</v>
      </c>
      <c r="B216" s="11">
        <v>8472</v>
      </c>
      <c r="C216" s="11">
        <v>0</v>
      </c>
      <c r="D216" s="11">
        <v>0</v>
      </c>
      <c r="E216" s="11">
        <f t="shared" si="91"/>
        <v>0</v>
      </c>
      <c r="F216" s="11">
        <f t="shared" si="92"/>
        <v>8472</v>
      </c>
      <c r="G216" s="11">
        <f t="shared" si="93"/>
        <v>8472</v>
      </c>
      <c r="H216" s="6">
        <f t="shared" si="84"/>
        <v>0</v>
      </c>
    </row>
    <row r="217" spans="1:8" s="46" customFormat="1" ht="11.25" customHeight="1" x14ac:dyDescent="0.2">
      <c r="A217" s="69" t="s">
        <v>163</v>
      </c>
      <c r="B217" s="11">
        <v>131829.984</v>
      </c>
      <c r="C217" s="11">
        <v>130876.12925</v>
      </c>
      <c r="D217" s="11">
        <v>921.93485999999996</v>
      </c>
      <c r="E217" s="11">
        <f t="shared" si="91"/>
        <v>131798.06411000001</v>
      </c>
      <c r="F217" s="11">
        <f t="shared" si="92"/>
        <v>31.919889999990119</v>
      </c>
      <c r="G217" s="11">
        <f t="shared" si="93"/>
        <v>953.8547499999986</v>
      </c>
      <c r="H217" s="6">
        <f t="shared" si="84"/>
        <v>99.975787078909164</v>
      </c>
    </row>
    <row r="218" spans="1:8" s="46" customFormat="1" ht="11.25" customHeight="1" x14ac:dyDescent="0.2">
      <c r="A218" s="69" t="s">
        <v>164</v>
      </c>
      <c r="B218" s="11">
        <v>374781.42300000001</v>
      </c>
      <c r="C218" s="11">
        <v>365417.72119000001</v>
      </c>
      <c r="D218" s="11">
        <v>1162.0004099999999</v>
      </c>
      <c r="E218" s="11">
        <f t="shared" si="91"/>
        <v>366579.72159999999</v>
      </c>
      <c r="F218" s="11">
        <f t="shared" si="92"/>
        <v>8201.7014000000199</v>
      </c>
      <c r="G218" s="11">
        <f t="shared" si="93"/>
        <v>9363.7018099999987</v>
      </c>
      <c r="H218" s="6">
        <f t="shared" si="84"/>
        <v>97.811604071955287</v>
      </c>
    </row>
    <row r="219" spans="1:8" s="46" customFormat="1" ht="11.25" customHeight="1" x14ac:dyDescent="0.2">
      <c r="A219" s="69" t="s">
        <v>165</v>
      </c>
      <c r="B219" s="11">
        <v>198688.10199999996</v>
      </c>
      <c r="C219" s="11">
        <v>192103.08956999998</v>
      </c>
      <c r="D219" s="11">
        <v>1417.7337</v>
      </c>
      <c r="E219" s="11">
        <f t="shared" si="91"/>
        <v>193520.82326999999</v>
      </c>
      <c r="F219" s="11">
        <f t="shared" si="92"/>
        <v>5167.2787299999618</v>
      </c>
      <c r="G219" s="11">
        <f t="shared" si="93"/>
        <v>6585.0124299999734</v>
      </c>
      <c r="H219" s="6">
        <f t="shared" si="84"/>
        <v>97.399301378398604</v>
      </c>
    </row>
    <row r="220" spans="1:8" s="46" customFormat="1" ht="11.25" customHeight="1" x14ac:dyDescent="0.2">
      <c r="A220" s="72"/>
      <c r="B220" s="11"/>
      <c r="C220" s="7"/>
      <c r="D220" s="11"/>
      <c r="E220" s="7"/>
      <c r="F220" s="7"/>
      <c r="G220" s="7"/>
      <c r="H220" s="6" t="str">
        <f t="shared" si="84"/>
        <v/>
      </c>
    </row>
    <row r="221" spans="1:8" s="46" customFormat="1" ht="11.25" customHeight="1" x14ac:dyDescent="0.2">
      <c r="A221" s="67" t="s">
        <v>166</v>
      </c>
      <c r="B221" s="19">
        <f t="shared" ref="B221:G221" si="94">SUM(B222:B234)+SUM(B239:B251)</f>
        <v>60146056.062570021</v>
      </c>
      <c r="C221" s="19">
        <v>55220126.07912001</v>
      </c>
      <c r="D221" s="19">
        <f t="shared" si="94"/>
        <v>2195761.3181499992</v>
      </c>
      <c r="E221" s="19">
        <f t="shared" si="94"/>
        <v>57415887.397270001</v>
      </c>
      <c r="F221" s="19">
        <f t="shared" si="94"/>
        <v>2730168.665300007</v>
      </c>
      <c r="G221" s="19">
        <f t="shared" si="94"/>
        <v>4925929.9834500067</v>
      </c>
      <c r="H221" s="6">
        <f t="shared" si="84"/>
        <v>95.460768595600314</v>
      </c>
    </row>
    <row r="222" spans="1:8" s="46" customFormat="1" ht="11.25" customHeight="1" x14ac:dyDescent="0.2">
      <c r="A222" s="69" t="s">
        <v>167</v>
      </c>
      <c r="B222" s="11">
        <v>180655.90730000002</v>
      </c>
      <c r="C222" s="11">
        <v>109251.35462</v>
      </c>
      <c r="D222" s="11">
        <v>0</v>
      </c>
      <c r="E222" s="11">
        <f t="shared" ref="E222:E233" si="95">C222+D222</f>
        <v>109251.35462</v>
      </c>
      <c r="F222" s="11">
        <f t="shared" ref="F222:F233" si="96">B222-E222</f>
        <v>71404.552680000023</v>
      </c>
      <c r="G222" s="11">
        <f t="shared" ref="G222:G233" si="97">B222-C222</f>
        <v>71404.552680000023</v>
      </c>
      <c r="H222" s="6">
        <f t="shared" si="84"/>
        <v>60.474830993804972</v>
      </c>
    </row>
    <row r="223" spans="1:8" s="46" customFormat="1" ht="11.25" customHeight="1" x14ac:dyDescent="0.2">
      <c r="A223" s="69" t="s">
        <v>168</v>
      </c>
      <c r="B223" s="11">
        <v>146267.50700000001</v>
      </c>
      <c r="C223" s="11">
        <v>137379.60107</v>
      </c>
      <c r="D223" s="11">
        <v>614.5268299999999</v>
      </c>
      <c r="E223" s="11">
        <f t="shared" si="95"/>
        <v>137994.12789999999</v>
      </c>
      <c r="F223" s="11">
        <f t="shared" si="96"/>
        <v>8273.3791000000201</v>
      </c>
      <c r="G223" s="11">
        <f t="shared" si="97"/>
        <v>8887.9059300000081</v>
      </c>
      <c r="H223" s="6">
        <f t="shared" si="84"/>
        <v>94.343665746624083</v>
      </c>
    </row>
    <row r="224" spans="1:8" s="46" customFormat="1" ht="11.25" customHeight="1" x14ac:dyDescent="0.2">
      <c r="A224" s="69" t="s">
        <v>169</v>
      </c>
      <c r="B224" s="11">
        <v>133443.82499999998</v>
      </c>
      <c r="C224" s="11">
        <v>129843.19229000001</v>
      </c>
      <c r="D224" s="11">
        <v>1097.58367</v>
      </c>
      <c r="E224" s="11">
        <f t="shared" si="95"/>
        <v>130940.77596</v>
      </c>
      <c r="F224" s="11">
        <f t="shared" si="96"/>
        <v>2503.0490399999835</v>
      </c>
      <c r="G224" s="11">
        <f t="shared" si="97"/>
        <v>3600.6327099999762</v>
      </c>
      <c r="H224" s="6">
        <f t="shared" si="84"/>
        <v>98.124267615980003</v>
      </c>
    </row>
    <row r="225" spans="1:8" s="46" customFormat="1" ht="11.25" customHeight="1" x14ac:dyDescent="0.2">
      <c r="A225" s="69" t="s">
        <v>170</v>
      </c>
      <c r="B225" s="11">
        <v>44640278.941270016</v>
      </c>
      <c r="C225" s="11">
        <v>41276621.430210009</v>
      </c>
      <c r="D225" s="11">
        <v>1666171.6356699995</v>
      </c>
      <c r="E225" s="11">
        <f t="shared" si="95"/>
        <v>42942793.065880008</v>
      </c>
      <c r="F225" s="11">
        <f t="shared" si="96"/>
        <v>1697485.8753900081</v>
      </c>
      <c r="G225" s="11">
        <f t="shared" si="97"/>
        <v>3363657.5110600069</v>
      </c>
      <c r="H225" s="6">
        <f t="shared" si="84"/>
        <v>96.197412033147756</v>
      </c>
    </row>
    <row r="226" spans="1:8" s="46" customFormat="1" ht="11.25" customHeight="1" x14ac:dyDescent="0.2">
      <c r="A226" s="69" t="s">
        <v>171</v>
      </c>
      <c r="B226" s="11">
        <v>85014.978999999992</v>
      </c>
      <c r="C226" s="11">
        <v>74791.512000000002</v>
      </c>
      <c r="D226" s="11">
        <v>5.34</v>
      </c>
      <c r="E226" s="11">
        <f t="shared" si="95"/>
        <v>74796.851999999999</v>
      </c>
      <c r="F226" s="11">
        <f t="shared" si="96"/>
        <v>10218.126999999993</v>
      </c>
      <c r="G226" s="11">
        <f t="shared" si="97"/>
        <v>10223.46699999999</v>
      </c>
      <c r="H226" s="6">
        <f t="shared" si="84"/>
        <v>87.980792184868989</v>
      </c>
    </row>
    <row r="227" spans="1:8" s="46" customFormat="1" ht="11.25" customHeight="1" x14ac:dyDescent="0.2">
      <c r="A227" s="69" t="s">
        <v>172</v>
      </c>
      <c r="B227" s="11">
        <v>403334.79200000002</v>
      </c>
      <c r="C227" s="11">
        <v>297620.90487999999</v>
      </c>
      <c r="D227" s="11">
        <v>52800</v>
      </c>
      <c r="E227" s="11">
        <f t="shared" si="95"/>
        <v>350420.90487999999</v>
      </c>
      <c r="F227" s="11">
        <f t="shared" si="96"/>
        <v>52913.887120000029</v>
      </c>
      <c r="G227" s="11">
        <f t="shared" si="97"/>
        <v>105713.88712000003</v>
      </c>
      <c r="H227" s="6">
        <f t="shared" si="84"/>
        <v>86.880901878655678</v>
      </c>
    </row>
    <row r="228" spans="1:8" s="46" customFormat="1" ht="11.25" customHeight="1" x14ac:dyDescent="0.2">
      <c r="A228" s="69" t="s">
        <v>173</v>
      </c>
      <c r="B228" s="11">
        <v>920048.01</v>
      </c>
      <c r="C228" s="11">
        <v>786005.19709000003</v>
      </c>
      <c r="D228" s="11">
        <v>82879.43084999999</v>
      </c>
      <c r="E228" s="11">
        <f t="shared" si="95"/>
        <v>868884.62794000003</v>
      </c>
      <c r="F228" s="11">
        <f t="shared" si="96"/>
        <v>51163.382059999974</v>
      </c>
      <c r="G228" s="11">
        <f t="shared" si="97"/>
        <v>134042.81290999998</v>
      </c>
      <c r="H228" s="6">
        <f t="shared" si="84"/>
        <v>94.439053016374658</v>
      </c>
    </row>
    <row r="229" spans="1:8" s="46" customFormat="1" ht="11.25" customHeight="1" x14ac:dyDescent="0.2">
      <c r="A229" s="69" t="s">
        <v>174</v>
      </c>
      <c r="B229" s="11">
        <v>309291.76999999996</v>
      </c>
      <c r="C229" s="11">
        <v>198009.69737000001</v>
      </c>
      <c r="D229" s="11">
        <v>8542.1538199999995</v>
      </c>
      <c r="E229" s="11">
        <f t="shared" si="95"/>
        <v>206551.85119000002</v>
      </c>
      <c r="F229" s="11">
        <f t="shared" si="96"/>
        <v>102739.91880999994</v>
      </c>
      <c r="G229" s="11">
        <f t="shared" si="97"/>
        <v>111282.07262999995</v>
      </c>
      <c r="H229" s="6">
        <f t="shared" si="84"/>
        <v>66.782200893997285</v>
      </c>
    </row>
    <row r="230" spans="1:8" s="46" customFormat="1" ht="11.25" customHeight="1" x14ac:dyDescent="0.2">
      <c r="A230" s="69" t="s">
        <v>175</v>
      </c>
      <c r="B230" s="11">
        <v>144173.79699999999</v>
      </c>
      <c r="C230" s="11">
        <v>137372.65375</v>
      </c>
      <c r="D230" s="11">
        <v>4372.3993399999999</v>
      </c>
      <c r="E230" s="11">
        <f t="shared" si="95"/>
        <v>141745.05309</v>
      </c>
      <c r="F230" s="11">
        <f t="shared" si="96"/>
        <v>2428.7439099999901</v>
      </c>
      <c r="G230" s="11">
        <f t="shared" si="97"/>
        <v>6801.1432499999937</v>
      </c>
      <c r="H230" s="6">
        <f t="shared" si="84"/>
        <v>98.315405461645724</v>
      </c>
    </row>
    <row r="231" spans="1:8" s="46" customFormat="1" ht="11.25" customHeight="1" x14ac:dyDescent="0.2">
      <c r="A231" s="69" t="s">
        <v>176</v>
      </c>
      <c r="B231" s="11">
        <v>213578.66400000002</v>
      </c>
      <c r="C231" s="11">
        <v>163147.42286000002</v>
      </c>
      <c r="D231" s="11">
        <v>4392.8396299999995</v>
      </c>
      <c r="E231" s="11">
        <f t="shared" si="95"/>
        <v>167540.26249000002</v>
      </c>
      <c r="F231" s="11">
        <f t="shared" si="96"/>
        <v>46038.401509999996</v>
      </c>
      <c r="G231" s="11">
        <f t="shared" si="97"/>
        <v>50431.241139999998</v>
      </c>
      <c r="H231" s="6">
        <f t="shared" si="84"/>
        <v>78.444288091435951</v>
      </c>
    </row>
    <row r="232" spans="1:8" s="46" customFormat="1" ht="11.25" customHeight="1" x14ac:dyDescent="0.2">
      <c r="A232" s="69" t="s">
        <v>177</v>
      </c>
      <c r="B232" s="11">
        <v>194665.13000000003</v>
      </c>
      <c r="C232" s="11">
        <v>181409.09318999999</v>
      </c>
      <c r="D232" s="11">
        <v>391.16194999999999</v>
      </c>
      <c r="E232" s="11">
        <f t="shared" si="95"/>
        <v>181800.25513999999</v>
      </c>
      <c r="F232" s="11">
        <f t="shared" si="96"/>
        <v>12864.87486000004</v>
      </c>
      <c r="G232" s="11">
        <f t="shared" si="97"/>
        <v>13256.036810000049</v>
      </c>
      <c r="H232" s="6">
        <f t="shared" si="84"/>
        <v>93.391279239378918</v>
      </c>
    </row>
    <row r="233" spans="1:8" s="46" customFormat="1" ht="11.25" customHeight="1" x14ac:dyDescent="0.2">
      <c r="A233" s="69" t="s">
        <v>178</v>
      </c>
      <c r="B233" s="11">
        <v>144626.87899999999</v>
      </c>
      <c r="C233" s="11">
        <v>105832.75648</v>
      </c>
      <c r="D233" s="11">
        <v>7107.3836700000002</v>
      </c>
      <c r="E233" s="11">
        <f t="shared" si="95"/>
        <v>112940.14014999999</v>
      </c>
      <c r="F233" s="11">
        <f t="shared" si="96"/>
        <v>31686.738849999994</v>
      </c>
      <c r="G233" s="11">
        <f t="shared" si="97"/>
        <v>38794.12251999999</v>
      </c>
      <c r="H233" s="6">
        <f t="shared" si="84"/>
        <v>78.090698583075962</v>
      </c>
    </row>
    <row r="234" spans="1:8" s="46" customFormat="1" ht="11.25" customHeight="1" x14ac:dyDescent="0.2">
      <c r="A234" s="69" t="s">
        <v>179</v>
      </c>
      <c r="B234" s="18">
        <f t="shared" ref="B234" si="98">SUM(B235:B238)</f>
        <v>1582811.5830000001</v>
      </c>
      <c r="C234" s="18">
        <v>1430980.5925700001</v>
      </c>
      <c r="D234" s="18">
        <f t="shared" ref="D234:G234" si="99">SUM(D235:D238)</f>
        <v>11154.053319999999</v>
      </c>
      <c r="E234" s="18">
        <f t="shared" si="99"/>
        <v>1442134.64589</v>
      </c>
      <c r="F234" s="18">
        <f t="shared" si="99"/>
        <v>140676.93710999994</v>
      </c>
      <c r="G234" s="18">
        <f t="shared" si="99"/>
        <v>151830.99043000001</v>
      </c>
      <c r="H234" s="6">
        <f t="shared" si="84"/>
        <v>91.112212052216194</v>
      </c>
    </row>
    <row r="235" spans="1:8" s="46" customFormat="1" ht="11.25" customHeight="1" x14ac:dyDescent="0.2">
      <c r="A235" s="69" t="s">
        <v>219</v>
      </c>
      <c r="B235" s="11">
        <v>737289.70100000012</v>
      </c>
      <c r="C235" s="11">
        <v>691201.07651000004</v>
      </c>
      <c r="D235" s="11">
        <v>4401.2312899999997</v>
      </c>
      <c r="E235" s="11">
        <f t="shared" ref="E235:E251" si="100">C235+D235</f>
        <v>695602.30780000007</v>
      </c>
      <c r="F235" s="11">
        <f t="shared" ref="F235:F251" si="101">B235-E235</f>
        <v>41687.39320000005</v>
      </c>
      <c r="G235" s="11">
        <f t="shared" ref="G235:G251" si="102">B235-C235</f>
        <v>46088.624490000075</v>
      </c>
      <c r="H235" s="6">
        <f t="shared" si="84"/>
        <v>94.345859823694994</v>
      </c>
    </row>
    <row r="236" spans="1:8" s="46" customFormat="1" ht="11.25" customHeight="1" x14ac:dyDescent="0.2">
      <c r="A236" s="69" t="s">
        <v>332</v>
      </c>
      <c r="B236" s="11">
        <v>325163.93199999997</v>
      </c>
      <c r="C236" s="11">
        <v>324473.72036000004</v>
      </c>
      <c r="D236" s="11">
        <v>684.82199000000003</v>
      </c>
      <c r="E236" s="11">
        <f t="shared" si="100"/>
        <v>325158.54235000006</v>
      </c>
      <c r="F236" s="11">
        <f t="shared" si="101"/>
        <v>5.3896499999100342</v>
      </c>
      <c r="G236" s="11">
        <f t="shared" si="102"/>
        <v>690.21163999993587</v>
      </c>
      <c r="H236" s="6">
        <f t="shared" si="84"/>
        <v>99.998342482216046</v>
      </c>
    </row>
    <row r="237" spans="1:8" s="46" customFormat="1" ht="11.25" customHeight="1" x14ac:dyDescent="0.2">
      <c r="A237" s="69" t="s">
        <v>180</v>
      </c>
      <c r="B237" s="11">
        <v>264620.18399999995</v>
      </c>
      <c r="C237" s="11">
        <v>245329.01366</v>
      </c>
      <c r="D237" s="11">
        <v>1393.31979</v>
      </c>
      <c r="E237" s="11">
        <f t="shared" si="100"/>
        <v>246722.33345000001</v>
      </c>
      <c r="F237" s="11">
        <f t="shared" si="101"/>
        <v>17897.850549999945</v>
      </c>
      <c r="G237" s="11">
        <f t="shared" si="102"/>
        <v>19291.170339999953</v>
      </c>
      <c r="H237" s="6">
        <f t="shared" si="84"/>
        <v>93.236400081257614</v>
      </c>
    </row>
    <row r="238" spans="1:8" s="46" customFormat="1" ht="11.25" customHeight="1" x14ac:dyDescent="0.2">
      <c r="A238" s="69" t="s">
        <v>333</v>
      </c>
      <c r="B238" s="11">
        <v>255737.76600000003</v>
      </c>
      <c r="C238" s="11">
        <v>169976.78203999999</v>
      </c>
      <c r="D238" s="11">
        <v>4674.6802500000003</v>
      </c>
      <c r="E238" s="11">
        <f t="shared" si="100"/>
        <v>174651.46229</v>
      </c>
      <c r="F238" s="11">
        <f t="shared" si="101"/>
        <v>81086.303710000037</v>
      </c>
      <c r="G238" s="11">
        <f t="shared" si="102"/>
        <v>85760.983960000041</v>
      </c>
      <c r="H238" s="6">
        <f t="shared" si="84"/>
        <v>68.293183686448558</v>
      </c>
    </row>
    <row r="239" spans="1:8" s="46" customFormat="1" ht="11.25" customHeight="1" x14ac:dyDescent="0.2">
      <c r="A239" s="69" t="s">
        <v>309</v>
      </c>
      <c r="B239" s="11">
        <v>228715.05800000002</v>
      </c>
      <c r="C239" s="11">
        <v>67797.028310000009</v>
      </c>
      <c r="D239" s="11">
        <v>550.01946999999996</v>
      </c>
      <c r="E239" s="11">
        <f t="shared" si="100"/>
        <v>68347.047780000008</v>
      </c>
      <c r="F239" s="11">
        <f t="shared" si="101"/>
        <v>160368.01022</v>
      </c>
      <c r="G239" s="11">
        <f t="shared" si="102"/>
        <v>160918.02969</v>
      </c>
      <c r="H239" s="6">
        <f t="shared" si="84"/>
        <v>29.883055526671971</v>
      </c>
    </row>
    <row r="240" spans="1:8" s="46" customFormat="1" ht="11.25" customHeight="1" x14ac:dyDescent="0.2">
      <c r="A240" s="69" t="s">
        <v>182</v>
      </c>
      <c r="B240" s="11">
        <v>1575177.8519999997</v>
      </c>
      <c r="C240" s="11">
        <v>1523424.1161300002</v>
      </c>
      <c r="D240" s="11">
        <v>29199.8891</v>
      </c>
      <c r="E240" s="11">
        <f t="shared" si="100"/>
        <v>1552624.0052300002</v>
      </c>
      <c r="F240" s="11">
        <f t="shared" si="101"/>
        <v>22553.84676999948</v>
      </c>
      <c r="G240" s="11">
        <f t="shared" si="102"/>
        <v>51753.735869999509</v>
      </c>
      <c r="H240" s="6">
        <f t="shared" si="84"/>
        <v>98.568171413700185</v>
      </c>
    </row>
    <row r="241" spans="1:8" s="46" customFormat="1" ht="11.25" customHeight="1" x14ac:dyDescent="0.2">
      <c r="A241" s="69" t="s">
        <v>183</v>
      </c>
      <c r="B241" s="11">
        <v>431115.77800000005</v>
      </c>
      <c r="C241" s="11">
        <v>421762.99567000003</v>
      </c>
      <c r="D241" s="11">
        <v>3372.6770899999997</v>
      </c>
      <c r="E241" s="11">
        <f t="shared" si="100"/>
        <v>425135.67276000004</v>
      </c>
      <c r="F241" s="11">
        <f t="shared" si="101"/>
        <v>5980.1052400000044</v>
      </c>
      <c r="G241" s="11">
        <f t="shared" si="102"/>
        <v>9352.7823300000164</v>
      </c>
      <c r="H241" s="6">
        <f t="shared" si="84"/>
        <v>98.61287720255973</v>
      </c>
    </row>
    <row r="242" spans="1:8" s="46" customFormat="1" ht="11.25" customHeight="1" x14ac:dyDescent="0.2">
      <c r="A242" s="69" t="s">
        <v>334</v>
      </c>
      <c r="B242" s="11">
        <v>2238274.2240000004</v>
      </c>
      <c r="C242" s="11">
        <v>2185679.4533200003</v>
      </c>
      <c r="D242" s="11">
        <v>52071.665639999999</v>
      </c>
      <c r="E242" s="11">
        <f t="shared" si="100"/>
        <v>2237751.1189600001</v>
      </c>
      <c r="F242" s="11">
        <f t="shared" si="101"/>
        <v>523.10504000028595</v>
      </c>
      <c r="G242" s="11">
        <f t="shared" si="102"/>
        <v>52594.770680000074</v>
      </c>
      <c r="H242" s="6">
        <f t="shared" si="84"/>
        <v>99.976629090645318</v>
      </c>
    </row>
    <row r="243" spans="1:8" s="46" customFormat="1" ht="11.25" customHeight="1" x14ac:dyDescent="0.2">
      <c r="A243" s="69" t="s">
        <v>335</v>
      </c>
      <c r="B243" s="11">
        <v>79863.870999999985</v>
      </c>
      <c r="C243" s="11">
        <v>68019.613379999995</v>
      </c>
      <c r="D243" s="11">
        <v>1697.7809299999999</v>
      </c>
      <c r="E243" s="11">
        <f t="shared" si="100"/>
        <v>69717.394309999989</v>
      </c>
      <c r="F243" s="11">
        <f t="shared" si="101"/>
        <v>10146.476689999996</v>
      </c>
      <c r="G243" s="11">
        <f t="shared" si="102"/>
        <v>11844.257619999989</v>
      </c>
      <c r="H243" s="6">
        <f t="shared" si="84"/>
        <v>87.29528563673054</v>
      </c>
    </row>
    <row r="244" spans="1:8" s="46" customFormat="1" ht="11.25" customHeight="1" x14ac:dyDescent="0.2">
      <c r="A244" s="79" t="s">
        <v>39</v>
      </c>
      <c r="B244" s="11">
        <v>597534.63400000008</v>
      </c>
      <c r="C244" s="11">
        <v>421636.20775</v>
      </c>
      <c r="D244" s="11">
        <v>14722.04874</v>
      </c>
      <c r="E244" s="11">
        <f t="shared" si="100"/>
        <v>436358.25649</v>
      </c>
      <c r="F244" s="11">
        <f t="shared" si="101"/>
        <v>161176.37751000008</v>
      </c>
      <c r="G244" s="11">
        <f t="shared" si="102"/>
        <v>175898.42625000008</v>
      </c>
      <c r="H244" s="6">
        <f t="shared" si="84"/>
        <v>73.026437575499585</v>
      </c>
    </row>
    <row r="245" spans="1:8" s="46" customFormat="1" ht="11.25" customHeight="1" x14ac:dyDescent="0.2">
      <c r="A245" s="79" t="s">
        <v>184</v>
      </c>
      <c r="B245" s="11">
        <v>3294102.3049999997</v>
      </c>
      <c r="C245" s="11">
        <v>3286332.0445700004</v>
      </c>
      <c r="D245" s="11">
        <v>2388.01307</v>
      </c>
      <c r="E245" s="11">
        <f t="shared" si="100"/>
        <v>3288720.0576400002</v>
      </c>
      <c r="F245" s="11">
        <f t="shared" si="101"/>
        <v>5382.2473599994555</v>
      </c>
      <c r="G245" s="11">
        <f t="shared" si="102"/>
        <v>7770.2604299993254</v>
      </c>
      <c r="H245" s="6">
        <f t="shared" si="84"/>
        <v>99.836609587023759</v>
      </c>
    </row>
    <row r="246" spans="1:8" s="46" customFormat="1" ht="11.25" customHeight="1" x14ac:dyDescent="0.2">
      <c r="A246" s="79" t="s">
        <v>185</v>
      </c>
      <c r="B246" s="11">
        <v>225444</v>
      </c>
      <c r="C246" s="11">
        <v>209269.38827000002</v>
      </c>
      <c r="D246" s="11">
        <v>15601.038550000001</v>
      </c>
      <c r="E246" s="11">
        <f t="shared" si="100"/>
        <v>224870.42682000002</v>
      </c>
      <c r="F246" s="11">
        <f t="shared" si="101"/>
        <v>573.57317999997758</v>
      </c>
      <c r="G246" s="11">
        <f t="shared" si="102"/>
        <v>16174.611729999975</v>
      </c>
      <c r="H246" s="6">
        <f t="shared" si="84"/>
        <v>99.745580640868695</v>
      </c>
    </row>
    <row r="247" spans="1:8" s="46" customFormat="1" ht="11.25" customHeight="1" x14ac:dyDescent="0.2">
      <c r="A247" s="79" t="s">
        <v>292</v>
      </c>
      <c r="B247" s="11">
        <v>367703.91299999994</v>
      </c>
      <c r="C247" s="11">
        <v>265153.85006999999</v>
      </c>
      <c r="D247" s="11">
        <v>81915.838170000003</v>
      </c>
      <c r="E247" s="11">
        <f t="shared" si="100"/>
        <v>347069.68823999999</v>
      </c>
      <c r="F247" s="11">
        <f t="shared" si="101"/>
        <v>20634.224759999954</v>
      </c>
      <c r="G247" s="11">
        <f t="shared" si="102"/>
        <v>102550.06292999996</v>
      </c>
      <c r="H247" s="6">
        <f t="shared" si="84"/>
        <v>94.388358668350662</v>
      </c>
    </row>
    <row r="248" spans="1:8" s="46" customFormat="1" ht="11.25" customHeight="1" x14ac:dyDescent="0.2">
      <c r="A248" s="79" t="s">
        <v>186</v>
      </c>
      <c r="B248" s="11">
        <v>876043.80499999993</v>
      </c>
      <c r="C248" s="11">
        <v>683885.08709000004</v>
      </c>
      <c r="D248" s="11">
        <v>140322.49249999999</v>
      </c>
      <c r="E248" s="11">
        <f t="shared" si="100"/>
        <v>824207.57958999998</v>
      </c>
      <c r="F248" s="11">
        <f t="shared" si="101"/>
        <v>51836.225409999955</v>
      </c>
      <c r="G248" s="11">
        <f t="shared" si="102"/>
        <v>192158.71790999989</v>
      </c>
      <c r="H248" s="6">
        <f t="shared" si="84"/>
        <v>94.082918557936722</v>
      </c>
    </row>
    <row r="249" spans="1:8" s="46" customFormat="1" ht="11.25" customHeight="1" x14ac:dyDescent="0.2">
      <c r="A249" s="79" t="s">
        <v>188</v>
      </c>
      <c r="B249" s="11">
        <v>121935.692</v>
      </c>
      <c r="C249" s="11">
        <v>100214.12834000001</v>
      </c>
      <c r="D249" s="11">
        <v>115.03523</v>
      </c>
      <c r="E249" s="11">
        <f t="shared" si="100"/>
        <v>100329.16357</v>
      </c>
      <c r="F249" s="11">
        <f t="shared" si="101"/>
        <v>21606.528429999991</v>
      </c>
      <c r="G249" s="11">
        <f t="shared" si="102"/>
        <v>21721.563659999985</v>
      </c>
      <c r="H249" s="6">
        <f t="shared" si="84"/>
        <v>82.280390527492159</v>
      </c>
    </row>
    <row r="250" spans="1:8" s="46" customFormat="1" ht="11.25" customHeight="1" x14ac:dyDescent="0.2">
      <c r="A250" s="79" t="s">
        <v>189</v>
      </c>
      <c r="B250" s="11">
        <v>729972.75699999998</v>
      </c>
      <c r="C250" s="11">
        <v>715653.03173000005</v>
      </c>
      <c r="D250" s="11">
        <v>14276.010910000001</v>
      </c>
      <c r="E250" s="11">
        <f t="shared" si="100"/>
        <v>729929.04264</v>
      </c>
      <c r="F250" s="11">
        <f t="shared" si="101"/>
        <v>43.714359999983571</v>
      </c>
      <c r="G250" s="11">
        <f t="shared" si="102"/>
        <v>14319.725269999937</v>
      </c>
      <c r="H250" s="6">
        <f t="shared" si="84"/>
        <v>99.994011508021259</v>
      </c>
    </row>
    <row r="251" spans="1:8" s="46" customFormat="1" ht="11.25" customHeight="1" x14ac:dyDescent="0.2">
      <c r="A251" s="69" t="s">
        <v>293</v>
      </c>
      <c r="B251" s="11">
        <v>281980.38899999997</v>
      </c>
      <c r="C251" s="11">
        <v>243033.72611000002</v>
      </c>
      <c r="D251" s="11">
        <v>0.3</v>
      </c>
      <c r="E251" s="11">
        <f t="shared" si="100"/>
        <v>243034.02611000001</v>
      </c>
      <c r="F251" s="11">
        <f t="shared" si="101"/>
        <v>38946.36288999996</v>
      </c>
      <c r="G251" s="11">
        <f t="shared" si="102"/>
        <v>38946.662889999949</v>
      </c>
      <c r="H251" s="6">
        <f t="shared" si="84"/>
        <v>86.188272514937211</v>
      </c>
    </row>
    <row r="252" spans="1:8" s="46" customFormat="1" ht="11.25" customHeight="1" x14ac:dyDescent="0.2">
      <c r="A252" s="72"/>
      <c r="B252" s="11"/>
      <c r="C252" s="7"/>
      <c r="D252" s="11"/>
      <c r="E252" s="7"/>
      <c r="F252" s="7"/>
      <c r="G252" s="7"/>
      <c r="H252" s="6" t="str">
        <f t="shared" si="84"/>
        <v/>
      </c>
    </row>
    <row r="253" spans="1:8" s="46" customFormat="1" ht="11.25" customHeight="1" x14ac:dyDescent="0.2">
      <c r="A253" s="67" t="s">
        <v>190</v>
      </c>
      <c r="B253" s="11">
        <v>4188.5379999999996</v>
      </c>
      <c r="C253" s="11">
        <v>3391.00641</v>
      </c>
      <c r="D253" s="11">
        <v>0</v>
      </c>
      <c r="E253" s="11">
        <f t="shared" ref="E253" si="103">C253+D253</f>
        <v>3391.00641</v>
      </c>
      <c r="F253" s="11">
        <f>B253-E253</f>
        <v>797.5315899999996</v>
      </c>
      <c r="G253" s="11">
        <f>B253-C253</f>
        <v>797.5315899999996</v>
      </c>
      <c r="H253" s="6">
        <f t="shared" si="84"/>
        <v>80.959189340051353</v>
      </c>
    </row>
    <row r="254" spans="1:8" s="46" customFormat="1" ht="11.25" customHeight="1" x14ac:dyDescent="0.2">
      <c r="A254" s="72"/>
      <c r="B254" s="10"/>
      <c r="C254" s="8"/>
      <c r="D254" s="10"/>
      <c r="E254" s="8"/>
      <c r="F254" s="8"/>
      <c r="G254" s="8"/>
      <c r="H254" s="6" t="str">
        <f t="shared" si="84"/>
        <v/>
      </c>
    </row>
    <row r="255" spans="1:8" s="46" customFormat="1" ht="11.25" customHeight="1" x14ac:dyDescent="0.2">
      <c r="A255" s="67" t="s">
        <v>191</v>
      </c>
      <c r="B255" s="18">
        <f t="shared" ref="B255" si="104">SUM(B256:B260)</f>
        <v>45473252.938999988</v>
      </c>
      <c r="C255" s="18">
        <v>45062676.529050007</v>
      </c>
      <c r="D255" s="18">
        <f t="shared" ref="D255:G255" si="105">SUM(D256:D260)</f>
        <v>353018.58916999999</v>
      </c>
      <c r="E255" s="18">
        <f t="shared" si="105"/>
        <v>45415695.118220001</v>
      </c>
      <c r="F255" s="18">
        <f t="shared" si="105"/>
        <v>57557.820779994101</v>
      </c>
      <c r="G255" s="18">
        <f t="shared" si="105"/>
        <v>410576.40994999121</v>
      </c>
      <c r="H255" s="6">
        <f t="shared" si="84"/>
        <v>99.873424888126664</v>
      </c>
    </row>
    <row r="256" spans="1:8" s="46" customFormat="1" ht="11.25" customHeight="1" x14ac:dyDescent="0.2">
      <c r="A256" s="79" t="s">
        <v>192</v>
      </c>
      <c r="B256" s="11">
        <v>39452711.339999996</v>
      </c>
      <c r="C256" s="11">
        <v>39105299.555470005</v>
      </c>
      <c r="D256" s="11">
        <v>344366.67217999999</v>
      </c>
      <c r="E256" s="11">
        <f t="shared" ref="E256:E260" si="106">C256+D256</f>
        <v>39449666.227650002</v>
      </c>
      <c r="F256" s="11">
        <f>B256-E256</f>
        <v>3045.1123499944806</v>
      </c>
      <c r="G256" s="11">
        <f>B256-C256</f>
        <v>347411.78452999145</v>
      </c>
      <c r="H256" s="6">
        <f t="shared" si="84"/>
        <v>99.992281614503625</v>
      </c>
    </row>
    <row r="257" spans="1:9" s="46" customFormat="1" ht="11.25" customHeight="1" x14ac:dyDescent="0.2">
      <c r="A257" s="79" t="s">
        <v>193</v>
      </c>
      <c r="B257" s="11">
        <v>158699.69700000004</v>
      </c>
      <c r="C257" s="11">
        <v>156822.19185</v>
      </c>
      <c r="D257" s="11">
        <v>447.70896999999997</v>
      </c>
      <c r="E257" s="11">
        <f t="shared" si="106"/>
        <v>157269.90082000001</v>
      </c>
      <c r="F257" s="11">
        <f>B257-E257</f>
        <v>1429.7961800000339</v>
      </c>
      <c r="G257" s="11">
        <f>B257-C257</f>
        <v>1877.5051500000409</v>
      </c>
      <c r="H257" s="6">
        <f t="shared" si="84"/>
        <v>99.099055507333432</v>
      </c>
    </row>
    <row r="258" spans="1:9" s="46" customFormat="1" ht="11.25" customHeight="1" x14ac:dyDescent="0.2">
      <c r="A258" s="79" t="s">
        <v>194</v>
      </c>
      <c r="B258" s="11">
        <v>1596109.5759999999</v>
      </c>
      <c r="C258" s="11">
        <v>1579196.8121199999</v>
      </c>
      <c r="D258" s="11">
        <v>2574.6311099999998</v>
      </c>
      <c r="E258" s="11">
        <f t="shared" si="106"/>
        <v>1581771.4432299999</v>
      </c>
      <c r="F258" s="11">
        <f>B258-E258</f>
        <v>14338.132770000026</v>
      </c>
      <c r="G258" s="11">
        <f>B258-C258</f>
        <v>16912.763879999984</v>
      </c>
      <c r="H258" s="6">
        <f t="shared" si="84"/>
        <v>99.101682429226898</v>
      </c>
    </row>
    <row r="259" spans="1:9" s="46" customFormat="1" ht="11.25" customHeight="1" x14ac:dyDescent="0.2">
      <c r="A259" s="79" t="s">
        <v>195</v>
      </c>
      <c r="B259" s="11">
        <v>3452413.3849999998</v>
      </c>
      <c r="C259" s="11">
        <v>3413812.3375800001</v>
      </c>
      <c r="D259" s="11">
        <v>5611.2161999999998</v>
      </c>
      <c r="E259" s="11">
        <f t="shared" si="106"/>
        <v>3419423.5537800002</v>
      </c>
      <c r="F259" s="11">
        <f>B259-E259</f>
        <v>32989.831219999585</v>
      </c>
      <c r="G259" s="11">
        <f>B259-C259</f>
        <v>38601.047419999726</v>
      </c>
      <c r="H259" s="6">
        <f t="shared" si="84"/>
        <v>99.044441451787506</v>
      </c>
    </row>
    <row r="260" spans="1:9" s="46" customFormat="1" ht="11.25" customHeight="1" x14ac:dyDescent="0.2">
      <c r="A260" s="79" t="s">
        <v>196</v>
      </c>
      <c r="B260" s="11">
        <v>813318.94099999999</v>
      </c>
      <c r="C260" s="11">
        <v>807545.63202999998</v>
      </c>
      <c r="D260" s="11">
        <v>18.360709999999997</v>
      </c>
      <c r="E260" s="11">
        <f t="shared" si="106"/>
        <v>807563.99274000002</v>
      </c>
      <c r="F260" s="11">
        <f>B260-E260</f>
        <v>5754.9482599999756</v>
      </c>
      <c r="G260" s="11">
        <f>B260-C260</f>
        <v>5773.3089700000128</v>
      </c>
      <c r="H260" s="6">
        <f t="shared" si="84"/>
        <v>99.292411873142399</v>
      </c>
    </row>
    <row r="261" spans="1:9" s="46" customFormat="1" ht="11.25" customHeight="1" x14ac:dyDescent="0.2">
      <c r="A261" s="72"/>
      <c r="B261" s="11"/>
      <c r="C261" s="7"/>
      <c r="D261" s="11"/>
      <c r="E261" s="7"/>
      <c r="F261" s="7"/>
      <c r="G261" s="7"/>
      <c r="H261" s="6" t="str">
        <f t="shared" si="84"/>
        <v/>
      </c>
    </row>
    <row r="262" spans="1:9" s="46" customFormat="1" ht="11.25" customHeight="1" x14ac:dyDescent="0.2">
      <c r="A262" s="67" t="s">
        <v>197</v>
      </c>
      <c r="B262" s="9">
        <f t="shared" ref="B262:G262" si="107">+B263+B264</f>
        <v>1964074.1040000003</v>
      </c>
      <c r="C262" s="18">
        <v>1884930.4875500002</v>
      </c>
      <c r="D262" s="9">
        <f t="shared" si="107"/>
        <v>3148.6844000000001</v>
      </c>
      <c r="E262" s="18">
        <f t="shared" si="107"/>
        <v>1888079.1719500001</v>
      </c>
      <c r="F262" s="18">
        <f t="shared" si="107"/>
        <v>75994.932050000105</v>
      </c>
      <c r="G262" s="18">
        <f t="shared" si="107"/>
        <v>79143.616450000147</v>
      </c>
      <c r="H262" s="6">
        <f t="shared" si="84"/>
        <v>96.130750265724188</v>
      </c>
    </row>
    <row r="263" spans="1:9" s="46" customFormat="1" ht="11.25" customHeight="1" x14ac:dyDescent="0.2">
      <c r="A263" s="79" t="s">
        <v>198</v>
      </c>
      <c r="B263" s="11">
        <v>1883637.4080000003</v>
      </c>
      <c r="C263" s="11">
        <v>1806622.0529200002</v>
      </c>
      <c r="D263" s="11">
        <v>1020.4488500000001</v>
      </c>
      <c r="E263" s="11">
        <f t="shared" ref="E263:E264" si="108">C263+D263</f>
        <v>1807642.5017700002</v>
      </c>
      <c r="F263" s="11">
        <f>B263-E263</f>
        <v>75994.906230000081</v>
      </c>
      <c r="G263" s="11">
        <f>B263-C263</f>
        <v>77015.355080000125</v>
      </c>
      <c r="H263" s="6">
        <f t="shared" si="84"/>
        <v>95.965523624279186</v>
      </c>
    </row>
    <row r="264" spans="1:9" s="46" customFormat="1" ht="11.25" customHeight="1" x14ac:dyDescent="0.2">
      <c r="A264" s="79" t="s">
        <v>199</v>
      </c>
      <c r="B264" s="11">
        <v>80436.696000000011</v>
      </c>
      <c r="C264" s="11">
        <v>78308.434629999989</v>
      </c>
      <c r="D264" s="11">
        <v>2128.2355499999999</v>
      </c>
      <c r="E264" s="11">
        <f t="shared" si="108"/>
        <v>80436.670179999986</v>
      </c>
      <c r="F264" s="11">
        <f>B264-E264</f>
        <v>2.5820000024395995E-2</v>
      </c>
      <c r="G264" s="11">
        <f>B264-C264</f>
        <v>2128.261370000022</v>
      </c>
      <c r="H264" s="6">
        <f t="shared" si="84"/>
        <v>99.999967900223012</v>
      </c>
    </row>
    <row r="265" spans="1:9" s="46" customFormat="1" ht="11.4" x14ac:dyDescent="0.2">
      <c r="A265" s="72"/>
      <c r="B265" s="8"/>
      <c r="C265" s="8"/>
      <c r="D265" s="8"/>
      <c r="E265" s="8"/>
      <c r="F265" s="8"/>
      <c r="G265" s="8"/>
      <c r="H265" s="6" t="str">
        <f t="shared" si="84"/>
        <v/>
      </c>
    </row>
    <row r="266" spans="1:9" s="46" customFormat="1" ht="11.25" customHeight="1" x14ac:dyDescent="0.2">
      <c r="A266" s="80" t="s">
        <v>200</v>
      </c>
      <c r="B266" s="11">
        <v>14144697.965000004</v>
      </c>
      <c r="C266" s="11">
        <v>14091018.94894</v>
      </c>
      <c r="D266" s="11">
        <v>10461.37653</v>
      </c>
      <c r="E266" s="11">
        <f t="shared" ref="E266" si="109">C266+D266</f>
        <v>14101480.325469999</v>
      </c>
      <c r="F266" s="11">
        <f>B266-E266</f>
        <v>43217.639530004933</v>
      </c>
      <c r="G266" s="11">
        <f>B266-C266</f>
        <v>53679.016060004011</v>
      </c>
      <c r="H266" s="6">
        <f t="shared" ref="H266:H287" si="110">IFERROR(E266/B266*100,"")</f>
        <v>99.694460499355003</v>
      </c>
    </row>
    <row r="267" spans="1:9" s="46" customFormat="1" ht="11.25" customHeight="1" x14ac:dyDescent="0.2">
      <c r="A267" s="72"/>
      <c r="B267" s="8"/>
      <c r="C267" s="8"/>
      <c r="D267" s="8"/>
      <c r="E267" s="8"/>
      <c r="F267" s="8"/>
      <c r="G267" s="8"/>
      <c r="H267" s="6" t="str">
        <f t="shared" si="110"/>
        <v/>
      </c>
    </row>
    <row r="268" spans="1:9" s="46" customFormat="1" ht="11.25" customHeight="1" x14ac:dyDescent="0.2">
      <c r="A268" s="67" t="s">
        <v>201</v>
      </c>
      <c r="B268" s="11">
        <v>25717504</v>
      </c>
      <c r="C268" s="11">
        <v>20175916.929130003</v>
      </c>
      <c r="D268" s="11">
        <v>27.862119999999997</v>
      </c>
      <c r="E268" s="11">
        <f t="shared" ref="E268" si="111">C268+D268</f>
        <v>20175944.791250002</v>
      </c>
      <c r="F268" s="11">
        <f>B268-E268</f>
        <v>5541559.2087499984</v>
      </c>
      <c r="G268" s="11">
        <f>B268-C268</f>
        <v>5541587.0708699971</v>
      </c>
      <c r="H268" s="6">
        <f t="shared" si="110"/>
        <v>78.452188794254681</v>
      </c>
    </row>
    <row r="269" spans="1:9" s="46" customFormat="1" ht="11.25" customHeight="1" x14ac:dyDescent="0.2">
      <c r="A269" s="72"/>
      <c r="B269" s="8"/>
      <c r="C269" s="8"/>
      <c r="D269" s="8"/>
      <c r="E269" s="8"/>
      <c r="F269" s="8"/>
      <c r="G269" s="8"/>
      <c r="H269" s="6" t="str">
        <f t="shared" si="110"/>
        <v/>
      </c>
    </row>
    <row r="270" spans="1:9" s="46" customFormat="1" ht="11.25" customHeight="1" x14ac:dyDescent="0.2">
      <c r="A270" s="67" t="s">
        <v>202</v>
      </c>
      <c r="B270" s="11">
        <v>4619633.3930000002</v>
      </c>
      <c r="C270" s="11">
        <v>4614910.8450100003</v>
      </c>
      <c r="D270" s="11">
        <v>4722.54799</v>
      </c>
      <c r="E270" s="11">
        <f t="shared" ref="E270" si="112">C270+D270</f>
        <v>4619633.3930000002</v>
      </c>
      <c r="F270" s="11">
        <f>B270-E270</f>
        <v>0</v>
      </c>
      <c r="G270" s="11">
        <f>B270-C270</f>
        <v>4722.5479899998754</v>
      </c>
      <c r="H270" s="6">
        <f t="shared" si="110"/>
        <v>100</v>
      </c>
    </row>
    <row r="271" spans="1:9" s="46" customFormat="1" ht="11.25" customHeight="1" x14ac:dyDescent="0.2">
      <c r="A271" s="81"/>
      <c r="B271" s="11"/>
      <c r="C271" s="11"/>
      <c r="D271" s="11"/>
      <c r="E271" s="11"/>
      <c r="F271" s="11"/>
      <c r="G271" s="11"/>
      <c r="H271" s="6" t="str">
        <f t="shared" si="110"/>
        <v/>
      </c>
      <c r="I271" s="68"/>
    </row>
    <row r="272" spans="1:9" s="46" customFormat="1" ht="11.25" customHeight="1" x14ac:dyDescent="0.2">
      <c r="A272" s="73" t="s">
        <v>203</v>
      </c>
      <c r="B272" s="18">
        <f t="shared" ref="B272:G272" si="113">+B273+B274</f>
        <v>1074512.436</v>
      </c>
      <c r="C272" s="18">
        <v>1067599.98114</v>
      </c>
      <c r="D272" s="18">
        <f t="shared" si="113"/>
        <v>6444.99593</v>
      </c>
      <c r="E272" s="18">
        <f t="shared" si="113"/>
        <v>1074044.97707</v>
      </c>
      <c r="F272" s="18">
        <f t="shared" si="113"/>
        <v>467.45893000011711</v>
      </c>
      <c r="G272" s="18">
        <f t="shared" si="113"/>
        <v>6912.4548600000999</v>
      </c>
      <c r="H272" s="6">
        <f t="shared" si="110"/>
        <v>99.956495717095635</v>
      </c>
    </row>
    <row r="273" spans="1:8" s="46" customFormat="1" ht="11.25" customHeight="1" x14ac:dyDescent="0.2">
      <c r="A273" s="78" t="s">
        <v>228</v>
      </c>
      <c r="B273" s="11">
        <v>1030744.8370000001</v>
      </c>
      <c r="C273" s="11">
        <v>1024954.48966</v>
      </c>
      <c r="D273" s="11">
        <v>5758.2408699999996</v>
      </c>
      <c r="E273" s="11">
        <f t="shared" ref="E273:E274" si="114">C273+D273</f>
        <v>1030712.7305299999</v>
      </c>
      <c r="F273" s="11">
        <f>B273-E273</f>
        <v>32.106470000115223</v>
      </c>
      <c r="G273" s="11">
        <f>B273-C273</f>
        <v>5790.3473400000948</v>
      </c>
      <c r="H273" s="6">
        <f t="shared" si="110"/>
        <v>99.996885119493442</v>
      </c>
    </row>
    <row r="274" spans="1:8" s="46" customFormat="1" ht="11.25" customHeight="1" x14ac:dyDescent="0.2">
      <c r="A274" s="78" t="s">
        <v>229</v>
      </c>
      <c r="B274" s="11">
        <v>43767.599000000002</v>
      </c>
      <c r="C274" s="11">
        <v>42645.491479999997</v>
      </c>
      <c r="D274" s="11">
        <v>686.75506000000007</v>
      </c>
      <c r="E274" s="11">
        <f t="shared" si="114"/>
        <v>43332.24654</v>
      </c>
      <c r="F274" s="11">
        <f>B274-E274</f>
        <v>435.35246000000188</v>
      </c>
      <c r="G274" s="11">
        <f>B274-C274</f>
        <v>1122.107520000005</v>
      </c>
      <c r="H274" s="6">
        <f t="shared" si="110"/>
        <v>99.005308790185182</v>
      </c>
    </row>
    <row r="275" spans="1:8" s="46" customFormat="1" ht="12" customHeight="1" x14ac:dyDescent="0.2">
      <c r="A275" s="82"/>
      <c r="B275" s="11"/>
      <c r="C275" s="11"/>
      <c r="D275" s="11"/>
      <c r="E275" s="11"/>
      <c r="F275" s="11"/>
      <c r="G275" s="11"/>
      <c r="H275" s="6" t="str">
        <f t="shared" si="110"/>
        <v/>
      </c>
    </row>
    <row r="276" spans="1:8" s="46" customFormat="1" ht="11.25" customHeight="1" x14ac:dyDescent="0.2">
      <c r="A276" s="83" t="s">
        <v>204</v>
      </c>
      <c r="B276" s="22">
        <f>B10+B17+B19+B21+B23+B35+B39+B48+B50+B52+B60+B72+B79+B84+B88+B94+B106+B119+B130+B146+B148+B169+B179+B185+B194+B203+B212+B221+B253+B255+B262+B266+B268+B270+B272</f>
        <v>3082874703.6022692</v>
      </c>
      <c r="C276" s="22">
        <v>2965582857.1059995</v>
      </c>
      <c r="D276" s="22">
        <f t="shared" ref="D276:G276" si="115">D10+D17+D19+D21+D23+D35+D39+D48+D50+D52+D60+D72+D79+D84+D88+D94+D106+D119+D130+D146+D148+D169+D179+D185+D194+D203+D212+D221+D253+D255+D262+D266+D268+D270+D272</f>
        <v>35712466.484530024</v>
      </c>
      <c r="E276" s="22">
        <f t="shared" si="115"/>
        <v>3001295323.5905309</v>
      </c>
      <c r="F276" s="22">
        <f t="shared" si="115"/>
        <v>81579380.011740074</v>
      </c>
      <c r="G276" s="22">
        <f t="shared" si="115"/>
        <v>117291846.49627008</v>
      </c>
      <c r="H276" s="6">
        <f t="shared" si="110"/>
        <v>97.353788659772164</v>
      </c>
    </row>
    <row r="277" spans="1:8" s="46" customFormat="1" ht="11.25" customHeight="1" x14ac:dyDescent="0.2">
      <c r="A277" s="84"/>
      <c r="B277" s="7"/>
      <c r="C277" s="7"/>
      <c r="D277" s="7"/>
      <c r="E277" s="7"/>
      <c r="F277" s="7"/>
      <c r="G277" s="7"/>
      <c r="H277" s="6" t="str">
        <f t="shared" si="110"/>
        <v/>
      </c>
    </row>
    <row r="278" spans="1:8" s="46" customFormat="1" ht="11.25" customHeight="1" x14ac:dyDescent="0.2">
      <c r="A278" s="66" t="s">
        <v>205</v>
      </c>
      <c r="B278" s="7"/>
      <c r="C278" s="7"/>
      <c r="D278" s="7"/>
      <c r="E278" s="7"/>
      <c r="F278" s="7"/>
      <c r="G278" s="7"/>
      <c r="H278" s="6" t="str">
        <f t="shared" si="110"/>
        <v/>
      </c>
    </row>
    <row r="279" spans="1:8" s="46" customFormat="1" ht="11.25" customHeight="1" x14ac:dyDescent="0.2">
      <c r="A279" s="69" t="s">
        <v>206</v>
      </c>
      <c r="B279" s="11">
        <v>225958099.95899999</v>
      </c>
      <c r="C279" s="11">
        <v>224993951.58616999</v>
      </c>
      <c r="D279" s="11">
        <v>25878.38884</v>
      </c>
      <c r="E279" s="11">
        <f t="shared" ref="E279" si="116">C279+D279</f>
        <v>225019829.97500998</v>
      </c>
      <c r="F279" s="11">
        <f>B279-E279</f>
        <v>938269.9839900136</v>
      </c>
      <c r="G279" s="11">
        <f>B279-C279</f>
        <v>964148.3728300035</v>
      </c>
      <c r="H279" s="6">
        <f t="shared" si="110"/>
        <v>99.584759305304715</v>
      </c>
    </row>
    <row r="280" spans="1:8" s="46" customFormat="1" ht="11.4" x14ac:dyDescent="0.2">
      <c r="A280" s="85"/>
      <c r="B280" s="7"/>
      <c r="C280" s="7"/>
      <c r="D280" s="7"/>
      <c r="E280" s="7"/>
      <c r="F280" s="7"/>
      <c r="G280" s="7"/>
      <c r="H280" s="6" t="str">
        <f t="shared" si="110"/>
        <v/>
      </c>
    </row>
    <row r="281" spans="1:8" s="46" customFormat="1" ht="11.25" customHeight="1" x14ac:dyDescent="0.2">
      <c r="A281" s="69" t="s">
        <v>207</v>
      </c>
      <c r="B281" s="7">
        <f t="shared" ref="B281:G281" si="117">SUM(B282:B283)</f>
        <v>1112291019.3120003</v>
      </c>
      <c r="C281" s="7">
        <v>1112007885.9035299</v>
      </c>
      <c r="D281" s="7">
        <f t="shared" si="117"/>
        <v>174109.86226000002</v>
      </c>
      <c r="E281" s="7">
        <f t="shared" si="117"/>
        <v>1112181995.76579</v>
      </c>
      <c r="F281" s="7">
        <f t="shared" si="117"/>
        <v>109023.54621037375</v>
      </c>
      <c r="G281" s="7">
        <f t="shared" si="117"/>
        <v>283133.40847040061</v>
      </c>
      <c r="H281" s="6">
        <f t="shared" si="110"/>
        <v>99.990198289447875</v>
      </c>
    </row>
    <row r="282" spans="1:8" s="46" customFormat="1" ht="11.25" customHeight="1" x14ac:dyDescent="0.2">
      <c r="A282" s="69" t="s">
        <v>222</v>
      </c>
      <c r="B282" s="11">
        <v>1107672089.5610003</v>
      </c>
      <c r="C282" s="11">
        <v>1107463865.7733099</v>
      </c>
      <c r="D282" s="11">
        <v>100457.82358</v>
      </c>
      <c r="E282" s="11">
        <f t="shared" ref="E282:E283" si="118">C282+D282</f>
        <v>1107564323.59689</v>
      </c>
      <c r="F282" s="11">
        <f>B282-E282</f>
        <v>107765.96411037445</v>
      </c>
      <c r="G282" s="11">
        <f>B282-C282</f>
        <v>208223.78769040108</v>
      </c>
      <c r="H282" s="6">
        <f t="shared" si="110"/>
        <v>99.990270950660758</v>
      </c>
    </row>
    <row r="283" spans="1:8" s="46" customFormat="1" ht="11.25" customHeight="1" x14ac:dyDescent="0.2">
      <c r="A283" s="86" t="s">
        <v>208</v>
      </c>
      <c r="B283" s="11">
        <v>4618929.7510000002</v>
      </c>
      <c r="C283" s="11">
        <v>4544020.1302200006</v>
      </c>
      <c r="D283" s="11">
        <v>73652.038680000012</v>
      </c>
      <c r="E283" s="11">
        <f t="shared" si="118"/>
        <v>4617672.1689000009</v>
      </c>
      <c r="F283" s="11">
        <f>B283-E283</f>
        <v>1257.5820999993011</v>
      </c>
      <c r="G283" s="11">
        <f>B283-C283</f>
        <v>74909.620779999532</v>
      </c>
      <c r="H283" s="6">
        <f t="shared" si="110"/>
        <v>99.972773301007081</v>
      </c>
    </row>
    <row r="284" spans="1:8" s="46" customFormat="1" ht="11.25" customHeight="1" x14ac:dyDescent="0.2">
      <c r="A284" s="86"/>
      <c r="B284" s="7"/>
      <c r="C284" s="7"/>
      <c r="D284" s="7"/>
      <c r="E284" s="7"/>
      <c r="F284" s="7"/>
      <c r="G284" s="7"/>
      <c r="H284" s="6" t="str">
        <f t="shared" si="110"/>
        <v/>
      </c>
    </row>
    <row r="285" spans="1:8" s="46" customFormat="1" ht="11.25" customHeight="1" x14ac:dyDescent="0.2">
      <c r="A285" s="66" t="s">
        <v>209</v>
      </c>
      <c r="B285" s="20">
        <f t="shared" ref="B285:G285" si="119">B279+B281</f>
        <v>1338249119.2710004</v>
      </c>
      <c r="C285" s="20">
        <v>1337001837.4896998</v>
      </c>
      <c r="D285" s="20">
        <f t="shared" si="119"/>
        <v>199988.25110000002</v>
      </c>
      <c r="E285" s="20">
        <f t="shared" si="119"/>
        <v>1337201825.7407999</v>
      </c>
      <c r="F285" s="20">
        <f t="shared" si="119"/>
        <v>1047293.5302003874</v>
      </c>
      <c r="G285" s="20">
        <f t="shared" si="119"/>
        <v>1247281.7813004041</v>
      </c>
      <c r="H285" s="6">
        <f t="shared" si="110"/>
        <v>99.921741511717116</v>
      </c>
    </row>
    <row r="286" spans="1:8" s="46" customFormat="1" ht="11.25" customHeight="1" x14ac:dyDescent="0.2">
      <c r="A286" s="69"/>
      <c r="B286" s="7"/>
      <c r="C286" s="7"/>
      <c r="D286" s="7"/>
      <c r="E286" s="7"/>
      <c r="F286" s="7"/>
      <c r="G286" s="7"/>
      <c r="H286" s="6" t="str">
        <f t="shared" si="110"/>
        <v/>
      </c>
    </row>
    <row r="287" spans="1:8" s="91" customFormat="1" ht="16.5" customHeight="1" thickBot="1" x14ac:dyDescent="0.25">
      <c r="A287" s="87" t="s">
        <v>210</v>
      </c>
      <c r="B287" s="88">
        <f t="shared" ref="B287:G287" si="120">+B285+B276</f>
        <v>4421123822.87327</v>
      </c>
      <c r="C287" s="88">
        <v>4302584694.5956993</v>
      </c>
      <c r="D287" s="88">
        <f t="shared" si="120"/>
        <v>35912454.735630028</v>
      </c>
      <c r="E287" s="89">
        <f t="shared" si="120"/>
        <v>4338497149.3313313</v>
      </c>
      <c r="F287" s="88">
        <f t="shared" si="120"/>
        <v>82626673.541940466</v>
      </c>
      <c r="G287" s="90">
        <f t="shared" si="120"/>
        <v>118539128.27757049</v>
      </c>
      <c r="H287" s="6">
        <f t="shared" si="110"/>
        <v>98.131093431166562</v>
      </c>
    </row>
    <row r="288" spans="1:8" s="46" customFormat="1" ht="12" customHeight="1" thickTop="1" x14ac:dyDescent="0.2">
      <c r="A288" s="69"/>
      <c r="B288" s="7"/>
      <c r="C288" s="8"/>
      <c r="D288" s="7"/>
      <c r="E288" s="8"/>
      <c r="F288" s="8"/>
      <c r="G288" s="8"/>
      <c r="H288" s="6"/>
    </row>
    <row r="289" spans="1:9" ht="25.2" customHeight="1" x14ac:dyDescent="0.2">
      <c r="A289" s="118" t="s">
        <v>344</v>
      </c>
      <c r="B289" s="118"/>
      <c r="C289" s="118"/>
      <c r="D289" s="118"/>
      <c r="E289" s="118"/>
      <c r="F289" s="118"/>
      <c r="G289" s="118"/>
      <c r="H289" s="118"/>
    </row>
    <row r="290" spans="1:9" ht="11.4" x14ac:dyDescent="0.2">
      <c r="A290" s="46" t="s">
        <v>310</v>
      </c>
    </row>
    <row r="291" spans="1:9" ht="24" customHeight="1" x14ac:dyDescent="0.2">
      <c r="A291" s="118" t="s">
        <v>345</v>
      </c>
      <c r="B291" s="118"/>
      <c r="C291" s="118"/>
      <c r="D291" s="118"/>
      <c r="E291" s="118"/>
      <c r="F291" s="118"/>
      <c r="G291" s="118"/>
      <c r="H291" s="118"/>
    </row>
    <row r="292" spans="1:9" ht="11.4" x14ac:dyDescent="0.2">
      <c r="A292" s="46" t="s">
        <v>311</v>
      </c>
    </row>
    <row r="293" spans="1:9" ht="11.4" x14ac:dyDescent="0.2">
      <c r="A293" s="46" t="s">
        <v>312</v>
      </c>
    </row>
    <row r="294" spans="1:9" ht="11.4" x14ac:dyDescent="0.2">
      <c r="A294" s="46" t="s">
        <v>313</v>
      </c>
    </row>
    <row r="295" spans="1:9" ht="11.4" x14ac:dyDescent="0.2">
      <c r="A295" s="46" t="s">
        <v>314</v>
      </c>
    </row>
    <row r="296" spans="1:9" x14ac:dyDescent="0.2">
      <c r="E296" s="46"/>
      <c r="F296" s="46"/>
      <c r="G296" s="13"/>
      <c r="I296" s="44"/>
    </row>
    <row r="297" spans="1:9" x14ac:dyDescent="0.2">
      <c r="E297" s="46"/>
      <c r="F297" s="46"/>
      <c r="G297" s="13"/>
      <c r="I297" s="44"/>
    </row>
    <row r="298" spans="1:9" x14ac:dyDescent="0.2">
      <c r="E298" s="46"/>
      <c r="F298" s="46"/>
      <c r="G298" s="13"/>
      <c r="I298" s="44"/>
    </row>
    <row r="299" spans="1:9" x14ac:dyDescent="0.2">
      <c r="E299" s="46"/>
      <c r="F299" s="46"/>
      <c r="G299" s="13"/>
      <c r="I299" s="44"/>
    </row>
    <row r="300" spans="1:9" x14ac:dyDescent="0.2">
      <c r="E300" s="46"/>
      <c r="F300" s="46"/>
      <c r="G300" s="13"/>
      <c r="I300" s="44"/>
    </row>
    <row r="301" spans="1:9" x14ac:dyDescent="0.2">
      <c r="E301" s="46"/>
      <c r="F301" s="46"/>
      <c r="G301" s="13"/>
      <c r="I301" s="44"/>
    </row>
    <row r="302" spans="1:9" x14ac:dyDescent="0.2">
      <c r="E302" s="46"/>
      <c r="F302" s="46"/>
      <c r="G302" s="13"/>
      <c r="I302" s="44"/>
    </row>
    <row r="303" spans="1:9" x14ac:dyDescent="0.2">
      <c r="E303" s="46"/>
      <c r="F303" s="46"/>
      <c r="G303" s="13"/>
      <c r="I303" s="44"/>
    </row>
    <row r="304" spans="1:9" x14ac:dyDescent="0.2">
      <c r="E304" s="46"/>
      <c r="F304" s="46"/>
      <c r="G304" s="13"/>
      <c r="I304" s="44"/>
    </row>
    <row r="305" spans="5:9" x14ac:dyDescent="0.2">
      <c r="E305" s="46"/>
      <c r="F305" s="46"/>
      <c r="G305" s="13"/>
      <c r="I305" s="44"/>
    </row>
    <row r="306" spans="5:9" x14ac:dyDescent="0.2">
      <c r="E306" s="46"/>
      <c r="F306" s="46"/>
      <c r="G306" s="13"/>
      <c r="I306" s="44"/>
    </row>
    <row r="307" spans="5:9" x14ac:dyDescent="0.2">
      <c r="E307" s="46"/>
      <c r="F307" s="46"/>
      <c r="G307" s="13"/>
      <c r="I307" s="44"/>
    </row>
    <row r="308" spans="5:9" x14ac:dyDescent="0.2">
      <c r="E308" s="46"/>
      <c r="F308" s="46"/>
      <c r="G308" s="13"/>
      <c r="I308" s="44"/>
    </row>
    <row r="309" spans="5:9" x14ac:dyDescent="0.2">
      <c r="E309" s="46"/>
      <c r="F309" s="46"/>
      <c r="G309" s="13"/>
      <c r="I309" s="44"/>
    </row>
    <row r="310" spans="5:9" x14ac:dyDescent="0.2">
      <c r="E310" s="46"/>
      <c r="F310" s="46"/>
      <c r="G310" s="13"/>
      <c r="I310" s="44"/>
    </row>
    <row r="311" spans="5:9" x14ac:dyDescent="0.2">
      <c r="E311" s="46"/>
      <c r="F311" s="46"/>
      <c r="G311" s="13"/>
      <c r="I311" s="44"/>
    </row>
    <row r="312" spans="5:9" x14ac:dyDescent="0.2">
      <c r="E312" s="46"/>
      <c r="F312" s="46"/>
      <c r="G312" s="13"/>
      <c r="I312" s="44"/>
    </row>
    <row r="313" spans="5:9" x14ac:dyDescent="0.2">
      <c r="E313" s="46"/>
      <c r="F313" s="46"/>
      <c r="G313" s="13"/>
      <c r="I313" s="44"/>
    </row>
    <row r="314" spans="5:9" x14ac:dyDescent="0.2">
      <c r="E314" s="46"/>
      <c r="F314" s="46"/>
      <c r="G314" s="13"/>
      <c r="I314" s="44"/>
    </row>
    <row r="315" spans="5:9" x14ac:dyDescent="0.2">
      <c r="E315" s="46"/>
      <c r="F315" s="46"/>
      <c r="G315" s="13"/>
      <c r="I315" s="44"/>
    </row>
    <row r="316" spans="5:9" x14ac:dyDescent="0.2">
      <c r="E316" s="46"/>
      <c r="F316" s="46"/>
      <c r="G316" s="13"/>
      <c r="I316" s="44"/>
    </row>
    <row r="317" spans="5:9" x14ac:dyDescent="0.2">
      <c r="E317" s="46"/>
      <c r="F317" s="46"/>
      <c r="G317" s="13"/>
      <c r="I317" s="44"/>
    </row>
    <row r="318" spans="5:9" x14ac:dyDescent="0.2">
      <c r="E318" s="46"/>
      <c r="F318" s="46"/>
      <c r="G318" s="13"/>
      <c r="I318" s="44"/>
    </row>
    <row r="319" spans="5:9" x14ac:dyDescent="0.2">
      <c r="E319" s="46"/>
      <c r="F319" s="46"/>
      <c r="G319" s="13"/>
      <c r="I319" s="44"/>
    </row>
    <row r="320" spans="5:9" x14ac:dyDescent="0.2">
      <c r="E320" s="46"/>
      <c r="F320" s="46"/>
      <c r="G320" s="13"/>
      <c r="I320" s="44"/>
    </row>
    <row r="321" spans="5:9" x14ac:dyDescent="0.2">
      <c r="E321" s="46"/>
      <c r="F321" s="46"/>
      <c r="G321" s="13"/>
      <c r="I321" s="44"/>
    </row>
    <row r="322" spans="5:9" x14ac:dyDescent="0.2">
      <c r="E322" s="46"/>
      <c r="F322" s="46"/>
      <c r="G322" s="13"/>
      <c r="I322" s="44"/>
    </row>
    <row r="323" spans="5:9" x14ac:dyDescent="0.2">
      <c r="E323" s="46"/>
      <c r="F323" s="46"/>
      <c r="G323" s="13"/>
      <c r="I323" s="44"/>
    </row>
    <row r="324" spans="5:9" x14ac:dyDescent="0.2">
      <c r="E324" s="46"/>
      <c r="F324" s="46"/>
      <c r="G324" s="13"/>
      <c r="I324" s="44"/>
    </row>
    <row r="325" spans="5:9" x14ac:dyDescent="0.2">
      <c r="E325" s="46"/>
      <c r="F325" s="46"/>
      <c r="G325" s="13"/>
      <c r="I325" s="44"/>
    </row>
    <row r="326" spans="5:9" x14ac:dyDescent="0.2">
      <c r="E326" s="46"/>
      <c r="F326" s="46"/>
      <c r="G326" s="13"/>
      <c r="I326" s="44"/>
    </row>
    <row r="327" spans="5:9" x14ac:dyDescent="0.2">
      <c r="E327" s="46"/>
      <c r="F327" s="46"/>
      <c r="G327" s="13"/>
      <c r="I327" s="44"/>
    </row>
    <row r="328" spans="5:9" x14ac:dyDescent="0.2">
      <c r="E328" s="46"/>
      <c r="F328" s="46"/>
      <c r="G328" s="13"/>
      <c r="I328" s="44"/>
    </row>
    <row r="329" spans="5:9" x14ac:dyDescent="0.2">
      <c r="E329" s="46"/>
      <c r="F329" s="46"/>
      <c r="G329" s="13"/>
      <c r="I329" s="44"/>
    </row>
    <row r="330" spans="5:9" x14ac:dyDescent="0.2">
      <c r="E330" s="46"/>
      <c r="F330" s="46"/>
      <c r="G330" s="13"/>
      <c r="I330" s="44"/>
    </row>
    <row r="331" spans="5:9" x14ac:dyDescent="0.2">
      <c r="E331" s="46"/>
      <c r="F331" s="46"/>
      <c r="G331" s="13"/>
      <c r="I331" s="44"/>
    </row>
  </sheetData>
  <mergeCells count="8">
    <mergeCell ref="H6:H7"/>
    <mergeCell ref="A289:H289"/>
    <mergeCell ref="A291:H291"/>
    <mergeCell ref="C5:E6"/>
    <mergeCell ref="A5:A7"/>
    <mergeCell ref="B6:B7"/>
    <mergeCell ref="F6:F7"/>
    <mergeCell ref="G6:G7"/>
  </mergeCells>
  <printOptions horizontalCentered="1"/>
  <pageMargins left="0.35" right="0.35" top="0.3" bottom="0.25" header="0.2" footer="0.2"/>
  <pageSetup paperSize="9" scale="75" orientation="portrait" r:id="rId1"/>
  <headerFooter alignWithMargins="0">
    <oddFooter>Page &amp;P of &amp;N</oddFooter>
  </headerFooter>
  <rowBreaks count="3" manualBreakCount="3">
    <brk id="93" max="7" man="1"/>
    <brk id="178" max="7" man="1"/>
    <brk id="26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B6FA2-7309-4F30-AB42-30A7447A4FF3}">
  <sheetPr>
    <pageSetUpPr fitToPage="1"/>
  </sheetPr>
  <dimension ref="A1:AB9"/>
  <sheetViews>
    <sheetView view="pageBreakPreview" zoomScale="70" zoomScaleNormal="70" zoomScaleSheetLayoutView="70" workbookViewId="0">
      <selection activeCell="T20" sqref="T20"/>
    </sheetView>
  </sheetViews>
  <sheetFormatPr defaultRowHeight="13.2" x14ac:dyDescent="0.25"/>
  <cols>
    <col min="1" max="1" width="38.6640625" customWidth="1"/>
    <col min="2" max="13" width="10.6640625" customWidth="1"/>
    <col min="14" max="14" width="10.88671875" customWidth="1"/>
    <col min="15" max="15" width="11.109375" customWidth="1"/>
    <col min="16" max="16" width="10.33203125" bestFit="1" customWidth="1"/>
    <col min="17" max="17" width="11" customWidth="1"/>
    <col min="18" max="18" width="9.44140625" bestFit="1" customWidth="1"/>
    <col min="19" max="19" width="11.109375" bestFit="1" customWidth="1"/>
    <col min="20" max="27" width="11" customWidth="1"/>
  </cols>
  <sheetData>
    <row r="1" spans="1:28" x14ac:dyDescent="0.25">
      <c r="A1" s="25" t="s">
        <v>325</v>
      </c>
    </row>
    <row r="2" spans="1:28" x14ac:dyDescent="0.25">
      <c r="A2" t="s">
        <v>0</v>
      </c>
    </row>
    <row r="3" spans="1:28" x14ac:dyDescent="0.25">
      <c r="A3" t="s">
        <v>1</v>
      </c>
      <c r="P3" t="s">
        <v>2</v>
      </c>
    </row>
    <row r="4" spans="1:28" x14ac:dyDescent="0.25">
      <c r="B4" s="49" t="s">
        <v>294</v>
      </c>
      <c r="C4" s="49" t="s">
        <v>295</v>
      </c>
      <c r="D4" s="49" t="s">
        <v>296</v>
      </c>
      <c r="E4" s="49" t="s">
        <v>297</v>
      </c>
      <c r="F4" s="49" t="s">
        <v>9</v>
      </c>
      <c r="G4" s="49" t="s">
        <v>10</v>
      </c>
      <c r="H4" s="49" t="s">
        <v>11</v>
      </c>
      <c r="I4" s="49" t="s">
        <v>12</v>
      </c>
      <c r="J4" s="49" t="s">
        <v>13</v>
      </c>
      <c r="K4" s="49" t="s">
        <v>315</v>
      </c>
      <c r="L4" s="49" t="s">
        <v>317</v>
      </c>
      <c r="M4" s="49" t="s">
        <v>322</v>
      </c>
      <c r="N4" s="49" t="s">
        <v>324</v>
      </c>
      <c r="O4" s="1"/>
      <c r="P4" s="1" t="s">
        <v>3</v>
      </c>
      <c r="Q4" s="1" t="s">
        <v>4</v>
      </c>
      <c r="R4" s="1" t="s">
        <v>5</v>
      </c>
      <c r="S4" s="1" t="s">
        <v>6</v>
      </c>
      <c r="T4" s="1" t="s">
        <v>9</v>
      </c>
      <c r="U4" s="1" t="s">
        <v>298</v>
      </c>
      <c r="V4" s="1" t="s">
        <v>299</v>
      </c>
      <c r="W4" s="1" t="s">
        <v>300</v>
      </c>
      <c r="X4" s="1" t="s">
        <v>303</v>
      </c>
      <c r="Y4" s="1" t="s">
        <v>316</v>
      </c>
      <c r="Z4" s="1" t="s">
        <v>318</v>
      </c>
      <c r="AA4" s="1" t="s">
        <v>323</v>
      </c>
    </row>
    <row r="5" spans="1:28" x14ac:dyDescent="0.25">
      <c r="A5" t="s">
        <v>7</v>
      </c>
      <c r="B5" s="4">
        <v>265283.09108395001</v>
      </c>
      <c r="C5" s="4">
        <v>288729.88239632995</v>
      </c>
      <c r="D5" s="4">
        <v>333545.40042916994</v>
      </c>
      <c r="E5" s="4">
        <v>360575.46406101016</v>
      </c>
      <c r="F5" s="4">
        <v>394834.44927548</v>
      </c>
      <c r="G5" s="4">
        <v>390281.98526424001</v>
      </c>
      <c r="H5" s="4">
        <v>406274.81324434001</v>
      </c>
      <c r="I5" s="4">
        <v>347917.78020028997</v>
      </c>
      <c r="J5" s="4">
        <v>325840.29977488011</v>
      </c>
      <c r="K5" s="4">
        <v>450815.31433452014</v>
      </c>
      <c r="L5" s="4">
        <v>442621.00021847972</v>
      </c>
      <c r="M5" s="4">
        <v>414404.34259057994</v>
      </c>
      <c r="N5" s="2">
        <f>SUM(B5:M5)</f>
        <v>4421123.8228732701</v>
      </c>
      <c r="O5" s="2"/>
      <c r="P5" s="2">
        <f>B5</f>
        <v>265283.09108395001</v>
      </c>
      <c r="Q5" s="2">
        <f t="shared" ref="Q5:T6" si="0">+P5+C5</f>
        <v>554012.97348028002</v>
      </c>
      <c r="R5" s="2">
        <f t="shared" si="0"/>
        <v>887558.3739094499</v>
      </c>
      <c r="S5" s="2">
        <f t="shared" si="0"/>
        <v>1248133.8379704601</v>
      </c>
      <c r="T5" s="2">
        <f t="shared" si="0"/>
        <v>1642968.28724594</v>
      </c>
      <c r="U5" s="2">
        <f t="shared" ref="U5:U6" si="1">+T5+G5</f>
        <v>2033250.27251018</v>
      </c>
      <c r="V5" s="2">
        <f t="shared" ref="V5:V6" si="2">+U5+H5</f>
        <v>2439525.0857545203</v>
      </c>
      <c r="W5" s="2">
        <f t="shared" ref="W5:W6" si="3">+V5+I5</f>
        <v>2787442.8659548103</v>
      </c>
      <c r="X5" s="2">
        <f t="shared" ref="X5:X6" si="4">+W5+J5</f>
        <v>3113283.1657296903</v>
      </c>
      <c r="Y5" s="2">
        <f t="shared" ref="Y5:Y6" si="5">+X5+K5</f>
        <v>3564098.4800642105</v>
      </c>
      <c r="Z5" s="2">
        <f t="shared" ref="Z5:Z6" si="6">+Y5+L5</f>
        <v>4006719.4802826904</v>
      </c>
      <c r="AA5" s="2">
        <f t="shared" ref="AA5:AA6" si="7">+Z5+M5</f>
        <v>4421123.8228732701</v>
      </c>
      <c r="AB5" s="2" t="b">
        <f>AA5=N5</f>
        <v>1</v>
      </c>
    </row>
    <row r="6" spans="1:28" x14ac:dyDescent="0.25">
      <c r="A6" t="s">
        <v>8</v>
      </c>
      <c r="B6" s="4">
        <v>194503.24133078003</v>
      </c>
      <c r="C6" s="4">
        <v>274070.71397683996</v>
      </c>
      <c r="D6" s="4">
        <v>411435.16409438004</v>
      </c>
      <c r="E6" s="4">
        <v>271681.28229021013</v>
      </c>
      <c r="F6" s="4">
        <v>381147.14327147993</v>
      </c>
      <c r="G6" s="4">
        <v>476192.29445689003</v>
      </c>
      <c r="H6" s="4">
        <v>290253.16976591002</v>
      </c>
      <c r="I6" s="4">
        <v>336778.01814870001</v>
      </c>
      <c r="J6" s="4">
        <v>425076.36027499987</v>
      </c>
      <c r="K6" s="4">
        <v>300051.84555120999</v>
      </c>
      <c r="L6" s="4">
        <v>387583.43904147996</v>
      </c>
      <c r="M6" s="4">
        <v>589724.47712845029</v>
      </c>
      <c r="N6" s="2">
        <f>SUM(B6:M6)</f>
        <v>4338497.1493313303</v>
      </c>
      <c r="O6" s="2"/>
      <c r="P6" s="2">
        <f>B6</f>
        <v>194503.24133078003</v>
      </c>
      <c r="Q6" s="2">
        <f t="shared" si="0"/>
        <v>468573.95530762</v>
      </c>
      <c r="R6" s="2">
        <f t="shared" si="0"/>
        <v>880009.11940199998</v>
      </c>
      <c r="S6" s="2">
        <f t="shared" si="0"/>
        <v>1151690.4016922102</v>
      </c>
      <c r="T6" s="2">
        <f t="shared" si="0"/>
        <v>1532837.5449636902</v>
      </c>
      <c r="U6" s="2">
        <f t="shared" si="1"/>
        <v>2009029.8394205803</v>
      </c>
      <c r="V6" s="2">
        <f t="shared" si="2"/>
        <v>2299283.0091864904</v>
      </c>
      <c r="W6" s="2">
        <f t="shared" si="3"/>
        <v>2636061.0273351902</v>
      </c>
      <c r="X6" s="2">
        <f t="shared" si="4"/>
        <v>3061137.3876101901</v>
      </c>
      <c r="Y6" s="2">
        <f t="shared" si="5"/>
        <v>3361189.2331614001</v>
      </c>
      <c r="Z6" s="2">
        <f t="shared" si="6"/>
        <v>3748772.67220288</v>
      </c>
      <c r="AA6" s="2">
        <f t="shared" si="7"/>
        <v>4338497.1493313303</v>
      </c>
      <c r="AB6" s="2" t="b">
        <f t="shared" ref="AB6:AB8" si="8">AA6=N6</f>
        <v>1</v>
      </c>
    </row>
    <row r="7" spans="1:28" hidden="1" x14ac:dyDescent="0.25">
      <c r="A7" t="s">
        <v>301</v>
      </c>
      <c r="B7" s="4">
        <f t="shared" ref="B7:N7" si="9">+B6/B5*100</f>
        <v>73.319125065995479</v>
      </c>
      <c r="C7" s="4">
        <f t="shared" si="9"/>
        <v>94.922877986225259</v>
      </c>
      <c r="D7" s="4">
        <f t="shared" si="9"/>
        <v>123.3520724809846</v>
      </c>
      <c r="E7" s="4">
        <f t="shared" si="9"/>
        <v>75.346580499509813</v>
      </c>
      <c r="F7" s="4">
        <f t="shared" si="9"/>
        <v>96.533406335461294</v>
      </c>
      <c r="G7" s="4">
        <f t="shared" si="9"/>
        <v>122.01236860432709</v>
      </c>
      <c r="H7" s="4">
        <f t="shared" si="9"/>
        <v>71.442570472944183</v>
      </c>
      <c r="I7" s="4">
        <f t="shared" ref="I7:L7" si="10">+I6/I5*100</f>
        <v>96.798162472416038</v>
      </c>
      <c r="J7" s="4">
        <f t="shared" si="10"/>
        <v>130.45542880014565</v>
      </c>
      <c r="K7" s="4">
        <f t="shared" si="10"/>
        <v>66.5575982027446</v>
      </c>
      <c r="L7" s="4">
        <f t="shared" si="10"/>
        <v>87.56553323275827</v>
      </c>
      <c r="M7" s="4">
        <f t="shared" si="9"/>
        <v>142.3065389329382</v>
      </c>
      <c r="N7" s="4">
        <f t="shared" si="9"/>
        <v>98.131093431166533</v>
      </c>
      <c r="O7" s="3"/>
      <c r="P7" s="3"/>
      <c r="Q7" s="3"/>
      <c r="R7" s="3"/>
      <c r="S7" s="3"/>
      <c r="T7" s="3"/>
      <c r="U7" s="3"/>
      <c r="V7" s="3"/>
      <c r="W7" s="3"/>
      <c r="X7" s="3"/>
      <c r="Y7" s="3"/>
      <c r="Z7" s="3"/>
      <c r="AA7" s="3"/>
      <c r="AB7" s="2" t="b">
        <f t="shared" si="8"/>
        <v>0</v>
      </c>
    </row>
    <row r="8" spans="1:28" x14ac:dyDescent="0.25">
      <c r="A8" t="s">
        <v>302</v>
      </c>
      <c r="B8" s="4">
        <f>P8</f>
        <v>73.319125065995479</v>
      </c>
      <c r="C8" s="4">
        <f t="shared" ref="C8:M8" si="11">Q8</f>
        <v>84.578155699868063</v>
      </c>
      <c r="D8" s="4">
        <f t="shared" si="11"/>
        <v>99.149435718329428</v>
      </c>
      <c r="E8" s="4">
        <f t="shared" si="11"/>
        <v>92.272989214436123</v>
      </c>
      <c r="F8" s="4">
        <f t="shared" si="11"/>
        <v>93.296843089597388</v>
      </c>
      <c r="G8" s="4">
        <f t="shared" si="11"/>
        <v>98.808782498787124</v>
      </c>
      <c r="H8" s="4">
        <f t="shared" si="11"/>
        <v>94.251254992745672</v>
      </c>
      <c r="I8" s="4">
        <f t="shared" si="11"/>
        <v>94.569150081296257</v>
      </c>
      <c r="J8" s="4">
        <f t="shared" si="11"/>
        <v>98.325055083536597</v>
      </c>
      <c r="K8" s="4">
        <f t="shared" si="11"/>
        <v>94.30685633301708</v>
      </c>
      <c r="L8" s="4">
        <f t="shared" si="11"/>
        <v>93.562144558679933</v>
      </c>
      <c r="M8" s="4">
        <f t="shared" si="11"/>
        <v>98.131093431166533</v>
      </c>
      <c r="N8" s="4">
        <f>+N6/N5*100</f>
        <v>98.131093431166533</v>
      </c>
      <c r="O8" s="3"/>
      <c r="P8" s="4">
        <f>+P6/P5*100</f>
        <v>73.319125065995479</v>
      </c>
      <c r="Q8" s="4">
        <f t="shared" ref="Q8:AA8" si="12">+Q6/Q5*100</f>
        <v>84.578155699868063</v>
      </c>
      <c r="R8" s="4">
        <f t="shared" si="12"/>
        <v>99.149435718329428</v>
      </c>
      <c r="S8" s="4">
        <f t="shared" si="12"/>
        <v>92.272989214436123</v>
      </c>
      <c r="T8" s="4">
        <f t="shared" si="12"/>
        <v>93.296843089597388</v>
      </c>
      <c r="U8" s="4">
        <f t="shared" si="12"/>
        <v>98.808782498787124</v>
      </c>
      <c r="V8" s="4">
        <f t="shared" si="12"/>
        <v>94.251254992745672</v>
      </c>
      <c r="W8" s="4">
        <f t="shared" si="12"/>
        <v>94.569150081296257</v>
      </c>
      <c r="X8" s="4">
        <f t="shared" si="12"/>
        <v>98.325055083536597</v>
      </c>
      <c r="Y8" s="4">
        <f t="shared" si="12"/>
        <v>94.30685633301708</v>
      </c>
      <c r="Z8" s="4">
        <f t="shared" si="12"/>
        <v>93.562144558679933</v>
      </c>
      <c r="AA8" s="4">
        <f t="shared" si="12"/>
        <v>98.131093431166533</v>
      </c>
      <c r="AB8" s="2" t="b">
        <f t="shared" si="8"/>
        <v>1</v>
      </c>
    </row>
    <row r="9" spans="1:28" x14ac:dyDescent="0.25">
      <c r="Q9" s="4">
        <f t="shared" ref="Q9:AA9" si="13">+Q7/Q6*100</f>
        <v>0</v>
      </c>
      <c r="R9" s="4">
        <f t="shared" si="13"/>
        <v>0</v>
      </c>
      <c r="S9" s="4">
        <f t="shared" si="13"/>
        <v>0</v>
      </c>
      <c r="T9" s="4">
        <f t="shared" si="13"/>
        <v>0</v>
      </c>
      <c r="U9" s="4">
        <f t="shared" si="13"/>
        <v>0</v>
      </c>
      <c r="V9" s="4">
        <f t="shared" si="13"/>
        <v>0</v>
      </c>
      <c r="W9" s="4">
        <f t="shared" si="13"/>
        <v>0</v>
      </c>
      <c r="X9" s="4">
        <f t="shared" si="13"/>
        <v>0</v>
      </c>
      <c r="Y9" s="4">
        <f t="shared" si="13"/>
        <v>0</v>
      </c>
      <c r="Z9" s="4">
        <f t="shared" si="13"/>
        <v>0</v>
      </c>
      <c r="AA9" s="4">
        <f t="shared" si="13"/>
        <v>0</v>
      </c>
    </row>
  </sheetData>
  <printOptions horizontalCentered="1"/>
  <pageMargins left="0.35433070866141736" right="0.35433070866141736" top="0.6692913385826772" bottom="0.47244094488188981" header="0.51181102362204722" footer="0.51181102362204722"/>
  <pageSetup paperSize="9" scale="6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 </vt:lpstr>
      <vt:lpstr>'By Agency'!Print_Area</vt:lpstr>
      <vt:lpstr>'By Department'!Print_Area</vt:lpstr>
      <vt:lpstr>'Graph '!Print_Area</vt:lpstr>
      <vt:lpstr>'By Agency'!Print_Titles</vt:lpstr>
    </vt:vector>
  </TitlesOfParts>
  <Company>ICTSS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Noj Mc Justine R. Patricio</cp:lastModifiedBy>
  <cp:lastPrinted>2023-01-20T05:06:58Z</cp:lastPrinted>
  <dcterms:created xsi:type="dcterms:W3CDTF">2014-06-18T02:22:11Z</dcterms:created>
  <dcterms:modified xsi:type="dcterms:W3CDTF">2023-01-20T06:04:42Z</dcterms:modified>
</cp:coreProperties>
</file>