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paguia\Desktop\Bank Report\ACTUAL DISBURSEMENT (BANK)\bank reports\2022\WEBSITE\For website for 2022\April 2022\"/>
    </mc:Choice>
  </mc:AlternateContent>
  <bookViews>
    <workbookView xWindow="0" yWindow="0" windowWidth="24000" windowHeight="9435" activeTab="1"/>
  </bookViews>
  <sheets>
    <sheet name="By Department" sheetId="1" r:id="rId1"/>
    <sheet name="By Agency" sheetId="2" r:id="rId2"/>
    <sheet name="Graph" sheetId="3" r:id="rId3"/>
  </sheets>
  <definedNames>
    <definedName name="_xlnm.Print_Area" localSheetId="1">'By Agency'!$A$1:$H$293</definedName>
    <definedName name="_xlnm.Print_Area" localSheetId="0">'By Department'!$A$1:$N$64</definedName>
    <definedName name="_xlnm.Print_Area" localSheetId="2">Graph!$A$12:$I$51</definedName>
    <definedName name="_xlnm.Print_Titles" localSheetId="1">'By Agency'!$1:$8</definedName>
    <definedName name="Z_081E09AD_AB62_433B_A53E_F457872E493D_.wvu.PrintArea" localSheetId="1" hidden="1">'By Agency'!$A$1:$F$287</definedName>
    <definedName name="Z_081E09AD_AB62_433B_A53E_F457872E493D_.wvu.PrintTitles" localSheetId="1" hidden="1">'By Agency'!$1:$8</definedName>
    <definedName name="Z_081E09AD_AB62_433B_A53E_F457872E493D_.wvu.Rows" localSheetId="1" hidden="1">'By Agency'!$132:$132,'By Agency'!$188:$189</definedName>
    <definedName name="Z_0A72D1F9_6F9D_1548_A9BD_D2852F16C0D3_.wvu.PrintArea" localSheetId="1" hidden="1">'By Agency'!$A$1:$F$287</definedName>
    <definedName name="Z_0A72D1F9_6F9D_1548_A9BD_D2852F16C0D3_.wvu.PrintTitles" localSheetId="1" hidden="1">'By Agency'!$1:$8</definedName>
    <definedName name="Z_0A72D1F9_6F9D_1548_A9BD_D2852F16C0D3_.wvu.Rows" localSheetId="1" hidden="1">'By Agency'!$132:$132,'By Agency'!$188:$189</definedName>
    <definedName name="Z_149BABA1_3CBB_4AB5_8307_CDFFE2416884_.wvu.Cols" localSheetId="1" hidden="1">'By Agency'!#REF!</definedName>
    <definedName name="Z_149BABA1_3CBB_4AB5_8307_CDFFE2416884_.wvu.PrintArea" localSheetId="1" hidden="1">'By Agency'!$A$1:$F$287</definedName>
    <definedName name="Z_149BABA1_3CBB_4AB5_8307_CDFFE2416884_.wvu.PrintTitles" localSheetId="1" hidden="1">'By Agency'!$1:$8</definedName>
    <definedName name="Z_149BABA1_3CBB_4AB5_8307_CDFFE2416884_.wvu.Rows" localSheetId="1" hidden="1">'By Agency'!$132:$132,'By Agency'!$188:$189,'By Agency'!$275:$277,'By Agency'!$278:$279,'By Agency'!$280:$283</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Agency'!$A$1:$H$291</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Agency'!$A$1:$H$287</definedName>
    <definedName name="Z_97AE4AC2_2269_476F_89AE_42BE1A190109_.wvu.PrintTitles" localSheetId="1" hidden="1">'By Agency'!$1:$8</definedName>
    <definedName name="Z_97AE4AC2_2269_476F_89AE_42BE1A190109_.wvu.Rows" localSheetId="1" hidden="1">'By Agency'!$132:$132,'By Agency'!$188:$189,'By Agency'!$273:$277,'By Agency'!$278:$279,'By Agency'!$280:$283</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Agency'!$A$1:$H$291</definedName>
    <definedName name="Z_D5067B77_BADA_4D46_9CA2_CCC5AFBA88BD_.wvu.PrintTitles" localSheetId="1" hidden="1">'By Agency'!$1:$8</definedName>
    <definedName name="Z_D5067B77_BADA_4D46_9CA2_CCC5AFBA88BD_.wvu.Rows" localSheetId="1" hidden="1">'By Agency'!$188:$188</definedName>
    <definedName name="Z_E72949E6_F470_4685_A8B8_FC40C2B684D5_.wvu.PrintArea" localSheetId="1" hidden="1">'By Agency'!$A$1:$F$287</definedName>
    <definedName name="Z_E72949E6_F470_4685_A8B8_FC40C2B684D5_.wvu.PrintTitles" localSheetId="1" hidden="1">'By Agency'!$1:$8</definedName>
    <definedName name="Z_E72949E6_F470_4685_A8B8_FC40C2B684D5_.wvu.Rows" localSheetId="1" hidden="1">'By Agency'!$132:$132,'By Agency'!$188:$189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5" i="2" l="1"/>
  <c r="C283" i="2"/>
  <c r="C274" i="2"/>
  <c r="C270" i="2"/>
  <c r="C260" i="2"/>
  <c r="C253" i="2"/>
  <c r="C232" i="2"/>
  <c r="C219" i="2" s="1"/>
  <c r="C211" i="2"/>
  <c r="C202" i="2"/>
  <c r="C193" i="2"/>
  <c r="C184" i="2"/>
  <c r="C179" i="2"/>
  <c r="C169" i="2"/>
  <c r="C148" i="2"/>
  <c r="C143" i="2"/>
  <c r="C139" i="2" s="1"/>
  <c r="C136" i="2"/>
  <c r="C131" i="2"/>
  <c r="C119" i="2"/>
  <c r="C106" i="2"/>
  <c r="C94" i="2"/>
  <c r="C88" i="2"/>
  <c r="C84" i="2"/>
  <c r="C79" i="2"/>
  <c r="C72" i="2"/>
  <c r="C60" i="2"/>
  <c r="C52" i="2"/>
  <c r="C39" i="2"/>
  <c r="C35" i="2"/>
  <c r="C23" i="2"/>
  <c r="C10" i="2"/>
  <c r="C130" i="2" l="1"/>
  <c r="I8" i="3"/>
  <c r="K8" i="3"/>
  <c r="H8" i="3"/>
  <c r="B8" i="3"/>
  <c r="E7" i="3" l="1"/>
  <c r="D7" i="3"/>
  <c r="C7" i="3"/>
  <c r="B7" i="3"/>
  <c r="H6" i="3"/>
  <c r="F6" i="3"/>
  <c r="H5" i="3"/>
  <c r="I5" i="3" s="1"/>
  <c r="J5" i="3" s="1"/>
  <c r="K5" i="3" s="1"/>
  <c r="F5" i="3"/>
  <c r="F7" i="3" l="1"/>
  <c r="I6" i="3"/>
  <c r="C8" i="3" l="1"/>
  <c r="J6" i="3"/>
  <c r="J8" i="3" l="1"/>
  <c r="D8" i="3" s="1"/>
  <c r="K6" i="3"/>
  <c r="E8" i="3" s="1"/>
  <c r="G279" i="2" l="1"/>
  <c r="F279" i="2"/>
  <c r="E279" i="2"/>
  <c r="D279" i="2"/>
  <c r="D283" i="2" s="1"/>
  <c r="B279" i="2"/>
  <c r="F283" i="2"/>
  <c r="G270" i="2"/>
  <c r="F270" i="2"/>
  <c r="D270" i="2"/>
  <c r="B270" i="2"/>
  <c r="F260" i="2"/>
  <c r="D260" i="2"/>
  <c r="B260" i="2"/>
  <c r="F253" i="2"/>
  <c r="E253" i="2"/>
  <c r="D253" i="2"/>
  <c r="G253" i="2"/>
  <c r="E232" i="2"/>
  <c r="G232" i="2"/>
  <c r="G219" i="2" s="1"/>
  <c r="F211" i="2"/>
  <c r="F202" i="2"/>
  <c r="E202" i="2"/>
  <c r="D202" i="2"/>
  <c r="G202" i="2"/>
  <c r="G193" i="2"/>
  <c r="F193" i="2"/>
  <c r="D193" i="2"/>
  <c r="B193" i="2"/>
  <c r="G184" i="2"/>
  <c r="E184" i="2"/>
  <c r="F179" i="2"/>
  <c r="D179" i="2"/>
  <c r="B179" i="2"/>
  <c r="E169" i="2"/>
  <c r="G169" i="2"/>
  <c r="F148" i="2"/>
  <c r="D148" i="2"/>
  <c r="B148" i="2"/>
  <c r="F143" i="2"/>
  <c r="D143" i="2"/>
  <c r="G143" i="2"/>
  <c r="E143" i="2"/>
  <c r="F139" i="2"/>
  <c r="D139" i="2"/>
  <c r="G119" i="2"/>
  <c r="F119" i="2"/>
  <c r="D119" i="2"/>
  <c r="B119" i="2"/>
  <c r="F106" i="2"/>
  <c r="D106" i="2"/>
  <c r="G106" i="2"/>
  <c r="E106" i="2"/>
  <c r="G94" i="2"/>
  <c r="F94" i="2"/>
  <c r="D94" i="2"/>
  <c r="B94" i="2"/>
  <c r="F88" i="2"/>
  <c r="E88" i="2"/>
  <c r="D88" i="2"/>
  <c r="G88" i="2"/>
  <c r="G84" i="2"/>
  <c r="F84" i="2"/>
  <c r="D84" i="2"/>
  <c r="B84" i="2"/>
  <c r="F79" i="2"/>
  <c r="E79" i="2"/>
  <c r="D79" i="2"/>
  <c r="G79" i="2"/>
  <c r="G72" i="2"/>
  <c r="F72" i="2"/>
  <c r="D72" i="2"/>
  <c r="B72" i="2"/>
  <c r="G60" i="2"/>
  <c r="F60" i="2"/>
  <c r="D60" i="2"/>
  <c r="B60" i="2"/>
  <c r="F52" i="2"/>
  <c r="E52" i="2"/>
  <c r="D52" i="2"/>
  <c r="G52" i="2"/>
  <c r="G39" i="2"/>
  <c r="F39" i="2"/>
  <c r="D39" i="2"/>
  <c r="B39" i="2"/>
  <c r="F35" i="2"/>
  <c r="E35" i="2"/>
  <c r="D35" i="2"/>
  <c r="G35" i="2"/>
  <c r="G23" i="2"/>
  <c r="F23" i="2"/>
  <c r="D23" i="2"/>
  <c r="B23" i="2"/>
  <c r="G10" i="2"/>
  <c r="F10" i="2"/>
  <c r="D10" i="2"/>
  <c r="B10" i="2"/>
  <c r="H11" i="2" l="1"/>
  <c r="H12" i="2"/>
  <c r="H13" i="2"/>
  <c r="H14" i="2"/>
  <c r="H15" i="2"/>
  <c r="H19" i="2"/>
  <c r="H24" i="2"/>
  <c r="H25" i="2"/>
  <c r="H26" i="2"/>
  <c r="H27" i="2"/>
  <c r="H28" i="2"/>
  <c r="H29" i="2"/>
  <c r="H30" i="2"/>
  <c r="H31" i="2"/>
  <c r="H32" i="2"/>
  <c r="H33" i="2"/>
  <c r="H40" i="2"/>
  <c r="H41" i="2"/>
  <c r="H42" i="2"/>
  <c r="H43" i="2"/>
  <c r="H44" i="2"/>
  <c r="H45" i="2"/>
  <c r="H46" i="2"/>
  <c r="H50" i="2"/>
  <c r="H61" i="2"/>
  <c r="H62" i="2"/>
  <c r="H63" i="2"/>
  <c r="H64" i="2"/>
  <c r="H65" i="2"/>
  <c r="H66" i="2"/>
  <c r="H67" i="2"/>
  <c r="H68" i="2"/>
  <c r="H69" i="2"/>
  <c r="H70" i="2"/>
  <c r="H73" i="2"/>
  <c r="H74" i="2"/>
  <c r="H75" i="2"/>
  <c r="H76" i="2"/>
  <c r="H77" i="2"/>
  <c r="H85" i="2"/>
  <c r="H86" i="2"/>
  <c r="H95" i="2"/>
  <c r="H96" i="2"/>
  <c r="H97" i="2"/>
  <c r="H98" i="2"/>
  <c r="H99" i="2"/>
  <c r="D211" i="2"/>
  <c r="H100" i="2"/>
  <c r="H101" i="2"/>
  <c r="H102" i="2"/>
  <c r="H103" i="2"/>
  <c r="H104" i="2"/>
  <c r="H121" i="2"/>
  <c r="H122" i="2"/>
  <c r="H123" i="2"/>
  <c r="H124" i="2"/>
  <c r="H125" i="2"/>
  <c r="H126" i="2"/>
  <c r="H127" i="2"/>
  <c r="H128" i="2"/>
  <c r="H133" i="2"/>
  <c r="H134" i="2"/>
  <c r="H135" i="2"/>
  <c r="H141" i="2"/>
  <c r="H142" i="2"/>
  <c r="H150" i="2"/>
  <c r="H151" i="2"/>
  <c r="H152" i="2"/>
  <c r="H153" i="2"/>
  <c r="H154" i="2"/>
  <c r="H155" i="2"/>
  <c r="H156" i="2"/>
  <c r="H157" i="2"/>
  <c r="H158" i="2"/>
  <c r="H159" i="2"/>
  <c r="H160" i="2"/>
  <c r="H161" i="2"/>
  <c r="H162" i="2"/>
  <c r="H163" i="2"/>
  <c r="H164" i="2"/>
  <c r="H165" i="2"/>
  <c r="H166" i="2"/>
  <c r="H167" i="2"/>
  <c r="H181" i="2"/>
  <c r="H182" i="2"/>
  <c r="H195" i="2"/>
  <c r="H196" i="2"/>
  <c r="H197" i="2"/>
  <c r="H198" i="2"/>
  <c r="H199" i="2"/>
  <c r="H200" i="2"/>
  <c r="H213" i="2"/>
  <c r="H214" i="2"/>
  <c r="H215" i="2"/>
  <c r="H221" i="2"/>
  <c r="H222" i="2"/>
  <c r="H223" i="2"/>
  <c r="H224" i="2"/>
  <c r="H225" i="2"/>
  <c r="H226" i="2"/>
  <c r="H227" i="2"/>
  <c r="H228" i="2"/>
  <c r="H229" i="2"/>
  <c r="H230" i="2"/>
  <c r="H231" i="2"/>
  <c r="H251" i="2"/>
  <c r="H262" i="2"/>
  <c r="H266" i="2"/>
  <c r="H272" i="2"/>
  <c r="H279" i="2"/>
  <c r="G283" i="2"/>
  <c r="H280" i="2"/>
  <c r="H281" i="2"/>
  <c r="H17" i="2"/>
  <c r="H21" i="2"/>
  <c r="H36" i="2"/>
  <c r="H37" i="2"/>
  <c r="H48" i="2"/>
  <c r="H53" i="2"/>
  <c r="H54" i="2"/>
  <c r="H55" i="2"/>
  <c r="H56" i="2"/>
  <c r="H57" i="2"/>
  <c r="H58" i="2"/>
  <c r="H80" i="2"/>
  <c r="H81" i="2"/>
  <c r="H82" i="2"/>
  <c r="H89" i="2"/>
  <c r="H90" i="2"/>
  <c r="H91" i="2"/>
  <c r="H92" i="2"/>
  <c r="H107" i="2"/>
  <c r="H108" i="2"/>
  <c r="H109" i="2"/>
  <c r="H110" i="2"/>
  <c r="H111" i="2"/>
  <c r="H112" i="2"/>
  <c r="H113" i="2"/>
  <c r="H114" i="2"/>
  <c r="H116" i="2"/>
  <c r="H120" i="2"/>
  <c r="E119" i="2"/>
  <c r="H119" i="2" s="1"/>
  <c r="H132" i="2"/>
  <c r="H138" i="2"/>
  <c r="H146" i="2"/>
  <c r="H171" i="2"/>
  <c r="H173" i="2"/>
  <c r="H175" i="2"/>
  <c r="H177" i="2"/>
  <c r="H186" i="2"/>
  <c r="H188" i="2"/>
  <c r="H190" i="2"/>
  <c r="H194" i="2"/>
  <c r="E193" i="2"/>
  <c r="H193" i="2" s="1"/>
  <c r="B202" i="2"/>
  <c r="H202" i="2" s="1"/>
  <c r="H203" i="2"/>
  <c r="H205" i="2"/>
  <c r="H207" i="2"/>
  <c r="H209" i="2"/>
  <c r="H216" i="2"/>
  <c r="H234" i="2"/>
  <c r="H238" i="2"/>
  <c r="H242" i="2"/>
  <c r="H246" i="2"/>
  <c r="B253" i="2"/>
  <c r="H253" i="2" s="1"/>
  <c r="H254" i="2"/>
  <c r="H258" i="2"/>
  <c r="E10" i="2"/>
  <c r="E23" i="2"/>
  <c r="H23" i="2" s="1"/>
  <c r="B35" i="2"/>
  <c r="H35" i="2" s="1"/>
  <c r="E39" i="2"/>
  <c r="H39" i="2" s="1"/>
  <c r="B52" i="2"/>
  <c r="H52" i="2" s="1"/>
  <c r="E60" i="2"/>
  <c r="H60" i="2" s="1"/>
  <c r="E72" i="2"/>
  <c r="H72" i="2" s="1"/>
  <c r="B79" i="2"/>
  <c r="H79" i="2" s="1"/>
  <c r="E84" i="2"/>
  <c r="H84" i="2" s="1"/>
  <c r="B88" i="2"/>
  <c r="H88" i="2" s="1"/>
  <c r="E94" i="2"/>
  <c r="H94" i="2" s="1"/>
  <c r="B106" i="2"/>
  <c r="H106" i="2" s="1"/>
  <c r="H115" i="2"/>
  <c r="H117" i="2"/>
  <c r="B136" i="2"/>
  <c r="D136" i="2"/>
  <c r="D131" i="2" s="1"/>
  <c r="D130" i="2" s="1"/>
  <c r="H137" i="2"/>
  <c r="H140" i="2"/>
  <c r="E139" i="2"/>
  <c r="G139" i="2"/>
  <c r="B143" i="2"/>
  <c r="B139" i="2" s="1"/>
  <c r="H144" i="2"/>
  <c r="H143" i="2" s="1"/>
  <c r="H149" i="2"/>
  <c r="E148" i="2"/>
  <c r="H148" i="2" s="1"/>
  <c r="G148" i="2"/>
  <c r="B169" i="2"/>
  <c r="H169" i="2" s="1"/>
  <c r="D169" i="2"/>
  <c r="F169" i="2"/>
  <c r="H170" i="2"/>
  <c r="H172" i="2"/>
  <c r="H174" i="2"/>
  <c r="H176" i="2"/>
  <c r="H180" i="2"/>
  <c r="E179" i="2"/>
  <c r="H179" i="2" s="1"/>
  <c r="G179" i="2"/>
  <c r="B184" i="2"/>
  <c r="H184" i="2" s="1"/>
  <c r="D184" i="2"/>
  <c r="F184" i="2"/>
  <c r="H185" i="2"/>
  <c r="H187" i="2"/>
  <c r="H189" i="2"/>
  <c r="H191" i="2"/>
  <c r="H204" i="2"/>
  <c r="H206" i="2"/>
  <c r="H208" i="2"/>
  <c r="B211" i="2"/>
  <c r="H212" i="2"/>
  <c r="E211" i="2"/>
  <c r="H211" i="2" s="1"/>
  <c r="G211" i="2"/>
  <c r="H220" i="2"/>
  <c r="E219" i="2"/>
  <c r="H236" i="2"/>
  <c r="H240" i="2"/>
  <c r="H244" i="2"/>
  <c r="H248" i="2"/>
  <c r="H256" i="2"/>
  <c r="H271" i="2"/>
  <c r="E270" i="2"/>
  <c r="H270" i="2" s="1"/>
  <c r="E283" i="2"/>
  <c r="H217" i="2"/>
  <c r="B232" i="2"/>
  <c r="B219" i="2" s="1"/>
  <c r="D232" i="2"/>
  <c r="D219" i="2" s="1"/>
  <c r="F232" i="2"/>
  <c r="F219" i="2" s="1"/>
  <c r="H233" i="2"/>
  <c r="H235" i="2"/>
  <c r="H237" i="2"/>
  <c r="H239" i="2"/>
  <c r="H241" i="2"/>
  <c r="H243" i="2"/>
  <c r="H245" i="2"/>
  <c r="H247" i="2"/>
  <c r="H249" i="2"/>
  <c r="H255" i="2"/>
  <c r="H257" i="2"/>
  <c r="H261" i="2"/>
  <c r="E260" i="2"/>
  <c r="H260" i="2" s="1"/>
  <c r="G260" i="2"/>
  <c r="H264" i="2"/>
  <c r="H268" i="2"/>
  <c r="B283" i="2"/>
  <c r="H277" i="2"/>
  <c r="H139" i="2" l="1"/>
  <c r="D274" i="2"/>
  <c r="D285" i="2" s="1"/>
  <c r="H10" i="2"/>
  <c r="H232" i="2"/>
  <c r="H283" i="2"/>
  <c r="H219" i="2"/>
  <c r="G136" i="2"/>
  <c r="G131" i="2" s="1"/>
  <c r="G130" i="2" s="1"/>
  <c r="G274" i="2" s="1"/>
  <c r="G285" i="2" s="1"/>
  <c r="B131" i="2"/>
  <c r="B130" i="2" s="1"/>
  <c r="B274" i="2"/>
  <c r="B285" i="2" s="1"/>
  <c r="E136" i="2" l="1"/>
  <c r="H136" i="2" l="1"/>
  <c r="E131" i="2"/>
  <c r="F136" i="2"/>
  <c r="F131" i="2" s="1"/>
  <c r="F130" i="2" s="1"/>
  <c r="F274" i="2" s="1"/>
  <c r="F285" i="2" s="1"/>
  <c r="H131" i="2" l="1"/>
  <c r="E130" i="2"/>
  <c r="H130" i="2" l="1"/>
  <c r="E274" i="2"/>
  <c r="H274" i="2" l="1"/>
  <c r="E285" i="2"/>
  <c r="H285" i="2" s="1"/>
  <c r="J53" i="1" l="1"/>
  <c r="J52" i="1"/>
  <c r="J50" i="1"/>
  <c r="G48" i="1"/>
  <c r="F48" i="1"/>
  <c r="J45" i="1"/>
  <c r="J43" i="1"/>
  <c r="J41" i="1"/>
  <c r="J39" i="1"/>
  <c r="I36" i="1"/>
  <c r="I34" i="1"/>
  <c r="I32" i="1"/>
  <c r="I30" i="1"/>
  <c r="I28" i="1"/>
  <c r="J26" i="1"/>
  <c r="J25" i="1"/>
  <c r="I25" i="1"/>
  <c r="J23" i="1"/>
  <c r="J21" i="1"/>
  <c r="G10" i="1"/>
  <c r="C10" i="1"/>
  <c r="G8" i="1"/>
  <c r="C48" i="1" l="1"/>
  <c r="C8" i="1" s="1"/>
  <c r="L25" i="1"/>
  <c r="L26" i="1"/>
  <c r="M27" i="1"/>
  <c r="M28" i="1"/>
  <c r="M29" i="1"/>
  <c r="M30" i="1"/>
  <c r="M31" i="1"/>
  <c r="M32" i="1"/>
  <c r="M33" i="1"/>
  <c r="M34" i="1"/>
  <c r="M35" i="1"/>
  <c r="M36" i="1"/>
  <c r="M37" i="1"/>
  <c r="L39" i="1"/>
  <c r="L40" i="1"/>
  <c r="L42" i="1"/>
  <c r="J42" i="1"/>
  <c r="L43" i="1"/>
  <c r="L44" i="1"/>
  <c r="L46" i="1"/>
  <c r="J46" i="1"/>
  <c r="L52" i="1"/>
  <c r="L53" i="1"/>
  <c r="L20" i="1"/>
  <c r="L22" i="1"/>
  <c r="L24" i="1"/>
  <c r="I27" i="1"/>
  <c r="I29" i="1"/>
  <c r="I31" i="1"/>
  <c r="I33" i="1"/>
  <c r="I35" i="1"/>
  <c r="I37" i="1"/>
  <c r="E12" i="1"/>
  <c r="I12" i="1"/>
  <c r="M12" i="1"/>
  <c r="E13" i="1"/>
  <c r="I13" i="1"/>
  <c r="M13" i="1"/>
  <c r="E14" i="1"/>
  <c r="I14" i="1"/>
  <c r="M14" i="1"/>
  <c r="E15" i="1"/>
  <c r="I15" i="1"/>
  <c r="M15" i="1"/>
  <c r="E16" i="1"/>
  <c r="I16" i="1"/>
  <c r="M16" i="1"/>
  <c r="E17" i="1"/>
  <c r="I17" i="1"/>
  <c r="M17" i="1"/>
  <c r="E18" i="1"/>
  <c r="I18" i="1"/>
  <c r="M18" i="1"/>
  <c r="E19" i="1"/>
  <c r="I19" i="1"/>
  <c r="M19" i="1"/>
  <c r="J20" i="1"/>
  <c r="H21" i="1"/>
  <c r="L21" i="1"/>
  <c r="J22" i="1"/>
  <c r="H23" i="1"/>
  <c r="L23" i="1"/>
  <c r="J24" i="1"/>
  <c r="K25" i="1"/>
  <c r="H25" i="1"/>
  <c r="H26" i="1"/>
  <c r="E28" i="1"/>
  <c r="E30" i="1"/>
  <c r="E32" i="1"/>
  <c r="E34" i="1"/>
  <c r="E36" i="1"/>
  <c r="E38" i="1"/>
  <c r="M38" i="1"/>
  <c r="H41" i="1"/>
  <c r="H45" i="1"/>
  <c r="H50" i="1"/>
  <c r="D10" i="1"/>
  <c r="F10" i="1"/>
  <c r="H12" i="1"/>
  <c r="J12" i="1"/>
  <c r="L12" i="1"/>
  <c r="H13" i="1"/>
  <c r="J13" i="1"/>
  <c r="L13" i="1"/>
  <c r="H14" i="1"/>
  <c r="J14" i="1"/>
  <c r="L14" i="1"/>
  <c r="H15" i="1"/>
  <c r="J15" i="1"/>
  <c r="L15" i="1"/>
  <c r="H16" i="1"/>
  <c r="J16" i="1"/>
  <c r="L16" i="1"/>
  <c r="H17" i="1"/>
  <c r="J17" i="1"/>
  <c r="L17" i="1"/>
  <c r="H18" i="1"/>
  <c r="J18" i="1"/>
  <c r="L18" i="1"/>
  <c r="H19" i="1"/>
  <c r="J19" i="1"/>
  <c r="L19" i="1"/>
  <c r="H20" i="1"/>
  <c r="H22" i="1"/>
  <c r="H24" i="1"/>
  <c r="M25" i="1"/>
  <c r="M26" i="1"/>
  <c r="E27" i="1"/>
  <c r="E29" i="1"/>
  <c r="E31" i="1"/>
  <c r="E33" i="1"/>
  <c r="E35" i="1"/>
  <c r="E37" i="1"/>
  <c r="L38" i="1"/>
  <c r="I38" i="1"/>
  <c r="H39" i="1"/>
  <c r="J40" i="1"/>
  <c r="L41" i="1"/>
  <c r="H43" i="1"/>
  <c r="J44" i="1"/>
  <c r="L45" i="1"/>
  <c r="J48" i="1"/>
  <c r="L50" i="1"/>
  <c r="D48" i="1"/>
  <c r="M48" i="1" s="1"/>
  <c r="H53" i="1"/>
  <c r="E20" i="1"/>
  <c r="I20" i="1"/>
  <c r="K20" i="1" s="1"/>
  <c r="M20" i="1"/>
  <c r="E21" i="1"/>
  <c r="I21" i="1"/>
  <c r="K21" i="1" s="1"/>
  <c r="M21" i="1"/>
  <c r="E22" i="1"/>
  <c r="I22" i="1"/>
  <c r="M22" i="1"/>
  <c r="E23" i="1"/>
  <c r="I23" i="1"/>
  <c r="K23" i="1" s="1"/>
  <c r="M23" i="1"/>
  <c r="E24" i="1"/>
  <c r="I24" i="1"/>
  <c r="K24" i="1" s="1"/>
  <c r="M24" i="1"/>
  <c r="E25" i="1"/>
  <c r="E26" i="1"/>
  <c r="I26" i="1"/>
  <c r="K26" i="1" s="1"/>
  <c r="H27" i="1"/>
  <c r="J27" i="1"/>
  <c r="K27" i="1" s="1"/>
  <c r="L27" i="1"/>
  <c r="H28" i="1"/>
  <c r="J28" i="1"/>
  <c r="K28" i="1" s="1"/>
  <c r="L28" i="1"/>
  <c r="H29" i="1"/>
  <c r="J29" i="1"/>
  <c r="L29" i="1"/>
  <c r="H30" i="1"/>
  <c r="J30" i="1"/>
  <c r="K30" i="1" s="1"/>
  <c r="L30" i="1"/>
  <c r="H31" i="1"/>
  <c r="J31" i="1"/>
  <c r="K31" i="1" s="1"/>
  <c r="L31" i="1"/>
  <c r="H32" i="1"/>
  <c r="J32" i="1"/>
  <c r="K32" i="1" s="1"/>
  <c r="L32" i="1"/>
  <c r="H33" i="1"/>
  <c r="J33" i="1"/>
  <c r="L33" i="1"/>
  <c r="H34" i="1"/>
  <c r="J34" i="1"/>
  <c r="K34" i="1" s="1"/>
  <c r="L34" i="1"/>
  <c r="H35" i="1"/>
  <c r="J35" i="1"/>
  <c r="K35" i="1" s="1"/>
  <c r="L35" i="1"/>
  <c r="H36" i="1"/>
  <c r="J36" i="1"/>
  <c r="K36" i="1" s="1"/>
  <c r="L36" i="1"/>
  <c r="H37" i="1"/>
  <c r="J37" i="1"/>
  <c r="L37" i="1"/>
  <c r="H38" i="1"/>
  <c r="J38" i="1"/>
  <c r="H40" i="1"/>
  <c r="H42" i="1"/>
  <c r="H44" i="1"/>
  <c r="H46" i="1"/>
  <c r="H52" i="1"/>
  <c r="E39" i="1"/>
  <c r="I39" i="1"/>
  <c r="K39" i="1" s="1"/>
  <c r="M39" i="1"/>
  <c r="E40" i="1"/>
  <c r="I40" i="1"/>
  <c r="M40" i="1"/>
  <c r="E41" i="1"/>
  <c r="I41" i="1"/>
  <c r="K41" i="1" s="1"/>
  <c r="M41" i="1"/>
  <c r="E42" i="1"/>
  <c r="I42" i="1"/>
  <c r="K42" i="1" s="1"/>
  <c r="M42" i="1"/>
  <c r="E43" i="1"/>
  <c r="I43" i="1"/>
  <c r="K43" i="1" s="1"/>
  <c r="M43" i="1"/>
  <c r="E44" i="1"/>
  <c r="I44" i="1"/>
  <c r="M44" i="1"/>
  <c r="E45" i="1"/>
  <c r="I45" i="1"/>
  <c r="K45" i="1" s="1"/>
  <c r="M45" i="1"/>
  <c r="E46" i="1"/>
  <c r="I46" i="1"/>
  <c r="M46" i="1"/>
  <c r="E50" i="1"/>
  <c r="I50" i="1"/>
  <c r="M50" i="1"/>
  <c r="E52" i="1"/>
  <c r="I52" i="1"/>
  <c r="K52" i="1" s="1"/>
  <c r="M52" i="1"/>
  <c r="E53" i="1"/>
  <c r="I53" i="1"/>
  <c r="K53" i="1" s="1"/>
  <c r="M53" i="1"/>
  <c r="L48" i="1" l="1"/>
  <c r="K37" i="1"/>
  <c r="K33" i="1"/>
  <c r="K29" i="1"/>
  <c r="K46" i="1"/>
  <c r="K44" i="1"/>
  <c r="K18" i="1"/>
  <c r="K16" i="1"/>
  <c r="K14" i="1"/>
  <c r="K50" i="1"/>
  <c r="K48" i="1" s="1"/>
  <c r="I48" i="1"/>
  <c r="N52" i="1"/>
  <c r="N46" i="1"/>
  <c r="N42" i="1"/>
  <c r="N37" i="1"/>
  <c r="N35" i="1"/>
  <c r="N33" i="1"/>
  <c r="N31" i="1"/>
  <c r="N29" i="1"/>
  <c r="N27" i="1"/>
  <c r="N43" i="1"/>
  <c r="K38" i="1"/>
  <c r="N24" i="1"/>
  <c r="N20" i="1"/>
  <c r="N18" i="1"/>
  <c r="N16" i="1"/>
  <c r="N14" i="1"/>
  <c r="N12" i="1"/>
  <c r="H10" i="1"/>
  <c r="D8" i="1"/>
  <c r="N45" i="1"/>
  <c r="N26" i="1"/>
  <c r="N21" i="1"/>
  <c r="K12" i="1"/>
  <c r="I10" i="1"/>
  <c r="I8" i="1" s="1"/>
  <c r="E48" i="1"/>
  <c r="K40" i="1"/>
  <c r="N44" i="1"/>
  <c r="N40" i="1"/>
  <c r="N38" i="1"/>
  <c r="N36" i="1"/>
  <c r="N34" i="1"/>
  <c r="N32" i="1"/>
  <c r="N30" i="1"/>
  <c r="N28" i="1"/>
  <c r="K22" i="1"/>
  <c r="N53" i="1"/>
  <c r="N39" i="1"/>
  <c r="N22" i="1"/>
  <c r="N19" i="1"/>
  <c r="N17" i="1"/>
  <c r="N15" i="1"/>
  <c r="N13" i="1"/>
  <c r="J10" i="1"/>
  <c r="J8" i="1" s="1"/>
  <c r="L10" i="1"/>
  <c r="F8" i="1"/>
  <c r="N50" i="1"/>
  <c r="H48" i="1"/>
  <c r="N48" i="1" s="1"/>
  <c r="N41" i="1"/>
  <c r="N25" i="1"/>
  <c r="N23" i="1"/>
  <c r="K19" i="1"/>
  <c r="K17" i="1"/>
  <c r="K15" i="1"/>
  <c r="K13" i="1"/>
  <c r="E10" i="1"/>
  <c r="M10" i="1"/>
  <c r="E8" i="1" l="1"/>
  <c r="L8" i="1"/>
  <c r="K10" i="1"/>
  <c r="K8" i="1" s="1"/>
  <c r="M8" i="1"/>
  <c r="N10" i="1"/>
  <c r="H8" i="1"/>
  <c r="N8" i="1" l="1"/>
</calcChain>
</file>

<file path=xl/sharedStrings.xml><?xml version="1.0" encoding="utf-8"?>
<sst xmlns="http://schemas.openxmlformats.org/spreadsheetml/2006/main" count="351" uniqueCount="327">
  <si>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</si>
  <si>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APRIL 30, 2022</t>
  </si>
  <si>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</si>
  <si>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</si>
  <si>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</si>
  <si>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</si>
  <si>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</si>
  <si>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</si>
  <si>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</si>
  <si>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APRIL</t>
  </si>
  <si>
    <t>As of end        APRIL</t>
  </si>
  <si>
    <t>TOTAL</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</si>
  <si>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</si>
  <si>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</si>
  <si>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</si>
  <si>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</si>
  <si>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</si>
  <si>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</si>
  <si>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</si>
  <si>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</si>
  <si>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</si>
  <si>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</si>
  <si>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</si>
  <si>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</si>
  <si>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</si>
  <si>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</si>
  <si>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Dept. of Human Settlement and Urban Development</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</si>
  <si>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</si>
  <si>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</si>
  <si>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</si>
  <si>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</si>
  <si>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</si>
  <si>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</si>
  <si>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</si>
  <si>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</si>
  <si>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</si>
  <si>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</si>
  <si>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Department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</si>
  <si>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</si>
  <si>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</si>
  <si>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</si>
  <si>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</si>
  <si>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</si>
  <si>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</si>
  <si>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</si>
  <si>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</si>
  <si>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</si>
  <si>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</si>
  <si>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</si>
  <si>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</si>
  <si>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</si>
  <si>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</si>
  <si>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</si>
  <si>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</si>
  <si>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</si>
  <si>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</si>
  <si>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</si>
  <si>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</si>
  <si>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</si>
  <si>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</si>
  <si>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</si>
  <si>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</si>
  <si>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</si>
  <si>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</si>
  <si>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</si>
  <si>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ALGU: inclusive of IRA, special shares for LGUs, MMDA and other transfers to LGUs</t>
  </si>
  <si>
    <t>STATUS OF NCA UTILIZATION (Net Trust and Working Fund), as of April 30, 2022</t>
  </si>
  <si>
    <t>Based on Report of MDS-Government Servicing Banks</t>
  </si>
  <si>
    <t>In Thousand Pesos</t>
  </si>
  <si>
    <t>PARTICULARS</t>
  </si>
  <si>
    <r>
      <t xml:space="preserve">NCAs UTILIZED </t>
    </r>
    <r>
      <rPr>
        <b/>
        <vertAlign val="superscript"/>
        <sz val="8"/>
        <rFont val="Arial"/>
        <family val="2"/>
      </rPr>
      <t>/2</t>
    </r>
  </si>
  <si>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</si>
  <si>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</si>
  <si>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</si>
  <si>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</si>
  <si>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</si>
  <si>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</si>
  <si>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</si>
  <si>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</si>
  <si>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</si>
  <si>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</si>
  <si>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</si>
  <si>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</si>
  <si>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</si>
  <si>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</si>
  <si>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</si>
  <si>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</si>
  <si>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</si>
  <si>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</si>
  <si>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</si>
  <si>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</si>
  <si>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</si>
  <si>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</si>
  <si>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</si>
  <si>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</si>
  <si>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</si>
  <si>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</si>
  <si>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</si>
  <si>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</si>
  <si>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</si>
  <si>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</si>
  <si>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</si>
  <si>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</si>
  <si>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</si>
  <si>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</si>
  <si>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</si>
  <si>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</si>
  <si>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</si>
  <si>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  NAS</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</si>
  <si>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</si>
  <si>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</si>
  <si>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</si>
  <si>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</si>
  <si>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</si>
  <si>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</si>
  <si>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</si>
  <si>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</si>
  <si>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</si>
  <si>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</si>
  <si>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</si>
  <si>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</si>
  <si>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</si>
  <si>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</si>
  <si>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</si>
  <si>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</si>
  <si>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</si>
  <si>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</si>
  <si>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</si>
  <si>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</si>
  <si>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</si>
  <si>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</si>
  <si>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</si>
  <si>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</si>
  <si>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</si>
  <si>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</si>
  <si>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</si>
  <si>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 xml:space="preserve">  PNAC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</si>
  <si>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</si>
  <si>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</si>
  <si>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</si>
  <si>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</si>
  <si>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</si>
  <si>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</si>
  <si>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</si>
  <si>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</si>
  <si>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</si>
  <si>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</si>
  <si>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</si>
  <si>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</si>
  <si>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</si>
  <si>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</si>
  <si>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</si>
  <si>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</si>
  <si>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</si>
  <si>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</si>
  <si>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</si>
  <si>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</si>
  <si>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</si>
  <si>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</si>
  <si>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</si>
  <si>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</si>
  <si>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</si>
  <si>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</si>
  <si>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 xml:space="preserve">   OADR</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</si>
  <si>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</si>
  <si>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</si>
  <si>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</si>
  <si>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</si>
  <si>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</si>
  <si>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</si>
  <si>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</si>
  <si>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</si>
  <si>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</si>
  <si>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</si>
  <si>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</si>
  <si>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</si>
  <si>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</si>
  <si>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</si>
  <si>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</si>
  <si>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</si>
  <si>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</si>
  <si>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</si>
  <si>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</si>
  <si>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</si>
  <si>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</si>
  <si>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</si>
  <si>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</si>
  <si>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</si>
  <si>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</si>
  <si>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</si>
  <si>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</si>
  <si>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</si>
  <si>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</si>
  <si>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</si>
  <si>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</si>
  <si>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</si>
  <si>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</si>
  <si>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</si>
  <si>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</si>
  <si>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</si>
  <si>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</si>
  <si>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</si>
  <si>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</si>
  <si>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</si>
  <si>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</si>
  <si>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</si>
  <si>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</si>
  <si>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</si>
  <si>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</si>
  <si>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</si>
  <si>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</si>
  <si>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</si>
  <si>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</si>
  <si>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</si>
  <si>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</si>
  <si>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</si>
  <si>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</si>
  <si>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</si>
  <si>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</si>
  <si>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</si>
  <si>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</si>
  <si>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</si>
  <si>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</si>
  <si>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</si>
  <si>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</si>
  <si>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</si>
  <si>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</si>
  <si>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</si>
  <si>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</si>
  <si>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</si>
  <si>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</si>
  <si>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</si>
  <si>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</si>
  <si>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</si>
  <si>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</si>
  <si>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</si>
  <si>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</si>
  <si>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</si>
  <si>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</si>
  <si>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</si>
  <si>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</si>
  <si>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</si>
  <si>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</si>
  <si>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</si>
  <si>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</si>
  <si>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</si>
  <si>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</si>
  <si>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</si>
  <si>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</si>
  <si>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</si>
  <si>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</si>
  <si>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</si>
  <si>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</si>
  <si>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</si>
  <si>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</si>
  <si>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</si>
  <si>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</si>
  <si>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</si>
  <si>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</si>
  <si>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</si>
  <si>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</si>
  <si>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</si>
  <si>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</si>
  <si>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</si>
  <si>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</si>
  <si>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</si>
  <si>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</si>
  <si>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NCSC</t>
  </si>
  <si>
    <t xml:space="preserve">   NICA</t>
  </si>
  <si>
    <t xml:space="preserve">   NSC  </t>
  </si>
  <si>
    <t xml:space="preserve">   OPAPP</t>
  </si>
  <si>
    <t xml:space="preserve">   OMB (VRB)</t>
  </si>
  <si>
    <t xml:space="preserve">   PDEA</t>
  </si>
  <si>
    <t xml:space="preserve">   PHILRACOM</t>
  </si>
  <si>
    <t xml:space="preserve">   PHILSA</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</si>
  <si>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</si>
  <si>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</si>
  <si>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</si>
  <si>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</si>
  <si>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</si>
  <si>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</si>
  <si>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</si>
  <si>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</si>
  <si>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</si>
  <si>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</si>
  <si>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</si>
  <si>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</si>
  <si>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</si>
  <si>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</si>
  <si>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</si>
  <si>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</si>
  <si>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</si>
  <si>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</si>
  <si>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</si>
  <si>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</si>
  <si>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</si>
  <si>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</si>
  <si>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</si>
  <si>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</si>
  <si>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</si>
  <si>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</si>
  <si>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</si>
  <si>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</si>
  <si>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</si>
  <si>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</si>
  <si>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</si>
  <si>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</si>
  <si>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</si>
  <si>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</si>
  <si>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</si>
  <si>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All Departments</t>
  </si>
  <si>
    <t>in millions</t>
  </si>
  <si>
    <t>CUMULATIVE</t>
  </si>
  <si>
    <t>JANUARY</t>
  </si>
  <si>
    <t>FEBRUARY</t>
  </si>
  <si>
    <t>MARCH</t>
  </si>
  <si>
    <t>AS OF APR</t>
  </si>
  <si>
    <t>JAN</t>
  </si>
  <si>
    <t>FEB</t>
  </si>
  <si>
    <t>MAR</t>
  </si>
  <si>
    <t>APR</t>
  </si>
  <si>
    <t>Monthly NCA Credited</t>
  </si>
  <si>
    <t>Monthly NCA Utilized</t>
  </si>
  <si>
    <t>NCA Utilized / NCAs Credited - Flow</t>
  </si>
  <si>
    <t>NCA Utilized / NCAs Credited - Cumulative</t>
  </si>
  <si>
    <t>NCAs CREDITED VS NCA UTILIZATION, JANUARY-APRIL 2022</t>
  </si>
  <si>
    <t>Source: Report of MDS-Government Servicing Banks as of April 30,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</si>
</sst>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_(* #,##0.0_);_(* \(#,##0.0\);_(* &quot;-&quot;??_);_(@_)"/>
  </numFmts>
  <fonts count="24" x14ac:knownFonts="1">
    <font>
      <sz val="10"/>
      <name val="Arial"/>
    </font>
    <font>
      <sz val="10"/>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b/>
      <i/>
      <sz val="9"/>
      <name val="Arial"/>
      <family val="2"/>
    </font>
    <font>
      <vertAlign val="superscript"/>
      <sz val="8"/>
      <name val="Arial"/>
      <family val="2"/>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23">
    <xf numFmtId="0" fontId="0" fillId="0" borderId="0" xfId="0"/>
    <xf numFmtId="0" fontId="1" fillId="0" borderId="0" xfId="0" applyNumberFormat="1" applyFont="1" applyAlignment="1"/>
    <xf numFmtId="0" fontId="1" fillId="0" borderId="0" xfId="0" applyFont="1"/>
    <xf numFmtId="0" fontId="1" fillId="0" borderId="0" xfId="0" applyNumberFormat="1" applyFo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0" xfId="0" applyNumberFormat="1" applyFont="1" applyAlignment="1">
      <alignment horizontal="center"/>
    </xf>
    <xf numFmtId="41" fontId="1" fillId="0" borderId="0" xfId="0" applyNumberFormat="1" applyFont="1"/>
    <xf numFmtId="43" fontId="1" fillId="0" borderId="0" xfId="0" applyNumberFormat="1" applyFont="1"/>
    <xf numFmtId="0" fontId="3" fillId="0" borderId="0" xfId="0" applyNumberFormat="1" applyFont="1"/>
    <xf numFmtId="41" fontId="3" fillId="0" borderId="0" xfId="0" applyNumberFormat="1" applyFont="1"/>
    <xf numFmtId="164" fontId="4" fillId="0" borderId="0" xfId="0" applyNumberFormat="1" applyFont="1"/>
    <xf numFmtId="0" fontId="3" fillId="0" borderId="0" xfId="0" applyFont="1"/>
    <xf numFmtId="164" fontId="5" fillId="0" borderId="0" xfId="0" applyNumberFormat="1" applyFont="1"/>
    <xf numFmtId="41" fontId="6" fillId="0" borderId="0" xfId="0" applyNumberFormat="1" applyFont="1"/>
    <xf numFmtId="0" fontId="1" fillId="0" borderId="0" xfId="1" applyNumberFormat="1" applyFont="1"/>
    <xf numFmtId="0" fontId="1" fillId="0" borderId="0" xfId="0" applyNumberFormat="1" applyFont="1" applyFill="1"/>
    <xf numFmtId="0" fontId="1" fillId="0" borderId="0" xfId="0" applyNumberFormat="1" applyFont="1" applyAlignment="1">
      <alignment wrapText="1"/>
    </xf>
    <xf numFmtId="0" fontId="1" fillId="0" borderId="2" xfId="0" applyNumberFormat="1" applyFont="1" applyBorder="1"/>
    <xf numFmtId="41" fontId="1" fillId="0" borderId="2" xfId="0" applyNumberFormat="1" applyFont="1" applyBorder="1"/>
    <xf numFmtId="0" fontId="1" fillId="0" borderId="2" xfId="0" applyFont="1" applyBorder="1"/>
    <xf numFmtId="0" fontId="1" fillId="0" borderId="0" xfId="0" applyNumberFormat="1" applyFont="1" applyBorder="1"/>
    <xf numFmtId="41" fontId="1" fillId="0" borderId="0" xfId="0" applyNumberFormat="1" applyFont="1" applyBorder="1"/>
    <xf numFmtId="0" fontId="1" fillId="0" borderId="0" xfId="0" applyFont="1" applyBorder="1"/>
    <xf numFmtId="0" fontId="2" fillId="0" borderId="0" xfId="0" applyNumberFormat="1" applyFont="1" applyBorder="1" applyAlignment="1">
      <alignment vertical="center"/>
    </xf>
    <xf numFmtId="0" fontId="2" fillId="0" borderId="0" xfId="0" applyNumberFormat="1" applyFont="1" applyBorder="1"/>
    <xf numFmtId="0" fontId="7" fillId="2" borderId="0" xfId="0" applyFont="1" applyFill="1" applyAlignment="1"/>
    <xf numFmtId="0" fontId="8" fillId="2" borderId="0" xfId="0" applyFont="1" applyFill="1"/>
    <xf numFmtId="164" fontId="8" fillId="2" borderId="0" xfId="1" applyNumberFormat="1" applyFont="1" applyFill="1" applyBorder="1"/>
    <xf numFmtId="0" fontId="9" fillId="2" borderId="0" xfId="0" applyFont="1" applyFill="1" applyBorder="1" applyAlignment="1">
      <alignment horizontal="left"/>
    </xf>
    <xf numFmtId="41" fontId="8" fillId="2" borderId="0" xfId="0" applyNumberFormat="1" applyFont="1" applyFill="1" applyBorder="1" applyAlignment="1">
      <alignment horizontal="left"/>
    </xf>
    <xf numFmtId="0" fontId="8" fillId="2" borderId="0" xfId="0" applyFont="1" applyFill="1" applyBorder="1"/>
    <xf numFmtId="0" fontId="10" fillId="2" borderId="0" xfId="0" applyFont="1" applyFill="1" applyBorder="1" applyAlignment="1">
      <alignment horizontal="left"/>
    </xf>
    <xf numFmtId="41" fontId="8" fillId="2" borderId="0" xfId="0" applyNumberFormat="1" applyFont="1" applyFill="1"/>
    <xf numFmtId="0" fontId="10" fillId="2" borderId="0" xfId="0" applyFont="1" applyFill="1" applyBorder="1"/>
    <xf numFmtId="41" fontId="8" fillId="2" borderId="0" xfId="0" applyNumberFormat="1" applyFont="1" applyFill="1" applyBorder="1"/>
    <xf numFmtId="164" fontId="10" fillId="3" borderId="3" xfId="1" applyNumberFormat="1" applyFont="1" applyFill="1" applyBorder="1" applyAlignment="1">
      <alignment horizontal="center" vertical="center"/>
    </xf>
    <xf numFmtId="164" fontId="10" fillId="3" borderId="6" xfId="1" applyNumberFormat="1" applyFont="1" applyFill="1" applyBorder="1" applyAlignment="1">
      <alignment horizontal="center" vertical="center"/>
    </xf>
    <xf numFmtId="0" fontId="8" fillId="0" borderId="0" xfId="0" applyFont="1" applyFill="1" applyAlignment="1">
      <alignment horizontal="center" vertical="center"/>
    </xf>
    <xf numFmtId="0" fontId="10" fillId="3" borderId="1" xfId="0" applyFont="1" applyFill="1" applyBorder="1" applyAlignment="1">
      <alignment horizontal="center" vertical="center" wrapText="1"/>
    </xf>
    <xf numFmtId="0" fontId="10" fillId="0" borderId="0" xfId="0" applyFont="1" applyAlignment="1">
      <alignment horizontal="center"/>
    </xf>
    <xf numFmtId="164" fontId="8" fillId="0" borderId="0" xfId="1" applyNumberFormat="1" applyFont="1" applyBorder="1"/>
    <xf numFmtId="0" fontId="8" fillId="0" borderId="0" xfId="0" applyFont="1"/>
    <xf numFmtId="0" fontId="10" fillId="0" borderId="0" xfId="0" applyFont="1" applyAlignment="1">
      <alignment horizontal="left"/>
    </xf>
    <xf numFmtId="0" fontId="16" fillId="0" borderId="0" xfId="0" applyFont="1" applyAlignment="1">
      <alignment horizontal="left" indent="1"/>
    </xf>
    <xf numFmtId="164" fontId="17" fillId="0" borderId="2" xfId="1" applyNumberFormat="1" applyFont="1" applyBorder="1" applyAlignment="1">
      <alignment horizontal="right"/>
    </xf>
    <xf numFmtId="164" fontId="18" fillId="0" borderId="0" xfId="1" applyNumberFormat="1" applyFont="1" applyBorder="1" applyAlignment="1"/>
    <xf numFmtId="164" fontId="8" fillId="0" borderId="0" xfId="0" applyNumberFormat="1" applyFont="1"/>
    <xf numFmtId="0" fontId="8" fillId="0" borderId="0" xfId="0" applyFont="1" applyAlignment="1">
      <alignment horizontal="left" indent="1"/>
    </xf>
    <xf numFmtId="164" fontId="17" fillId="0" borderId="0" xfId="1" applyNumberFormat="1" applyFont="1" applyFill="1"/>
    <xf numFmtId="164" fontId="18" fillId="0" borderId="0" xfId="1" applyNumberFormat="1" applyFont="1" applyAlignment="1"/>
    <xf numFmtId="0" fontId="8" fillId="0" borderId="0" xfId="0" applyFont="1" applyAlignment="1" applyProtection="1">
      <alignment horizontal="left" indent="1"/>
      <protection locked="0"/>
    </xf>
    <xf numFmtId="164" fontId="17" fillId="0" borderId="0" xfId="1" applyNumberFormat="1" applyFont="1" applyBorder="1"/>
    <xf numFmtId="164" fontId="17" fillId="0" borderId="0" xfId="1" applyNumberFormat="1" applyFont="1" applyFill="1" applyBorder="1"/>
    <xf numFmtId="164" fontId="17" fillId="0" borderId="2" xfId="1" applyNumberFormat="1" applyFont="1" applyBorder="1"/>
    <xf numFmtId="0" fontId="8" fillId="0" borderId="0" xfId="0" quotePrefix="1" applyFont="1" applyAlignment="1">
      <alignment horizontal="left" indent="1"/>
    </xf>
    <xf numFmtId="164" fontId="17" fillId="0" borderId="0" xfId="1" applyNumberFormat="1" applyFont="1"/>
    <xf numFmtId="0" fontId="19" fillId="0" borderId="0" xfId="0" applyFont="1" applyAlignment="1">
      <alignment horizontal="left" indent="1"/>
    </xf>
    <xf numFmtId="37" fontId="17" fillId="0" borderId="2" xfId="1" applyNumberFormat="1" applyFont="1" applyBorder="1" applyAlignment="1">
      <alignment horizontal="right"/>
    </xf>
    <xf numFmtId="0" fontId="1" fillId="0" borderId="0" xfId="2" applyFont="1" applyFill="1" applyAlignment="1">
      <alignment horizontal="left" indent="2"/>
    </xf>
    <xf numFmtId="164" fontId="17" fillId="0" borderId="2" xfId="1" applyNumberFormat="1" applyFont="1" applyFill="1" applyBorder="1"/>
    <xf numFmtId="0" fontId="16" fillId="0" borderId="0" xfId="0" applyFont="1" applyFill="1" applyAlignment="1">
      <alignment horizontal="left" indent="1"/>
    </xf>
    <xf numFmtId="0" fontId="8" fillId="0" borderId="0" xfId="0" applyFont="1" applyAlignment="1">
      <alignment horizontal="left" wrapText="1" indent="2"/>
    </xf>
    <xf numFmtId="37" fontId="17" fillId="0" borderId="13" xfId="1" applyNumberFormat="1" applyFont="1" applyFill="1" applyBorder="1"/>
    <xf numFmtId="37" fontId="17" fillId="0" borderId="13" xfId="1" applyNumberFormat="1" applyFont="1" applyBorder="1"/>
    <xf numFmtId="0" fontId="8" fillId="0" borderId="0" xfId="0" applyFont="1" applyAlignment="1">
      <alignment horizontal="left" indent="2"/>
    </xf>
    <xf numFmtId="37" fontId="17" fillId="0" borderId="2" xfId="1" applyNumberFormat="1" applyFont="1" applyFill="1" applyBorder="1"/>
    <xf numFmtId="0" fontId="8" fillId="0" borderId="0" xfId="0" applyFont="1" applyAlignment="1">
      <alignment horizontal="left" indent="3"/>
    </xf>
    <xf numFmtId="37" fontId="17" fillId="0" borderId="2" xfId="1" applyNumberFormat="1" applyFont="1" applyBorder="1"/>
    <xf numFmtId="0" fontId="8" fillId="0" borderId="0" xfId="0" applyFont="1" applyAlignment="1">
      <alignment horizontal="left" wrapText="1" indent="3"/>
    </xf>
    <xf numFmtId="37" fontId="18" fillId="0" borderId="0" xfId="1" applyNumberFormat="1" applyFont="1" applyBorder="1" applyAlignment="1"/>
    <xf numFmtId="0" fontId="8" fillId="0" borderId="0" xfId="0" applyFont="1" applyFill="1" applyAlignment="1">
      <alignment horizontal="left" indent="1"/>
    </xf>
    <xf numFmtId="164" fontId="17" fillId="0" borderId="2" xfId="1" applyNumberFormat="1" applyFont="1" applyBorder="1" applyAlignment="1"/>
    <xf numFmtId="164" fontId="17" fillId="0" borderId="2" xfId="1" applyNumberFormat="1" applyFont="1" applyFill="1" applyBorder="1" applyAlignment="1">
      <alignment horizontal="right" vertical="top"/>
    </xf>
    <xf numFmtId="0" fontId="20" fillId="0" borderId="0" xfId="0" applyFont="1" applyAlignment="1">
      <alignment horizontal="left" indent="1"/>
    </xf>
    <xf numFmtId="0" fontId="16" fillId="0" borderId="0" xfId="0" applyFont="1" applyAlignment="1">
      <alignment horizontal="left" vertical="top" indent="1"/>
    </xf>
    <xf numFmtId="0" fontId="19" fillId="0" borderId="0" xfId="0" applyFont="1" applyFill="1" applyAlignment="1">
      <alignment horizontal="left" indent="1"/>
    </xf>
    <xf numFmtId="164" fontId="18" fillId="0" borderId="0" xfId="1" applyNumberFormat="1" applyFont="1" applyFill="1" applyAlignment="1"/>
    <xf numFmtId="0" fontId="8" fillId="0" borderId="0" xfId="0" applyFont="1" applyFill="1" applyAlignment="1"/>
    <xf numFmtId="0" fontId="10" fillId="0" borderId="0" xfId="0" applyFont="1" applyFill="1" applyAlignment="1">
      <alignment wrapText="1"/>
    </xf>
    <xf numFmtId="164" fontId="17" fillId="0" borderId="13" xfId="1" applyNumberFormat="1" applyFont="1" applyFill="1" applyBorder="1"/>
    <xf numFmtId="164" fontId="18" fillId="0" borderId="0" xfId="1" applyNumberFormat="1" applyFont="1" applyFill="1" applyBorder="1" applyAlignment="1"/>
    <xf numFmtId="0" fontId="8" fillId="0" borderId="0" xfId="0" applyFont="1" applyAlignment="1"/>
    <xf numFmtId="0" fontId="10" fillId="0" borderId="0" xfId="0" applyFont="1" applyAlignment="1">
      <alignment horizontal="left" indent="1"/>
    </xf>
    <xf numFmtId="0" fontId="8" fillId="0" borderId="0" xfId="0" applyFont="1" applyAlignment="1">
      <alignment horizontal="left"/>
    </xf>
    <xf numFmtId="164" fontId="17" fillId="0" borderId="13" xfId="1" applyNumberFormat="1" applyFont="1" applyBorder="1" applyAlignment="1">
      <alignment horizontal="right" vertical="top"/>
    </xf>
    <xf numFmtId="0" fontId="10" fillId="0" borderId="0" xfId="0" applyFont="1" applyAlignment="1">
      <alignment horizontal="left" vertical="center"/>
    </xf>
    <xf numFmtId="164" fontId="7" fillId="0" borderId="14" xfId="0" applyNumberFormat="1" applyFont="1" applyBorder="1" applyAlignment="1">
      <alignment vertical="center"/>
    </xf>
    <xf numFmtId="164" fontId="21" fillId="0" borderId="14" xfId="0" applyNumberFormat="1" applyFont="1" applyBorder="1" applyAlignment="1">
      <alignment vertical="center"/>
    </xf>
    <xf numFmtId="164" fontId="7" fillId="0" borderId="14" xfId="0" applyNumberFormat="1" applyFont="1" applyFill="1" applyBorder="1" applyAlignment="1">
      <alignment vertical="center"/>
    </xf>
    <xf numFmtId="164" fontId="22" fillId="0" borderId="0" xfId="0" applyNumberFormat="1" applyFont="1" applyBorder="1" applyAlignment="1">
      <alignment vertical="center"/>
    </xf>
    <xf numFmtId="0" fontId="8" fillId="0" borderId="0" xfId="0" applyFont="1" applyAlignment="1">
      <alignment vertical="center"/>
    </xf>
    <xf numFmtId="0" fontId="19" fillId="0" borderId="0" xfId="0" applyFont="1" applyBorder="1"/>
    <xf numFmtId="0" fontId="8" fillId="0" borderId="0" xfId="0" applyFont="1" applyBorder="1"/>
    <xf numFmtId="0" fontId="8" fillId="0" borderId="0" xfId="0" applyFont="1" applyFill="1" applyBorder="1"/>
    <xf numFmtId="0" fontId="1" fillId="0" borderId="0" xfId="0" applyFont="1" applyAlignment="1">
      <alignment horizontal="center"/>
    </xf>
    <xf numFmtId="0" fontId="0" fillId="0" borderId="0" xfId="0" applyAlignment="1">
      <alignment horizontal="center"/>
    </xf>
    <xf numFmtId="164" fontId="0" fillId="0" borderId="0" xfId="0" applyNumberFormat="1"/>
    <xf numFmtId="41" fontId="0" fillId="0" borderId="0" xfId="0" applyNumberFormat="1"/>
    <xf numFmtId="165" fontId="0" fillId="0" borderId="0" xfId="0" applyNumberFormat="1"/>
    <xf numFmtId="0" fontId="1" fillId="0" borderId="1" xfId="0" applyFont="1" applyBorder="1" applyAlignment="1">
      <alignment horizontal="center" vertical="center" wrapText="1"/>
    </xf>
    <xf numFmtId="0" fontId="1" fillId="0" borderId="0" xfId="0" applyNumberFormat="1" applyFont="1" applyBorder="1" applyAlignment="1">
      <alignment horizontal="justify" wrapText="1"/>
    </xf>
    <xf numFmtId="0" fontId="1" fillId="0" borderId="1" xfId="0" applyNumberFormat="1" applyFont="1" applyBorder="1" applyAlignment="1">
      <alignment horizontal="center" vertical="center" wrapText="1"/>
    </xf>
    <xf numFmtId="164" fontId="14" fillId="3" borderId="10" xfId="1" applyNumberFormat="1" applyFont="1" applyFill="1" applyBorder="1" applyAlignment="1">
      <alignment horizontal="center" vertical="center" wrapText="1"/>
    </xf>
    <xf numFmtId="164" fontId="14" fillId="3" borderId="9" xfId="1" applyNumberFormat="1"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1" xfId="0" applyFont="1" applyFill="1" applyBorder="1" applyAlignment="1">
      <alignment horizontal="center" vertical="center"/>
    </xf>
    <xf numFmtId="164" fontId="10" fillId="3" borderId="4" xfId="1" applyNumberFormat="1" applyFont="1" applyFill="1" applyBorder="1" applyAlignment="1">
      <alignment horizontal="center" vertical="center"/>
    </xf>
    <xf numFmtId="164" fontId="10" fillId="3" borderId="5" xfId="1" applyNumberFormat="1" applyFont="1" applyFill="1" applyBorder="1" applyAlignment="1">
      <alignment horizontal="center" vertical="center"/>
    </xf>
    <xf numFmtId="164" fontId="10" fillId="3" borderId="6" xfId="1" applyNumberFormat="1" applyFont="1" applyFill="1" applyBorder="1" applyAlignment="1">
      <alignment horizontal="center" vertical="center"/>
    </xf>
    <xf numFmtId="164" fontId="10" fillId="3" borderId="8" xfId="1" applyNumberFormat="1" applyFont="1" applyFill="1" applyBorder="1" applyAlignment="1">
      <alignment horizontal="center" vertical="center"/>
    </xf>
    <xf numFmtId="164" fontId="10" fillId="3" borderId="2" xfId="1" applyNumberFormat="1" applyFont="1" applyFill="1" applyBorder="1" applyAlignment="1">
      <alignment horizontal="center" vertical="center"/>
    </xf>
    <xf numFmtId="164" fontId="10" fillId="3" borderId="9" xfId="1" applyNumberFormat="1" applyFont="1" applyFill="1" applyBorder="1" applyAlignment="1">
      <alignment horizontal="center" vertical="center"/>
    </xf>
    <xf numFmtId="0" fontId="12" fillId="3" borderId="7" xfId="0" applyFont="1" applyFill="1" applyBorder="1" applyAlignment="1">
      <alignment horizontal="center" vertical="center" wrapText="1"/>
    </xf>
    <xf numFmtId="0" fontId="0" fillId="0" borderId="12" xfId="0" applyBorder="1" applyAlignment="1">
      <alignment horizontal="center" vertical="center"/>
    </xf>
    <xf numFmtId="0" fontId="10" fillId="3" borderId="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 fillId="0" borderId="0" xfId="0" applyNumberFormat="1" applyFont="1" applyBorder="1" applyAlignment="1">
      <alignment wrapText="1"/>
    </xf>
    <xf numFmtId="0" fontId="1" fillId="0" borderId="0" xfId="0" applyNumberFormat="1" applyFont="1" applyBorder="1" applyAlignment="1">
      <alignment horizontal="left" wrapText="1"/>
    </xf>
    <xf numFmtId="0" fontId="8" fillId="0" borderId="0" xfId="0" applyFont="1" applyAlignment="1">
      <alignment horizontal="left" vertical="top" wrapText="1"/>
    </xf>
  </cellXfs>
  <cellStyles count="3">
    <cellStyle name="Comma"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JANUARY-APRIL 2022</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29738070926680038"/>
          <c:y val="3.142641452988456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3098681313790948"/>
          <c:y val="0.1597544639173866"/>
          <c:w val="0.61401757304289017"/>
          <c:h val="0.5832240031268886"/>
        </c:manualLayout>
      </c:layout>
      <c:barChart>
        <c:barDir val="col"/>
        <c:grouping val="clustered"/>
        <c:varyColors val="0"/>
        <c:ser>
          <c:idx val="0"/>
          <c:order val="0"/>
          <c:tx>
            <c:strRef>
              <c:f>Graph!$A$5</c:f>
              <c:strCache>
                <c:ptCount val="1"/>
                <c:pt idx="0">
                  <c:v>Monthly NCA Credited</c:v>
                </c:pt>
              </c:strCache>
            </c:strRef>
          </c:tx>
          <c:spPr>
            <a:solidFill>
              <a:schemeClr val="accent2">
                <a:shade val="53000"/>
              </a:schemeClr>
            </a:solidFill>
            <a:ln>
              <a:solidFill>
                <a:srgbClr val="F4D35A"/>
              </a:solidFill>
            </a:ln>
            <a:effectLst/>
          </c:spPr>
          <c:invertIfNegative val="0"/>
          <c:cat>
            <c:strRef>
              <c:f>Graph!$B$4:$E$4</c:f>
              <c:strCache>
                <c:ptCount val="4"/>
                <c:pt idx="0">
                  <c:v>JANUARY</c:v>
                </c:pt>
                <c:pt idx="1">
                  <c:v>FEBRUARY</c:v>
                </c:pt>
                <c:pt idx="2">
                  <c:v>MARCH</c:v>
                </c:pt>
                <c:pt idx="3">
                  <c:v>APRIL</c:v>
                </c:pt>
              </c:strCache>
            </c:strRef>
          </c:cat>
          <c:val>
            <c:numRef>
              <c:f>Graph!$B$5:$E$5</c:f>
              <c:numCache>
                <c:formatCode>_(* #,##0_);_(* \(#,##0\);_(* "-"_);_(@_)</c:formatCode>
                <c:ptCount val="4"/>
                <c:pt idx="0">
                  <c:v>265283.09108395001</c:v>
                </c:pt>
                <c:pt idx="1">
                  <c:v>288729.88239633001</c:v>
                </c:pt>
                <c:pt idx="2">
                  <c:v>333545.40042917</c:v>
                </c:pt>
                <c:pt idx="3" formatCode="_(* #,##0_);_(* \(#,##0\);_(* &quot;-&quot;??_);_(@_)">
                  <c:v>360575.46406100999</c:v>
                </c:pt>
              </c:numCache>
            </c:numRef>
          </c:val>
          <c:extLst xmlns:c16r2="http://schemas.microsoft.com/office/drawing/2015/06/chart">
            <c:ext xmlns:c16="http://schemas.microsoft.com/office/drawing/2014/chart" uri="{C3380CC4-5D6E-409C-BE32-E72D297353CC}">
              <c16:uniqueId val="{00000000-3B66-469A-848D-8B06C62FD854}"/>
            </c:ext>
          </c:extLst>
        </c:ser>
        <c:ser>
          <c:idx val="2"/>
          <c:order val="1"/>
          <c:tx>
            <c:strRef>
              <c:f>Graph!$A$6</c:f>
              <c:strCache>
                <c:ptCount val="1"/>
                <c:pt idx="0">
                  <c:v>Monthly NCA Utilized</c:v>
                </c:pt>
              </c:strCache>
            </c:strRef>
          </c:tx>
          <c:spPr>
            <a:solidFill>
              <a:schemeClr val="accent2"/>
            </a:solidFill>
            <a:ln>
              <a:noFill/>
            </a:ln>
            <a:effectLst/>
          </c:spPr>
          <c:invertIfNegative val="0"/>
          <c:cat>
            <c:strRef>
              <c:f>Graph!$B$4:$E$4</c:f>
              <c:strCache>
                <c:ptCount val="4"/>
                <c:pt idx="0">
                  <c:v>JANUARY</c:v>
                </c:pt>
                <c:pt idx="1">
                  <c:v>FEBRUARY</c:v>
                </c:pt>
                <c:pt idx="2">
                  <c:v>MARCH</c:v>
                </c:pt>
                <c:pt idx="3">
                  <c:v>APRIL</c:v>
                </c:pt>
              </c:strCache>
            </c:strRef>
          </c:cat>
          <c:val>
            <c:numRef>
              <c:f>Graph!$B$6:$E$6</c:f>
              <c:numCache>
                <c:formatCode>_(* #,##0_);_(* \(#,##0\);_(* "-"_);_(@_)</c:formatCode>
                <c:ptCount val="4"/>
                <c:pt idx="0">
                  <c:v>194503.24133078</c:v>
                </c:pt>
                <c:pt idx="1">
                  <c:v>274070.71397684002</c:v>
                </c:pt>
                <c:pt idx="2">
                  <c:v>411435.16409437999</c:v>
                </c:pt>
                <c:pt idx="3" formatCode="_(* #,##0_);_(* \(#,##0\);_(* &quot;-&quot;??_);_(@_)">
                  <c:v>271681.28229021002</c:v>
                </c:pt>
              </c:numCache>
            </c:numRef>
          </c:val>
          <c:extLst xmlns:c16r2="http://schemas.microsoft.com/office/drawing/2015/06/chart">
            <c:ext xmlns:c16="http://schemas.microsoft.com/office/drawing/2014/chart" uri="{C3380CC4-5D6E-409C-BE32-E72D297353CC}">
              <c16:uniqueId val="{00000001-3B66-469A-848D-8B06C62FD854}"/>
            </c:ext>
          </c:extLst>
        </c:ser>
        <c:dLbls>
          <c:showLegendKey val="0"/>
          <c:showVal val="0"/>
          <c:showCatName val="0"/>
          <c:showSerName val="0"/>
          <c:showPercent val="0"/>
          <c:showBubbleSize val="0"/>
        </c:dLbls>
        <c:gapWidth val="150"/>
        <c:axId val="102692672"/>
        <c:axId val="148255712"/>
      </c:barChart>
      <c:lineChart>
        <c:grouping val="standard"/>
        <c:varyColors val="0"/>
        <c:ser>
          <c:idx val="4"/>
          <c:order val="2"/>
          <c:tx>
            <c:strRef>
              <c:f>Graph!$A$8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Graph!$B$4:$E$4</c:f>
              <c:strCache>
                <c:ptCount val="4"/>
                <c:pt idx="0">
                  <c:v>JANUARY</c:v>
                </c:pt>
                <c:pt idx="1">
                  <c:v>FEBRUARY</c:v>
                </c:pt>
                <c:pt idx="2">
                  <c:v>MARCH</c:v>
                </c:pt>
                <c:pt idx="3">
                  <c:v>APRIL</c:v>
                </c:pt>
              </c:strCache>
            </c:strRef>
          </c:cat>
          <c:val>
            <c:numRef>
              <c:f>Graph!$B$8:$E$8</c:f>
              <c:numCache>
                <c:formatCode>_(* #,##0_);_(* \(#,##0\);_(* "-"??_);_(@_)</c:formatCode>
                <c:ptCount val="4"/>
                <c:pt idx="0">
                  <c:v>73.319125065995479</c:v>
                </c:pt>
                <c:pt idx="1">
                  <c:v>84.578155699868063</c:v>
                </c:pt>
                <c:pt idx="2">
                  <c:v>99.149435718329414</c:v>
                </c:pt>
                <c:pt idx="3">
                  <c:v>92.272989214436109</c:v>
                </c:pt>
              </c:numCache>
            </c:numRef>
          </c:val>
          <c:smooth val="0"/>
          <c:extLst xmlns:c16r2="http://schemas.microsoft.com/office/drawing/2015/06/chart">
            <c:ext xmlns:c16="http://schemas.microsoft.com/office/drawing/2014/chart" uri="{C3380CC4-5D6E-409C-BE32-E72D297353CC}">
              <c16:uniqueId val="{00000003-3B66-469A-848D-8B06C62FD854}"/>
            </c:ext>
          </c:extLst>
        </c:ser>
        <c:dLbls>
          <c:showLegendKey val="0"/>
          <c:showVal val="0"/>
          <c:showCatName val="0"/>
          <c:showSerName val="0"/>
          <c:showPercent val="0"/>
          <c:showBubbleSize val="0"/>
        </c:dLbls>
        <c:marker val="1"/>
        <c:smooth val="0"/>
        <c:axId val="148256272"/>
        <c:axId val="148256832"/>
      </c:lineChart>
      <c:catAx>
        <c:axId val="1026926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47680279997674224"/>
              <c:y val="0.9249765901179156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148255712"/>
        <c:crossesAt val="0"/>
        <c:auto val="0"/>
        <c:lblAlgn val="ctr"/>
        <c:lblOffset val="100"/>
        <c:tickLblSkip val="1"/>
        <c:tickMarkSkip val="1"/>
        <c:noMultiLvlLbl val="0"/>
      </c:catAx>
      <c:valAx>
        <c:axId val="148255712"/>
        <c:scaling>
          <c:orientation val="minMax"/>
          <c:max val="4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53521182872808"/>
              <c:y val="0.3390665405105663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102692672"/>
        <c:crosses val="autoZero"/>
        <c:crossBetween val="between"/>
        <c:majorUnit val="50000"/>
        <c:minorUnit val="10000"/>
      </c:valAx>
      <c:catAx>
        <c:axId val="148256272"/>
        <c:scaling>
          <c:orientation val="minMax"/>
        </c:scaling>
        <c:delete val="1"/>
        <c:axPos val="b"/>
        <c:numFmt formatCode="General" sourceLinked="1"/>
        <c:majorTickMark val="out"/>
        <c:minorTickMark val="none"/>
        <c:tickLblPos val="nextTo"/>
        <c:crossAx val="148256832"/>
        <c:crossesAt val="85"/>
        <c:auto val="0"/>
        <c:lblAlgn val="ctr"/>
        <c:lblOffset val="100"/>
        <c:noMultiLvlLbl val="0"/>
      </c:catAx>
      <c:valAx>
        <c:axId val="148256832"/>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456816913633825"/>
              <c:y val="0.279570376283609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148256272"/>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100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287269</xdr:colOff>
      <xdr:row>12</xdr:row>
      <xdr:rowOff>20016</xdr:rowOff>
    </xdr:from>
    <xdr:to>
      <xdr:col>8</xdr:col>
      <xdr:colOff>482600</xdr:colOff>
      <xdr:row>50</xdr:row>
      <xdr:rowOff>67641</xdr:rowOff>
    </xdr:to>
    <xdr:graphicFrame macro="">
      <xdr:nvGraphicFramePr>
        <xdr:cNvPr id="2" name="Chart 1">
          <a:extLst>
            <a:ext uri="{FF2B5EF4-FFF2-40B4-BE49-F238E27FC236}">
              <a16:creationId xmlns="" xmlns:a16="http://schemas.microsoft.com/office/drawing/2014/main" id="{B1421E3A-E44B-43AA-A318-D4894DDA9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zoomScaleNormal="100" zoomScaleSheetLayoutView="85" workbookViewId="0">
      <pane xSplit="2" ySplit="6" topLeftCell="C7" activePane="bottomRight" state="frozen"/>
      <selection pane="topRight" activeCell="C1" sqref="C1"/>
      <selection pane="bottomLeft" activeCell="A7" sqref="A7"/>
      <selection pane="bottomRight" activeCell="P8" sqref="P8:U55"/>
    </sheetView>
  </sheetViews>
  <sheetFormatPr defaultColWidth="9.140625" defaultRowHeight="12.75" x14ac:dyDescent="0.2"/>
  <cols>
    <col min="1" max="1" width="2.140625" style="3" customWidth="1"/>
    <col min="2" max="2" width="44.42578125" style="3" customWidth="1"/>
    <col min="3" max="11" width="14.28515625" style="2" customWidth="1"/>
    <col min="12" max="12" width="12.140625" style="2" customWidth="1"/>
    <col min="13" max="13" width="12.140625" style="2" hidden="1" customWidth="1"/>
    <col min="14" max="14" width="12.140625" style="2" customWidth="1"/>
    <col min="15" max="16384" width="9.140625" style="2"/>
  </cols>
  <sheetData>
    <row r="1" spans="1:18" ht="14.25" x14ac:dyDescent="0.2">
      <c r="A1" s="1" t="s">
        <v>0</v>
      </c>
      <c r="B1" s="1"/>
      <c r="C1" s="1"/>
      <c r="D1" s="1"/>
      <c r="E1" s="1"/>
      <c r="F1" s="1"/>
      <c r="G1" s="1"/>
      <c r="H1" s="1"/>
      <c r="I1" s="1"/>
      <c r="J1" s="1"/>
      <c r="K1" s="1"/>
      <c r="L1" s="1"/>
      <c r="M1" s="1"/>
      <c r="N1" s="1"/>
      <c r="O1" s="1"/>
      <c r="P1" s="1"/>
      <c r="Q1" s="1"/>
      <c r="R1" s="1"/>
    </row>
    <row r="2" spans="1:18" x14ac:dyDescent="0.2">
      <c r="A2" s="3" t="s">
        <v>1</v>
      </c>
    </row>
    <row r="3" spans="1:18" x14ac:dyDescent="0.2">
      <c r="A3" s="3" t="s">
        <v>2</v>
      </c>
    </row>
    <row r="5" spans="1:18" s="4" customFormat="1" ht="21" customHeight="1" x14ac:dyDescent="0.2">
      <c r="A5" s="102" t="s">
        <v>3</v>
      </c>
      <c r="B5" s="102"/>
      <c r="C5" s="100" t="s">
        <v>4</v>
      </c>
      <c r="D5" s="100"/>
      <c r="E5" s="100"/>
      <c r="F5" s="100" t="s">
        <v>5</v>
      </c>
      <c r="G5" s="100"/>
      <c r="H5" s="100"/>
      <c r="I5" s="100" t="s">
        <v>6</v>
      </c>
      <c r="J5" s="100"/>
      <c r="K5" s="100"/>
      <c r="L5" s="100" t="s">
        <v>7</v>
      </c>
      <c r="M5" s="100"/>
      <c r="N5" s="100"/>
    </row>
    <row r="6" spans="1:18" s="4" customFormat="1" ht="25.5" x14ac:dyDescent="0.2">
      <c r="A6" s="102"/>
      <c r="B6" s="102"/>
      <c r="C6" s="5" t="s">
        <v>8</v>
      </c>
      <c r="D6" s="5" t="s">
        <v>9</v>
      </c>
      <c r="E6" s="5" t="s">
        <v>10</v>
      </c>
      <c r="F6" s="5" t="s">
        <v>8</v>
      </c>
      <c r="G6" s="5" t="s">
        <v>9</v>
      </c>
      <c r="H6" s="5" t="s">
        <v>10</v>
      </c>
      <c r="I6" s="5" t="s">
        <v>8</v>
      </c>
      <c r="J6" s="5" t="s">
        <v>9</v>
      </c>
      <c r="K6" s="5" t="s">
        <v>10</v>
      </c>
      <c r="L6" s="5" t="s">
        <v>8</v>
      </c>
      <c r="M6" s="5" t="s">
        <v>9</v>
      </c>
      <c r="N6" s="5" t="s">
        <v>10</v>
      </c>
    </row>
    <row r="7" spans="1:18" x14ac:dyDescent="0.2">
      <c r="A7" s="6"/>
      <c r="B7" s="6"/>
      <c r="C7" s="7"/>
      <c r="D7" s="7"/>
      <c r="E7" s="7"/>
      <c r="F7" s="7"/>
      <c r="G7" s="7"/>
      <c r="H7" s="7"/>
      <c r="I7" s="7"/>
      <c r="J7" s="7"/>
      <c r="K7" s="7"/>
      <c r="L7" s="8"/>
      <c r="M7" s="8"/>
      <c r="N7" s="8"/>
    </row>
    <row r="8" spans="1:18" s="12" customFormat="1" x14ac:dyDescent="0.2">
      <c r="A8" s="9" t="s">
        <v>11</v>
      </c>
      <c r="B8" s="9"/>
      <c r="C8" s="10">
        <f t="shared" ref="C8:K8" si="0">+C10+C48</f>
        <v>887558373.90944982</v>
      </c>
      <c r="D8" s="10">
        <f t="shared" si="0"/>
        <v>360575464.06101012</v>
      </c>
      <c r="E8" s="10">
        <f t="shared" si="0"/>
        <v>1248133837.9704602</v>
      </c>
      <c r="F8" s="10">
        <f t="shared" si="0"/>
        <v>880009119.40199995</v>
      </c>
      <c r="G8" s="10">
        <f t="shared" si="0"/>
        <v>271681282.29021013</v>
      </c>
      <c r="H8" s="10">
        <f t="shared" si="0"/>
        <v>1151690401.6922102</v>
      </c>
      <c r="I8" s="10">
        <f t="shared" si="0"/>
        <v>7549254.5074499873</v>
      </c>
      <c r="J8" s="10">
        <f t="shared" si="0"/>
        <v>88894181.770799994</v>
      </c>
      <c r="K8" s="10">
        <f t="shared" si="0"/>
        <v>96443436.278249949</v>
      </c>
      <c r="L8" s="11">
        <f>+F8/C8*100</f>
        <v>99.149435718329443</v>
      </c>
      <c r="M8" s="11">
        <f>+G8/D8*100</f>
        <v>75.346580499509827</v>
      </c>
      <c r="N8" s="11">
        <f>+H8/E8*100</f>
        <v>92.272989214436109</v>
      </c>
    </row>
    <row r="9" spans="1:18" x14ac:dyDescent="0.2">
      <c r="C9" s="7"/>
      <c r="D9" s="7"/>
      <c r="E9" s="7"/>
      <c r="F9" s="7"/>
      <c r="G9" s="7"/>
      <c r="H9" s="7"/>
      <c r="I9" s="7"/>
      <c r="J9" s="7"/>
      <c r="K9" s="7"/>
      <c r="L9" s="13"/>
      <c r="M9" s="13"/>
      <c r="N9" s="13"/>
    </row>
    <row r="10" spans="1:18" ht="15" x14ac:dyDescent="0.35">
      <c r="A10" s="3" t="s">
        <v>12</v>
      </c>
      <c r="C10" s="14">
        <f t="shared" ref="C10:K10" si="1">SUM(C12:C46)</f>
        <v>590780648.27744985</v>
      </c>
      <c r="D10" s="14">
        <f t="shared" si="1"/>
        <v>266059744.14201</v>
      </c>
      <c r="E10" s="14">
        <f t="shared" si="1"/>
        <v>856840392.41946006</v>
      </c>
      <c r="F10" s="14">
        <f t="shared" si="1"/>
        <v>583331435.03140986</v>
      </c>
      <c r="G10" s="14">
        <f t="shared" si="1"/>
        <v>180079686.90945008</v>
      </c>
      <c r="H10" s="14">
        <f t="shared" si="1"/>
        <v>763411121.94086003</v>
      </c>
      <c r="I10" s="14">
        <f t="shared" si="1"/>
        <v>7449213.246040008</v>
      </c>
      <c r="J10" s="14">
        <f t="shared" si="1"/>
        <v>85980057.232559875</v>
      </c>
      <c r="K10" s="14">
        <f t="shared" si="1"/>
        <v>93429270.478599861</v>
      </c>
      <c r="L10" s="13">
        <f>+F10/C10*100</f>
        <v>98.73908983515966</v>
      </c>
      <c r="M10" s="13">
        <f>+G10/D10*100</f>
        <v>67.683928468837479</v>
      </c>
      <c r="N10" s="13">
        <f>+H10/E10*100</f>
        <v>89.096070714548858</v>
      </c>
    </row>
    <row r="11" spans="1:18" x14ac:dyDescent="0.2">
      <c r="C11" s="7"/>
      <c r="D11" s="7"/>
      <c r="E11" s="7"/>
      <c r="F11" s="7"/>
      <c r="G11" s="7"/>
      <c r="H11" s="7"/>
      <c r="I11" s="7"/>
      <c r="J11" s="7"/>
      <c r="K11" s="7"/>
      <c r="L11" s="13"/>
      <c r="M11" s="13"/>
      <c r="N11" s="13"/>
    </row>
    <row r="12" spans="1:18" x14ac:dyDescent="0.2">
      <c r="B12" s="15" t="s">
        <v>13</v>
      </c>
      <c r="C12" s="7">
        <v>5030858</v>
      </c>
      <c r="D12" s="7">
        <v>2821459.9999999991</v>
      </c>
      <c r="E12" s="7">
        <f>SUM(C12:D12)</f>
        <v>7852317.9999999991</v>
      </c>
      <c r="F12" s="7">
        <v>4995871.0977300005</v>
      </c>
      <c r="G12" s="7">
        <v>2026550.2809600001</v>
      </c>
      <c r="H12" s="7">
        <f t="shared" ref="H12:H46" si="2">SUM(F12:G12)</f>
        <v>7022421.3786900006</v>
      </c>
      <c r="I12" s="7">
        <f>+C12-F12</f>
        <v>34986.902269999497</v>
      </c>
      <c r="J12" s="7">
        <f t="shared" ref="J12:J46" si="3">+D12-G12</f>
        <v>794909.71903999895</v>
      </c>
      <c r="K12" s="7">
        <f t="shared" ref="K12:K46" si="4">SUM(I12:J12)</f>
        <v>829896.62130999845</v>
      </c>
      <c r="L12" s="13">
        <f t="shared" ref="L12:N46" si="5">+F12/C12*100</f>
        <v>99.304553969322939</v>
      </c>
      <c r="M12" s="13">
        <f t="shared" si="5"/>
        <v>71.826298475257516</v>
      </c>
      <c r="N12" s="13">
        <f t="shared" si="5"/>
        <v>89.431189346763603</v>
      </c>
    </row>
    <row r="13" spans="1:18" x14ac:dyDescent="0.2">
      <c r="B13" s="15" t="s">
        <v>14</v>
      </c>
      <c r="C13" s="7">
        <v>1807279</v>
      </c>
      <c r="D13" s="7">
        <v>685291.72699999996</v>
      </c>
      <c r="E13" s="7">
        <f t="shared" ref="E13:E46" si="6">SUM(C13:D13)</f>
        <v>2492570.727</v>
      </c>
      <c r="F13" s="7">
        <v>1807143.8925800002</v>
      </c>
      <c r="G13" s="7">
        <v>663149.91177999927</v>
      </c>
      <c r="H13" s="7">
        <f t="shared" si="2"/>
        <v>2470293.8043599995</v>
      </c>
      <c r="I13" s="7">
        <f>+C13-F13</f>
        <v>135.107419999782</v>
      </c>
      <c r="J13" s="7">
        <f t="shared" si="3"/>
        <v>22141.815220000688</v>
      </c>
      <c r="K13" s="7">
        <f t="shared" si="4"/>
        <v>22276.92264000047</v>
      </c>
      <c r="L13" s="13">
        <f t="shared" si="5"/>
        <v>99.992524263270937</v>
      </c>
      <c r="M13" s="13">
        <f t="shared" si="5"/>
        <v>96.768994233020905</v>
      </c>
      <c r="N13" s="13">
        <f t="shared" si="5"/>
        <v>99.106267180357506</v>
      </c>
    </row>
    <row r="14" spans="1:18" x14ac:dyDescent="0.2">
      <c r="B14" s="15" t="s">
        <v>15</v>
      </c>
      <c r="C14" s="7">
        <v>176539.70600000001</v>
      </c>
      <c r="D14" s="7">
        <v>61736.332999999984</v>
      </c>
      <c r="E14" s="7">
        <f t="shared" si="6"/>
        <v>238276.03899999999</v>
      </c>
      <c r="F14" s="7">
        <v>176505.86255000002</v>
      </c>
      <c r="G14" s="7">
        <v>38707.633719999983</v>
      </c>
      <c r="H14" s="7">
        <f t="shared" si="2"/>
        <v>215213.49627</v>
      </c>
      <c r="I14" s="7">
        <f>+C14-F14</f>
        <v>33.843449999985751</v>
      </c>
      <c r="J14" s="7">
        <f t="shared" si="3"/>
        <v>23028.699280000001</v>
      </c>
      <c r="K14" s="7">
        <f t="shared" si="4"/>
        <v>23062.542729999986</v>
      </c>
      <c r="L14" s="13">
        <f t="shared" si="5"/>
        <v>99.980829553437687</v>
      </c>
      <c r="M14" s="13">
        <f t="shared" si="5"/>
        <v>62.69830396308118</v>
      </c>
      <c r="N14" s="13">
        <f t="shared" si="5"/>
        <v>90.321081873448477</v>
      </c>
    </row>
    <row r="15" spans="1:18" x14ac:dyDescent="0.2">
      <c r="B15" s="15" t="s">
        <v>16</v>
      </c>
      <c r="C15" s="7">
        <v>1690715</v>
      </c>
      <c r="D15" s="7">
        <v>693145.37699999986</v>
      </c>
      <c r="E15" s="7">
        <f t="shared" si="6"/>
        <v>2383860.3769999999</v>
      </c>
      <c r="F15" s="7">
        <v>1673937.0848700001</v>
      </c>
      <c r="G15" s="7">
        <v>503516.0981699999</v>
      </c>
      <c r="H15" s="7">
        <f t="shared" si="2"/>
        <v>2177453.18304</v>
      </c>
      <c r="I15" s="7">
        <f>+C15-F15</f>
        <v>16777.915129999863</v>
      </c>
      <c r="J15" s="7">
        <f t="shared" si="3"/>
        <v>189629.27882999997</v>
      </c>
      <c r="K15" s="7">
        <f t="shared" si="4"/>
        <v>206407.19395999983</v>
      </c>
      <c r="L15" s="13">
        <f t="shared" si="5"/>
        <v>99.007643799812513</v>
      </c>
      <c r="M15" s="13">
        <f t="shared" si="5"/>
        <v>72.642206797838895</v>
      </c>
      <c r="N15" s="13">
        <f t="shared" si="5"/>
        <v>91.341473017821812</v>
      </c>
    </row>
    <row r="16" spans="1:18" x14ac:dyDescent="0.2">
      <c r="B16" s="15" t="s">
        <v>17</v>
      </c>
      <c r="C16" s="7">
        <v>8909559.2652099989</v>
      </c>
      <c r="D16" s="7">
        <v>4274387.8999899998</v>
      </c>
      <c r="E16" s="7">
        <f t="shared" si="6"/>
        <v>13183947.165199999</v>
      </c>
      <c r="F16" s="7">
        <v>8792479.6000100002</v>
      </c>
      <c r="G16" s="7">
        <v>2749630.5197099987</v>
      </c>
      <c r="H16" s="7">
        <f t="shared" si="2"/>
        <v>11542110.119719999</v>
      </c>
      <c r="I16" s="7">
        <f t="shared" ref="I16:I46" si="7">+C16-F16</f>
        <v>117079.66519999877</v>
      </c>
      <c r="J16" s="7">
        <f t="shared" si="3"/>
        <v>1524757.3802800011</v>
      </c>
      <c r="K16" s="7">
        <f t="shared" si="4"/>
        <v>1641837.0454799999</v>
      </c>
      <c r="L16" s="13">
        <f t="shared" si="5"/>
        <v>98.685909575155179</v>
      </c>
      <c r="M16" s="13">
        <f t="shared" si="5"/>
        <v>64.328053139876033</v>
      </c>
      <c r="N16" s="13">
        <f t="shared" si="5"/>
        <v>87.546695804320649</v>
      </c>
    </row>
    <row r="17" spans="2:14" x14ac:dyDescent="0.2">
      <c r="B17" s="15" t="s">
        <v>18</v>
      </c>
      <c r="C17" s="7">
        <v>406796</v>
      </c>
      <c r="D17" s="7">
        <v>141095</v>
      </c>
      <c r="E17" s="7">
        <f t="shared" si="6"/>
        <v>547891</v>
      </c>
      <c r="F17" s="7">
        <v>312553.75185</v>
      </c>
      <c r="G17" s="7">
        <v>108166.37187000003</v>
      </c>
      <c r="H17" s="7">
        <f t="shared" si="2"/>
        <v>420720.12372000003</v>
      </c>
      <c r="I17" s="7">
        <f t="shared" si="7"/>
        <v>94242.248149999999</v>
      </c>
      <c r="J17" s="7">
        <f t="shared" si="3"/>
        <v>32928.628129999968</v>
      </c>
      <c r="K17" s="7">
        <f t="shared" si="4"/>
        <v>127170.87627999997</v>
      </c>
      <c r="L17" s="13">
        <f t="shared" si="5"/>
        <v>76.833044535836152</v>
      </c>
      <c r="M17" s="13">
        <f t="shared" si="5"/>
        <v>76.662087154045167</v>
      </c>
      <c r="N17" s="13">
        <f t="shared" si="5"/>
        <v>76.789018932597912</v>
      </c>
    </row>
    <row r="18" spans="2:14" x14ac:dyDescent="0.2">
      <c r="B18" s="15" t="s">
        <v>19</v>
      </c>
      <c r="C18" s="7">
        <v>141046033.67899999</v>
      </c>
      <c r="D18" s="7">
        <v>59145170.777999997</v>
      </c>
      <c r="E18" s="7">
        <f t="shared" si="6"/>
        <v>200191204.45699999</v>
      </c>
      <c r="F18" s="7">
        <v>140517375.05978996</v>
      </c>
      <c r="G18" s="7">
        <v>44968516.38421008</v>
      </c>
      <c r="H18" s="7">
        <f t="shared" si="2"/>
        <v>185485891.44400004</v>
      </c>
      <c r="I18" s="7">
        <f t="shared" si="7"/>
        <v>528658.61921003461</v>
      </c>
      <c r="J18" s="7">
        <f t="shared" si="3"/>
        <v>14176654.393789917</v>
      </c>
      <c r="K18" s="7">
        <f t="shared" si="4"/>
        <v>14705313.012999952</v>
      </c>
      <c r="L18" s="13">
        <f t="shared" si="5"/>
        <v>99.625187177958381</v>
      </c>
      <c r="M18" s="13">
        <f t="shared" si="5"/>
        <v>76.030749075014668</v>
      </c>
      <c r="N18" s="13">
        <f t="shared" si="5"/>
        <v>92.654366083221916</v>
      </c>
    </row>
    <row r="19" spans="2:14" x14ac:dyDescent="0.2">
      <c r="B19" s="15" t="s">
        <v>20</v>
      </c>
      <c r="C19" s="7">
        <v>15237086.561000001</v>
      </c>
      <c r="D19" s="7">
        <v>7545232.3770000003</v>
      </c>
      <c r="E19" s="7">
        <f t="shared" si="6"/>
        <v>22782318.938000001</v>
      </c>
      <c r="F19" s="7">
        <v>15123986.472009998</v>
      </c>
      <c r="G19" s="7">
        <v>5895035.8214299977</v>
      </c>
      <c r="H19" s="7">
        <f t="shared" si="2"/>
        <v>21019022.293439995</v>
      </c>
      <c r="I19" s="7">
        <f t="shared" si="7"/>
        <v>113100.08899000287</v>
      </c>
      <c r="J19" s="7">
        <f t="shared" si="3"/>
        <v>1650196.5555700026</v>
      </c>
      <c r="K19" s="7">
        <f t="shared" si="4"/>
        <v>1763296.6445600055</v>
      </c>
      <c r="L19" s="13">
        <f t="shared" si="5"/>
        <v>99.25773153196171</v>
      </c>
      <c r="M19" s="13">
        <f t="shared" si="5"/>
        <v>78.129281205436854</v>
      </c>
      <c r="N19" s="13">
        <f t="shared" si="5"/>
        <v>92.260240718433209</v>
      </c>
    </row>
    <row r="20" spans="2:14" x14ac:dyDescent="0.2">
      <c r="B20" s="15" t="s">
        <v>21</v>
      </c>
      <c r="C20" s="7">
        <v>254514</v>
      </c>
      <c r="D20" s="7">
        <v>492953.34900000005</v>
      </c>
      <c r="E20" s="7">
        <f t="shared" si="6"/>
        <v>747467.34900000005</v>
      </c>
      <c r="F20" s="7">
        <v>254489.34449000002</v>
      </c>
      <c r="G20" s="7">
        <v>446379.35800999997</v>
      </c>
      <c r="H20" s="7">
        <f t="shared" si="2"/>
        <v>700868.70250000001</v>
      </c>
      <c r="I20" s="7">
        <f t="shared" si="7"/>
        <v>24.655509999982314</v>
      </c>
      <c r="J20" s="7">
        <f t="shared" si="3"/>
        <v>46573.990990000078</v>
      </c>
      <c r="K20" s="7">
        <f t="shared" si="4"/>
        <v>46598.646500000061</v>
      </c>
      <c r="L20" s="13">
        <f t="shared" si="5"/>
        <v>99.990312709713422</v>
      </c>
      <c r="M20" s="13">
        <f t="shared" si="5"/>
        <v>90.552048974922357</v>
      </c>
      <c r="N20" s="13">
        <f t="shared" si="5"/>
        <v>93.765795046119123</v>
      </c>
    </row>
    <row r="21" spans="2:14" x14ac:dyDescent="0.2">
      <c r="B21" s="15" t="s">
        <v>22</v>
      </c>
      <c r="C21" s="7">
        <v>4593846.5010000002</v>
      </c>
      <c r="D21" s="7">
        <v>2646594.7949999999</v>
      </c>
      <c r="E21" s="7">
        <f t="shared" si="6"/>
        <v>7240441.2960000001</v>
      </c>
      <c r="F21" s="7">
        <v>4582347.8909099996</v>
      </c>
      <c r="G21" s="7">
        <v>1632694.7704499997</v>
      </c>
      <c r="H21" s="7">
        <f t="shared" si="2"/>
        <v>6215042.6613599993</v>
      </c>
      <c r="I21" s="7">
        <f t="shared" si="7"/>
        <v>11498.610090000555</v>
      </c>
      <c r="J21" s="7">
        <f t="shared" si="3"/>
        <v>1013900.0245500002</v>
      </c>
      <c r="K21" s="7">
        <f t="shared" si="4"/>
        <v>1025398.6346400008</v>
      </c>
      <c r="L21" s="13">
        <f t="shared" si="5"/>
        <v>99.749695378644077</v>
      </c>
      <c r="M21" s="13">
        <f t="shared" si="5"/>
        <v>61.690394522596335</v>
      </c>
      <c r="N21" s="13">
        <f t="shared" si="5"/>
        <v>85.83789864843618</v>
      </c>
    </row>
    <row r="22" spans="2:14" x14ac:dyDescent="0.2">
      <c r="B22" s="15" t="s">
        <v>23</v>
      </c>
      <c r="C22" s="7">
        <v>4145711.7547499696</v>
      </c>
      <c r="D22" s="7">
        <v>1715942.9532599458</v>
      </c>
      <c r="E22" s="7">
        <f t="shared" si="6"/>
        <v>5861654.7080099154</v>
      </c>
      <c r="F22" s="7">
        <v>3839096.6047099871</v>
      </c>
      <c r="G22" s="7">
        <v>1079232.8902599732</v>
      </c>
      <c r="H22" s="7">
        <f t="shared" si="2"/>
        <v>4918329.4949699603</v>
      </c>
      <c r="I22" s="7">
        <f t="shared" si="7"/>
        <v>306615.15003998252</v>
      </c>
      <c r="J22" s="7">
        <f t="shared" si="3"/>
        <v>636710.06299997261</v>
      </c>
      <c r="K22" s="7">
        <f t="shared" si="4"/>
        <v>943325.21303995512</v>
      </c>
      <c r="L22" s="13">
        <f t="shared" si="5"/>
        <v>92.604040797369066</v>
      </c>
      <c r="M22" s="13">
        <f t="shared" si="5"/>
        <v>62.894450436691272</v>
      </c>
      <c r="N22" s="13">
        <f t="shared" si="5"/>
        <v>83.906844397522988</v>
      </c>
    </row>
    <row r="23" spans="2:14" x14ac:dyDescent="0.2">
      <c r="B23" s="15" t="s">
        <v>24</v>
      </c>
      <c r="C23" s="7">
        <v>4214753.3260000004</v>
      </c>
      <c r="D23" s="7">
        <v>1072486.0519999992</v>
      </c>
      <c r="E23" s="7">
        <f t="shared" si="6"/>
        <v>5287239.3779999996</v>
      </c>
      <c r="F23" s="7">
        <v>4211066.6774500003</v>
      </c>
      <c r="G23" s="7">
        <v>796123.7064100001</v>
      </c>
      <c r="H23" s="7">
        <f t="shared" si="2"/>
        <v>5007190.3838600004</v>
      </c>
      <c r="I23" s="7">
        <f t="shared" si="7"/>
        <v>3686.6485500000417</v>
      </c>
      <c r="J23" s="7">
        <f t="shared" si="3"/>
        <v>276362.34558999911</v>
      </c>
      <c r="K23" s="7">
        <f t="shared" si="4"/>
        <v>280048.99413999915</v>
      </c>
      <c r="L23" s="13">
        <f t="shared" si="5"/>
        <v>99.912529909466869</v>
      </c>
      <c r="M23" s="13">
        <f t="shared" si="5"/>
        <v>74.231614007974116</v>
      </c>
      <c r="N23" s="13">
        <f t="shared" si="5"/>
        <v>94.703304047377316</v>
      </c>
    </row>
    <row r="24" spans="2:14" x14ac:dyDescent="0.2">
      <c r="B24" s="15" t="s">
        <v>25</v>
      </c>
      <c r="C24" s="7">
        <v>32329043.283</v>
      </c>
      <c r="D24" s="7">
        <v>17179560.022</v>
      </c>
      <c r="E24" s="7">
        <f t="shared" si="6"/>
        <v>49508603.305</v>
      </c>
      <c r="F24" s="7">
        <v>32183414.977359995</v>
      </c>
      <c r="G24" s="7">
        <v>10336802.519940004</v>
      </c>
      <c r="H24" s="7">
        <f t="shared" si="2"/>
        <v>42520217.497299999</v>
      </c>
      <c r="I24" s="7">
        <f t="shared" si="7"/>
        <v>145628.30564000458</v>
      </c>
      <c r="J24" s="7">
        <f t="shared" si="3"/>
        <v>6842757.5020599961</v>
      </c>
      <c r="K24" s="7">
        <f t="shared" si="4"/>
        <v>6988385.8077000007</v>
      </c>
      <c r="L24" s="13">
        <f t="shared" si="5"/>
        <v>99.549543410965754</v>
      </c>
      <c r="M24" s="13">
        <f t="shared" si="5"/>
        <v>60.169192381544001</v>
      </c>
      <c r="N24" s="13">
        <f t="shared" si="5"/>
        <v>85.884502205308166</v>
      </c>
    </row>
    <row r="25" spans="2:14" x14ac:dyDescent="0.2">
      <c r="B25" s="15" t="s">
        <v>26</v>
      </c>
      <c r="C25" s="7">
        <v>203457.20699999999</v>
      </c>
      <c r="D25" s="7">
        <v>126256.38199999998</v>
      </c>
      <c r="E25" s="7">
        <f t="shared" si="6"/>
        <v>329713.58899999998</v>
      </c>
      <c r="F25" s="7">
        <v>203333.19468000002</v>
      </c>
      <c r="G25" s="7">
        <v>93413.370490000001</v>
      </c>
      <c r="H25" s="7">
        <f t="shared" si="2"/>
        <v>296746.56517000002</v>
      </c>
      <c r="I25" s="7">
        <f t="shared" si="7"/>
        <v>124.01231999997981</v>
      </c>
      <c r="J25" s="7">
        <f t="shared" si="3"/>
        <v>32843.011509999982</v>
      </c>
      <c r="K25" s="7">
        <f t="shared" si="4"/>
        <v>32967.023829999962</v>
      </c>
      <c r="L25" s="13">
        <f t="shared" si="5"/>
        <v>99.939047467608276</v>
      </c>
      <c r="M25" s="13">
        <f t="shared" si="5"/>
        <v>73.987048425005568</v>
      </c>
      <c r="N25" s="13">
        <f t="shared" si="5"/>
        <v>90.001314798705494</v>
      </c>
    </row>
    <row r="26" spans="2:14" x14ac:dyDescent="0.2">
      <c r="B26" s="15" t="s">
        <v>27</v>
      </c>
      <c r="C26" s="7">
        <v>1556853.0220000001</v>
      </c>
      <c r="D26" s="7">
        <v>1853358.0020000001</v>
      </c>
      <c r="E26" s="7">
        <f>SUM(C26:D26)</f>
        <v>3410211.0240000002</v>
      </c>
      <c r="F26" s="7">
        <v>1074196.1977899999</v>
      </c>
      <c r="G26" s="7">
        <v>814976.7951499999</v>
      </c>
      <c r="H26" s="7">
        <f>SUM(F26:G26)</f>
        <v>1889172.9929399998</v>
      </c>
      <c r="I26" s="7">
        <f>+C26-F26</f>
        <v>482656.82421000022</v>
      </c>
      <c r="J26" s="7">
        <f>+D26-G26</f>
        <v>1038381.2068500002</v>
      </c>
      <c r="K26" s="7">
        <f t="shared" si="4"/>
        <v>1521038.0310600004</v>
      </c>
      <c r="L26" s="13">
        <f>+F26/C26*100</f>
        <v>68.99791968865766</v>
      </c>
      <c r="M26" s="13">
        <f>+G26/D26*100</f>
        <v>43.972982784251087</v>
      </c>
      <c r="N26" s="13">
        <f>+H26/E26*100</f>
        <v>55.397539320722103</v>
      </c>
    </row>
    <row r="27" spans="2:14" x14ac:dyDescent="0.2">
      <c r="B27" s="15" t="s">
        <v>28</v>
      </c>
      <c r="C27" s="7">
        <v>68372973.894999996</v>
      </c>
      <c r="D27" s="7">
        <v>27418167.614840001</v>
      </c>
      <c r="E27" s="7">
        <f t="shared" si="6"/>
        <v>95791141.509839997</v>
      </c>
      <c r="F27" s="7">
        <v>68345071.038420007</v>
      </c>
      <c r="G27" s="7">
        <v>18475569.70059</v>
      </c>
      <c r="H27" s="7">
        <f t="shared" si="2"/>
        <v>86820640.739010006</v>
      </c>
      <c r="I27" s="7">
        <f t="shared" si="7"/>
        <v>27902.856579989195</v>
      </c>
      <c r="J27" s="7">
        <f t="shared" si="3"/>
        <v>8942597.9142500013</v>
      </c>
      <c r="K27" s="7">
        <f t="shared" si="4"/>
        <v>8970500.7708299905</v>
      </c>
      <c r="L27" s="13">
        <f t="shared" si="5"/>
        <v>99.959190225332534</v>
      </c>
      <c r="M27" s="13">
        <f t="shared" si="5"/>
        <v>67.384407157063819</v>
      </c>
      <c r="N27" s="13">
        <f t="shared" si="5"/>
        <v>90.635354554253325</v>
      </c>
    </row>
    <row r="28" spans="2:14" x14ac:dyDescent="0.2">
      <c r="B28" s="15" t="s">
        <v>29</v>
      </c>
      <c r="C28" s="7">
        <v>5529829.676</v>
      </c>
      <c r="D28" s="7">
        <v>2492776.4290000014</v>
      </c>
      <c r="E28" s="7">
        <f t="shared" si="6"/>
        <v>8022606.1050000014</v>
      </c>
      <c r="F28" s="7">
        <v>5232678.7557599992</v>
      </c>
      <c r="G28" s="7">
        <v>1757433.7274400014</v>
      </c>
      <c r="H28" s="7">
        <f t="shared" si="2"/>
        <v>6990112.4832000006</v>
      </c>
      <c r="I28" s="7">
        <f t="shared" si="7"/>
        <v>297150.92024000082</v>
      </c>
      <c r="J28" s="7">
        <f t="shared" si="3"/>
        <v>735342.70155999996</v>
      </c>
      <c r="K28" s="7">
        <f t="shared" si="4"/>
        <v>1032493.6218000008</v>
      </c>
      <c r="L28" s="13">
        <f t="shared" si="5"/>
        <v>94.626400130737025</v>
      </c>
      <c r="M28" s="13">
        <f t="shared" si="5"/>
        <v>70.501056853502547</v>
      </c>
      <c r="N28" s="13">
        <f t="shared" si="5"/>
        <v>87.130196742969716</v>
      </c>
    </row>
    <row r="29" spans="2:14" x14ac:dyDescent="0.2">
      <c r="B29" s="3" t="s">
        <v>30</v>
      </c>
      <c r="C29" s="7">
        <v>12721480.051999999</v>
      </c>
      <c r="D29" s="7">
        <v>6573973.4020000007</v>
      </c>
      <c r="E29" s="7">
        <f t="shared" si="6"/>
        <v>19295453.454</v>
      </c>
      <c r="F29" s="7">
        <v>9666982.2459699996</v>
      </c>
      <c r="G29" s="7">
        <v>3188263.7115199994</v>
      </c>
      <c r="H29" s="7">
        <f t="shared" si="2"/>
        <v>12855245.957489999</v>
      </c>
      <c r="I29" s="7">
        <f t="shared" si="7"/>
        <v>3054497.8060299996</v>
      </c>
      <c r="J29" s="7">
        <f t="shared" si="3"/>
        <v>3385709.6904800013</v>
      </c>
      <c r="K29" s="7">
        <f t="shared" si="4"/>
        <v>6440207.4965100009</v>
      </c>
      <c r="L29" s="13">
        <f t="shared" si="5"/>
        <v>75.989446247256524</v>
      </c>
      <c r="M29" s="13">
        <f t="shared" si="5"/>
        <v>48.498275191530801</v>
      </c>
      <c r="N29" s="13">
        <f t="shared" si="5"/>
        <v>66.623186587123556</v>
      </c>
    </row>
    <row r="30" spans="2:14" x14ac:dyDescent="0.2">
      <c r="B30" s="3" t="s">
        <v>31</v>
      </c>
      <c r="C30" s="7">
        <v>61671145.512669995</v>
      </c>
      <c r="D30" s="7">
        <v>27781587.131390005</v>
      </c>
      <c r="E30" s="7">
        <f t="shared" si="6"/>
        <v>89452732.644060001</v>
      </c>
      <c r="F30" s="7">
        <v>61442676.459969997</v>
      </c>
      <c r="G30" s="7">
        <v>21234393.171499982</v>
      </c>
      <c r="H30" s="7">
        <f t="shared" si="2"/>
        <v>82677069.63146998</v>
      </c>
      <c r="I30" s="7">
        <f t="shared" si="7"/>
        <v>228469.05269999802</v>
      </c>
      <c r="J30" s="7">
        <f t="shared" si="3"/>
        <v>6547193.9598900229</v>
      </c>
      <c r="K30" s="7">
        <f t="shared" si="4"/>
        <v>6775663.0125900209</v>
      </c>
      <c r="L30" s="13">
        <f t="shared" si="5"/>
        <v>99.629536551006552</v>
      </c>
      <c r="M30" s="13">
        <f t="shared" si="5"/>
        <v>76.433333599963973</v>
      </c>
      <c r="N30" s="13">
        <f t="shared" si="5"/>
        <v>92.425426465672146</v>
      </c>
    </row>
    <row r="31" spans="2:14" x14ac:dyDescent="0.2">
      <c r="B31" s="3" t="s">
        <v>32</v>
      </c>
      <c r="C31" s="7">
        <v>124683702.82053</v>
      </c>
      <c r="D31" s="7">
        <v>45339447.833999991</v>
      </c>
      <c r="E31" s="7">
        <f t="shared" si="6"/>
        <v>170023150.65452999</v>
      </c>
      <c r="F31" s="7">
        <v>124208591.43366</v>
      </c>
      <c r="G31" s="7">
        <v>37618143.230790019</v>
      </c>
      <c r="H31" s="7">
        <f t="shared" si="2"/>
        <v>161826734.66445002</v>
      </c>
      <c r="I31" s="7">
        <f t="shared" si="7"/>
        <v>475111.38686999679</v>
      </c>
      <c r="J31" s="7">
        <f t="shared" si="3"/>
        <v>7721304.6032099724</v>
      </c>
      <c r="K31" s="7">
        <f t="shared" si="4"/>
        <v>8196415.9900799692</v>
      </c>
      <c r="L31" s="13">
        <f t="shared" si="5"/>
        <v>99.618946681785772</v>
      </c>
      <c r="M31" s="13">
        <f t="shared" si="5"/>
        <v>82.970007417205963</v>
      </c>
      <c r="N31" s="13">
        <f t="shared" si="5"/>
        <v>95.179235322644814</v>
      </c>
    </row>
    <row r="32" spans="2:14" x14ac:dyDescent="0.2">
      <c r="B32" s="3" t="s">
        <v>33</v>
      </c>
      <c r="C32" s="7">
        <v>6586251.2060000002</v>
      </c>
      <c r="D32" s="7">
        <v>2577098.3629999999</v>
      </c>
      <c r="E32" s="7">
        <f t="shared" si="6"/>
        <v>9163349.5690000001</v>
      </c>
      <c r="F32" s="7">
        <v>6551865.6567299999</v>
      </c>
      <c r="G32" s="7">
        <v>1349948.1419100007</v>
      </c>
      <c r="H32" s="7">
        <f t="shared" si="2"/>
        <v>7901813.7986400006</v>
      </c>
      <c r="I32" s="7">
        <f t="shared" si="7"/>
        <v>34385.549270000309</v>
      </c>
      <c r="J32" s="7">
        <f t="shared" si="3"/>
        <v>1227150.2210899992</v>
      </c>
      <c r="K32" s="7">
        <f t="shared" si="4"/>
        <v>1261535.7703599995</v>
      </c>
      <c r="L32" s="13">
        <f t="shared" si="5"/>
        <v>99.477919256425025</v>
      </c>
      <c r="M32" s="13">
        <f t="shared" si="5"/>
        <v>52.382484164807984</v>
      </c>
      <c r="N32" s="13">
        <f t="shared" si="5"/>
        <v>86.232809729011876</v>
      </c>
    </row>
    <row r="33" spans="1:14" x14ac:dyDescent="0.2">
      <c r="B33" s="3" t="s">
        <v>34</v>
      </c>
      <c r="C33" s="7">
        <v>33486027.215879999</v>
      </c>
      <c r="D33" s="7">
        <v>27442807.260929998</v>
      </c>
      <c r="E33" s="7">
        <f t="shared" si="6"/>
        <v>60928834.476809993</v>
      </c>
      <c r="F33" s="7">
        <v>33000705.318300001</v>
      </c>
      <c r="G33" s="7">
        <v>8915869.0304399952</v>
      </c>
      <c r="H33" s="7">
        <f t="shared" si="2"/>
        <v>41916574.348739997</v>
      </c>
      <c r="I33" s="7">
        <f t="shared" si="7"/>
        <v>485321.89757999778</v>
      </c>
      <c r="J33" s="7">
        <f t="shared" si="3"/>
        <v>18526938.230490003</v>
      </c>
      <c r="K33" s="7">
        <f t="shared" si="4"/>
        <v>19012260.128070001</v>
      </c>
      <c r="L33" s="13">
        <f t="shared" si="5"/>
        <v>98.550673406399653</v>
      </c>
      <c r="M33" s="13">
        <f t="shared" si="5"/>
        <v>32.48891028409259</v>
      </c>
      <c r="N33" s="13">
        <f t="shared" si="5"/>
        <v>68.795956313088155</v>
      </c>
    </row>
    <row r="34" spans="1:14" x14ac:dyDescent="0.2">
      <c r="B34" s="3" t="s">
        <v>35</v>
      </c>
      <c r="C34" s="7">
        <v>727416</v>
      </c>
      <c r="D34" s="7">
        <v>227858</v>
      </c>
      <c r="E34" s="7">
        <f t="shared" si="6"/>
        <v>955274</v>
      </c>
      <c r="F34" s="7">
        <v>580179.22537999996</v>
      </c>
      <c r="G34" s="7">
        <v>169594.69493</v>
      </c>
      <c r="H34" s="7">
        <f t="shared" si="2"/>
        <v>749773.92030999996</v>
      </c>
      <c r="I34" s="7">
        <f t="shared" si="7"/>
        <v>147236.77462000004</v>
      </c>
      <c r="J34" s="7">
        <f t="shared" si="3"/>
        <v>58263.305070000002</v>
      </c>
      <c r="K34" s="7">
        <f t="shared" si="4"/>
        <v>205500.07969000004</v>
      </c>
      <c r="L34" s="13">
        <f t="shared" si="5"/>
        <v>79.758930980346861</v>
      </c>
      <c r="M34" s="13">
        <f t="shared" si="5"/>
        <v>74.429993649553666</v>
      </c>
      <c r="N34" s="13">
        <f t="shared" si="5"/>
        <v>78.487839123644093</v>
      </c>
    </row>
    <row r="35" spans="1:14" x14ac:dyDescent="0.2">
      <c r="B35" s="3" t="s">
        <v>36</v>
      </c>
      <c r="C35" s="7">
        <v>3857013.3393600001</v>
      </c>
      <c r="D35" s="7">
        <v>1751799.0630000005</v>
      </c>
      <c r="E35" s="7">
        <f t="shared" si="6"/>
        <v>5608812.4023600006</v>
      </c>
      <c r="F35" s="7">
        <v>3789466.0775800003</v>
      </c>
      <c r="G35" s="7">
        <v>1312207.1178499991</v>
      </c>
      <c r="H35" s="7">
        <f t="shared" si="2"/>
        <v>5101673.1954299994</v>
      </c>
      <c r="I35" s="7">
        <f t="shared" si="7"/>
        <v>67547.261779999826</v>
      </c>
      <c r="J35" s="7">
        <f t="shared" si="3"/>
        <v>439591.94515000144</v>
      </c>
      <c r="K35" s="7">
        <f t="shared" si="4"/>
        <v>507139.20693000127</v>
      </c>
      <c r="L35" s="13">
        <f t="shared" si="5"/>
        <v>98.248715888776047</v>
      </c>
      <c r="M35" s="13">
        <f t="shared" si="5"/>
        <v>74.906257547758415</v>
      </c>
      <c r="N35" s="13">
        <f t="shared" si="5"/>
        <v>90.958171346279755</v>
      </c>
    </row>
    <row r="36" spans="1:14" x14ac:dyDescent="0.2">
      <c r="B36" s="3" t="s">
        <v>37</v>
      </c>
      <c r="C36" s="7">
        <v>20727053.421</v>
      </c>
      <c r="D36" s="7">
        <v>2893891.7320000008</v>
      </c>
      <c r="E36" s="7">
        <f t="shared" si="6"/>
        <v>23620945.153000001</v>
      </c>
      <c r="F36" s="7">
        <v>20721553.656599998</v>
      </c>
      <c r="G36" s="7">
        <v>2609930.5652099997</v>
      </c>
      <c r="H36" s="7">
        <f t="shared" si="2"/>
        <v>23331484.221809998</v>
      </c>
      <c r="I36" s="7">
        <f t="shared" si="7"/>
        <v>5499.7644000016153</v>
      </c>
      <c r="J36" s="7">
        <f t="shared" si="3"/>
        <v>283961.16679000109</v>
      </c>
      <c r="K36" s="7">
        <f t="shared" si="4"/>
        <v>289460.93119000271</v>
      </c>
      <c r="L36" s="13">
        <f t="shared" si="5"/>
        <v>99.973465768200171</v>
      </c>
      <c r="M36" s="13">
        <f t="shared" si="5"/>
        <v>90.187567708562739</v>
      </c>
      <c r="N36" s="13">
        <f t="shared" si="5"/>
        <v>98.774558218076891</v>
      </c>
    </row>
    <row r="37" spans="1:14" x14ac:dyDescent="0.2">
      <c r="B37" s="16" t="s">
        <v>38</v>
      </c>
      <c r="C37" s="7">
        <v>2256542.9070000001</v>
      </c>
      <c r="D37" s="7">
        <v>841593.36599999992</v>
      </c>
      <c r="E37" s="7">
        <f t="shared" si="6"/>
        <v>3098136.273</v>
      </c>
      <c r="F37" s="7">
        <v>2244826.6385999997</v>
      </c>
      <c r="G37" s="7">
        <v>670153.17158000031</v>
      </c>
      <c r="H37" s="7">
        <f t="shared" si="2"/>
        <v>2914979.81018</v>
      </c>
      <c r="I37" s="7">
        <f t="shared" si="7"/>
        <v>11716.268400000408</v>
      </c>
      <c r="J37" s="7">
        <f t="shared" si="3"/>
        <v>171440.19441999961</v>
      </c>
      <c r="K37" s="7">
        <f t="shared" si="4"/>
        <v>183156.46282000002</v>
      </c>
      <c r="L37" s="13">
        <f t="shared" si="5"/>
        <v>99.480786810494251</v>
      </c>
      <c r="M37" s="13">
        <f t="shared" si="5"/>
        <v>79.629093889506777</v>
      </c>
      <c r="N37" s="13">
        <f t="shared" si="5"/>
        <v>94.088172801945689</v>
      </c>
    </row>
    <row r="38" spans="1:14" x14ac:dyDescent="0.2">
      <c r="B38" s="3" t="s">
        <v>39</v>
      </c>
      <c r="C38" s="7">
        <v>389035.48100000003</v>
      </c>
      <c r="D38" s="7">
        <v>191173.73100000003</v>
      </c>
      <c r="E38" s="7">
        <f t="shared" si="6"/>
        <v>580209.21200000006</v>
      </c>
      <c r="F38" s="7">
        <v>385784.23960999999</v>
      </c>
      <c r="G38" s="7">
        <v>125964.14201000001</v>
      </c>
      <c r="H38" s="7">
        <f t="shared" si="2"/>
        <v>511748.38162</v>
      </c>
      <c r="I38" s="7">
        <f t="shared" si="7"/>
        <v>3251.2413900000392</v>
      </c>
      <c r="J38" s="7">
        <f t="shared" si="3"/>
        <v>65209.588990000018</v>
      </c>
      <c r="K38" s="7">
        <f t="shared" si="4"/>
        <v>68460.830380000058</v>
      </c>
      <c r="L38" s="13">
        <f t="shared" si="5"/>
        <v>99.164281524748631</v>
      </c>
      <c r="M38" s="13">
        <f t="shared" si="5"/>
        <v>65.889880032733146</v>
      </c>
      <c r="N38" s="13">
        <f t="shared" si="5"/>
        <v>88.200664697478118</v>
      </c>
    </row>
    <row r="39" spans="1:14" x14ac:dyDescent="0.2">
      <c r="B39" s="3" t="s">
        <v>40</v>
      </c>
      <c r="C39" s="7">
        <v>10985724.124049999</v>
      </c>
      <c r="D39" s="7">
        <v>5646798.7716000006</v>
      </c>
      <c r="E39" s="7">
        <f t="shared" si="6"/>
        <v>16632522.895649999</v>
      </c>
      <c r="F39" s="7">
        <v>10235097.468199998</v>
      </c>
      <c r="G39" s="7">
        <v>1933648.9060200024</v>
      </c>
      <c r="H39" s="7">
        <f t="shared" si="2"/>
        <v>12168746.374220001</v>
      </c>
      <c r="I39" s="7">
        <f t="shared" si="7"/>
        <v>750626.65585000068</v>
      </c>
      <c r="J39" s="7">
        <f t="shared" si="3"/>
        <v>3713149.8655799981</v>
      </c>
      <c r="K39" s="7">
        <f t="shared" si="4"/>
        <v>4463776.5214299988</v>
      </c>
      <c r="L39" s="13">
        <f t="shared" si="5"/>
        <v>93.167253725162041</v>
      </c>
      <c r="M39" s="13">
        <f t="shared" si="5"/>
        <v>34.243276309846429</v>
      </c>
      <c r="N39" s="13">
        <f t="shared" si="5"/>
        <v>73.162360578517905</v>
      </c>
    </row>
    <row r="40" spans="1:14" x14ac:dyDescent="0.2">
      <c r="B40" s="3" t="s">
        <v>41</v>
      </c>
      <c r="C40" s="7">
        <v>856</v>
      </c>
      <c r="D40" s="7">
        <v>297</v>
      </c>
      <c r="E40" s="7">
        <f t="shared" si="6"/>
        <v>1153</v>
      </c>
      <c r="F40" s="7">
        <v>855.64143999999999</v>
      </c>
      <c r="G40" s="7">
        <v>260.22874999999988</v>
      </c>
      <c r="H40" s="7">
        <f t="shared" si="2"/>
        <v>1115.8701899999999</v>
      </c>
      <c r="I40" s="7">
        <f t="shared" si="7"/>
        <v>0.35856000000001131</v>
      </c>
      <c r="J40" s="7">
        <f t="shared" si="3"/>
        <v>36.771250000000123</v>
      </c>
      <c r="K40" s="7">
        <f t="shared" si="4"/>
        <v>37.129810000000134</v>
      </c>
      <c r="L40" s="13">
        <f t="shared" si="5"/>
        <v>99.95811214953271</v>
      </c>
      <c r="M40" s="13">
        <f t="shared" si="5"/>
        <v>87.619107744107708</v>
      </c>
      <c r="N40" s="13">
        <f t="shared" si="5"/>
        <v>96.779721595836932</v>
      </c>
    </row>
    <row r="41" spans="1:14" x14ac:dyDescent="0.2">
      <c r="B41" s="3" t="s">
        <v>42</v>
      </c>
      <c r="C41" s="7">
        <v>9413739.0370000005</v>
      </c>
      <c r="D41" s="7">
        <v>4385781</v>
      </c>
      <c r="E41" s="7">
        <f t="shared" si="6"/>
        <v>13799520.037</v>
      </c>
      <c r="F41" s="7">
        <v>9412348.9713499993</v>
      </c>
      <c r="G41" s="7">
        <v>2057029.7794599999</v>
      </c>
      <c r="H41" s="7">
        <f t="shared" si="2"/>
        <v>11469378.750809999</v>
      </c>
      <c r="I41" s="7">
        <f t="shared" si="7"/>
        <v>1390.0656500011683</v>
      </c>
      <c r="J41" s="7">
        <f t="shared" si="3"/>
        <v>2328751.2205400001</v>
      </c>
      <c r="K41" s="7">
        <f t="shared" si="4"/>
        <v>2330141.2861900013</v>
      </c>
      <c r="L41" s="13">
        <f t="shared" si="5"/>
        <v>99.985233650045558</v>
      </c>
      <c r="M41" s="13">
        <f t="shared" si="5"/>
        <v>46.902245676653706</v>
      </c>
      <c r="N41" s="13">
        <f t="shared" si="5"/>
        <v>83.114330933667958</v>
      </c>
    </row>
    <row r="42" spans="1:14" x14ac:dyDescent="0.2">
      <c r="B42" s="3" t="s">
        <v>43</v>
      </c>
      <c r="C42" s="7">
        <v>490889.18699999998</v>
      </c>
      <c r="D42" s="7">
        <v>148155.00000000006</v>
      </c>
      <c r="E42" s="7">
        <f t="shared" si="6"/>
        <v>639044.18700000003</v>
      </c>
      <c r="F42" s="7">
        <v>490873.89364999998</v>
      </c>
      <c r="G42" s="7">
        <v>99588.784639999969</v>
      </c>
      <c r="H42" s="7">
        <f t="shared" si="2"/>
        <v>590462.67828999995</v>
      </c>
      <c r="I42" s="7">
        <f t="shared" si="7"/>
        <v>15.293349999992643</v>
      </c>
      <c r="J42" s="7">
        <f t="shared" si="3"/>
        <v>48566.215360000089</v>
      </c>
      <c r="K42" s="7">
        <f t="shared" si="4"/>
        <v>48581.508710000082</v>
      </c>
      <c r="L42" s="13">
        <f t="shared" si="5"/>
        <v>99.996884561647519</v>
      </c>
      <c r="M42" s="13">
        <f t="shared" si="5"/>
        <v>67.219320738415803</v>
      </c>
      <c r="N42" s="13">
        <f t="shared" si="5"/>
        <v>92.397785677690536</v>
      </c>
    </row>
    <row r="43" spans="1:14" x14ac:dyDescent="0.2">
      <c r="B43" s="3" t="s">
        <v>44</v>
      </c>
      <c r="C43" s="7">
        <v>1945490.253</v>
      </c>
      <c r="D43" s="7">
        <v>1184503.2310000001</v>
      </c>
      <c r="E43" s="7">
        <f t="shared" si="6"/>
        <v>3129993.4840000002</v>
      </c>
      <c r="F43" s="7">
        <v>1941653.4112099998</v>
      </c>
      <c r="G43" s="7">
        <v>1105196.5606099998</v>
      </c>
      <c r="H43" s="7">
        <f t="shared" si="2"/>
        <v>3046849.9718199996</v>
      </c>
      <c r="I43" s="7">
        <f t="shared" si="7"/>
        <v>3836.8417900002096</v>
      </c>
      <c r="J43" s="7">
        <f t="shared" si="3"/>
        <v>79306.670390000334</v>
      </c>
      <c r="K43" s="7">
        <f t="shared" si="4"/>
        <v>83143.512180000544</v>
      </c>
      <c r="L43" s="13">
        <f t="shared" si="5"/>
        <v>99.802782780120154</v>
      </c>
      <c r="M43" s="13">
        <f t="shared" si="5"/>
        <v>93.304647187576961</v>
      </c>
      <c r="N43" s="13">
        <f t="shared" si="5"/>
        <v>97.34365222787153</v>
      </c>
    </row>
    <row r="44" spans="1:14" x14ac:dyDescent="0.2">
      <c r="B44" s="3" t="s">
        <v>45</v>
      </c>
      <c r="C44" s="7">
        <v>4272171</v>
      </c>
      <c r="D44" s="7">
        <v>8168153</v>
      </c>
      <c r="E44" s="7">
        <f t="shared" si="6"/>
        <v>12440324</v>
      </c>
      <c r="F44" s="7">
        <v>4272171</v>
      </c>
      <c r="G44" s="7">
        <v>5103104.443810001</v>
      </c>
      <c r="H44" s="7">
        <f t="shared" si="2"/>
        <v>9375275.443810001</v>
      </c>
      <c r="I44" s="7">
        <f t="shared" si="7"/>
        <v>0</v>
      </c>
      <c r="J44" s="7">
        <f t="shared" si="3"/>
        <v>3065048.556189999</v>
      </c>
      <c r="K44" s="7">
        <f t="shared" si="4"/>
        <v>3065048.556189999</v>
      </c>
      <c r="L44" s="13">
        <f t="shared" si="5"/>
        <v>100</v>
      </c>
      <c r="M44" s="13">
        <f t="shared" si="5"/>
        <v>62.475622626192248</v>
      </c>
      <c r="N44" s="13">
        <f t="shared" si="5"/>
        <v>75.361987708760651</v>
      </c>
    </row>
    <row r="45" spans="1:14" x14ac:dyDescent="0.2">
      <c r="B45" s="3" t="s">
        <v>46</v>
      </c>
      <c r="C45" s="7">
        <v>862722</v>
      </c>
      <c r="D45" s="7">
        <v>431469.39299999992</v>
      </c>
      <c r="E45" s="7">
        <f t="shared" si="6"/>
        <v>1294191.3929999999</v>
      </c>
      <c r="F45" s="7">
        <v>862722</v>
      </c>
      <c r="G45" s="7">
        <v>118701.12346999999</v>
      </c>
      <c r="H45" s="7">
        <f t="shared" si="2"/>
        <v>981423.12346999999</v>
      </c>
      <c r="I45" s="7">
        <f t="shared" si="7"/>
        <v>0</v>
      </c>
      <c r="J45" s="7">
        <f t="shared" si="3"/>
        <v>312768.26952999993</v>
      </c>
      <c r="K45" s="7">
        <f t="shared" si="4"/>
        <v>312768.26952999993</v>
      </c>
      <c r="L45" s="13">
        <f t="shared" si="5"/>
        <v>100</v>
      </c>
      <c r="M45" s="13">
        <f t="shared" si="5"/>
        <v>27.510902371237261</v>
      </c>
      <c r="N45" s="13">
        <f t="shared" si="5"/>
        <v>75.83291998218381</v>
      </c>
    </row>
    <row r="46" spans="1:14" x14ac:dyDescent="0.2">
      <c r="B46" s="3" t="s">
        <v>47</v>
      </c>
      <c r="C46" s="7">
        <v>197538.845</v>
      </c>
      <c r="D46" s="7">
        <v>107741.77200000003</v>
      </c>
      <c r="E46" s="7">
        <f t="shared" si="6"/>
        <v>305280.61700000003</v>
      </c>
      <c r="F46" s="7">
        <v>197534.19019999998</v>
      </c>
      <c r="G46" s="7">
        <v>81790.244359999982</v>
      </c>
      <c r="H46" s="7">
        <f t="shared" si="2"/>
        <v>279324.43455999997</v>
      </c>
      <c r="I46" s="7">
        <f t="shared" si="7"/>
        <v>4.6548000000184402</v>
      </c>
      <c r="J46" s="7">
        <f t="shared" si="3"/>
        <v>25951.527640000044</v>
      </c>
      <c r="K46" s="7">
        <f t="shared" si="4"/>
        <v>25956.182440000062</v>
      </c>
      <c r="L46" s="13">
        <f t="shared" si="5"/>
        <v>99.997643602705068</v>
      </c>
      <c r="M46" s="13">
        <f t="shared" si="5"/>
        <v>75.9132162407724</v>
      </c>
      <c r="N46" s="13">
        <f t="shared" si="5"/>
        <v>91.49759893206712</v>
      </c>
    </row>
    <row r="47" spans="1:14" x14ac:dyDescent="0.2">
      <c r="C47" s="7"/>
      <c r="D47" s="7"/>
      <c r="E47" s="7"/>
      <c r="F47" s="7"/>
      <c r="G47" s="7"/>
      <c r="H47" s="7"/>
      <c r="I47" s="7"/>
      <c r="J47" s="7"/>
      <c r="K47" s="7"/>
      <c r="L47" s="13"/>
      <c r="M47" s="13"/>
      <c r="N47" s="13"/>
    </row>
    <row r="48" spans="1:14" ht="15" x14ac:dyDescent="0.35">
      <c r="A48" s="3" t="s">
        <v>48</v>
      </c>
      <c r="C48" s="14">
        <f t="shared" ref="C48:K48" si="8">SUM(C50:C52)</f>
        <v>296777725.63200003</v>
      </c>
      <c r="D48" s="14">
        <f t="shared" si="8"/>
        <v>94515719.919000134</v>
      </c>
      <c r="E48" s="14">
        <f t="shared" si="8"/>
        <v>391293445.55100012</v>
      </c>
      <c r="F48" s="14">
        <f t="shared" si="8"/>
        <v>296677684.37059003</v>
      </c>
      <c r="G48" s="14">
        <f t="shared" si="8"/>
        <v>91601595.380760014</v>
      </c>
      <c r="H48" s="14">
        <f t="shared" si="8"/>
        <v>388279279.75135005</v>
      </c>
      <c r="I48" s="14">
        <f t="shared" si="8"/>
        <v>100041.26140997931</v>
      </c>
      <c r="J48" s="14">
        <f t="shared" si="8"/>
        <v>2914124.5382401124</v>
      </c>
      <c r="K48" s="14">
        <f t="shared" si="8"/>
        <v>3014165.7996500917</v>
      </c>
      <c r="L48" s="13">
        <f>+F48/C48*100</f>
        <v>99.966290845717296</v>
      </c>
      <c r="M48" s="13">
        <f>+G48/D48*100</f>
        <v>96.916783217926579</v>
      </c>
      <c r="N48" s="13">
        <f>+H48/E48*100</f>
        <v>99.229691722690191</v>
      </c>
    </row>
    <row r="49" spans="1:15" x14ac:dyDescent="0.2">
      <c r="C49" s="7"/>
      <c r="D49" s="7"/>
      <c r="E49" s="7"/>
      <c r="F49" s="7"/>
      <c r="G49" s="7"/>
      <c r="H49" s="7"/>
      <c r="I49" s="7"/>
      <c r="J49" s="7"/>
      <c r="K49" s="7"/>
      <c r="L49" s="13"/>
      <c r="M49" s="13"/>
      <c r="N49" s="13"/>
    </row>
    <row r="50" spans="1:15" x14ac:dyDescent="0.2">
      <c r="B50" s="3" t="s">
        <v>49</v>
      </c>
      <c r="C50" s="7">
        <v>27897343.039999999</v>
      </c>
      <c r="D50" s="7">
        <v>5534272.4680000097</v>
      </c>
      <c r="E50" s="7">
        <f>SUM(C50:D50)</f>
        <v>33431615.508000009</v>
      </c>
      <c r="F50" s="7">
        <v>27798745.750569995</v>
      </c>
      <c r="G50" s="7">
        <v>5420867.3778200075</v>
      </c>
      <c r="H50" s="7">
        <f>SUM(F50:G50)</f>
        <v>33219613.128390003</v>
      </c>
      <c r="I50" s="7">
        <f>+C50-F50</f>
        <v>98597.289430003613</v>
      </c>
      <c r="J50" s="7">
        <f>+D50-G50</f>
        <v>113405.09018000215</v>
      </c>
      <c r="K50" s="7">
        <f>SUM(I50:J50)</f>
        <v>212002.37961000577</v>
      </c>
      <c r="L50" s="13">
        <f>+F50/C50*100</f>
        <v>99.6465710397989</v>
      </c>
      <c r="M50" s="13">
        <f>+G50/D50*100</f>
        <v>97.950858205198116</v>
      </c>
      <c r="N50" s="13">
        <f>+H50/E50*100</f>
        <v>99.365862593271103</v>
      </c>
    </row>
    <row r="51" spans="1:15" ht="14.25" x14ac:dyDescent="0.2">
      <c r="B51" s="3" t="s">
        <v>50</v>
      </c>
      <c r="C51" s="7"/>
      <c r="D51" s="7"/>
      <c r="E51" s="7"/>
      <c r="F51" s="7"/>
      <c r="G51" s="7"/>
      <c r="H51" s="7"/>
      <c r="I51" s="7"/>
      <c r="J51" s="7"/>
      <c r="K51" s="7"/>
      <c r="L51" s="13"/>
      <c r="M51" s="13"/>
      <c r="N51" s="13"/>
    </row>
    <row r="52" spans="1:15" ht="14.25" x14ac:dyDescent="0.2">
      <c r="B52" s="3" t="s">
        <v>51</v>
      </c>
      <c r="C52" s="7">
        <v>268880382.59200001</v>
      </c>
      <c r="D52" s="7">
        <v>88981447.451000124</v>
      </c>
      <c r="E52" s="7">
        <f>SUM(C52:D52)</f>
        <v>357861830.0430001</v>
      </c>
      <c r="F52" s="7">
        <v>268878938.62002003</v>
      </c>
      <c r="G52" s="7">
        <v>86180728.002940014</v>
      </c>
      <c r="H52" s="7">
        <f>SUM(F52:G52)</f>
        <v>355059666.62296003</v>
      </c>
      <c r="I52" s="7">
        <f>+C52-F52</f>
        <v>1443.9719799757004</v>
      </c>
      <c r="J52" s="7">
        <f>+D52-G52</f>
        <v>2800719.4480601102</v>
      </c>
      <c r="K52" s="7">
        <f>SUM(I52:J52)</f>
        <v>2802163.4200400859</v>
      </c>
      <c r="L52" s="13">
        <f t="shared" ref="L52:N53" si="9">+F52/C52*100</f>
        <v>99.999462968638298</v>
      </c>
      <c r="M52" s="13">
        <f t="shared" si="9"/>
        <v>96.852468094989803</v>
      </c>
      <c r="N52" s="13">
        <f t="shared" si="9"/>
        <v>99.216970577805583</v>
      </c>
    </row>
    <row r="53" spans="1:15" ht="25.5" x14ac:dyDescent="0.2">
      <c r="B53" s="17" t="s">
        <v>52</v>
      </c>
      <c r="C53" s="7">
        <v>1158997.121</v>
      </c>
      <c r="D53" s="7">
        <v>220306.90100000007</v>
      </c>
      <c r="E53" s="7">
        <f>SUM(C53:D53)</f>
        <v>1379304.0220000001</v>
      </c>
      <c r="F53" s="7">
        <v>1158996.7658100002</v>
      </c>
      <c r="G53" s="7">
        <v>182813.24065999989</v>
      </c>
      <c r="H53" s="7">
        <f>SUM(F53:G53)</f>
        <v>1341810.0064700001</v>
      </c>
      <c r="I53" s="7">
        <f>+C53-F53</f>
        <v>0.35518999979831278</v>
      </c>
      <c r="J53" s="7">
        <f>+D53-G53</f>
        <v>37493.660340000177</v>
      </c>
      <c r="K53" s="7">
        <f>SUM(I53:J53)</f>
        <v>37494.015529999975</v>
      </c>
      <c r="L53" s="13">
        <f t="shared" si="9"/>
        <v>99.99996935367713</v>
      </c>
      <c r="M53" s="13">
        <f t="shared" si="9"/>
        <v>82.981168465530658</v>
      </c>
      <c r="N53" s="13">
        <f t="shared" si="9"/>
        <v>97.281671413120847</v>
      </c>
    </row>
    <row r="54" spans="1:15" x14ac:dyDescent="0.2">
      <c r="C54" s="7"/>
      <c r="D54" s="7"/>
      <c r="E54" s="7"/>
      <c r="F54" s="7"/>
      <c r="G54" s="7"/>
      <c r="H54" s="7"/>
      <c r="I54" s="7"/>
      <c r="J54" s="7"/>
      <c r="K54" s="7"/>
    </row>
    <row r="55" spans="1:15" x14ac:dyDescent="0.2">
      <c r="C55" s="7"/>
      <c r="D55" s="7"/>
      <c r="E55" s="7"/>
      <c r="F55" s="7"/>
      <c r="G55" s="7"/>
      <c r="H55" s="7"/>
      <c r="I55" s="7"/>
      <c r="J55" s="7"/>
      <c r="K55" s="7"/>
    </row>
    <row r="56" spans="1:15" x14ac:dyDescent="0.2">
      <c r="A56" s="18"/>
      <c r="B56" s="18"/>
      <c r="C56" s="19"/>
      <c r="D56" s="19"/>
      <c r="E56" s="19"/>
      <c r="F56" s="19"/>
      <c r="G56" s="19"/>
      <c r="H56" s="19"/>
      <c r="I56" s="19"/>
      <c r="J56" s="19"/>
      <c r="K56" s="19"/>
      <c r="L56" s="20"/>
      <c r="M56" s="20"/>
      <c r="N56" s="20"/>
    </row>
    <row r="57" spans="1:15" x14ac:dyDescent="0.2">
      <c r="A57" s="21"/>
      <c r="B57" s="21"/>
      <c r="C57" s="22"/>
      <c r="D57" s="22"/>
      <c r="E57" s="22"/>
      <c r="F57" s="22"/>
      <c r="G57" s="22"/>
      <c r="H57" s="22"/>
      <c r="I57" s="22"/>
      <c r="J57" s="22"/>
      <c r="K57" s="22"/>
      <c r="L57" s="23"/>
      <c r="M57" s="23"/>
      <c r="N57" s="23"/>
    </row>
    <row r="58" spans="1:15" ht="14.25" x14ac:dyDescent="0.2">
      <c r="A58" s="24" t="s">
        <v>53</v>
      </c>
      <c r="B58" s="101" t="s">
        <v>326</v>
      </c>
      <c r="C58" s="101"/>
      <c r="D58" s="101"/>
      <c r="E58" s="101"/>
      <c r="F58" s="101"/>
      <c r="G58" s="22"/>
      <c r="H58" s="22"/>
      <c r="I58" s="22"/>
      <c r="J58" s="22"/>
      <c r="K58" s="22"/>
      <c r="L58" s="23"/>
      <c r="M58" s="23"/>
      <c r="N58" s="23"/>
    </row>
    <row r="59" spans="1:15" ht="25.5" customHeight="1" x14ac:dyDescent="0.2">
      <c r="A59" s="24" t="s">
        <v>54</v>
      </c>
      <c r="B59" s="121" t="s">
        <v>55</v>
      </c>
      <c r="C59" s="121"/>
      <c r="D59" s="121"/>
      <c r="E59" s="121"/>
      <c r="F59" s="121"/>
      <c r="G59" s="121"/>
      <c r="H59" s="121"/>
      <c r="I59" s="121"/>
      <c r="J59" s="121"/>
      <c r="K59" s="121"/>
      <c r="L59" s="121"/>
      <c r="M59" s="121"/>
      <c r="N59" s="121"/>
      <c r="O59" s="120"/>
    </row>
    <row r="60" spans="1:15" ht="14.25" x14ac:dyDescent="0.2">
      <c r="A60" s="25" t="s">
        <v>56</v>
      </c>
      <c r="B60" s="21" t="s">
        <v>57</v>
      </c>
      <c r="C60" s="22"/>
      <c r="D60" s="22"/>
      <c r="E60" s="22"/>
      <c r="F60" s="22"/>
      <c r="G60" s="22"/>
      <c r="H60" s="22"/>
      <c r="I60" s="22"/>
      <c r="J60" s="22"/>
      <c r="K60" s="22"/>
      <c r="L60" s="23"/>
      <c r="M60" s="23"/>
      <c r="N60" s="23"/>
    </row>
    <row r="61" spans="1:15" ht="14.25" x14ac:dyDescent="0.2">
      <c r="A61" s="25" t="s">
        <v>58</v>
      </c>
      <c r="B61" s="21" t="s">
        <v>59</v>
      </c>
      <c r="C61" s="22"/>
      <c r="D61" s="22"/>
      <c r="E61" s="22"/>
      <c r="F61" s="22"/>
      <c r="G61" s="22"/>
      <c r="H61" s="22"/>
      <c r="I61" s="22"/>
      <c r="J61" s="22"/>
      <c r="K61" s="22"/>
      <c r="L61" s="23"/>
      <c r="M61" s="23"/>
      <c r="N61" s="23"/>
    </row>
    <row r="62" spans="1:15" ht="14.25" x14ac:dyDescent="0.2">
      <c r="A62" s="25" t="s">
        <v>60</v>
      </c>
      <c r="B62" s="21" t="s">
        <v>61</v>
      </c>
      <c r="C62" s="22"/>
      <c r="D62" s="22"/>
      <c r="E62" s="22"/>
      <c r="F62" s="22"/>
      <c r="G62" s="22"/>
      <c r="H62" s="22"/>
      <c r="I62" s="22"/>
      <c r="J62" s="22"/>
      <c r="K62" s="22"/>
      <c r="L62" s="23"/>
      <c r="M62" s="23"/>
      <c r="N62" s="23"/>
    </row>
    <row r="63" spans="1:15" ht="14.25" x14ac:dyDescent="0.2">
      <c r="A63" s="25" t="s">
        <v>62</v>
      </c>
      <c r="B63" s="21" t="s">
        <v>63</v>
      </c>
      <c r="C63" s="22"/>
      <c r="D63" s="22"/>
      <c r="E63" s="22"/>
      <c r="F63" s="22"/>
      <c r="G63" s="22"/>
      <c r="H63" s="22"/>
      <c r="I63" s="22"/>
      <c r="J63" s="22"/>
      <c r="K63" s="22"/>
      <c r="L63" s="23"/>
      <c r="M63" s="23"/>
      <c r="N63" s="23"/>
    </row>
    <row r="64" spans="1:15" ht="14.25" x14ac:dyDescent="0.2">
      <c r="A64" s="25" t="s">
        <v>64</v>
      </c>
      <c r="B64" s="21" t="s">
        <v>65</v>
      </c>
      <c r="C64" s="22"/>
      <c r="D64" s="22"/>
      <c r="E64" s="22"/>
      <c r="F64" s="22"/>
      <c r="G64" s="22"/>
      <c r="H64" s="22"/>
      <c r="I64" s="22"/>
      <c r="J64" s="22"/>
      <c r="K64" s="22"/>
      <c r="L64" s="23"/>
      <c r="M64" s="23"/>
      <c r="N64" s="23"/>
    </row>
    <row r="65" spans="3:11" x14ac:dyDescent="0.2">
      <c r="C65" s="7"/>
      <c r="D65" s="7"/>
      <c r="E65" s="7"/>
      <c r="F65" s="7"/>
      <c r="G65" s="7"/>
      <c r="H65" s="7"/>
      <c r="I65" s="7"/>
      <c r="J65" s="7"/>
      <c r="K65" s="7"/>
    </row>
    <row r="66" spans="3:11" x14ac:dyDescent="0.2">
      <c r="C66" s="7"/>
      <c r="D66" s="7"/>
      <c r="E66" s="7"/>
      <c r="F66" s="7"/>
      <c r="G66" s="7"/>
      <c r="H66" s="7"/>
      <c r="I66" s="7"/>
      <c r="J66" s="7"/>
      <c r="K66" s="7"/>
    </row>
    <row r="67" spans="3:11" x14ac:dyDescent="0.2">
      <c r="C67" s="7"/>
      <c r="D67" s="7"/>
      <c r="E67" s="7"/>
      <c r="F67" s="7"/>
      <c r="G67" s="7"/>
      <c r="H67" s="7"/>
      <c r="I67" s="7"/>
      <c r="J67" s="7"/>
      <c r="K67" s="7"/>
    </row>
    <row r="68" spans="3:11" x14ac:dyDescent="0.2">
      <c r="C68" s="7"/>
      <c r="D68" s="7"/>
      <c r="E68" s="7"/>
      <c r="F68" s="7"/>
      <c r="G68" s="7"/>
      <c r="H68" s="7"/>
      <c r="I68" s="7"/>
      <c r="J68" s="7"/>
      <c r="K68" s="7"/>
    </row>
    <row r="69" spans="3:11" x14ac:dyDescent="0.2">
      <c r="C69" s="7"/>
      <c r="D69" s="7"/>
      <c r="E69" s="7"/>
      <c r="F69" s="7"/>
      <c r="G69" s="7"/>
      <c r="H69" s="7"/>
      <c r="I69" s="7"/>
      <c r="J69" s="7"/>
      <c r="K69" s="7"/>
    </row>
    <row r="70" spans="3:11" x14ac:dyDescent="0.2">
      <c r="C70" s="7"/>
      <c r="D70" s="7"/>
      <c r="E70" s="7"/>
      <c r="F70" s="7"/>
      <c r="G70" s="7"/>
      <c r="H70" s="7"/>
      <c r="I70" s="7"/>
      <c r="J70" s="7"/>
      <c r="K70" s="7"/>
    </row>
    <row r="71" spans="3:11" x14ac:dyDescent="0.2">
      <c r="C71" s="7"/>
      <c r="D71" s="7"/>
      <c r="E71" s="7"/>
      <c r="F71" s="7"/>
      <c r="G71" s="7"/>
      <c r="H71" s="7"/>
      <c r="I71" s="7"/>
      <c r="J71" s="7"/>
      <c r="K71" s="7"/>
    </row>
    <row r="72" spans="3:11" x14ac:dyDescent="0.2">
      <c r="C72" s="7"/>
      <c r="D72" s="7"/>
      <c r="E72" s="7"/>
      <c r="F72" s="7"/>
      <c r="G72" s="7"/>
      <c r="H72" s="7"/>
      <c r="I72" s="7"/>
      <c r="J72" s="7"/>
      <c r="K72" s="7"/>
    </row>
    <row r="73" spans="3:11" x14ac:dyDescent="0.2">
      <c r="C73" s="7"/>
      <c r="D73" s="7"/>
      <c r="E73" s="7"/>
      <c r="F73" s="7"/>
      <c r="G73" s="7"/>
      <c r="H73" s="7"/>
      <c r="I73" s="7"/>
      <c r="J73" s="7"/>
      <c r="K73" s="7"/>
    </row>
    <row r="74" spans="3:11" x14ac:dyDescent="0.2">
      <c r="C74" s="7"/>
      <c r="D74" s="7"/>
      <c r="E74" s="7"/>
      <c r="F74" s="7"/>
      <c r="G74" s="7"/>
      <c r="H74" s="7"/>
      <c r="I74" s="7"/>
      <c r="J74" s="7"/>
      <c r="K74" s="7"/>
    </row>
    <row r="75" spans="3:11" x14ac:dyDescent="0.2">
      <c r="C75" s="7"/>
      <c r="D75" s="7"/>
      <c r="E75" s="7"/>
      <c r="F75" s="7"/>
      <c r="G75" s="7"/>
      <c r="H75" s="7"/>
      <c r="I75" s="7"/>
      <c r="J75" s="7"/>
      <c r="K75" s="7"/>
    </row>
    <row r="76" spans="3:11" x14ac:dyDescent="0.2">
      <c r="C76" s="7"/>
      <c r="D76" s="7"/>
      <c r="E76" s="7"/>
      <c r="F76" s="7"/>
      <c r="G76" s="7"/>
      <c r="H76" s="7"/>
      <c r="I76" s="7"/>
      <c r="J76" s="7"/>
      <c r="K76" s="7"/>
    </row>
  </sheetData>
  <mergeCells count="7">
    <mergeCell ref="B59:N59"/>
    <mergeCell ref="L5:N5"/>
    <mergeCell ref="B58:F58"/>
    <mergeCell ref="A5:B6"/>
    <mergeCell ref="C5:E5"/>
    <mergeCell ref="F5:H5"/>
    <mergeCell ref="I5:K5"/>
  </mergeCells>
  <pageMargins left="0.49" right="0.2" top="0.27" bottom="0.23" header="0.17" footer="0.17"/>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9"/>
  <sheetViews>
    <sheetView tabSelected="1" zoomScaleNormal="100" zoomScaleSheetLayoutView="100" workbookViewId="0">
      <selection activeCell="F15" sqref="F15"/>
    </sheetView>
  </sheetViews>
  <sheetFormatPr defaultColWidth="9.140625" defaultRowHeight="11.25" x14ac:dyDescent="0.2"/>
  <cols>
    <col min="1" max="1" width="25" style="42" customWidth="1"/>
    <col min="2" max="3" width="13.7109375" style="42" customWidth="1"/>
    <col min="4" max="4" width="12.42578125" style="42" customWidth="1"/>
    <col min="5" max="5" width="14" style="92" customWidth="1"/>
    <col min="6" max="6" width="12" style="93" bestFit="1" customWidth="1"/>
    <col min="7" max="7" width="12" style="94" bestFit="1" customWidth="1"/>
    <col min="8" max="8" width="8.28515625" style="93" customWidth="1"/>
    <col min="9" max="9" width="9.140625" style="93"/>
    <col min="10" max="10" width="10.42578125" style="93" customWidth="1"/>
    <col min="11" max="16384" width="9.140625" style="93"/>
  </cols>
  <sheetData>
    <row r="1" spans="1:22" s="27" customFormat="1" ht="9" customHeight="1" x14ac:dyDescent="0.2">
      <c r="A1" s="26"/>
      <c r="F1" s="28"/>
      <c r="G1" s="28"/>
    </row>
    <row r="2" spans="1:22" s="31" customFormat="1" ht="14.25" x14ac:dyDescent="0.3">
      <c r="A2" s="29" t="s">
        <v>66</v>
      </c>
      <c r="B2" s="30"/>
      <c r="C2" s="30"/>
      <c r="D2" s="30"/>
      <c r="E2" s="30"/>
      <c r="F2" s="30"/>
      <c r="G2" s="30"/>
    </row>
    <row r="3" spans="1:22" s="31" customFormat="1" x14ac:dyDescent="0.2">
      <c r="A3" s="32" t="s">
        <v>67</v>
      </c>
      <c r="B3" s="30"/>
      <c r="C3" s="30"/>
      <c r="D3" s="30"/>
      <c r="E3" s="30"/>
      <c r="F3" s="33"/>
      <c r="G3" s="33"/>
    </row>
    <row r="4" spans="1:22" s="31" customFormat="1" x14ac:dyDescent="0.2">
      <c r="A4" s="34" t="s">
        <v>68</v>
      </c>
      <c r="B4" s="35"/>
      <c r="C4" s="35"/>
      <c r="D4" s="35"/>
      <c r="E4" s="35"/>
      <c r="F4" s="35"/>
      <c r="G4" s="35"/>
    </row>
    <row r="5" spans="1:22" s="38" customFormat="1" ht="6" customHeight="1" x14ac:dyDescent="0.2">
      <c r="A5" s="105" t="s">
        <v>69</v>
      </c>
      <c r="B5" s="36"/>
      <c r="C5" s="108" t="s">
        <v>70</v>
      </c>
      <c r="D5" s="109"/>
      <c r="E5" s="110"/>
      <c r="F5" s="36"/>
      <c r="G5" s="37"/>
      <c r="H5" s="37"/>
    </row>
    <row r="6" spans="1:22" s="38" customFormat="1" ht="12" customHeight="1" x14ac:dyDescent="0.2">
      <c r="A6" s="106"/>
      <c r="B6" s="114" t="s">
        <v>71</v>
      </c>
      <c r="C6" s="111"/>
      <c r="D6" s="112"/>
      <c r="E6" s="113"/>
      <c r="F6" s="116" t="s">
        <v>72</v>
      </c>
      <c r="G6" s="118" t="s">
        <v>73</v>
      </c>
      <c r="H6" s="103" t="s">
        <v>74</v>
      </c>
    </row>
    <row r="7" spans="1:22" s="38" customFormat="1" ht="42.75" customHeight="1" x14ac:dyDescent="0.2">
      <c r="A7" s="107"/>
      <c r="B7" s="115"/>
      <c r="C7" s="39" t="s">
        <v>75</v>
      </c>
      <c r="D7" s="39" t="s">
        <v>76</v>
      </c>
      <c r="E7" s="39" t="s">
        <v>11</v>
      </c>
      <c r="F7" s="117"/>
      <c r="G7" s="119"/>
      <c r="H7" s="104"/>
    </row>
    <row r="8" spans="1:22" s="42" customFormat="1" x14ac:dyDescent="0.2">
      <c r="A8" s="40"/>
      <c r="B8" s="41"/>
      <c r="C8" s="41"/>
      <c r="D8" s="41"/>
      <c r="E8" s="41"/>
      <c r="F8" s="41"/>
      <c r="G8" s="41"/>
      <c r="H8" s="41"/>
    </row>
    <row r="9" spans="1:22" s="42" customFormat="1" ht="13.5" x14ac:dyDescent="0.2">
      <c r="A9" s="43" t="s">
        <v>77</v>
      </c>
      <c r="B9" s="41"/>
      <c r="C9" s="41"/>
      <c r="D9" s="41"/>
      <c r="E9" s="41"/>
      <c r="F9" s="41"/>
      <c r="G9" s="41"/>
      <c r="H9" s="41"/>
    </row>
    <row r="10" spans="1:22" s="42" customFormat="1" ht="11.25" customHeight="1" x14ac:dyDescent="0.2">
      <c r="A10" s="44" t="s">
        <v>78</v>
      </c>
      <c r="B10" s="45">
        <f t="shared" ref="B10:G10" si="0">SUM(B11:B15)</f>
        <v>7852317.9999999991</v>
      </c>
      <c r="C10" s="45">
        <f t="shared" si="0"/>
        <v>6342447.4414900001</v>
      </c>
      <c r="D10" s="45">
        <f t="shared" si="0"/>
        <v>679973.93720000004</v>
      </c>
      <c r="E10" s="45">
        <f t="shared" si="0"/>
        <v>7022421.3786899988</v>
      </c>
      <c r="F10" s="45">
        <f t="shared" si="0"/>
        <v>829896.62130999996</v>
      </c>
      <c r="G10" s="45">
        <f t="shared" si="0"/>
        <v>1509870.5585099997</v>
      </c>
      <c r="H10" s="46">
        <f>E10/B10*100</f>
        <v>89.431189346763588</v>
      </c>
      <c r="I10" s="47"/>
      <c r="J10" s="47"/>
      <c r="K10" s="47"/>
      <c r="L10" s="47"/>
      <c r="M10" s="47"/>
      <c r="N10" s="47"/>
      <c r="O10" s="47"/>
      <c r="P10" s="47"/>
      <c r="Q10" s="47"/>
      <c r="R10" s="47"/>
      <c r="S10" s="47"/>
      <c r="T10" s="47"/>
      <c r="U10" s="47"/>
      <c r="V10" s="47"/>
    </row>
    <row r="11" spans="1:22" s="42" customFormat="1" ht="11.25" customHeight="1" x14ac:dyDescent="0.2">
      <c r="A11" s="48" t="s">
        <v>79</v>
      </c>
      <c r="B11" s="49">
        <v>1784537</v>
      </c>
      <c r="C11" s="49">
        <v>1449342.8208799991</v>
      </c>
      <c r="D11" s="49">
        <v>74250.096859999976</v>
      </c>
      <c r="E11" s="49">
        <v>1523592.917739999</v>
      </c>
      <c r="F11" s="49">
        <v>260944.08226000099</v>
      </c>
      <c r="G11" s="49">
        <v>335194.17912000092</v>
      </c>
      <c r="H11" s="50">
        <f>E11/B11*100</f>
        <v>85.37749106574978</v>
      </c>
      <c r="J11" s="47"/>
    </row>
    <row r="12" spans="1:22" s="42" customFormat="1" ht="11.25" customHeight="1" x14ac:dyDescent="0.2">
      <c r="A12" s="51" t="s">
        <v>80</v>
      </c>
      <c r="B12" s="49">
        <v>99646</v>
      </c>
      <c r="C12" s="49">
        <v>59863.059639999999</v>
      </c>
      <c r="D12" s="49">
        <v>1444.6179999999999</v>
      </c>
      <c r="E12" s="49">
        <v>61307.677640000002</v>
      </c>
      <c r="F12" s="49">
        <v>38338.322359999998</v>
      </c>
      <c r="G12" s="49">
        <v>39782.940360000001</v>
      </c>
      <c r="H12" s="50">
        <f>E12/B12*100</f>
        <v>61.525477831523602</v>
      </c>
      <c r="J12" s="47"/>
    </row>
    <row r="13" spans="1:22" s="42" customFormat="1" ht="11.25" customHeight="1" x14ac:dyDescent="0.2">
      <c r="A13" s="48" t="s">
        <v>81</v>
      </c>
      <c r="B13" s="49">
        <v>277160</v>
      </c>
      <c r="C13" s="49">
        <v>200769.78078999999</v>
      </c>
      <c r="D13" s="49">
        <v>20491.995219999997</v>
      </c>
      <c r="E13" s="49">
        <v>221261.77600999997</v>
      </c>
      <c r="F13" s="49">
        <v>55898.223990000028</v>
      </c>
      <c r="G13" s="49">
        <v>76390.21921000001</v>
      </c>
      <c r="H13" s="50">
        <f>E13/B13*100</f>
        <v>79.831785254004899</v>
      </c>
      <c r="J13" s="47"/>
    </row>
    <row r="14" spans="1:22" s="42" customFormat="1" ht="11.25" customHeight="1" x14ac:dyDescent="0.2">
      <c r="A14" s="48" t="s">
        <v>82</v>
      </c>
      <c r="B14" s="49">
        <v>5627430.9999999991</v>
      </c>
      <c r="C14" s="49">
        <v>4579957.0179700004</v>
      </c>
      <c r="D14" s="49">
        <v>578415.70733</v>
      </c>
      <c r="E14" s="49">
        <v>5158372.7253</v>
      </c>
      <c r="F14" s="49">
        <v>469058.27469999902</v>
      </c>
      <c r="G14" s="49">
        <v>1047473.9820299987</v>
      </c>
      <c r="H14" s="50">
        <f>E14/B14*100</f>
        <v>91.664788520729985</v>
      </c>
      <c r="J14" s="47"/>
    </row>
    <row r="15" spans="1:22" s="42" customFormat="1" ht="11.25" customHeight="1" x14ac:dyDescent="0.2">
      <c r="A15" s="48" t="s">
        <v>83</v>
      </c>
      <c r="B15" s="49">
        <v>63543.999999999993</v>
      </c>
      <c r="C15" s="49">
        <v>52514.762210000001</v>
      </c>
      <c r="D15" s="49">
        <v>5371.5197900000003</v>
      </c>
      <c r="E15" s="49">
        <v>57886.281999999999</v>
      </c>
      <c r="F15" s="49">
        <v>5657.7179999999935</v>
      </c>
      <c r="G15" s="49">
        <v>11029.237789999992</v>
      </c>
      <c r="H15" s="50">
        <f>E15/B15*100</f>
        <v>91.096377313357678</v>
      </c>
      <c r="J15" s="47"/>
    </row>
    <row r="16" spans="1:22" s="42" customFormat="1" ht="11.25" customHeight="1" x14ac:dyDescent="0.2">
      <c r="B16" s="52"/>
      <c r="C16" s="52"/>
      <c r="D16" s="52"/>
      <c r="E16" s="52"/>
      <c r="F16" s="52"/>
      <c r="G16" s="52"/>
      <c r="H16" s="46"/>
      <c r="J16" s="47"/>
    </row>
    <row r="17" spans="1:10" s="42" customFormat="1" ht="11.25" customHeight="1" x14ac:dyDescent="0.2">
      <c r="A17" s="44" t="s">
        <v>84</v>
      </c>
      <c r="B17" s="49">
        <v>2492570.7269999995</v>
      </c>
      <c r="C17" s="49">
        <v>2448128.0862399996</v>
      </c>
      <c r="D17" s="49">
        <v>22165.718120000001</v>
      </c>
      <c r="E17" s="49">
        <v>2470293.8043599995</v>
      </c>
      <c r="F17" s="49">
        <v>22276.922640000004</v>
      </c>
      <c r="G17" s="49">
        <v>44442.640759999864</v>
      </c>
      <c r="H17" s="50">
        <f>E17/B17*100</f>
        <v>99.10626718035752</v>
      </c>
      <c r="J17" s="47"/>
    </row>
    <row r="18" spans="1:10" s="42" customFormat="1" ht="11.25" customHeight="1" x14ac:dyDescent="0.2">
      <c r="A18" s="48"/>
      <c r="B18" s="53"/>
      <c r="C18" s="52"/>
      <c r="D18" s="53"/>
      <c r="E18" s="52"/>
      <c r="F18" s="52"/>
      <c r="G18" s="52"/>
      <c r="H18" s="46"/>
      <c r="J18" s="47"/>
    </row>
    <row r="19" spans="1:10" s="42" customFormat="1" ht="11.25" customHeight="1" x14ac:dyDescent="0.2">
      <c r="A19" s="44" t="s">
        <v>85</v>
      </c>
      <c r="B19" s="49">
        <v>238276.03899999999</v>
      </c>
      <c r="C19" s="49">
        <v>212224.97763000001</v>
      </c>
      <c r="D19" s="49">
        <v>2988.5186400000002</v>
      </c>
      <c r="E19" s="49">
        <v>215213.49627</v>
      </c>
      <c r="F19" s="49">
        <v>23062.542729999986</v>
      </c>
      <c r="G19" s="49">
        <v>26051.061369999981</v>
      </c>
      <c r="H19" s="50">
        <f>E19/B19*100</f>
        <v>90.321081873448477</v>
      </c>
      <c r="J19" s="47"/>
    </row>
    <row r="20" spans="1:10" s="42" customFormat="1" ht="11.25" customHeight="1" x14ac:dyDescent="0.2">
      <c r="A20" s="48"/>
      <c r="B20" s="53"/>
      <c r="C20" s="52"/>
      <c r="D20" s="53"/>
      <c r="E20" s="52"/>
      <c r="F20" s="52"/>
      <c r="G20" s="52"/>
      <c r="H20" s="46"/>
      <c r="J20" s="47"/>
    </row>
    <row r="21" spans="1:10" s="42" customFormat="1" ht="11.25" customHeight="1" x14ac:dyDescent="0.2">
      <c r="A21" s="44" t="s">
        <v>86</v>
      </c>
      <c r="B21" s="49">
        <v>2383860.3769999999</v>
      </c>
      <c r="C21" s="49">
        <v>2136952.9117000001</v>
      </c>
      <c r="D21" s="49">
        <v>40500.271339999999</v>
      </c>
      <c r="E21" s="49">
        <v>2177453.18304</v>
      </c>
      <c r="F21" s="49">
        <v>206407.19395999983</v>
      </c>
      <c r="G21" s="49">
        <v>246907.46529999981</v>
      </c>
      <c r="H21" s="50">
        <f>E21/B21*100</f>
        <v>91.341473017821812</v>
      </c>
      <c r="J21" s="47"/>
    </row>
    <row r="22" spans="1:10" s="42" customFormat="1" ht="11.25" customHeight="1" x14ac:dyDescent="0.2">
      <c r="A22" s="48"/>
      <c r="B22" s="52"/>
      <c r="C22" s="52"/>
      <c r="D22" s="52"/>
      <c r="E22" s="52"/>
      <c r="F22" s="52"/>
      <c r="G22" s="52"/>
      <c r="H22" s="46"/>
    </row>
    <row r="23" spans="1:10" s="42" customFormat="1" ht="11.25" customHeight="1" x14ac:dyDescent="0.2">
      <c r="A23" s="44" t="s">
        <v>87</v>
      </c>
      <c r="B23" s="45">
        <f>SUM(B24:B33)</f>
        <v>13183947.165199999</v>
      </c>
      <c r="C23" s="45">
        <f>SUM(C24:C33)</f>
        <v>11008922.980810003</v>
      </c>
      <c r="D23" s="45">
        <f t="shared" ref="D23:G23" si="1">SUM(D24:D33)</f>
        <v>533187.13890999998</v>
      </c>
      <c r="E23" s="45">
        <f t="shared" si="1"/>
        <v>11542110.119720003</v>
      </c>
      <c r="F23" s="45">
        <f t="shared" si="1"/>
        <v>1641837.0454799971</v>
      </c>
      <c r="G23" s="45">
        <f t="shared" si="1"/>
        <v>2175024.1843899977</v>
      </c>
      <c r="H23" s="46">
        <f>E23/B23*100</f>
        <v>87.546695804320677</v>
      </c>
    </row>
    <row r="24" spans="1:10" s="42" customFormat="1" ht="11.25" customHeight="1" x14ac:dyDescent="0.2">
      <c r="A24" s="48" t="s">
        <v>88</v>
      </c>
      <c r="B24" s="49">
        <v>9448395.9767199997</v>
      </c>
      <c r="C24" s="49">
        <v>7674894.4149400024</v>
      </c>
      <c r="D24" s="49">
        <v>439612.53346000001</v>
      </c>
      <c r="E24" s="49">
        <v>8114506.948400002</v>
      </c>
      <c r="F24" s="49">
        <v>1333889.0283199977</v>
      </c>
      <c r="G24" s="49">
        <v>1773501.5617799973</v>
      </c>
      <c r="H24" s="50">
        <f>E24/B24*100</f>
        <v>85.882375891033973</v>
      </c>
      <c r="J24" s="47"/>
    </row>
    <row r="25" spans="1:10" s="42" customFormat="1" ht="11.25" customHeight="1" x14ac:dyDescent="0.2">
      <c r="A25" s="48" t="s">
        <v>89</v>
      </c>
      <c r="B25" s="49">
        <v>729407</v>
      </c>
      <c r="C25" s="49">
        <v>577325.94221000001</v>
      </c>
      <c r="D25" s="49">
        <v>30439.430550000001</v>
      </c>
      <c r="E25" s="49">
        <v>607765.37276000006</v>
      </c>
      <c r="F25" s="49">
        <v>121641.62723999994</v>
      </c>
      <c r="G25" s="49">
        <v>152081.05778999999</v>
      </c>
      <c r="H25" s="50">
        <f>E25/B25*100</f>
        <v>83.323216360687525</v>
      </c>
      <c r="J25" s="47"/>
    </row>
    <row r="26" spans="1:10" s="42" customFormat="1" ht="11.25" customHeight="1" x14ac:dyDescent="0.2">
      <c r="A26" s="48" t="s">
        <v>90</v>
      </c>
      <c r="B26" s="49">
        <v>1708595.9874799997</v>
      </c>
      <c r="C26" s="49">
        <v>1523370.6637199998</v>
      </c>
      <c r="D26" s="49">
        <v>42069.053740000003</v>
      </c>
      <c r="E26" s="49">
        <v>1565439.71746</v>
      </c>
      <c r="F26" s="49">
        <v>143156.27001999971</v>
      </c>
      <c r="G26" s="49">
        <v>185225.32375999982</v>
      </c>
      <c r="H26" s="50">
        <f>E26/B26*100</f>
        <v>91.621408977370933</v>
      </c>
      <c r="J26" s="47"/>
    </row>
    <row r="27" spans="1:10" s="42" customFormat="1" ht="11.25" customHeight="1" x14ac:dyDescent="0.2">
      <c r="A27" s="48" t="s">
        <v>91</v>
      </c>
      <c r="B27" s="49">
        <v>60677.803999999996</v>
      </c>
      <c r="C27" s="49">
        <v>60450.804259999997</v>
      </c>
      <c r="D27" s="49">
        <v>190.19134</v>
      </c>
      <c r="E27" s="49">
        <v>60640.995599999995</v>
      </c>
      <c r="F27" s="49">
        <v>36.808400000001711</v>
      </c>
      <c r="G27" s="49">
        <v>226.99973999999929</v>
      </c>
      <c r="H27" s="50">
        <f>E27/B27*100</f>
        <v>99.939337949672662</v>
      </c>
      <c r="J27" s="47"/>
    </row>
    <row r="28" spans="1:10" s="42" customFormat="1" ht="11.25" customHeight="1" x14ac:dyDescent="0.2">
      <c r="A28" s="48" t="s">
        <v>92</v>
      </c>
      <c r="B28" s="49">
        <v>111952.99999999999</v>
      </c>
      <c r="C28" s="49">
        <v>108579.28731</v>
      </c>
      <c r="D28" s="49">
        <v>3372.2943300000002</v>
      </c>
      <c r="E28" s="49">
        <v>111951.58164</v>
      </c>
      <c r="F28" s="49">
        <v>1.418359999981476</v>
      </c>
      <c r="G28" s="49">
        <v>3373.7126899999857</v>
      </c>
      <c r="H28" s="50">
        <f>E28/B28*100</f>
        <v>99.998733075487053</v>
      </c>
      <c r="J28" s="47"/>
    </row>
    <row r="29" spans="1:10" s="42" customFormat="1" ht="11.25" customHeight="1" x14ac:dyDescent="0.2">
      <c r="A29" s="48" t="s">
        <v>93</v>
      </c>
      <c r="B29" s="49">
        <v>568325.88600000006</v>
      </c>
      <c r="C29" s="49">
        <v>554280.9448099999</v>
      </c>
      <c r="D29" s="49">
        <v>14044.94119</v>
      </c>
      <c r="E29" s="49">
        <v>568325.88599999994</v>
      </c>
      <c r="F29" s="49">
        <v>0</v>
      </c>
      <c r="G29" s="49">
        <v>14044.941190000158</v>
      </c>
      <c r="H29" s="50">
        <f>E29/B29*100</f>
        <v>99.999999999999972</v>
      </c>
      <c r="J29" s="47"/>
    </row>
    <row r="30" spans="1:10" s="42" customFormat="1" ht="11.25" customHeight="1" x14ac:dyDescent="0.2">
      <c r="A30" s="48" t="s">
        <v>94</v>
      </c>
      <c r="B30" s="49">
        <v>101952</v>
      </c>
      <c r="C30" s="49">
        <v>100790.29604</v>
      </c>
      <c r="D30" s="49">
        <v>332.24410999999998</v>
      </c>
      <c r="E30" s="49">
        <v>101122.54015</v>
      </c>
      <c r="F30" s="49">
        <v>829.45984999999928</v>
      </c>
      <c r="G30" s="49">
        <v>1161.7039599999989</v>
      </c>
      <c r="H30" s="50">
        <f>E30/B30*100</f>
        <v>99.186421208019453</v>
      </c>
      <c r="J30" s="47"/>
    </row>
    <row r="31" spans="1:10" s="42" customFormat="1" ht="11.25" customHeight="1" x14ac:dyDescent="0.2">
      <c r="A31" s="48" t="s">
        <v>95</v>
      </c>
      <c r="B31" s="49">
        <v>188801.07399999999</v>
      </c>
      <c r="C31" s="49">
        <v>170617.3805</v>
      </c>
      <c r="D31" s="49">
        <v>26.4</v>
      </c>
      <c r="E31" s="49">
        <v>170643.78049999999</v>
      </c>
      <c r="F31" s="49">
        <v>18157.2935</v>
      </c>
      <c r="G31" s="49">
        <v>18183.693499999994</v>
      </c>
      <c r="H31" s="50">
        <f>E31/B31*100</f>
        <v>90.38284416750723</v>
      </c>
      <c r="J31" s="47"/>
    </row>
    <row r="32" spans="1:10" s="42" customFormat="1" ht="11.25" customHeight="1" x14ac:dyDescent="0.2">
      <c r="A32" s="48" t="s">
        <v>96</v>
      </c>
      <c r="B32" s="49">
        <v>87827.218999999997</v>
      </c>
      <c r="C32" s="49">
        <v>66375.507870000001</v>
      </c>
      <c r="D32" s="49">
        <v>75.079809999999995</v>
      </c>
      <c r="E32" s="49">
        <v>66450.587679999997</v>
      </c>
      <c r="F32" s="49">
        <v>21376.63132</v>
      </c>
      <c r="G32" s="49">
        <v>21451.711129999996</v>
      </c>
      <c r="H32" s="50">
        <f>E32/B32*100</f>
        <v>75.660584994726975</v>
      </c>
      <c r="J32" s="47"/>
    </row>
    <row r="33" spans="1:10" s="42" customFormat="1" ht="11.25" customHeight="1" x14ac:dyDescent="0.2">
      <c r="A33" s="48" t="s">
        <v>97</v>
      </c>
      <c r="B33" s="49">
        <v>178011.21799999999</v>
      </c>
      <c r="C33" s="49">
        <v>172237.73915000001</v>
      </c>
      <c r="D33" s="49">
        <v>3024.9703799999997</v>
      </c>
      <c r="E33" s="49">
        <v>175262.70953000002</v>
      </c>
      <c r="F33" s="49">
        <v>2748.5084699999716</v>
      </c>
      <c r="G33" s="49">
        <v>5773.478849999985</v>
      </c>
      <c r="H33" s="50">
        <f>E33/B33*100</f>
        <v>98.455991425214577</v>
      </c>
      <c r="J33" s="47"/>
    </row>
    <row r="34" spans="1:10" s="42" customFormat="1" ht="11.25" customHeight="1" x14ac:dyDescent="0.2">
      <c r="A34" s="48"/>
      <c r="B34" s="52"/>
      <c r="C34" s="52"/>
      <c r="D34" s="52"/>
      <c r="E34" s="52"/>
      <c r="F34" s="52"/>
      <c r="G34" s="52"/>
      <c r="H34" s="46"/>
    </row>
    <row r="35" spans="1:10" s="42" customFormat="1" ht="11.25" customHeight="1" x14ac:dyDescent="0.2">
      <c r="A35" s="44" t="s">
        <v>98</v>
      </c>
      <c r="B35" s="54">
        <f t="shared" ref="B35:G35" si="2">+B36+B37</f>
        <v>547891</v>
      </c>
      <c r="C35" s="54">
        <f t="shared" si="2"/>
        <v>408747.59737000009</v>
      </c>
      <c r="D35" s="54">
        <f t="shared" si="2"/>
        <v>11972.52635</v>
      </c>
      <c r="E35" s="54">
        <f t="shared" si="2"/>
        <v>420720.12372000009</v>
      </c>
      <c r="F35" s="54">
        <f t="shared" si="2"/>
        <v>127170.87627999991</v>
      </c>
      <c r="G35" s="54">
        <f t="shared" si="2"/>
        <v>139143.40262999991</v>
      </c>
      <c r="H35" s="46">
        <f>E35/B35*100</f>
        <v>76.789018932597912</v>
      </c>
    </row>
    <row r="36" spans="1:10" s="42" customFormat="1" ht="11.25" customHeight="1" x14ac:dyDescent="0.2">
      <c r="A36" s="48" t="s">
        <v>99</v>
      </c>
      <c r="B36" s="49">
        <v>515651</v>
      </c>
      <c r="C36" s="49">
        <v>390970.01653000008</v>
      </c>
      <c r="D36" s="49">
        <v>11813.88812</v>
      </c>
      <c r="E36" s="49">
        <v>402783.9046500001</v>
      </c>
      <c r="F36" s="49">
        <v>112867.0953499999</v>
      </c>
      <c r="G36" s="49">
        <v>124680.98346999992</v>
      </c>
      <c r="H36" s="50">
        <f>E36/B36*100</f>
        <v>78.111727631673375</v>
      </c>
      <c r="J36" s="47"/>
    </row>
    <row r="37" spans="1:10" s="42" customFormat="1" ht="11.25" customHeight="1" x14ac:dyDescent="0.2">
      <c r="A37" s="48" t="s">
        <v>100</v>
      </c>
      <c r="B37" s="49">
        <v>32240</v>
      </c>
      <c r="C37" s="49">
        <v>17777.580839999999</v>
      </c>
      <c r="D37" s="49">
        <v>158.63823000000002</v>
      </c>
      <c r="E37" s="49">
        <v>17936.219069999999</v>
      </c>
      <c r="F37" s="49">
        <v>14303.780930000001</v>
      </c>
      <c r="G37" s="49">
        <v>14462.419160000001</v>
      </c>
      <c r="H37" s="50">
        <f>E37/B37*100</f>
        <v>55.633433839950378</v>
      </c>
      <c r="J37" s="47"/>
    </row>
    <row r="38" spans="1:10" s="42" customFormat="1" ht="11.25" customHeight="1" x14ac:dyDescent="0.2">
      <c r="A38" s="48"/>
      <c r="B38" s="52"/>
      <c r="C38" s="52"/>
      <c r="D38" s="52"/>
      <c r="E38" s="52"/>
      <c r="F38" s="52"/>
      <c r="G38" s="52"/>
      <c r="H38" s="46"/>
    </row>
    <row r="39" spans="1:10" s="42" customFormat="1" ht="11.25" customHeight="1" x14ac:dyDescent="0.2">
      <c r="A39" s="44" t="s">
        <v>101</v>
      </c>
      <c r="B39" s="54">
        <f>SUM(B40:B46)</f>
        <v>200191204.45700002</v>
      </c>
      <c r="C39" s="54">
        <f>SUM(C40:C46)</f>
        <v>182899813.90740997</v>
      </c>
      <c r="D39" s="54">
        <f t="shared" ref="D39:G39" si="3">SUM(D40:D46)</f>
        <v>2586077.5365900011</v>
      </c>
      <c r="E39" s="54">
        <f t="shared" si="3"/>
        <v>185485891.44399998</v>
      </c>
      <c r="F39" s="54">
        <f t="shared" si="3"/>
        <v>14705313.013000043</v>
      </c>
      <c r="G39" s="54">
        <f t="shared" si="3"/>
        <v>17291390.549590047</v>
      </c>
      <c r="H39" s="46">
        <f>E39/B39*100</f>
        <v>92.654366083221873</v>
      </c>
    </row>
    <row r="40" spans="1:10" s="42" customFormat="1" ht="11.25" customHeight="1" x14ac:dyDescent="0.2">
      <c r="A40" s="48" t="s">
        <v>102</v>
      </c>
      <c r="B40" s="49">
        <v>199807514.56</v>
      </c>
      <c r="C40" s="49">
        <v>182616260.80583996</v>
      </c>
      <c r="D40" s="49">
        <v>2582219.9828200005</v>
      </c>
      <c r="E40" s="49">
        <v>185198480.78865996</v>
      </c>
      <c r="F40" s="49">
        <v>14609033.771340042</v>
      </c>
      <c r="G40" s="49">
        <v>17191253.754160047</v>
      </c>
      <c r="H40" s="50">
        <f>E40/B40*100</f>
        <v>92.688446276151879</v>
      </c>
      <c r="J40" s="47"/>
    </row>
    <row r="41" spans="1:10" s="42" customFormat="1" ht="11.25" customHeight="1" x14ac:dyDescent="0.2">
      <c r="A41" s="55" t="s">
        <v>103</v>
      </c>
      <c r="B41" s="49">
        <v>36897</v>
      </c>
      <c r="C41" s="49">
        <v>19287.335070000001</v>
      </c>
      <c r="D41" s="49">
        <v>2618.1894400000001</v>
      </c>
      <c r="E41" s="49">
        <v>21905.524510000003</v>
      </c>
      <c r="F41" s="49">
        <v>14991.475489999997</v>
      </c>
      <c r="G41" s="49">
        <v>17609.664929999999</v>
      </c>
      <c r="H41" s="50">
        <f>E41/B41*100</f>
        <v>59.369391847575692</v>
      </c>
      <c r="J41" s="47"/>
    </row>
    <row r="42" spans="1:10" s="42" customFormat="1" ht="11.25" customHeight="1" x14ac:dyDescent="0.2">
      <c r="A42" s="55" t="s">
        <v>104</v>
      </c>
      <c r="B42" s="49">
        <v>14732</v>
      </c>
      <c r="C42" s="49">
        <v>7820.9220800000003</v>
      </c>
      <c r="D42" s="49">
        <v>583.03818000000001</v>
      </c>
      <c r="E42" s="49">
        <v>8403.9602599999998</v>
      </c>
      <c r="F42" s="49">
        <v>6328.0397400000002</v>
      </c>
      <c r="G42" s="49">
        <v>6911.0779199999997</v>
      </c>
      <c r="H42" s="50">
        <f>E42/B42*100</f>
        <v>57.045616752647298</v>
      </c>
      <c r="J42" s="47"/>
    </row>
    <row r="43" spans="1:10" s="42" customFormat="1" ht="11.25" customHeight="1" x14ac:dyDescent="0.2">
      <c r="A43" s="48" t="s">
        <v>105</v>
      </c>
      <c r="B43" s="49">
        <v>190955.897</v>
      </c>
      <c r="C43" s="49">
        <v>190600.99972999998</v>
      </c>
      <c r="D43" s="49">
        <v>296.80286000000001</v>
      </c>
      <c r="E43" s="49">
        <v>190897.80258999998</v>
      </c>
      <c r="F43" s="49">
        <v>58.094410000019707</v>
      </c>
      <c r="G43" s="49">
        <v>354.89727000001585</v>
      </c>
      <c r="H43" s="50">
        <f>E43/B43*100</f>
        <v>99.969577053700505</v>
      </c>
      <c r="J43" s="47"/>
    </row>
    <row r="44" spans="1:10" s="42" customFormat="1" ht="11.25" customHeight="1" x14ac:dyDescent="0.2">
      <c r="A44" s="48" t="s">
        <v>106</v>
      </c>
      <c r="B44" s="49">
        <v>26176</v>
      </c>
      <c r="C44" s="49">
        <v>26168.514469999998</v>
      </c>
      <c r="D44" s="49">
        <v>7.4855299999999998</v>
      </c>
      <c r="E44" s="49">
        <v>26176</v>
      </c>
      <c r="F44" s="49">
        <v>0</v>
      </c>
      <c r="G44" s="49">
        <v>7.4855300000017451</v>
      </c>
      <c r="H44" s="50">
        <f>E44/B44*100</f>
        <v>100</v>
      </c>
      <c r="J44" s="47"/>
    </row>
    <row r="45" spans="1:10" s="42" customFormat="1" ht="11.25" customHeight="1" x14ac:dyDescent="0.2">
      <c r="A45" s="48" t="s">
        <v>107</v>
      </c>
      <c r="B45" s="49">
        <v>27274.000000000004</v>
      </c>
      <c r="C45" s="49">
        <v>25606.022639999999</v>
      </c>
      <c r="D45" s="49">
        <v>352.03775999999999</v>
      </c>
      <c r="E45" s="49">
        <v>25958.060399999998</v>
      </c>
      <c r="F45" s="49">
        <v>1315.9396000000052</v>
      </c>
      <c r="G45" s="49">
        <v>1667.9773600000044</v>
      </c>
      <c r="H45" s="50">
        <f>E45/B45*100</f>
        <v>95.175113294712901</v>
      </c>
      <c r="J45" s="47"/>
    </row>
    <row r="46" spans="1:10" s="42" customFormat="1" ht="11.25" customHeight="1" x14ac:dyDescent="0.2">
      <c r="A46" s="48" t="s">
        <v>108</v>
      </c>
      <c r="B46" s="49">
        <v>87655</v>
      </c>
      <c r="C46" s="49">
        <v>14069.307580000001</v>
      </c>
      <c r="D46" s="49">
        <v>0</v>
      </c>
      <c r="E46" s="49">
        <v>14069.307580000001</v>
      </c>
      <c r="F46" s="49">
        <v>73585.692420000007</v>
      </c>
      <c r="G46" s="49">
        <v>73585.692420000007</v>
      </c>
      <c r="H46" s="50">
        <f>E46/B46*100</f>
        <v>16.050775859905311</v>
      </c>
      <c r="J46" s="47"/>
    </row>
    <row r="47" spans="1:10" s="42" customFormat="1" ht="11.25" customHeight="1" x14ac:dyDescent="0.2">
      <c r="A47" s="48"/>
      <c r="B47" s="56"/>
      <c r="C47" s="56"/>
      <c r="D47" s="56"/>
      <c r="E47" s="56"/>
      <c r="F47" s="56"/>
      <c r="G47" s="56"/>
      <c r="H47" s="50"/>
      <c r="J47" s="47"/>
    </row>
    <row r="48" spans="1:10" s="42" customFormat="1" ht="11.25" customHeight="1" x14ac:dyDescent="0.2">
      <c r="A48" s="44" t="s">
        <v>109</v>
      </c>
      <c r="B48" s="49">
        <v>22782318.938000001</v>
      </c>
      <c r="C48" s="49">
        <v>20634680.18984</v>
      </c>
      <c r="D48" s="49">
        <v>384342.10360000003</v>
      </c>
      <c r="E48" s="49">
        <v>21019022.293439999</v>
      </c>
      <c r="F48" s="49">
        <v>1763296.6445600018</v>
      </c>
      <c r="G48" s="49">
        <v>2147638.7481600009</v>
      </c>
      <c r="H48" s="50">
        <f>E48/B48*100</f>
        <v>92.260240718433224</v>
      </c>
      <c r="J48" s="47"/>
    </row>
    <row r="49" spans="1:10" s="42" customFormat="1" ht="11.25" customHeight="1" x14ac:dyDescent="0.2">
      <c r="A49" s="57"/>
      <c r="B49" s="52"/>
      <c r="C49" s="52"/>
      <c r="D49" s="52"/>
      <c r="E49" s="52"/>
      <c r="F49" s="52"/>
      <c r="G49" s="52"/>
      <c r="H49" s="46"/>
      <c r="J49" s="47"/>
    </row>
    <row r="50" spans="1:10" s="42" customFormat="1" ht="11.25" customHeight="1" x14ac:dyDescent="0.2">
      <c r="A50" s="44" t="s">
        <v>110</v>
      </c>
      <c r="B50" s="49">
        <v>747467.34899999993</v>
      </c>
      <c r="C50" s="49">
        <v>699810.10021000006</v>
      </c>
      <c r="D50" s="49">
        <v>1058.60229</v>
      </c>
      <c r="E50" s="49">
        <v>700868.70250000001</v>
      </c>
      <c r="F50" s="49">
        <v>46598.646499999915</v>
      </c>
      <c r="G50" s="49">
        <v>47657.248789999867</v>
      </c>
      <c r="H50" s="50">
        <f>E50/B50*100</f>
        <v>93.765795046119138</v>
      </c>
      <c r="J50" s="47"/>
    </row>
    <row r="51" spans="1:10" s="42" customFormat="1" ht="11.25" customHeight="1" x14ac:dyDescent="0.2">
      <c r="A51" s="48"/>
      <c r="B51" s="52"/>
      <c r="C51" s="52"/>
      <c r="D51" s="52"/>
      <c r="E51" s="52"/>
      <c r="F51" s="52"/>
      <c r="G51" s="52"/>
      <c r="H51" s="46"/>
    </row>
    <row r="52" spans="1:10" s="42" customFormat="1" ht="11.25" customHeight="1" x14ac:dyDescent="0.2">
      <c r="A52" s="44" t="s">
        <v>111</v>
      </c>
      <c r="B52" s="54">
        <f t="shared" ref="B52:G52" si="4">SUM(B53:B58)</f>
        <v>7240441.2959999982</v>
      </c>
      <c r="C52" s="54">
        <f t="shared" si="4"/>
        <v>6071419.2663499992</v>
      </c>
      <c r="D52" s="54">
        <f t="shared" ref="D52" si="5">SUM(D53:D58)</f>
        <v>143623.39501000004</v>
      </c>
      <c r="E52" s="54">
        <f t="shared" si="4"/>
        <v>6215042.6613599993</v>
      </c>
      <c r="F52" s="54">
        <f t="shared" si="4"/>
        <v>1025398.6346399989</v>
      </c>
      <c r="G52" s="54">
        <f t="shared" si="4"/>
        <v>1169022.0296499988</v>
      </c>
      <c r="H52" s="46">
        <f>E52/B52*100</f>
        <v>85.837898648436209</v>
      </c>
    </row>
    <row r="53" spans="1:10" s="42" customFormat="1" ht="11.25" customHeight="1" x14ac:dyDescent="0.2">
      <c r="A53" s="48" t="s">
        <v>88</v>
      </c>
      <c r="B53" s="49">
        <v>5466942.0479999986</v>
      </c>
      <c r="C53" s="49">
        <v>4427968.1236299993</v>
      </c>
      <c r="D53" s="49">
        <v>118109.96387000004</v>
      </c>
      <c r="E53" s="49">
        <v>4546078.0874999994</v>
      </c>
      <c r="F53" s="49">
        <v>920863.96049999911</v>
      </c>
      <c r="G53" s="49">
        <v>1038973.9243699992</v>
      </c>
      <c r="H53" s="50">
        <f>E53/B53*100</f>
        <v>83.155776073447058</v>
      </c>
      <c r="J53" s="47"/>
    </row>
    <row r="54" spans="1:10" s="42" customFormat="1" ht="11.25" customHeight="1" x14ac:dyDescent="0.2">
      <c r="A54" s="48" t="s">
        <v>112</v>
      </c>
      <c r="B54" s="49">
        <v>691659.75899999985</v>
      </c>
      <c r="C54" s="49">
        <v>641372.04438000009</v>
      </c>
      <c r="D54" s="49">
        <v>14998.892329999999</v>
      </c>
      <c r="E54" s="49">
        <v>656370.93671000004</v>
      </c>
      <c r="F54" s="49">
        <v>35288.822289999807</v>
      </c>
      <c r="G54" s="49">
        <v>50287.714619999751</v>
      </c>
      <c r="H54" s="50">
        <f>E54/B54*100</f>
        <v>94.897950642521067</v>
      </c>
      <c r="J54" s="47"/>
    </row>
    <row r="55" spans="1:10" s="42" customFormat="1" ht="11.25" customHeight="1" x14ac:dyDescent="0.2">
      <c r="A55" s="48" t="s">
        <v>113</v>
      </c>
      <c r="B55" s="49">
        <v>369578.27499999991</v>
      </c>
      <c r="C55" s="49">
        <v>332329.52377999999</v>
      </c>
      <c r="D55" s="49">
        <v>6391.2614999999987</v>
      </c>
      <c r="E55" s="49">
        <v>338720.78528000001</v>
      </c>
      <c r="F55" s="49">
        <v>30857.489719999896</v>
      </c>
      <c r="G55" s="49">
        <v>37248.751219999918</v>
      </c>
      <c r="H55" s="50">
        <f>E55/B55*100</f>
        <v>91.650621314253414</v>
      </c>
      <c r="J55" s="47"/>
    </row>
    <row r="56" spans="1:10" s="42" customFormat="1" ht="11.25" customHeight="1" x14ac:dyDescent="0.2">
      <c r="A56" s="48" t="s">
        <v>114</v>
      </c>
      <c r="B56" s="49">
        <v>635176.37100000004</v>
      </c>
      <c r="C56" s="49">
        <v>605344.46048000001</v>
      </c>
      <c r="D56" s="49">
        <v>4043.6821</v>
      </c>
      <c r="E56" s="49">
        <v>609388.14257999999</v>
      </c>
      <c r="F56" s="49">
        <v>25788.228420000058</v>
      </c>
      <c r="G56" s="49">
        <v>29831.910520000034</v>
      </c>
      <c r="H56" s="50">
        <f>E56/B56*100</f>
        <v>95.939989332506187</v>
      </c>
      <c r="J56" s="47"/>
    </row>
    <row r="57" spans="1:10" s="42" customFormat="1" ht="11.25" customHeight="1" x14ac:dyDescent="0.2">
      <c r="A57" s="48" t="s">
        <v>115</v>
      </c>
      <c r="B57" s="49">
        <v>37410.577000000005</v>
      </c>
      <c r="C57" s="49">
        <v>37410.424639999997</v>
      </c>
      <c r="D57" s="49">
        <v>0</v>
      </c>
      <c r="E57" s="49">
        <v>37410.424639999997</v>
      </c>
      <c r="F57" s="49">
        <v>0.1523600000073202</v>
      </c>
      <c r="G57" s="49">
        <v>0.1523600000073202</v>
      </c>
      <c r="H57" s="50">
        <f>E57/B57*100</f>
        <v>99.999592735498283</v>
      </c>
      <c r="J57" s="47"/>
    </row>
    <row r="58" spans="1:10" s="42" customFormat="1" ht="11.25" customHeight="1" x14ac:dyDescent="0.2">
      <c r="A58" s="48" t="s">
        <v>116</v>
      </c>
      <c r="B58" s="49">
        <v>39674.265999999996</v>
      </c>
      <c r="C58" s="49">
        <v>26994.689439999998</v>
      </c>
      <c r="D58" s="49">
        <v>79.595209999999994</v>
      </c>
      <c r="E58" s="49">
        <v>27074.284649999998</v>
      </c>
      <c r="F58" s="49">
        <v>12599.981349999998</v>
      </c>
      <c r="G58" s="49">
        <v>12679.576559999998</v>
      </c>
      <c r="H58" s="50">
        <f>E58/B58*100</f>
        <v>68.241425436831022</v>
      </c>
      <c r="J58" s="47"/>
    </row>
    <row r="59" spans="1:10" s="42" customFormat="1" ht="11.25" customHeight="1" x14ac:dyDescent="0.2">
      <c r="A59" s="48"/>
      <c r="B59" s="52"/>
      <c r="C59" s="52"/>
      <c r="D59" s="52"/>
      <c r="E59" s="52"/>
      <c r="F59" s="52"/>
      <c r="G59" s="52"/>
      <c r="H59" s="46"/>
    </row>
    <row r="60" spans="1:10" s="42" customFormat="1" ht="11.25" customHeight="1" x14ac:dyDescent="0.2">
      <c r="A60" s="44" t="s">
        <v>117</v>
      </c>
      <c r="B60" s="58">
        <f t="shared" ref="B60:G60" si="6">SUM(B61:B70)</f>
        <v>5861654.7080098987</v>
      </c>
      <c r="C60" s="58">
        <f t="shared" si="6"/>
        <v>4796459.2752599567</v>
      </c>
      <c r="D60" s="58">
        <f t="shared" ref="D60" si="7">SUM(D61:D70)</f>
        <v>121870.21971000003</v>
      </c>
      <c r="E60" s="58">
        <f t="shared" si="6"/>
        <v>4918329.4949699566</v>
      </c>
      <c r="F60" s="58">
        <f t="shared" si="6"/>
        <v>943325.21303994337</v>
      </c>
      <c r="G60" s="58">
        <f t="shared" si="6"/>
        <v>1065195.4327499433</v>
      </c>
      <c r="H60" s="46">
        <f>E60/B60*100</f>
        <v>83.906844397523159</v>
      </c>
    </row>
    <row r="61" spans="1:10" s="42" customFormat="1" ht="11.25" customHeight="1" x14ac:dyDescent="0.2">
      <c r="A61" s="48" t="s">
        <v>118</v>
      </c>
      <c r="B61" s="49">
        <v>344900.8409999006</v>
      </c>
      <c r="C61" s="49">
        <v>287100.44181995594</v>
      </c>
      <c r="D61" s="49">
        <v>6601.8314400000272</v>
      </c>
      <c r="E61" s="49">
        <v>293702.27325995598</v>
      </c>
      <c r="F61" s="49">
        <v>51198.567739944614</v>
      </c>
      <c r="G61" s="49">
        <v>57800.399179944652</v>
      </c>
      <c r="H61" s="50">
        <f>E61/B61*100</f>
        <v>85.155568890027908</v>
      </c>
      <c r="J61" s="47"/>
    </row>
    <row r="62" spans="1:10" s="42" customFormat="1" ht="11.25" customHeight="1" x14ac:dyDescent="0.2">
      <c r="A62" s="48" t="s">
        <v>119</v>
      </c>
      <c r="B62" s="49">
        <v>1556352.4529999997</v>
      </c>
      <c r="C62" s="49">
        <v>1063527.4691300001</v>
      </c>
      <c r="D62" s="49">
        <v>17349.680980000001</v>
      </c>
      <c r="E62" s="49">
        <v>1080877.15011</v>
      </c>
      <c r="F62" s="49">
        <v>475475.3028899997</v>
      </c>
      <c r="G62" s="49">
        <v>492824.98386999965</v>
      </c>
      <c r="H62" s="50">
        <f>E62/B62*100</f>
        <v>69.449381342029483</v>
      </c>
      <c r="J62" s="47"/>
    </row>
    <row r="63" spans="1:10" s="42" customFormat="1" ht="11.25" customHeight="1" x14ac:dyDescent="0.2">
      <c r="A63" s="48" t="s">
        <v>120</v>
      </c>
      <c r="B63" s="49">
        <v>3355707.0940099992</v>
      </c>
      <c r="C63" s="49">
        <v>3005993.7285100003</v>
      </c>
      <c r="D63" s="49">
        <v>90636.599680000014</v>
      </c>
      <c r="E63" s="49">
        <v>3096630.3281900003</v>
      </c>
      <c r="F63" s="49">
        <v>259076.76581999892</v>
      </c>
      <c r="G63" s="49">
        <v>349713.36549999891</v>
      </c>
      <c r="H63" s="50">
        <f>E63/B63*100</f>
        <v>92.279517891103907</v>
      </c>
      <c r="J63" s="47"/>
    </row>
    <row r="64" spans="1:10" s="42" customFormat="1" ht="11.25" customHeight="1" x14ac:dyDescent="0.2">
      <c r="A64" s="48" t="s">
        <v>121</v>
      </c>
      <c r="B64" s="49">
        <v>109607.63400000002</v>
      </c>
      <c r="C64" s="49">
        <v>81646.826610000018</v>
      </c>
      <c r="D64" s="49">
        <v>507.04073</v>
      </c>
      <c r="E64" s="49">
        <v>82153.867340000012</v>
      </c>
      <c r="F64" s="49">
        <v>27453.766660000008</v>
      </c>
      <c r="G64" s="49">
        <v>27960.807390000002</v>
      </c>
      <c r="H64" s="50">
        <f>E64/B64*100</f>
        <v>74.95268745605803</v>
      </c>
      <c r="J64" s="47"/>
    </row>
    <row r="65" spans="1:10" s="42" customFormat="1" ht="11.25" customHeight="1" x14ac:dyDescent="0.2">
      <c r="A65" s="48" t="s">
        <v>122</v>
      </c>
      <c r="B65" s="49">
        <v>369335.00000000012</v>
      </c>
      <c r="C65" s="49">
        <v>250733.85245999999</v>
      </c>
      <c r="D65" s="49">
        <v>1516.5060100000003</v>
      </c>
      <c r="E65" s="49">
        <v>252250.35847000001</v>
      </c>
      <c r="F65" s="49">
        <v>117084.64153000011</v>
      </c>
      <c r="G65" s="49">
        <v>118601.14754000012</v>
      </c>
      <c r="H65" s="50">
        <f>E65/B65*100</f>
        <v>68.298525314416437</v>
      </c>
      <c r="J65" s="47"/>
    </row>
    <row r="66" spans="1:10" s="42" customFormat="1" ht="11.25" customHeight="1" x14ac:dyDescent="0.2">
      <c r="A66" s="48" t="s">
        <v>123</v>
      </c>
      <c r="B66" s="49">
        <v>4908.0000000000009</v>
      </c>
      <c r="C66" s="49">
        <v>4510.3190400000003</v>
      </c>
      <c r="D66" s="49">
        <v>66.075090000000003</v>
      </c>
      <c r="E66" s="49">
        <v>4576.3941300000006</v>
      </c>
      <c r="F66" s="49">
        <v>331.60587000000032</v>
      </c>
      <c r="G66" s="49">
        <v>397.6809600000006</v>
      </c>
      <c r="H66" s="50">
        <f>E66/B66*100</f>
        <v>93.243564180929098</v>
      </c>
      <c r="J66" s="47"/>
    </row>
    <row r="67" spans="1:10" s="42" customFormat="1" ht="11.25" customHeight="1" x14ac:dyDescent="0.2">
      <c r="A67" s="48" t="s">
        <v>124</v>
      </c>
      <c r="B67" s="49">
        <v>64446.000000000015</v>
      </c>
      <c r="C67" s="49">
        <v>55426.587659999997</v>
      </c>
      <c r="D67" s="49">
        <v>4632.9670999999998</v>
      </c>
      <c r="E67" s="49">
        <v>60059.554759999999</v>
      </c>
      <c r="F67" s="49">
        <v>4386.4452400000155</v>
      </c>
      <c r="G67" s="49">
        <v>9019.4123400000171</v>
      </c>
      <c r="H67" s="50">
        <f>E67/B67*100</f>
        <v>93.193611333519513</v>
      </c>
      <c r="J67" s="47"/>
    </row>
    <row r="68" spans="1:10" s="42" customFormat="1" ht="11.25" customHeight="1" x14ac:dyDescent="0.2">
      <c r="A68" s="48" t="s">
        <v>125</v>
      </c>
      <c r="B68" s="49">
        <v>20993</v>
      </c>
      <c r="C68" s="49">
        <v>20623.0255</v>
      </c>
      <c r="D68" s="49">
        <v>116.21262</v>
      </c>
      <c r="E68" s="49">
        <v>20739.238119999998</v>
      </c>
      <c r="F68" s="49">
        <v>253.76188000000184</v>
      </c>
      <c r="G68" s="49">
        <v>369.97450000000026</v>
      </c>
      <c r="H68" s="50">
        <f>E68/B68*100</f>
        <v>98.791207164292842</v>
      </c>
      <c r="J68" s="47"/>
    </row>
    <row r="69" spans="1:10" s="42" customFormat="1" ht="11.25" customHeight="1" x14ac:dyDescent="0.2">
      <c r="A69" s="55" t="s">
        <v>126</v>
      </c>
      <c r="B69" s="49">
        <v>35404.686000000009</v>
      </c>
      <c r="C69" s="49">
        <v>26897.024530000002</v>
      </c>
      <c r="D69" s="49">
        <v>443.30606</v>
      </c>
      <c r="E69" s="49">
        <v>27340.330590000001</v>
      </c>
      <c r="F69" s="49">
        <v>8064.3554100000074</v>
      </c>
      <c r="G69" s="49">
        <v>8507.6614700000064</v>
      </c>
      <c r="H69" s="50">
        <f>E69/B69*100</f>
        <v>77.222350143142052</v>
      </c>
      <c r="J69" s="47"/>
    </row>
    <row r="70" spans="1:10" s="42" customFormat="1" ht="11.25" hidden="1" customHeight="1" x14ac:dyDescent="0.2">
      <c r="A70" s="48" t="s">
        <v>127</v>
      </c>
      <c r="B70" s="49">
        <v>0</v>
      </c>
      <c r="C70" s="49">
        <v>0</v>
      </c>
      <c r="D70" s="49">
        <v>0</v>
      </c>
      <c r="E70" s="49">
        <v>0</v>
      </c>
      <c r="F70" s="49">
        <v>0</v>
      </c>
      <c r="G70" s="49">
        <v>0</v>
      </c>
      <c r="H70" s="50" t="e">
        <f>E70/B70*100</f>
        <v>#DIV/0!</v>
      </c>
    </row>
    <row r="71" spans="1:10" s="42" customFormat="1" ht="11.25" customHeight="1" x14ac:dyDescent="0.2">
      <c r="A71" s="48"/>
      <c r="B71" s="52"/>
      <c r="C71" s="52"/>
      <c r="D71" s="52"/>
      <c r="E71" s="52"/>
      <c r="F71" s="52"/>
      <c r="G71" s="52"/>
      <c r="H71" s="46"/>
    </row>
    <row r="72" spans="1:10" s="42" customFormat="1" ht="11.25" customHeight="1" x14ac:dyDescent="0.2">
      <c r="A72" s="44" t="s">
        <v>128</v>
      </c>
      <c r="B72" s="54">
        <f t="shared" ref="B72:G72" si="8">SUM(B73:B77)</f>
        <v>5287239.3779999977</v>
      </c>
      <c r="C72" s="54">
        <f t="shared" si="8"/>
        <v>4958747.9289599992</v>
      </c>
      <c r="D72" s="54">
        <f t="shared" si="8"/>
        <v>48442.454899999997</v>
      </c>
      <c r="E72" s="54">
        <f t="shared" si="8"/>
        <v>5007190.3838600004</v>
      </c>
      <c r="F72" s="54">
        <f t="shared" si="8"/>
        <v>280048.9941399981</v>
      </c>
      <c r="G72" s="54">
        <f t="shared" si="8"/>
        <v>328491.44903999806</v>
      </c>
      <c r="H72" s="46">
        <f>E72/B72*100</f>
        <v>94.703304047377344</v>
      </c>
    </row>
    <row r="73" spans="1:10" s="42" customFormat="1" ht="11.25" customHeight="1" x14ac:dyDescent="0.2">
      <c r="A73" s="48" t="s">
        <v>88</v>
      </c>
      <c r="B73" s="49">
        <v>5236474.9999999981</v>
      </c>
      <c r="C73" s="49">
        <v>4915180.01774</v>
      </c>
      <c r="D73" s="49">
        <v>47173.663949999995</v>
      </c>
      <c r="E73" s="49">
        <v>4962353.68169</v>
      </c>
      <c r="F73" s="49">
        <v>274121.31830999814</v>
      </c>
      <c r="G73" s="49">
        <v>321294.9822599981</v>
      </c>
      <c r="H73" s="50">
        <f>E73/B73*100</f>
        <v>94.765155599711676</v>
      </c>
      <c r="J73" s="47"/>
    </row>
    <row r="74" spans="1:10" s="42" customFormat="1" ht="11.25" customHeight="1" x14ac:dyDescent="0.2">
      <c r="A74" s="48" t="s">
        <v>129</v>
      </c>
      <c r="B74" s="49">
        <v>26681.377999999997</v>
      </c>
      <c r="C74" s="49">
        <v>25746.68318</v>
      </c>
      <c r="D74" s="49">
        <v>933.70520999999997</v>
      </c>
      <c r="E74" s="49">
        <v>26680.38839</v>
      </c>
      <c r="F74" s="49">
        <v>0.98960999999690102</v>
      </c>
      <c r="G74" s="49">
        <v>934.69481999999698</v>
      </c>
      <c r="H74" s="50">
        <f>E74/B74*100</f>
        <v>99.996291008657806</v>
      </c>
      <c r="J74" s="47"/>
    </row>
    <row r="75" spans="1:10" s="42" customFormat="1" ht="11.25" customHeight="1" x14ac:dyDescent="0.2">
      <c r="A75" s="48" t="s">
        <v>130</v>
      </c>
      <c r="B75" s="49">
        <v>1555</v>
      </c>
      <c r="C75" s="49">
        <v>942.29845</v>
      </c>
      <c r="D75" s="49">
        <v>49.253929999999997</v>
      </c>
      <c r="E75" s="49">
        <v>991.55237999999997</v>
      </c>
      <c r="F75" s="49">
        <v>563.44762000000003</v>
      </c>
      <c r="G75" s="49">
        <v>612.70155</v>
      </c>
      <c r="H75" s="50">
        <f>E75/B75*100</f>
        <v>63.765426366559488</v>
      </c>
      <c r="J75" s="47"/>
    </row>
    <row r="76" spans="1:10" s="42" customFormat="1" ht="11.25" customHeight="1" x14ac:dyDescent="0.2">
      <c r="A76" s="48" t="s">
        <v>131</v>
      </c>
      <c r="B76" s="49">
        <v>7347</v>
      </c>
      <c r="C76" s="49">
        <v>5867.8210300000001</v>
      </c>
      <c r="D76" s="49">
        <v>194.74659</v>
      </c>
      <c r="E76" s="49">
        <v>6062.5676199999998</v>
      </c>
      <c r="F76" s="49">
        <v>1284.4323800000002</v>
      </c>
      <c r="G76" s="49">
        <v>1479.1789699999999</v>
      </c>
      <c r="H76" s="50">
        <f>E76/B76*100</f>
        <v>82.517593847829033</v>
      </c>
      <c r="J76" s="47"/>
    </row>
    <row r="77" spans="1:10" s="42" customFormat="1" ht="11.25" customHeight="1" x14ac:dyDescent="0.2">
      <c r="A77" s="48" t="s">
        <v>132</v>
      </c>
      <c r="B77" s="49">
        <v>15181</v>
      </c>
      <c r="C77" s="49">
        <v>11011.108560000001</v>
      </c>
      <c r="D77" s="49">
        <v>91.085220000000007</v>
      </c>
      <c r="E77" s="49">
        <v>11102.193780000001</v>
      </c>
      <c r="F77" s="49">
        <v>4078.8062199999986</v>
      </c>
      <c r="G77" s="49">
        <v>4169.8914399999994</v>
      </c>
      <c r="H77" s="50">
        <f>E77/B77*100</f>
        <v>73.132163757328243</v>
      </c>
      <c r="J77" s="47"/>
    </row>
    <row r="78" spans="1:10" s="42" customFormat="1" ht="11.25" customHeight="1" x14ac:dyDescent="0.2">
      <c r="A78" s="48"/>
      <c r="B78" s="52"/>
      <c r="C78" s="52"/>
      <c r="D78" s="52"/>
      <c r="E78" s="52"/>
      <c r="F78" s="52"/>
      <c r="G78" s="52"/>
      <c r="H78" s="46"/>
    </row>
    <row r="79" spans="1:10" s="42" customFormat="1" ht="11.25" customHeight="1" x14ac:dyDescent="0.2">
      <c r="A79" s="44" t="s">
        <v>133</v>
      </c>
      <c r="B79" s="54">
        <f>SUM(B80:B82)</f>
        <v>49508603.305000007</v>
      </c>
      <c r="C79" s="54">
        <f>SUM(C80:C82)</f>
        <v>39735398.997520007</v>
      </c>
      <c r="D79" s="54">
        <f t="shared" ref="D79:G79" si="9">SUM(D80:D82)</f>
        <v>2784818.4997799997</v>
      </c>
      <c r="E79" s="54">
        <f t="shared" si="9"/>
        <v>42520217.497300006</v>
      </c>
      <c r="F79" s="54">
        <f t="shared" si="9"/>
        <v>6988385.8077000054</v>
      </c>
      <c r="G79" s="54">
        <f t="shared" si="9"/>
        <v>9773204.3074800037</v>
      </c>
      <c r="H79" s="46">
        <f>E79/B79*100</f>
        <v>85.884502205308181</v>
      </c>
    </row>
    <row r="80" spans="1:10" s="42" customFormat="1" ht="11.25" customHeight="1" x14ac:dyDescent="0.2">
      <c r="A80" s="48" t="s">
        <v>134</v>
      </c>
      <c r="B80" s="49">
        <v>49382397.305000007</v>
      </c>
      <c r="C80" s="49">
        <v>39622681.854830004</v>
      </c>
      <c r="D80" s="49">
        <v>2779630.9471700001</v>
      </c>
      <c r="E80" s="49">
        <v>42402312.802000001</v>
      </c>
      <c r="F80" s="49">
        <v>6980084.5030000061</v>
      </c>
      <c r="G80" s="49">
        <v>9759715.4501700029</v>
      </c>
      <c r="H80" s="50">
        <f>E80/B80*100</f>
        <v>85.865237647558942</v>
      </c>
      <c r="J80" s="47"/>
    </row>
    <row r="81" spans="1:10" s="42" customFormat="1" ht="11.25" customHeight="1" x14ac:dyDescent="0.2">
      <c r="A81" s="48" t="s">
        <v>135</v>
      </c>
      <c r="B81" s="49">
        <v>114805.00000000001</v>
      </c>
      <c r="C81" s="49">
        <v>109611.98735</v>
      </c>
      <c r="D81" s="49">
        <v>5160.4013399999994</v>
      </c>
      <c r="E81" s="49">
        <v>114772.38868999999</v>
      </c>
      <c r="F81" s="49">
        <v>32.611310000022058</v>
      </c>
      <c r="G81" s="49">
        <v>5193.0126500000188</v>
      </c>
      <c r="H81" s="50">
        <f>E81/B81*100</f>
        <v>99.971594172727649</v>
      </c>
      <c r="J81" s="47"/>
    </row>
    <row r="82" spans="1:10" s="42" customFormat="1" ht="11.25" customHeight="1" x14ac:dyDescent="0.2">
      <c r="A82" s="48" t="s">
        <v>136</v>
      </c>
      <c r="B82" s="49">
        <v>11401</v>
      </c>
      <c r="C82" s="49">
        <v>3105.1553399999998</v>
      </c>
      <c r="D82" s="49">
        <v>27.15127</v>
      </c>
      <c r="E82" s="49">
        <v>3132.3066099999996</v>
      </c>
      <c r="F82" s="49">
        <v>8268.6933900000004</v>
      </c>
      <c r="G82" s="49">
        <v>8295.8446600000007</v>
      </c>
      <c r="H82" s="50">
        <f>E82/B82*100</f>
        <v>27.473963775107446</v>
      </c>
      <c r="J82" s="47"/>
    </row>
    <row r="83" spans="1:10" s="42" customFormat="1" ht="11.25" customHeight="1" x14ac:dyDescent="0.2">
      <c r="A83" s="48"/>
      <c r="B83" s="52"/>
      <c r="C83" s="52"/>
      <c r="D83" s="52"/>
      <c r="E83" s="52"/>
      <c r="F83" s="52"/>
      <c r="G83" s="52"/>
      <c r="H83" s="46"/>
    </row>
    <row r="84" spans="1:10" s="42" customFormat="1" ht="11.25" customHeight="1" x14ac:dyDescent="0.2">
      <c r="A84" s="44" t="s">
        <v>137</v>
      </c>
      <c r="B84" s="54">
        <f t="shared" ref="B84:G84" si="10">+B85+B86</f>
        <v>329713.58899999998</v>
      </c>
      <c r="C84" s="54">
        <f t="shared" si="10"/>
        <v>287207.14360000007</v>
      </c>
      <c r="D84" s="54">
        <f t="shared" si="10"/>
        <v>9539.4215700000004</v>
      </c>
      <c r="E84" s="54">
        <f t="shared" si="10"/>
        <v>296746.56517000002</v>
      </c>
      <c r="F84" s="54">
        <f t="shared" si="10"/>
        <v>32967.023829999947</v>
      </c>
      <c r="G84" s="54">
        <f t="shared" si="10"/>
        <v>42506.445399999939</v>
      </c>
      <c r="H84" s="46">
        <f>E84/B84*100</f>
        <v>90.001314798705494</v>
      </c>
    </row>
    <row r="85" spans="1:10" s="42" customFormat="1" ht="11.25" customHeight="1" x14ac:dyDescent="0.2">
      <c r="A85" s="48" t="s">
        <v>99</v>
      </c>
      <c r="B85" s="49">
        <v>223396.46801000001</v>
      </c>
      <c r="C85" s="49">
        <v>199267.50615000003</v>
      </c>
      <c r="D85" s="49">
        <v>5990.9076699999996</v>
      </c>
      <c r="E85" s="49">
        <v>205258.41382000002</v>
      </c>
      <c r="F85" s="49">
        <v>18138.054189999995</v>
      </c>
      <c r="G85" s="49">
        <v>24128.961859999981</v>
      </c>
      <c r="H85" s="50">
        <f>E85/B85*100</f>
        <v>91.880778442214194</v>
      </c>
      <c r="J85" s="47"/>
    </row>
    <row r="86" spans="1:10" s="42" customFormat="1" ht="11.25" customHeight="1" x14ac:dyDescent="0.2">
      <c r="A86" s="48" t="s">
        <v>138</v>
      </c>
      <c r="B86" s="49">
        <v>106317.12098999997</v>
      </c>
      <c r="C86" s="49">
        <v>87939.637450000009</v>
      </c>
      <c r="D86" s="49">
        <v>3548.5139000000004</v>
      </c>
      <c r="E86" s="49">
        <v>91488.151350000015</v>
      </c>
      <c r="F86" s="49">
        <v>14828.969639999952</v>
      </c>
      <c r="G86" s="49">
        <v>18377.483539999957</v>
      </c>
      <c r="H86" s="50">
        <f>E86/B86*100</f>
        <v>86.052133934858205</v>
      </c>
      <c r="J86" s="47"/>
    </row>
    <row r="87" spans="1:10" s="42" customFormat="1" ht="11.25" customHeight="1" x14ac:dyDescent="0.2">
      <c r="A87" s="48"/>
      <c r="B87" s="52"/>
      <c r="C87" s="52"/>
      <c r="D87" s="52"/>
      <c r="E87" s="52"/>
      <c r="F87" s="52"/>
      <c r="G87" s="52"/>
      <c r="H87" s="46"/>
    </row>
    <row r="88" spans="1:10" s="42" customFormat="1" ht="11.25" customHeight="1" x14ac:dyDescent="0.2">
      <c r="A88" s="44" t="s">
        <v>139</v>
      </c>
      <c r="B88" s="54">
        <f t="shared" ref="B88:G88" si="11">SUM(B89:B92)</f>
        <v>3410211.0239999993</v>
      </c>
      <c r="C88" s="54">
        <f t="shared" si="11"/>
        <v>1276740.4016599997</v>
      </c>
      <c r="D88" s="54">
        <f t="shared" ref="D88" si="12">SUM(D89:D92)</f>
        <v>612432.59127999994</v>
      </c>
      <c r="E88" s="54">
        <f t="shared" si="11"/>
        <v>1889172.99294</v>
      </c>
      <c r="F88" s="54">
        <f t="shared" si="11"/>
        <v>1521038.0310599995</v>
      </c>
      <c r="G88" s="54">
        <f t="shared" si="11"/>
        <v>2133470.6223399993</v>
      </c>
      <c r="H88" s="46">
        <f>E88/B88*100</f>
        <v>55.397539320722125</v>
      </c>
    </row>
    <row r="89" spans="1:10" s="42" customFormat="1" ht="11.25" customHeight="1" x14ac:dyDescent="0.2">
      <c r="A89" s="48" t="s">
        <v>102</v>
      </c>
      <c r="B89" s="49">
        <v>3048218.5649999995</v>
      </c>
      <c r="C89" s="49">
        <v>1055864.5367999999</v>
      </c>
      <c r="D89" s="49">
        <v>607117.04888000002</v>
      </c>
      <c r="E89" s="49">
        <v>1662981.58568</v>
      </c>
      <c r="F89" s="49">
        <v>1385236.9793199995</v>
      </c>
      <c r="G89" s="49">
        <v>1992354.0281999996</v>
      </c>
      <c r="H89" s="50">
        <f>E89/B89*100</f>
        <v>54.555851236343358</v>
      </c>
      <c r="J89" s="47"/>
    </row>
    <row r="90" spans="1:10" s="42" customFormat="1" ht="11.25" customHeight="1" x14ac:dyDescent="0.2">
      <c r="A90" s="48" t="s">
        <v>140</v>
      </c>
      <c r="B90" s="49">
        <v>137501</v>
      </c>
      <c r="C90" s="49">
        <v>37630.602180000002</v>
      </c>
      <c r="D90" s="49">
        <v>2813.2193700000003</v>
      </c>
      <c r="E90" s="49">
        <v>40443.821550000001</v>
      </c>
      <c r="F90" s="49">
        <v>97057.178450000007</v>
      </c>
      <c r="G90" s="49">
        <v>99870.397819999998</v>
      </c>
      <c r="H90" s="50">
        <f>E90/B90*100</f>
        <v>29.41347448382194</v>
      </c>
      <c r="J90" s="47"/>
    </row>
    <row r="91" spans="1:10" s="42" customFormat="1" ht="11.25" customHeight="1" x14ac:dyDescent="0.2">
      <c r="A91" s="48" t="s">
        <v>141</v>
      </c>
      <c r="B91" s="49">
        <v>82874.668999999994</v>
      </c>
      <c r="C91" s="49">
        <v>63480.137459999998</v>
      </c>
      <c r="D91" s="49">
        <v>80.984139999999996</v>
      </c>
      <c r="E91" s="49">
        <v>63561.121599999999</v>
      </c>
      <c r="F91" s="49">
        <v>19313.547399999996</v>
      </c>
      <c r="G91" s="49">
        <v>19394.531539999996</v>
      </c>
      <c r="H91" s="50">
        <f>E91/B91*100</f>
        <v>76.695475670617768</v>
      </c>
      <c r="J91" s="47"/>
    </row>
    <row r="92" spans="1:10" s="42" customFormat="1" ht="11.25" customHeight="1" x14ac:dyDescent="0.2">
      <c r="A92" s="48" t="s">
        <v>142</v>
      </c>
      <c r="B92" s="49">
        <v>141616.79</v>
      </c>
      <c r="C92" s="49">
        <v>119765.12522000002</v>
      </c>
      <c r="D92" s="49">
        <v>2421.3388899999995</v>
      </c>
      <c r="E92" s="49">
        <v>122186.46411000002</v>
      </c>
      <c r="F92" s="49">
        <v>19430.325889999993</v>
      </c>
      <c r="G92" s="49">
        <v>21851.664779999992</v>
      </c>
      <c r="H92" s="50">
        <f>E92/B92*100</f>
        <v>86.279645309006099</v>
      </c>
      <c r="J92" s="47"/>
    </row>
    <row r="93" spans="1:10" s="42" customFormat="1" ht="11.25" customHeight="1" x14ac:dyDescent="0.2">
      <c r="A93" s="59"/>
      <c r="B93" s="49"/>
      <c r="C93" s="56"/>
      <c r="D93" s="49"/>
      <c r="E93" s="56"/>
      <c r="F93" s="56"/>
      <c r="G93" s="56"/>
      <c r="H93" s="50"/>
    </row>
    <row r="94" spans="1:10" s="42" customFormat="1" ht="11.25" customHeight="1" x14ac:dyDescent="0.2">
      <c r="A94" s="44" t="s">
        <v>143</v>
      </c>
      <c r="B94" s="54">
        <f t="shared" ref="B94:G94" si="13">SUM(B95:B104)</f>
        <v>95791141.509839982</v>
      </c>
      <c r="C94" s="54">
        <f t="shared" si="13"/>
        <v>86512080.327720016</v>
      </c>
      <c r="D94" s="54">
        <f t="shared" ref="D94" si="14">SUM(D95:D104)</f>
        <v>308560.41129000008</v>
      </c>
      <c r="E94" s="54">
        <f t="shared" si="13"/>
        <v>86820640.739010006</v>
      </c>
      <c r="F94" s="54">
        <f t="shared" si="13"/>
        <v>8970500.7708299831</v>
      </c>
      <c r="G94" s="54">
        <f t="shared" si="13"/>
        <v>9279061.1821199842</v>
      </c>
      <c r="H94" s="46">
        <f>E94/B94*100</f>
        <v>90.63535455425334</v>
      </c>
    </row>
    <row r="95" spans="1:10" s="42" customFormat="1" ht="11.25" customHeight="1" x14ac:dyDescent="0.2">
      <c r="A95" s="48" t="s">
        <v>118</v>
      </c>
      <c r="B95" s="49">
        <v>2449350.0689899996</v>
      </c>
      <c r="C95" s="49">
        <v>2177399.4252500003</v>
      </c>
      <c r="D95" s="49">
        <v>84044.477799999993</v>
      </c>
      <c r="E95" s="49">
        <v>2261443.9030500003</v>
      </c>
      <c r="F95" s="49">
        <v>187906.16593999928</v>
      </c>
      <c r="G95" s="49">
        <v>271950.64373999927</v>
      </c>
      <c r="H95" s="50">
        <f>E95/B95*100</f>
        <v>92.3283254476775</v>
      </c>
      <c r="J95" s="47"/>
    </row>
    <row r="96" spans="1:10" s="42" customFormat="1" ht="11.25" customHeight="1" x14ac:dyDescent="0.2">
      <c r="A96" s="48" t="s">
        <v>144</v>
      </c>
      <c r="B96" s="49">
        <v>9241587.8518400006</v>
      </c>
      <c r="C96" s="49">
        <v>8505247.1876199991</v>
      </c>
      <c r="D96" s="49">
        <v>14151.196649999998</v>
      </c>
      <c r="E96" s="49">
        <v>8519398.3842699993</v>
      </c>
      <c r="F96" s="49">
        <v>722189.46757000126</v>
      </c>
      <c r="G96" s="49">
        <v>736340.66422000155</v>
      </c>
      <c r="H96" s="50">
        <f>E96/B96*100</f>
        <v>92.185439567874553</v>
      </c>
      <c r="J96" s="47"/>
    </row>
    <row r="97" spans="1:10" s="42" customFormat="1" ht="11.25" customHeight="1" x14ac:dyDescent="0.2">
      <c r="A97" s="48" t="s">
        <v>145</v>
      </c>
      <c r="B97" s="49">
        <v>6221826.5820000004</v>
      </c>
      <c r="C97" s="49">
        <v>6173649.8103</v>
      </c>
      <c r="D97" s="49">
        <v>35514.079250000003</v>
      </c>
      <c r="E97" s="49">
        <v>6209163.8895500004</v>
      </c>
      <c r="F97" s="49">
        <v>12662.692449999973</v>
      </c>
      <c r="G97" s="49">
        <v>48176.77170000039</v>
      </c>
      <c r="H97" s="50">
        <f>E97/B97*100</f>
        <v>99.796479501909715</v>
      </c>
      <c r="J97" s="47"/>
    </row>
    <row r="98" spans="1:10" s="42" customFormat="1" ht="11.25" customHeight="1" x14ac:dyDescent="0.2">
      <c r="A98" s="48" t="s">
        <v>146</v>
      </c>
      <c r="B98" s="49">
        <v>108771.19199999998</v>
      </c>
      <c r="C98" s="49">
        <v>68136.442660000001</v>
      </c>
      <c r="D98" s="49">
        <v>868.13963000000001</v>
      </c>
      <c r="E98" s="49">
        <v>69004.582290000006</v>
      </c>
      <c r="F98" s="49">
        <v>39766.609709999975</v>
      </c>
      <c r="G98" s="49">
        <v>40634.74933999998</v>
      </c>
      <c r="H98" s="50">
        <f>E98/B98*100</f>
        <v>63.440126950157925</v>
      </c>
      <c r="J98" s="47"/>
    </row>
    <row r="99" spans="1:10" s="42" customFormat="1" ht="11.25" customHeight="1" x14ac:dyDescent="0.2">
      <c r="A99" s="48" t="s">
        <v>147</v>
      </c>
      <c r="B99" s="49">
        <v>307303</v>
      </c>
      <c r="C99" s="49">
        <v>261112.97657999996</v>
      </c>
      <c r="D99" s="49">
        <v>1326.4682700000001</v>
      </c>
      <c r="E99" s="49">
        <v>262439.44484999997</v>
      </c>
      <c r="F99" s="49">
        <v>44863.555150000029</v>
      </c>
      <c r="G99" s="49">
        <v>46190.023420000041</v>
      </c>
      <c r="H99" s="50">
        <f>E99/B99*100</f>
        <v>85.400873030852281</v>
      </c>
      <c r="J99" s="47"/>
    </row>
    <row r="100" spans="1:10" s="42" customFormat="1" ht="11.25" customHeight="1" x14ac:dyDescent="0.2">
      <c r="A100" s="48" t="s">
        <v>148</v>
      </c>
      <c r="B100" s="49">
        <v>76889472.074009985</v>
      </c>
      <c r="C100" s="49">
        <v>68790653.959580004</v>
      </c>
      <c r="D100" s="49">
        <v>170138.15821000008</v>
      </c>
      <c r="E100" s="49">
        <v>68960792.117789999</v>
      </c>
      <c r="F100" s="49">
        <v>7928679.9562199861</v>
      </c>
      <c r="G100" s="49">
        <v>8098818.1144299805</v>
      </c>
      <c r="H100" s="50">
        <f>E100/B100*100</f>
        <v>89.688211217540641</v>
      </c>
      <c r="J100" s="47"/>
    </row>
    <row r="101" spans="1:10" s="42" customFormat="1" ht="11.25" customHeight="1" x14ac:dyDescent="0.2">
      <c r="A101" s="48" t="s">
        <v>149</v>
      </c>
      <c r="B101" s="49">
        <v>260890.99399999998</v>
      </c>
      <c r="C101" s="49">
        <v>253845.14527000001</v>
      </c>
      <c r="D101" s="49">
        <v>1601.3525900000002</v>
      </c>
      <c r="E101" s="49">
        <v>255446.49786</v>
      </c>
      <c r="F101" s="49">
        <v>5444.4961399999738</v>
      </c>
      <c r="G101" s="49">
        <v>7045.8487299999688</v>
      </c>
      <c r="H101" s="50">
        <f>E101/B101*100</f>
        <v>97.913114570754416</v>
      </c>
      <c r="J101" s="47"/>
    </row>
    <row r="102" spans="1:10" s="42" customFormat="1" ht="11.25" customHeight="1" x14ac:dyDescent="0.2">
      <c r="A102" s="48" t="s">
        <v>150</v>
      </c>
      <c r="B102" s="49">
        <v>243858.747</v>
      </c>
      <c r="C102" s="49">
        <v>220104.58290000001</v>
      </c>
      <c r="D102" s="49">
        <v>131.71919</v>
      </c>
      <c r="E102" s="49">
        <v>220236.30209000001</v>
      </c>
      <c r="F102" s="49">
        <v>23622.444909999991</v>
      </c>
      <c r="G102" s="49">
        <v>23754.164099999995</v>
      </c>
      <c r="H102" s="50">
        <f>E102/B102*100</f>
        <v>90.313062295034257</v>
      </c>
      <c r="J102" s="47"/>
    </row>
    <row r="103" spans="1:10" s="42" customFormat="1" ht="11.25" customHeight="1" x14ac:dyDescent="0.2">
      <c r="A103" s="48" t="s">
        <v>151</v>
      </c>
      <c r="B103" s="49">
        <v>30188</v>
      </c>
      <c r="C103" s="49">
        <v>29051.523809999999</v>
      </c>
      <c r="D103" s="49">
        <v>719.05083999999999</v>
      </c>
      <c r="E103" s="49">
        <v>29770.574649999999</v>
      </c>
      <c r="F103" s="49">
        <v>417.42535000000134</v>
      </c>
      <c r="G103" s="49">
        <v>1136.4761900000012</v>
      </c>
      <c r="H103" s="50">
        <f>E103/B103*100</f>
        <v>98.617247416191859</v>
      </c>
      <c r="J103" s="47"/>
    </row>
    <row r="104" spans="1:10" s="42" customFormat="1" ht="11.25" customHeight="1" x14ac:dyDescent="0.2">
      <c r="A104" s="48" t="s">
        <v>152</v>
      </c>
      <c r="B104" s="49">
        <v>37893</v>
      </c>
      <c r="C104" s="49">
        <v>32879.27375</v>
      </c>
      <c r="D104" s="49">
        <v>65.768860000000004</v>
      </c>
      <c r="E104" s="49">
        <v>32945.042609999997</v>
      </c>
      <c r="F104" s="49">
        <v>4947.9573900000032</v>
      </c>
      <c r="G104" s="49">
        <v>5013.7262499999997</v>
      </c>
      <c r="H104" s="50">
        <f>E104/B104*100</f>
        <v>86.942291742538188</v>
      </c>
      <c r="J104" s="47"/>
    </row>
    <row r="105" spans="1:10" s="42" customFormat="1" ht="11.25" customHeight="1" x14ac:dyDescent="0.2">
      <c r="A105" s="48"/>
      <c r="B105" s="49"/>
      <c r="C105" s="56"/>
      <c r="D105" s="49"/>
      <c r="E105" s="56"/>
      <c r="F105" s="56"/>
      <c r="G105" s="56"/>
      <c r="H105" s="50"/>
    </row>
    <row r="106" spans="1:10" s="42" customFormat="1" ht="11.25" customHeight="1" x14ac:dyDescent="0.2">
      <c r="A106" s="44" t="s">
        <v>153</v>
      </c>
      <c r="B106" s="60">
        <f>SUM(B107:B117)</f>
        <v>8022606.1050000004</v>
      </c>
      <c r="C106" s="60">
        <f>SUM(C107:C117)</f>
        <v>6843373.5023799986</v>
      </c>
      <c r="D106" s="60">
        <f t="shared" ref="D106:G106" si="15">SUM(D107:D117)</f>
        <v>146738.98081999997</v>
      </c>
      <c r="E106" s="60">
        <f t="shared" si="15"/>
        <v>6990112.4831999997</v>
      </c>
      <c r="F106" s="60">
        <f t="shared" si="15"/>
        <v>1032493.6218000005</v>
      </c>
      <c r="G106" s="60">
        <f t="shared" si="15"/>
        <v>1179232.6026200003</v>
      </c>
      <c r="H106" s="50">
        <f>E106/B106*100</f>
        <v>87.130196742969716</v>
      </c>
    </row>
    <row r="107" spans="1:10" s="42" customFormat="1" ht="11.25" customHeight="1" x14ac:dyDescent="0.2">
      <c r="A107" s="48" t="s">
        <v>88</v>
      </c>
      <c r="B107" s="49">
        <v>2809628.4800000004</v>
      </c>
      <c r="C107" s="49">
        <v>2386039.1390300002</v>
      </c>
      <c r="D107" s="49">
        <v>7511.6521299999995</v>
      </c>
      <c r="E107" s="49">
        <v>2393550.79116</v>
      </c>
      <c r="F107" s="49">
        <v>416077.68884000042</v>
      </c>
      <c r="G107" s="49">
        <v>423589.34097000025</v>
      </c>
      <c r="H107" s="50">
        <f>E107/B107*100</f>
        <v>85.191006860807434</v>
      </c>
      <c r="J107" s="47"/>
    </row>
    <row r="108" spans="1:10" s="42" customFormat="1" ht="11.25" customHeight="1" x14ac:dyDescent="0.2">
      <c r="A108" s="48" t="s">
        <v>154</v>
      </c>
      <c r="B108" s="49">
        <v>1355145.0020000003</v>
      </c>
      <c r="C108" s="49">
        <v>1278451.1672700001</v>
      </c>
      <c r="D108" s="49">
        <v>23156.656060000001</v>
      </c>
      <c r="E108" s="49">
        <v>1301607.82333</v>
      </c>
      <c r="F108" s="49">
        <v>53537.178670000285</v>
      </c>
      <c r="G108" s="49">
        <v>76693.834730000235</v>
      </c>
      <c r="H108" s="50">
        <f>E108/B108*100</f>
        <v>96.049339473562824</v>
      </c>
      <c r="J108" s="47"/>
    </row>
    <row r="109" spans="1:10" s="42" customFormat="1" ht="11.25" customHeight="1" x14ac:dyDescent="0.2">
      <c r="A109" s="48" t="s">
        <v>155</v>
      </c>
      <c r="B109" s="49">
        <v>479665</v>
      </c>
      <c r="C109" s="49">
        <v>400769.17375000002</v>
      </c>
      <c r="D109" s="49">
        <v>10948.330669999999</v>
      </c>
      <c r="E109" s="49">
        <v>411717.50442000001</v>
      </c>
      <c r="F109" s="49">
        <v>67947.495579999988</v>
      </c>
      <c r="G109" s="49">
        <v>78895.826249999984</v>
      </c>
      <c r="H109" s="50">
        <f>E109/B109*100</f>
        <v>85.83438533559881</v>
      </c>
      <c r="J109" s="47"/>
    </row>
    <row r="110" spans="1:10" s="42" customFormat="1" ht="11.25" customHeight="1" x14ac:dyDescent="0.2">
      <c r="A110" s="48" t="s">
        <v>156</v>
      </c>
      <c r="B110" s="49">
        <v>529749.60100000002</v>
      </c>
      <c r="C110" s="49">
        <v>406819.22986000002</v>
      </c>
      <c r="D110" s="49">
        <v>85753.792600000001</v>
      </c>
      <c r="E110" s="49">
        <v>492573.02246000001</v>
      </c>
      <c r="F110" s="49">
        <v>37176.578540000017</v>
      </c>
      <c r="G110" s="49">
        <v>122930.37114</v>
      </c>
      <c r="H110" s="50">
        <f>E110/B110*100</f>
        <v>92.982235669489441</v>
      </c>
      <c r="J110" s="47"/>
    </row>
    <row r="111" spans="1:10" s="42" customFormat="1" ht="11.25" customHeight="1" x14ac:dyDescent="0.2">
      <c r="A111" s="48" t="s">
        <v>157</v>
      </c>
      <c r="B111" s="49">
        <v>612489</v>
      </c>
      <c r="C111" s="49">
        <v>530056.40093</v>
      </c>
      <c r="D111" s="49">
        <v>6052.2030300000006</v>
      </c>
      <c r="E111" s="49">
        <v>536108.60395999998</v>
      </c>
      <c r="F111" s="49">
        <v>76380.396040000021</v>
      </c>
      <c r="G111" s="49">
        <v>82432.599069999997</v>
      </c>
      <c r="H111" s="50">
        <f>E111/B111*100</f>
        <v>87.52950729890658</v>
      </c>
      <c r="J111" s="47"/>
    </row>
    <row r="112" spans="1:10" s="42" customFormat="1" ht="11.25" customHeight="1" x14ac:dyDescent="0.2">
      <c r="A112" s="48" t="s">
        <v>158</v>
      </c>
      <c r="B112" s="49">
        <v>68110.032999999996</v>
      </c>
      <c r="C112" s="49">
        <v>60353.324340000006</v>
      </c>
      <c r="D112" s="49">
        <v>2800.2383799999998</v>
      </c>
      <c r="E112" s="49">
        <v>63153.562720000009</v>
      </c>
      <c r="F112" s="49">
        <v>4956.4702799999868</v>
      </c>
      <c r="G112" s="49">
        <v>7756.7086599999893</v>
      </c>
      <c r="H112" s="50">
        <f>E112/B112*100</f>
        <v>92.722848511907216</v>
      </c>
      <c r="J112" s="47"/>
    </row>
    <row r="113" spans="1:10" s="42" customFormat="1" ht="11.25" customHeight="1" x14ac:dyDescent="0.2">
      <c r="A113" s="48" t="s">
        <v>159</v>
      </c>
      <c r="B113" s="49">
        <v>342257.12399999995</v>
      </c>
      <c r="C113" s="49">
        <v>269637.17937000003</v>
      </c>
      <c r="D113" s="49">
        <v>191.01848999999999</v>
      </c>
      <c r="E113" s="49">
        <v>269828.19786000001</v>
      </c>
      <c r="F113" s="49">
        <v>72428.926139999938</v>
      </c>
      <c r="G113" s="49">
        <v>72619.944629999925</v>
      </c>
      <c r="H113" s="50">
        <f>E113/B113*100</f>
        <v>78.837861636446178</v>
      </c>
      <c r="J113" s="47"/>
    </row>
    <row r="114" spans="1:10" s="42" customFormat="1" ht="11.25" customHeight="1" x14ac:dyDescent="0.2">
      <c r="A114" s="48" t="s">
        <v>160</v>
      </c>
      <c r="B114" s="49">
        <v>348194.73699999944</v>
      </c>
      <c r="C114" s="49">
        <v>306240.35093999957</v>
      </c>
      <c r="D114" s="49">
        <v>5452.9908400000222</v>
      </c>
      <c r="E114" s="49">
        <v>311693.34177999961</v>
      </c>
      <c r="F114" s="49">
        <v>36501.395219999831</v>
      </c>
      <c r="G114" s="49">
        <v>41954.386059999873</v>
      </c>
      <c r="H114" s="50">
        <f>E114/B114*100</f>
        <v>89.516959522567433</v>
      </c>
      <c r="J114" s="47"/>
    </row>
    <row r="115" spans="1:10" s="42" customFormat="1" ht="11.25" customHeight="1" x14ac:dyDescent="0.2">
      <c r="A115" s="48" t="s">
        <v>161</v>
      </c>
      <c r="B115" s="49">
        <v>55036.999999999993</v>
      </c>
      <c r="C115" s="49">
        <v>45537.362139999997</v>
      </c>
      <c r="D115" s="49">
        <v>1811.3401899999999</v>
      </c>
      <c r="E115" s="49">
        <v>47348.70233</v>
      </c>
      <c r="F115" s="49">
        <v>7688.2976699999926</v>
      </c>
      <c r="G115" s="49">
        <v>9499.6378599999953</v>
      </c>
      <c r="H115" s="50">
        <f>E115/B115*100</f>
        <v>86.030674509875183</v>
      </c>
      <c r="J115" s="47"/>
    </row>
    <row r="116" spans="1:10" s="42" customFormat="1" ht="11.25" customHeight="1" x14ac:dyDescent="0.2">
      <c r="A116" s="48" t="s">
        <v>162</v>
      </c>
      <c r="B116" s="49">
        <v>1396124.128</v>
      </c>
      <c r="C116" s="49">
        <v>1149694.1116199999</v>
      </c>
      <c r="D116" s="49">
        <v>3039.4584300000001</v>
      </c>
      <c r="E116" s="49">
        <v>1152733.57005</v>
      </c>
      <c r="F116" s="49">
        <v>243390.55795000005</v>
      </c>
      <c r="G116" s="49">
        <v>246430.01638000016</v>
      </c>
      <c r="H116" s="50">
        <f>E116/B116*100</f>
        <v>82.566696394061594</v>
      </c>
      <c r="J116" s="47"/>
    </row>
    <row r="117" spans="1:10" s="42" customFormat="1" ht="11.25" customHeight="1" x14ac:dyDescent="0.2">
      <c r="A117" s="48" t="s">
        <v>163</v>
      </c>
      <c r="B117" s="49">
        <v>26206</v>
      </c>
      <c r="C117" s="49">
        <v>9776.0631300000005</v>
      </c>
      <c r="D117" s="49">
        <v>21.3</v>
      </c>
      <c r="E117" s="49">
        <v>9797.3631299999997</v>
      </c>
      <c r="F117" s="49">
        <v>16408.636870000002</v>
      </c>
      <c r="G117" s="49">
        <v>16429.936869999998</v>
      </c>
      <c r="H117" s="50">
        <f>E117/B117*100</f>
        <v>37.385954094482173</v>
      </c>
      <c r="J117" s="47"/>
    </row>
    <row r="118" spans="1:10" s="42" customFormat="1" ht="11.25" customHeight="1" x14ac:dyDescent="0.2">
      <c r="A118" s="48"/>
      <c r="B118" s="49"/>
      <c r="C118" s="56"/>
      <c r="D118" s="49"/>
      <c r="E118" s="56"/>
      <c r="F118" s="56"/>
      <c r="G118" s="56"/>
      <c r="H118" s="50"/>
    </row>
    <row r="119" spans="1:10" s="42" customFormat="1" ht="11.25" customHeight="1" x14ac:dyDescent="0.2">
      <c r="A119" s="44" t="s">
        <v>164</v>
      </c>
      <c r="B119" s="60">
        <f t="shared" ref="B119:G119" si="16">SUM(B120:B128)</f>
        <v>19295453.453999996</v>
      </c>
      <c r="C119" s="60">
        <f t="shared" si="16"/>
        <v>12258205.324769998</v>
      </c>
      <c r="D119" s="60">
        <f t="shared" ref="D119" si="17">SUM(D120:D128)</f>
        <v>597040.63271999976</v>
      </c>
      <c r="E119" s="54">
        <f t="shared" si="16"/>
        <v>12855245.957489999</v>
      </c>
      <c r="F119" s="54">
        <f t="shared" si="16"/>
        <v>6440207.496509999</v>
      </c>
      <c r="G119" s="54">
        <f t="shared" si="16"/>
        <v>7037248.1292299991</v>
      </c>
      <c r="H119" s="50">
        <f>E119/B119*100</f>
        <v>66.623186587123584</v>
      </c>
    </row>
    <row r="120" spans="1:10" s="42" customFormat="1" ht="11.25" customHeight="1" x14ac:dyDescent="0.2">
      <c r="A120" s="48" t="s">
        <v>88</v>
      </c>
      <c r="B120" s="49">
        <v>11172460.669</v>
      </c>
      <c r="C120" s="49">
        <v>4520638.6733400002</v>
      </c>
      <c r="D120" s="49">
        <v>390013.5855799999</v>
      </c>
      <c r="E120" s="49">
        <v>4910652.2589199999</v>
      </c>
      <c r="F120" s="49">
        <v>6261808.4100799998</v>
      </c>
      <c r="G120" s="49">
        <v>6651821.9956599995</v>
      </c>
      <c r="H120" s="50">
        <f>E120/B120*100</f>
        <v>43.953184570570805</v>
      </c>
      <c r="J120" s="47"/>
    </row>
    <row r="121" spans="1:10" s="42" customFormat="1" ht="11.25" customHeight="1" x14ac:dyDescent="0.2">
      <c r="A121" s="48" t="s">
        <v>165</v>
      </c>
      <c r="B121" s="49">
        <v>17301</v>
      </c>
      <c r="C121" s="49">
        <v>17256.49236</v>
      </c>
      <c r="D121" s="49">
        <v>5.625</v>
      </c>
      <c r="E121" s="49">
        <v>17262.11736</v>
      </c>
      <c r="F121" s="49">
        <v>38.88263999999981</v>
      </c>
      <c r="G121" s="49">
        <v>44.50763999999981</v>
      </c>
      <c r="H121" s="50">
        <f>E121/B121*100</f>
        <v>99.775257846367253</v>
      </c>
      <c r="J121" s="47"/>
    </row>
    <row r="122" spans="1:10" s="42" customFormat="1" ht="11.25" customHeight="1" x14ac:dyDescent="0.2">
      <c r="A122" s="48" t="s">
        <v>166</v>
      </c>
      <c r="B122" s="49">
        <v>81336.404000000039</v>
      </c>
      <c r="C122" s="49">
        <v>73896.946829999986</v>
      </c>
      <c r="D122" s="49">
        <v>2530.7412299999996</v>
      </c>
      <c r="E122" s="49">
        <v>76427.688059999986</v>
      </c>
      <c r="F122" s="49">
        <v>4908.7159400000528</v>
      </c>
      <c r="G122" s="49">
        <v>7439.4571700000524</v>
      </c>
      <c r="H122" s="50">
        <f>E122/B122*100</f>
        <v>93.964921365345759</v>
      </c>
      <c r="J122" s="47"/>
    </row>
    <row r="123" spans="1:10" s="42" customFormat="1" ht="11.25" customHeight="1" x14ac:dyDescent="0.2">
      <c r="A123" s="48" t="s">
        <v>167</v>
      </c>
      <c r="B123" s="49">
        <v>463822.89599999995</v>
      </c>
      <c r="C123" s="49">
        <v>407972.70075000008</v>
      </c>
      <c r="D123" s="49">
        <v>7053.0694999999996</v>
      </c>
      <c r="E123" s="49">
        <v>415025.77025000006</v>
      </c>
      <c r="F123" s="49">
        <v>48797.12574999989</v>
      </c>
      <c r="G123" s="49">
        <v>55850.195249999873</v>
      </c>
      <c r="H123" s="50">
        <f>E123/B123*100</f>
        <v>89.479362452603056</v>
      </c>
      <c r="J123" s="47"/>
    </row>
    <row r="124" spans="1:10" s="42" customFormat="1" ht="11.25" customHeight="1" x14ac:dyDescent="0.2">
      <c r="A124" s="48" t="s">
        <v>168</v>
      </c>
      <c r="B124" s="49">
        <v>54232</v>
      </c>
      <c r="C124" s="49">
        <v>30483.274279999998</v>
      </c>
      <c r="D124" s="49">
        <v>1091.2850900000001</v>
      </c>
      <c r="E124" s="49">
        <v>31574.559369999999</v>
      </c>
      <c r="F124" s="49">
        <v>22657.440630000001</v>
      </c>
      <c r="G124" s="49">
        <v>23748.725720000002</v>
      </c>
      <c r="H124" s="50">
        <f>E124/B124*100</f>
        <v>58.221270412302694</v>
      </c>
      <c r="J124" s="47"/>
    </row>
    <row r="125" spans="1:10" s="42" customFormat="1" ht="11.25" customHeight="1" x14ac:dyDescent="0.2">
      <c r="A125" s="48" t="s">
        <v>169</v>
      </c>
      <c r="B125" s="49">
        <v>75804</v>
      </c>
      <c r="C125" s="49">
        <v>71994.01715</v>
      </c>
      <c r="D125" s="49">
        <v>1914.9652800000003</v>
      </c>
      <c r="E125" s="49">
        <v>73908.982430000004</v>
      </c>
      <c r="F125" s="49">
        <v>1895.0175699999963</v>
      </c>
      <c r="G125" s="49">
        <v>3809.9828500000003</v>
      </c>
      <c r="H125" s="50">
        <f>E125/B125*100</f>
        <v>97.50010874096354</v>
      </c>
      <c r="J125" s="47"/>
    </row>
    <row r="126" spans="1:10" s="42" customFormat="1" ht="11.25" customHeight="1" x14ac:dyDescent="0.2">
      <c r="A126" s="48" t="s">
        <v>170</v>
      </c>
      <c r="B126" s="49">
        <v>6648104.9999999991</v>
      </c>
      <c r="C126" s="49">
        <v>6462199.4623100003</v>
      </c>
      <c r="D126" s="49">
        <v>185905.43974</v>
      </c>
      <c r="E126" s="49">
        <v>6648104.9020500006</v>
      </c>
      <c r="F126" s="49">
        <v>9.7949998453259468E-2</v>
      </c>
      <c r="G126" s="49">
        <v>185905.53768999875</v>
      </c>
      <c r="H126" s="50">
        <f>E126/B126*100</f>
        <v>99.999998526647843</v>
      </c>
      <c r="J126" s="47"/>
    </row>
    <row r="127" spans="1:10" s="42" customFormat="1" ht="12" x14ac:dyDescent="0.2">
      <c r="A127" s="48" t="s">
        <v>171</v>
      </c>
      <c r="B127" s="49">
        <v>195350</v>
      </c>
      <c r="C127" s="49">
        <v>167669.07383000001</v>
      </c>
      <c r="D127" s="49">
        <v>307.94085999999999</v>
      </c>
      <c r="E127" s="49">
        <v>167977.01469000001</v>
      </c>
      <c r="F127" s="49">
        <v>27372.985309999989</v>
      </c>
      <c r="G127" s="49">
        <v>27680.926169999992</v>
      </c>
      <c r="H127" s="50">
        <f>E127/B127*100</f>
        <v>85.987721878679295</v>
      </c>
      <c r="J127" s="47"/>
    </row>
    <row r="128" spans="1:10" s="42" customFormat="1" ht="11.25" customHeight="1" x14ac:dyDescent="0.2">
      <c r="A128" s="48" t="s">
        <v>172</v>
      </c>
      <c r="B128" s="49">
        <v>587041.48499999987</v>
      </c>
      <c r="C128" s="49">
        <v>506094.68392000004</v>
      </c>
      <c r="D128" s="49">
        <v>8217.9804400000012</v>
      </c>
      <c r="E128" s="49">
        <v>514312.66436000005</v>
      </c>
      <c r="F128" s="49">
        <v>72728.820639999816</v>
      </c>
      <c r="G128" s="49">
        <v>80946.80107999983</v>
      </c>
      <c r="H128" s="50">
        <f>E128/B128*100</f>
        <v>87.610957232434799</v>
      </c>
      <c r="J128" s="47"/>
    </row>
    <row r="129" spans="1:10" s="42" customFormat="1" ht="11.25" customHeight="1" x14ac:dyDescent="0.2">
      <c r="A129" s="57"/>
      <c r="B129" s="49"/>
      <c r="C129" s="56"/>
      <c r="D129" s="49"/>
      <c r="E129" s="56"/>
      <c r="F129" s="56"/>
      <c r="G129" s="56"/>
      <c r="H129" s="50"/>
    </row>
    <row r="130" spans="1:10" s="42" customFormat="1" ht="11.25" customHeight="1" x14ac:dyDescent="0.2">
      <c r="A130" s="61" t="s">
        <v>173</v>
      </c>
      <c r="B130" s="60">
        <f t="shared" ref="B130:G130" si="18">+B131+B139</f>
        <v>89452732.644060001</v>
      </c>
      <c r="C130" s="60">
        <f t="shared" si="18"/>
        <v>80428974.848949999</v>
      </c>
      <c r="D130" s="60">
        <f t="shared" si="18"/>
        <v>2248094.7825200004</v>
      </c>
      <c r="E130" s="54">
        <f t="shared" si="18"/>
        <v>82677069.63146998</v>
      </c>
      <c r="F130" s="54">
        <f t="shared" si="18"/>
        <v>6775663.0125900107</v>
      </c>
      <c r="G130" s="54">
        <f t="shared" si="18"/>
        <v>9023757.7951100096</v>
      </c>
      <c r="H130" s="50">
        <f>E130/B130*100</f>
        <v>92.425426465672146</v>
      </c>
    </row>
    <row r="131" spans="1:10" s="42" customFormat="1" ht="22.5" customHeight="1" x14ac:dyDescent="0.2">
      <c r="A131" s="62" t="s">
        <v>174</v>
      </c>
      <c r="B131" s="63">
        <f t="shared" ref="B131:G131" si="19">SUM(B132:B136)</f>
        <v>7258889.8369999994</v>
      </c>
      <c r="C131" s="63">
        <f t="shared" si="19"/>
        <v>6499540.8922199998</v>
      </c>
      <c r="D131" s="63">
        <f t="shared" ref="D131" si="20">SUM(D132:D136)</f>
        <v>119006.19954999999</v>
      </c>
      <c r="E131" s="64">
        <f t="shared" si="19"/>
        <v>6618547.0917699998</v>
      </c>
      <c r="F131" s="64">
        <f t="shared" si="19"/>
        <v>640342.74523000023</v>
      </c>
      <c r="G131" s="64">
        <f t="shared" si="19"/>
        <v>759348.94478000025</v>
      </c>
      <c r="H131" s="50">
        <f>E131/B131*100</f>
        <v>91.178503054750252</v>
      </c>
    </row>
    <row r="132" spans="1:10" s="42" customFormat="1" ht="11.25" customHeight="1" x14ac:dyDescent="0.2">
      <c r="A132" s="65" t="s">
        <v>175</v>
      </c>
      <c r="B132" s="49">
        <v>241568.95699999999</v>
      </c>
      <c r="C132" s="49">
        <v>235100.72075000001</v>
      </c>
      <c r="D132" s="49">
        <v>4316.8525300000001</v>
      </c>
      <c r="E132" s="49">
        <v>239417.57328000001</v>
      </c>
      <c r="F132" s="49">
        <v>2151.3837199999834</v>
      </c>
      <c r="G132" s="49">
        <v>6468.2362499999872</v>
      </c>
      <c r="H132" s="50">
        <f>E132/B132*100</f>
        <v>99.109412175008899</v>
      </c>
      <c r="J132" s="47"/>
    </row>
    <row r="133" spans="1:10" s="42" customFormat="1" ht="11.25" customHeight="1" x14ac:dyDescent="0.2">
      <c r="A133" s="65" t="s">
        <v>176</v>
      </c>
      <c r="B133" s="49">
        <v>772047.68500000006</v>
      </c>
      <c r="C133" s="49">
        <v>267916.30492999998</v>
      </c>
      <c r="D133" s="49">
        <v>64387.006740000004</v>
      </c>
      <c r="E133" s="49">
        <v>332303.31166999997</v>
      </c>
      <c r="F133" s="49">
        <v>439744.37333000009</v>
      </c>
      <c r="G133" s="49">
        <v>504131.38007000007</v>
      </c>
      <c r="H133" s="50">
        <f>E133/B133*100</f>
        <v>43.04181181114479</v>
      </c>
      <c r="J133" s="47"/>
    </row>
    <row r="134" spans="1:10" s="42" customFormat="1" ht="11.25" customHeight="1" x14ac:dyDescent="0.2">
      <c r="A134" s="65" t="s">
        <v>177</v>
      </c>
      <c r="B134" s="49">
        <v>482785.10499999998</v>
      </c>
      <c r="C134" s="49">
        <v>481138.50099000003</v>
      </c>
      <c r="D134" s="49">
        <v>13.886809999999999</v>
      </c>
      <c r="E134" s="49">
        <v>481152.38780000003</v>
      </c>
      <c r="F134" s="49">
        <v>1632.7171999999555</v>
      </c>
      <c r="G134" s="49">
        <v>1646.6040099999518</v>
      </c>
      <c r="H134" s="50">
        <f>E134/B134*100</f>
        <v>99.661812847353701</v>
      </c>
      <c r="J134" s="47"/>
    </row>
    <row r="135" spans="1:10" s="42" customFormat="1" ht="12" x14ac:dyDescent="0.2">
      <c r="A135" s="65" t="s">
        <v>178</v>
      </c>
      <c r="B135" s="49">
        <v>1576911.3459999999</v>
      </c>
      <c r="C135" s="49">
        <v>1506433.5863900001</v>
      </c>
      <c r="D135" s="49">
        <v>4521.0805999999993</v>
      </c>
      <c r="E135" s="49">
        <v>1510954.6669900001</v>
      </c>
      <c r="F135" s="49">
        <v>65956.679009999847</v>
      </c>
      <c r="G135" s="49">
        <v>70477.759609999834</v>
      </c>
      <c r="H135" s="50">
        <f>E135/B135*100</f>
        <v>95.817350215831354</v>
      </c>
      <c r="J135" s="47"/>
    </row>
    <row r="136" spans="1:10" s="42" customFormat="1" ht="11.25" customHeight="1" x14ac:dyDescent="0.2">
      <c r="A136" s="62" t="s">
        <v>179</v>
      </c>
      <c r="B136" s="66">
        <f>SUM(B137:B138)</f>
        <v>4185576.7439999999</v>
      </c>
      <c r="C136" s="66">
        <f>SUM(C137:C138)</f>
        <v>4008951.7791599995</v>
      </c>
      <c r="D136" s="66">
        <f>SUM(D137:D138)</f>
        <v>45767.372869999999</v>
      </c>
      <c r="E136" s="54">
        <f t="shared" ref="E136" si="21">SUM(C136:D136)</f>
        <v>4054719.1520299995</v>
      </c>
      <c r="F136" s="54">
        <f>B136-E136</f>
        <v>130857.59197000042</v>
      </c>
      <c r="G136" s="54">
        <f>B136-C136</f>
        <v>176624.9648400005</v>
      </c>
      <c r="H136" s="50">
        <f>E136/B136*100</f>
        <v>96.873606674215594</v>
      </c>
    </row>
    <row r="137" spans="1:10" s="42" customFormat="1" ht="11.25" customHeight="1" x14ac:dyDescent="0.2">
      <c r="A137" s="67" t="s">
        <v>179</v>
      </c>
      <c r="B137" s="49">
        <v>3501632</v>
      </c>
      <c r="C137" s="49">
        <v>3468521.3398299995</v>
      </c>
      <c r="D137" s="49">
        <v>26478.642</v>
      </c>
      <c r="E137" s="49">
        <v>3494999.9818299995</v>
      </c>
      <c r="F137" s="49">
        <v>6632.0181700005196</v>
      </c>
      <c r="G137" s="49">
        <v>33110.660170000512</v>
      </c>
      <c r="H137" s="50">
        <f>E137/B137*100</f>
        <v>99.810602080115771</v>
      </c>
      <c r="J137" s="47"/>
    </row>
    <row r="138" spans="1:10" s="42" customFormat="1" ht="11.25" customHeight="1" x14ac:dyDescent="0.2">
      <c r="A138" s="67" t="s">
        <v>180</v>
      </c>
      <c r="B138" s="49">
        <v>683944.74399999995</v>
      </c>
      <c r="C138" s="49">
        <v>540430.43933000008</v>
      </c>
      <c r="D138" s="49">
        <v>19288.730869999999</v>
      </c>
      <c r="E138" s="49">
        <v>559719.17020000005</v>
      </c>
      <c r="F138" s="49">
        <v>124225.5737999999</v>
      </c>
      <c r="G138" s="49">
        <v>143514.30466999987</v>
      </c>
      <c r="H138" s="50">
        <f>E138/B138*100</f>
        <v>81.836899122365367</v>
      </c>
      <c r="J138" s="47"/>
    </row>
    <row r="139" spans="1:10" s="42" customFormat="1" ht="11.25" customHeight="1" x14ac:dyDescent="0.2">
      <c r="A139" s="62" t="s">
        <v>181</v>
      </c>
      <c r="B139" s="68">
        <f t="shared" ref="B139:G139" si="22">SUM(B140:B143)</f>
        <v>82193842.807060003</v>
      </c>
      <c r="C139" s="68">
        <f t="shared" si="22"/>
        <v>73929433.956729993</v>
      </c>
      <c r="D139" s="68">
        <f t="shared" si="22"/>
        <v>2129088.5829700003</v>
      </c>
      <c r="E139" s="68">
        <f t="shared" si="22"/>
        <v>76058522.539699987</v>
      </c>
      <c r="F139" s="68">
        <f t="shared" si="22"/>
        <v>6135320.2673600102</v>
      </c>
      <c r="G139" s="68">
        <f t="shared" si="22"/>
        <v>8264408.8503300101</v>
      </c>
      <c r="H139" s="50">
        <f>E139/B139*100</f>
        <v>92.535547605722812</v>
      </c>
    </row>
    <row r="140" spans="1:10" s="42" customFormat="1" ht="11.25" customHeight="1" x14ac:dyDescent="0.2">
      <c r="A140" s="67" t="s">
        <v>182</v>
      </c>
      <c r="B140" s="49">
        <v>27141199.91299</v>
      </c>
      <c r="C140" s="49">
        <v>25208824.820669986</v>
      </c>
      <c r="D140" s="49">
        <v>1646799.0926600003</v>
      </c>
      <c r="E140" s="49">
        <v>26855623.913329985</v>
      </c>
      <c r="F140" s="49">
        <v>285575.99966001511</v>
      </c>
      <c r="G140" s="49">
        <v>1932375.0923200138</v>
      </c>
      <c r="H140" s="50">
        <f>E140/B140*100</f>
        <v>98.947813653871151</v>
      </c>
      <c r="J140" s="47"/>
    </row>
    <row r="141" spans="1:10" s="42" customFormat="1" ht="11.25" customHeight="1" x14ac:dyDescent="0.2">
      <c r="A141" s="67" t="s">
        <v>183</v>
      </c>
      <c r="B141" s="49">
        <v>8981061.4697899967</v>
      </c>
      <c r="C141" s="49">
        <v>8219867.1597699998</v>
      </c>
      <c r="D141" s="49">
        <v>192708.18604000003</v>
      </c>
      <c r="E141" s="49">
        <v>8412575.3458099999</v>
      </c>
      <c r="F141" s="49">
        <v>568486.12397999689</v>
      </c>
      <c r="G141" s="49">
        <v>761194.31001999695</v>
      </c>
      <c r="H141" s="50">
        <f>E141/B141*100</f>
        <v>93.670167764776593</v>
      </c>
      <c r="J141" s="47"/>
    </row>
    <row r="142" spans="1:10" s="42" customFormat="1" ht="11.25" customHeight="1" x14ac:dyDescent="0.2">
      <c r="A142" s="67" t="s">
        <v>184</v>
      </c>
      <c r="B142" s="49">
        <v>9737231.0038300008</v>
      </c>
      <c r="C142" s="49">
        <v>7391119.3066699998</v>
      </c>
      <c r="D142" s="49">
        <v>246869.04211999997</v>
      </c>
      <c r="E142" s="49">
        <v>7637988.3487900002</v>
      </c>
      <c r="F142" s="49">
        <v>2099242.6550400006</v>
      </c>
      <c r="G142" s="49">
        <v>2346111.6971600009</v>
      </c>
      <c r="H142" s="50">
        <f>E142/B142*100</f>
        <v>78.441071653591322</v>
      </c>
      <c r="J142" s="47"/>
    </row>
    <row r="143" spans="1:10" s="42" customFormat="1" ht="22.5" customHeight="1" x14ac:dyDescent="0.2">
      <c r="A143" s="69" t="s">
        <v>185</v>
      </c>
      <c r="B143" s="54">
        <f t="shared" ref="B143:G143" si="23">SUM(B144)</f>
        <v>36334350.420450002</v>
      </c>
      <c r="C143" s="54">
        <f t="shared" si="23"/>
        <v>33109622.669620004</v>
      </c>
      <c r="D143" s="54">
        <f t="shared" si="23"/>
        <v>42712.262149999995</v>
      </c>
      <c r="E143" s="54">
        <f t="shared" si="23"/>
        <v>33152334.931770004</v>
      </c>
      <c r="F143" s="54">
        <f t="shared" si="23"/>
        <v>3182015.4886799976</v>
      </c>
      <c r="G143" s="54">
        <f t="shared" si="23"/>
        <v>3224727.7508299984</v>
      </c>
      <c r="H143" s="70">
        <f>+H144</f>
        <v>91.242404358799078</v>
      </c>
    </row>
    <row r="144" spans="1:10" s="42" customFormat="1" ht="11.25" customHeight="1" x14ac:dyDescent="0.2">
      <c r="A144" s="67" t="s">
        <v>186</v>
      </c>
      <c r="B144" s="49">
        <v>36334350.420450002</v>
      </c>
      <c r="C144" s="49">
        <v>33109622.669620004</v>
      </c>
      <c r="D144" s="49">
        <v>42712.262149999995</v>
      </c>
      <c r="E144" s="49">
        <v>33152334.931770004</v>
      </c>
      <c r="F144" s="49">
        <v>3182015.4886799976</v>
      </c>
      <c r="G144" s="49">
        <v>3224727.7508299984</v>
      </c>
      <c r="H144" s="50">
        <f>E144/B144*100</f>
        <v>91.242404358799078</v>
      </c>
      <c r="J144" s="47"/>
    </row>
    <row r="145" spans="1:10" s="42" customFormat="1" ht="11.25" customHeight="1" x14ac:dyDescent="0.2">
      <c r="A145" s="57"/>
      <c r="B145" s="53"/>
      <c r="C145" s="52"/>
      <c r="D145" s="53"/>
      <c r="E145" s="52"/>
      <c r="F145" s="52"/>
      <c r="G145" s="52"/>
      <c r="H145" s="50"/>
    </row>
    <row r="146" spans="1:10" s="42" customFormat="1" ht="11.25" customHeight="1" x14ac:dyDescent="0.2">
      <c r="A146" s="44" t="s">
        <v>187</v>
      </c>
      <c r="B146" s="49">
        <v>170023150.65453002</v>
      </c>
      <c r="C146" s="49">
        <v>156210551.29620001</v>
      </c>
      <c r="D146" s="49">
        <v>5616183.3682500003</v>
      </c>
      <c r="E146" s="49">
        <v>161826734.66445002</v>
      </c>
      <c r="F146" s="49">
        <v>8196415.990079999</v>
      </c>
      <c r="G146" s="49">
        <v>13812599.358330011</v>
      </c>
      <c r="H146" s="50">
        <f>E146/B146*100</f>
        <v>95.1792353226448</v>
      </c>
      <c r="J146" s="47"/>
    </row>
    <row r="147" spans="1:10" s="42" customFormat="1" ht="11.25" customHeight="1" x14ac:dyDescent="0.2">
      <c r="A147" s="57"/>
      <c r="B147" s="49"/>
      <c r="C147" s="56"/>
      <c r="D147" s="49"/>
      <c r="E147" s="56"/>
      <c r="F147" s="56"/>
      <c r="G147" s="56"/>
      <c r="H147" s="50"/>
    </row>
    <row r="148" spans="1:10" s="42" customFormat="1" ht="11.25" customHeight="1" x14ac:dyDescent="0.2">
      <c r="A148" s="44" t="s">
        <v>188</v>
      </c>
      <c r="B148" s="60">
        <f t="shared" ref="B148:G148" si="24">SUM(B149:B167)</f>
        <v>9163349.569000002</v>
      </c>
      <c r="C148" s="60">
        <f t="shared" si="24"/>
        <v>7553220.2683300003</v>
      </c>
      <c r="D148" s="60">
        <f t="shared" ref="D148" si="25">SUM(D149:D167)</f>
        <v>348593.53031000012</v>
      </c>
      <c r="E148" s="54">
        <f t="shared" si="24"/>
        <v>7901813.7986399997</v>
      </c>
      <c r="F148" s="54">
        <f t="shared" si="24"/>
        <v>1261535.7703600009</v>
      </c>
      <c r="G148" s="54">
        <f t="shared" si="24"/>
        <v>1610129.3006700003</v>
      </c>
      <c r="H148" s="50">
        <f>E148/B148*100</f>
        <v>86.232809729011862</v>
      </c>
    </row>
    <row r="149" spans="1:10" s="42" customFormat="1" ht="11.25" customHeight="1" x14ac:dyDescent="0.2">
      <c r="A149" s="71" t="s">
        <v>189</v>
      </c>
      <c r="B149" s="49">
        <v>2831639.7259999998</v>
      </c>
      <c r="C149" s="49">
        <v>1717761.68368</v>
      </c>
      <c r="D149" s="49">
        <v>43858.40987000012</v>
      </c>
      <c r="E149" s="49">
        <v>1761620.0935500001</v>
      </c>
      <c r="F149" s="49">
        <v>1070019.6324499997</v>
      </c>
      <c r="G149" s="49">
        <v>1113878.0423199998</v>
      </c>
      <c r="H149" s="50">
        <f>E149/B149*100</f>
        <v>62.212013674440172</v>
      </c>
      <c r="J149" s="47"/>
    </row>
    <row r="150" spans="1:10" s="42" customFormat="1" ht="11.25" customHeight="1" x14ac:dyDescent="0.2">
      <c r="A150" s="71" t="s">
        <v>190</v>
      </c>
      <c r="B150" s="49">
        <v>174798.07500000001</v>
      </c>
      <c r="C150" s="49">
        <v>173792.84239999999</v>
      </c>
      <c r="D150" s="49">
        <v>1005.23187</v>
      </c>
      <c r="E150" s="49">
        <v>174798.07426999998</v>
      </c>
      <c r="F150" s="49">
        <v>7.3000002885237336E-4</v>
      </c>
      <c r="G150" s="49">
        <v>1005.2326000000176</v>
      </c>
      <c r="H150" s="50">
        <f>E150/B150*100</f>
        <v>99.999999582375239</v>
      </c>
      <c r="J150" s="47"/>
    </row>
    <row r="151" spans="1:10" s="42" customFormat="1" ht="11.25" customHeight="1" x14ac:dyDescent="0.2">
      <c r="A151" s="48" t="s">
        <v>191</v>
      </c>
      <c r="B151" s="49">
        <v>172111.111</v>
      </c>
      <c r="C151" s="49">
        <v>154753.69162</v>
      </c>
      <c r="D151" s="49">
        <v>395.87459999999999</v>
      </c>
      <c r="E151" s="49">
        <v>155149.56622000001</v>
      </c>
      <c r="F151" s="49">
        <v>16961.544779999997</v>
      </c>
      <c r="G151" s="49">
        <v>17357.419380000007</v>
      </c>
      <c r="H151" s="50">
        <f>E151/B151*100</f>
        <v>90.145003026562293</v>
      </c>
      <c r="J151" s="47"/>
    </row>
    <row r="152" spans="1:10" s="42" customFormat="1" ht="11.25" customHeight="1" x14ac:dyDescent="0.2">
      <c r="A152" s="48" t="s">
        <v>192</v>
      </c>
      <c r="B152" s="49">
        <v>74507.240000000005</v>
      </c>
      <c r="C152" s="49">
        <v>71454.922080000004</v>
      </c>
      <c r="D152" s="49">
        <v>58.368000000000002</v>
      </c>
      <c r="E152" s="49">
        <v>71513.290080000006</v>
      </c>
      <c r="F152" s="49">
        <v>2993.9499199999991</v>
      </c>
      <c r="G152" s="49">
        <v>3052.3179200000013</v>
      </c>
      <c r="H152" s="50">
        <f>E152/B152*100</f>
        <v>95.981665781741469</v>
      </c>
      <c r="J152" s="47"/>
    </row>
    <row r="153" spans="1:10" s="42" customFormat="1" ht="11.25" customHeight="1" x14ac:dyDescent="0.2">
      <c r="A153" s="48" t="s">
        <v>193</v>
      </c>
      <c r="B153" s="49">
        <v>128769.45299999998</v>
      </c>
      <c r="C153" s="49">
        <v>117172.83586000001</v>
      </c>
      <c r="D153" s="49">
        <v>7863.1728400000002</v>
      </c>
      <c r="E153" s="49">
        <v>125036.00870000001</v>
      </c>
      <c r="F153" s="49">
        <v>3733.4442999999737</v>
      </c>
      <c r="G153" s="49">
        <v>11596.617139999973</v>
      </c>
      <c r="H153" s="50">
        <f>E153/B153*100</f>
        <v>97.100675499491345</v>
      </c>
      <c r="J153" s="47"/>
    </row>
    <row r="154" spans="1:10" s="42" customFormat="1" ht="11.25" customHeight="1" x14ac:dyDescent="0.2">
      <c r="A154" s="48" t="s">
        <v>194</v>
      </c>
      <c r="B154" s="49">
        <v>82174</v>
      </c>
      <c r="C154" s="49">
        <v>70422.688430000009</v>
      </c>
      <c r="D154" s="49">
        <v>2355.2426099999998</v>
      </c>
      <c r="E154" s="49">
        <v>72777.93104000001</v>
      </c>
      <c r="F154" s="49">
        <v>9396.0689599999896</v>
      </c>
      <c r="G154" s="49">
        <v>11751.311569999991</v>
      </c>
      <c r="H154" s="50">
        <f>E154/B154*100</f>
        <v>88.565642465986812</v>
      </c>
      <c r="J154" s="47"/>
    </row>
    <row r="155" spans="1:10" s="42" customFormat="1" ht="11.25" customHeight="1" x14ac:dyDescent="0.2">
      <c r="A155" s="48" t="s">
        <v>195</v>
      </c>
      <c r="B155" s="49">
        <v>24245</v>
      </c>
      <c r="C155" s="49">
        <v>23711.22005</v>
      </c>
      <c r="D155" s="49">
        <v>147.65702999999999</v>
      </c>
      <c r="E155" s="49">
        <v>23858.877079999998</v>
      </c>
      <c r="F155" s="49">
        <v>386.12292000000161</v>
      </c>
      <c r="G155" s="49">
        <v>533.7799500000001</v>
      </c>
      <c r="H155" s="50">
        <f>E155/B155*100</f>
        <v>98.407412167457196</v>
      </c>
      <c r="J155" s="47"/>
    </row>
    <row r="156" spans="1:10" s="42" customFormat="1" ht="11.25" customHeight="1" x14ac:dyDescent="0.2">
      <c r="A156" s="71" t="s">
        <v>196</v>
      </c>
      <c r="B156" s="49">
        <v>86401</v>
      </c>
      <c r="C156" s="49">
        <v>81250.535909999991</v>
      </c>
      <c r="D156" s="49">
        <v>1757.1</v>
      </c>
      <c r="E156" s="49">
        <v>83007.635909999997</v>
      </c>
      <c r="F156" s="49">
        <v>3393.3640900000028</v>
      </c>
      <c r="G156" s="49">
        <v>5150.4640900000086</v>
      </c>
      <c r="H156" s="50">
        <f>E156/B156*100</f>
        <v>96.0725407229083</v>
      </c>
      <c r="J156" s="47"/>
    </row>
    <row r="157" spans="1:10" s="42" customFormat="1" ht="11.25" customHeight="1" x14ac:dyDescent="0.2">
      <c r="A157" s="48" t="s">
        <v>197</v>
      </c>
      <c r="B157" s="49">
        <v>400247.375</v>
      </c>
      <c r="C157" s="49">
        <v>377794.75620999996</v>
      </c>
      <c r="D157" s="49">
        <v>22316.69831</v>
      </c>
      <c r="E157" s="49">
        <v>400111.45451999997</v>
      </c>
      <c r="F157" s="49">
        <v>135.92048000002978</v>
      </c>
      <c r="G157" s="49">
        <v>22452.618790000037</v>
      </c>
      <c r="H157" s="50">
        <f>E157/B157*100</f>
        <v>99.966040881592278</v>
      </c>
      <c r="J157" s="47"/>
    </row>
    <row r="158" spans="1:10" s="42" customFormat="1" ht="11.25" customHeight="1" x14ac:dyDescent="0.2">
      <c r="A158" s="48" t="s">
        <v>198</v>
      </c>
      <c r="B158" s="49">
        <v>449385.00000000006</v>
      </c>
      <c r="C158" s="49">
        <v>438443.99825</v>
      </c>
      <c r="D158" s="49">
        <v>10938.86702</v>
      </c>
      <c r="E158" s="49">
        <v>449382.86527000001</v>
      </c>
      <c r="F158" s="49">
        <v>2.1347300000488758</v>
      </c>
      <c r="G158" s="49">
        <v>10941.001750000054</v>
      </c>
      <c r="H158" s="50">
        <f>E158/B158*100</f>
        <v>99.999524966342875</v>
      </c>
      <c r="J158" s="47"/>
    </row>
    <row r="159" spans="1:10" s="42" customFormat="1" ht="11.25" customHeight="1" x14ac:dyDescent="0.2">
      <c r="A159" s="48" t="s">
        <v>199</v>
      </c>
      <c r="B159" s="49">
        <v>288554</v>
      </c>
      <c r="C159" s="49">
        <v>221510.55566999997</v>
      </c>
      <c r="D159" s="49">
        <v>2910.1773399999997</v>
      </c>
      <c r="E159" s="49">
        <v>224420.73300999997</v>
      </c>
      <c r="F159" s="49">
        <v>64133.266990000033</v>
      </c>
      <c r="G159" s="49">
        <v>67043.444330000028</v>
      </c>
      <c r="H159" s="50">
        <f>E159/B159*100</f>
        <v>77.774258201237885</v>
      </c>
      <c r="J159" s="47"/>
    </row>
    <row r="160" spans="1:10" s="42" customFormat="1" ht="11.25" customHeight="1" x14ac:dyDescent="0.2">
      <c r="A160" s="48" t="s">
        <v>200</v>
      </c>
      <c r="B160" s="49">
        <v>241466</v>
      </c>
      <c r="C160" s="49">
        <v>211553.97485</v>
      </c>
      <c r="D160" s="49">
        <v>197.73420999999999</v>
      </c>
      <c r="E160" s="49">
        <v>211751.70905999999</v>
      </c>
      <c r="F160" s="49">
        <v>29714.290940000006</v>
      </c>
      <c r="G160" s="49">
        <v>29912.025150000001</v>
      </c>
      <c r="H160" s="50">
        <f>E160/B160*100</f>
        <v>87.694213288827399</v>
      </c>
      <c r="J160" s="47"/>
    </row>
    <row r="161" spans="1:10" s="42" customFormat="1" ht="11.25" customHeight="1" x14ac:dyDescent="0.2">
      <c r="A161" s="48" t="s">
        <v>201</v>
      </c>
      <c r="B161" s="49">
        <v>138083</v>
      </c>
      <c r="C161" s="49">
        <v>131972.71176000001</v>
      </c>
      <c r="D161" s="49">
        <v>2916.10824</v>
      </c>
      <c r="E161" s="49">
        <v>134888.82</v>
      </c>
      <c r="F161" s="49">
        <v>3194.179999999993</v>
      </c>
      <c r="G161" s="49">
        <v>6110.2882399999944</v>
      </c>
      <c r="H161" s="50">
        <f>E161/B161*100</f>
        <v>97.686768103242258</v>
      </c>
      <c r="J161" s="47"/>
    </row>
    <row r="162" spans="1:10" s="42" customFormat="1" ht="11.25" customHeight="1" x14ac:dyDescent="0.2">
      <c r="A162" s="48" t="s">
        <v>202</v>
      </c>
      <c r="B162" s="49">
        <v>121234.20599999998</v>
      </c>
      <c r="C162" s="49">
        <v>116920.19456999999</v>
      </c>
      <c r="D162" s="49">
        <v>4258.3049000000001</v>
      </c>
      <c r="E162" s="49">
        <v>121178.49947</v>
      </c>
      <c r="F162" s="49">
        <v>55.706529999981285</v>
      </c>
      <c r="G162" s="49">
        <v>4314.0114299999841</v>
      </c>
      <c r="H162" s="50">
        <f>E162/B162*100</f>
        <v>99.954050484728725</v>
      </c>
      <c r="J162" s="47"/>
    </row>
    <row r="163" spans="1:10" s="42" customFormat="1" ht="11.25" customHeight="1" x14ac:dyDescent="0.2">
      <c r="A163" s="48" t="s">
        <v>203</v>
      </c>
      <c r="B163" s="49">
        <v>747516.00100000005</v>
      </c>
      <c r="C163" s="49">
        <v>706190.65423999995</v>
      </c>
      <c r="D163" s="49">
        <v>13400.9524</v>
      </c>
      <c r="E163" s="49">
        <v>719591.6066399999</v>
      </c>
      <c r="F163" s="49">
        <v>27924.394360000151</v>
      </c>
      <c r="G163" s="49">
        <v>41325.346760000102</v>
      </c>
      <c r="H163" s="50">
        <f>E163/B163*100</f>
        <v>96.264375033759279</v>
      </c>
      <c r="J163" s="47"/>
    </row>
    <row r="164" spans="1:10" s="42" customFormat="1" ht="11.25" customHeight="1" x14ac:dyDescent="0.2">
      <c r="A164" s="48" t="s">
        <v>204</v>
      </c>
      <c r="B164" s="49">
        <v>68920.382000000012</v>
      </c>
      <c r="C164" s="49">
        <v>52715.934099999999</v>
      </c>
      <c r="D164" s="49">
        <v>1564.0349899999999</v>
      </c>
      <c r="E164" s="49">
        <v>54279.969089999999</v>
      </c>
      <c r="F164" s="49">
        <v>14640.412910000014</v>
      </c>
      <c r="G164" s="49">
        <v>16204.447900000014</v>
      </c>
      <c r="H164" s="50">
        <f>E164/B164*100</f>
        <v>78.757498891982323</v>
      </c>
      <c r="J164" s="47"/>
    </row>
    <row r="165" spans="1:10" s="42" customFormat="1" ht="11.25" customHeight="1" x14ac:dyDescent="0.2">
      <c r="A165" s="48" t="s">
        <v>205</v>
      </c>
      <c r="B165" s="49">
        <v>3051142.0000000005</v>
      </c>
      <c r="C165" s="49">
        <v>2816619.75233</v>
      </c>
      <c r="D165" s="49">
        <v>227318.39009999999</v>
      </c>
      <c r="E165" s="49">
        <v>3043938.14243</v>
      </c>
      <c r="F165" s="49">
        <v>7203.8575700004585</v>
      </c>
      <c r="G165" s="49">
        <v>234522.24767000042</v>
      </c>
      <c r="H165" s="50">
        <f>E165/B165*100</f>
        <v>99.763896351923293</v>
      </c>
      <c r="J165" s="47"/>
    </row>
    <row r="166" spans="1:10" s="42" customFormat="1" ht="11.25" customHeight="1" x14ac:dyDescent="0.2">
      <c r="A166" s="48" t="s">
        <v>206</v>
      </c>
      <c r="B166" s="49">
        <v>31916</v>
      </c>
      <c r="C166" s="49">
        <v>29350.570199999998</v>
      </c>
      <c r="D166" s="49">
        <v>2561.26244</v>
      </c>
      <c r="E166" s="49">
        <v>31911.832639999997</v>
      </c>
      <c r="F166" s="49">
        <v>4.1673600000031001</v>
      </c>
      <c r="G166" s="49">
        <v>2565.4298000000017</v>
      </c>
      <c r="H166" s="50">
        <f>E166/B166*100</f>
        <v>99.986942724652209</v>
      </c>
      <c r="J166" s="47"/>
    </row>
    <row r="167" spans="1:10" s="42" customFormat="1" ht="11.25" customHeight="1" x14ac:dyDescent="0.2">
      <c r="A167" s="48" t="s">
        <v>207</v>
      </c>
      <c r="B167" s="49">
        <v>50239.999999999993</v>
      </c>
      <c r="C167" s="49">
        <v>39826.746119999996</v>
      </c>
      <c r="D167" s="49">
        <v>2769.9435400000002</v>
      </c>
      <c r="E167" s="49">
        <v>42596.689659999996</v>
      </c>
      <c r="F167" s="49">
        <v>7643.3103399999964</v>
      </c>
      <c r="G167" s="49">
        <v>10413.253879999997</v>
      </c>
      <c r="H167" s="50">
        <f>E167/B167*100</f>
        <v>84.786404578025483</v>
      </c>
      <c r="J167" s="47"/>
    </row>
    <row r="168" spans="1:10" s="42" customFormat="1" ht="11.25" customHeight="1" x14ac:dyDescent="0.2">
      <c r="A168" s="57"/>
      <c r="B168" s="49"/>
      <c r="C168" s="56"/>
      <c r="D168" s="49"/>
      <c r="E168" s="56"/>
      <c r="F168" s="56"/>
      <c r="G168" s="56"/>
      <c r="H168" s="50"/>
    </row>
    <row r="169" spans="1:10" s="42" customFormat="1" ht="11.25" customHeight="1" x14ac:dyDescent="0.2">
      <c r="A169" s="44" t="s">
        <v>208</v>
      </c>
      <c r="B169" s="60">
        <f t="shared" ref="B169:G169" si="26">SUM(B170:B177)</f>
        <v>60928834.476809993</v>
      </c>
      <c r="C169" s="60">
        <f t="shared" si="26"/>
        <v>39968249.181450009</v>
      </c>
      <c r="D169" s="60">
        <f t="shared" ref="D169" si="27">SUM(D170:D177)</f>
        <v>1948325.1672900002</v>
      </c>
      <c r="E169" s="54">
        <f t="shared" si="26"/>
        <v>41916574.348740004</v>
      </c>
      <c r="F169" s="54">
        <f t="shared" si="26"/>
        <v>19012260.128069986</v>
      </c>
      <c r="G169" s="54">
        <f t="shared" si="26"/>
        <v>20960585.295359995</v>
      </c>
      <c r="H169" s="50">
        <f>E169/B169*100</f>
        <v>68.795956313088169</v>
      </c>
    </row>
    <row r="170" spans="1:10" s="42" customFormat="1" ht="11.25" customHeight="1" x14ac:dyDescent="0.2">
      <c r="A170" s="48" t="s">
        <v>88</v>
      </c>
      <c r="B170" s="49">
        <v>60236978.742809996</v>
      </c>
      <c r="C170" s="49">
        <v>39433786.063130006</v>
      </c>
      <c r="D170" s="49">
        <v>1929934.5081000002</v>
      </c>
      <c r="E170" s="49">
        <v>41363720.571230009</v>
      </c>
      <c r="F170" s="49">
        <v>18873258.171579987</v>
      </c>
      <c r="G170" s="49">
        <v>20803192.67967999</v>
      </c>
      <c r="H170" s="50">
        <f>E170/B170*100</f>
        <v>68.668318754561156</v>
      </c>
      <c r="J170" s="47"/>
    </row>
    <row r="171" spans="1:10" s="42" customFormat="1" ht="11.25" customHeight="1" x14ac:dyDescent="0.2">
      <c r="A171" s="48" t="s">
        <v>209</v>
      </c>
      <c r="B171" s="49">
        <v>22671</v>
      </c>
      <c r="C171" s="49">
        <v>17076.168980000002</v>
      </c>
      <c r="D171" s="49">
        <v>220.24540999999999</v>
      </c>
      <c r="E171" s="49">
        <v>17296.414390000002</v>
      </c>
      <c r="F171" s="49">
        <v>5374.5856099999983</v>
      </c>
      <c r="G171" s="49">
        <v>5594.8310199999978</v>
      </c>
      <c r="H171" s="50">
        <f>E171/B171*100</f>
        <v>76.293125093732087</v>
      </c>
      <c r="J171" s="47"/>
    </row>
    <row r="172" spans="1:10" s="42" customFormat="1" ht="11.25" customHeight="1" x14ac:dyDescent="0.2">
      <c r="A172" s="48" t="s">
        <v>210</v>
      </c>
      <c r="B172" s="49">
        <v>14010.286</v>
      </c>
      <c r="C172" s="49">
        <v>12320.51153</v>
      </c>
      <c r="D172" s="49">
        <v>0</v>
      </c>
      <c r="E172" s="49">
        <v>12320.51153</v>
      </c>
      <c r="F172" s="49">
        <v>1689.7744700000003</v>
      </c>
      <c r="G172" s="49">
        <v>1689.7744700000003</v>
      </c>
      <c r="H172" s="50">
        <f>E172/B172*100</f>
        <v>87.93904371402553</v>
      </c>
      <c r="J172" s="47"/>
    </row>
    <row r="173" spans="1:10" s="42" customFormat="1" ht="11.25" customHeight="1" x14ac:dyDescent="0.2">
      <c r="A173" s="48" t="s">
        <v>211</v>
      </c>
      <c r="B173" s="49">
        <v>51718.442000000003</v>
      </c>
      <c r="C173" s="49">
        <v>49058.245849999999</v>
      </c>
      <c r="D173" s="49">
        <v>353.69065000000001</v>
      </c>
      <c r="E173" s="49">
        <v>49411.936499999996</v>
      </c>
      <c r="F173" s="49">
        <v>2306.5055000000066</v>
      </c>
      <c r="G173" s="49">
        <v>2660.1961500000034</v>
      </c>
      <c r="H173" s="50">
        <f>E173/B173*100</f>
        <v>95.540264921360148</v>
      </c>
      <c r="J173" s="47"/>
    </row>
    <row r="174" spans="1:10" s="42" customFormat="1" ht="11.25" customHeight="1" x14ac:dyDescent="0.2">
      <c r="A174" s="48" t="s">
        <v>212</v>
      </c>
      <c r="B174" s="49">
        <v>48149.152999999991</v>
      </c>
      <c r="C174" s="49">
        <v>28783.29782</v>
      </c>
      <c r="D174" s="49">
        <v>1479.80935</v>
      </c>
      <c r="E174" s="49">
        <v>30263.107169999999</v>
      </c>
      <c r="F174" s="49">
        <v>17886.045829999992</v>
      </c>
      <c r="G174" s="49">
        <v>19365.855179999991</v>
      </c>
      <c r="H174" s="50">
        <f>E174/B174*100</f>
        <v>62.852833922125285</v>
      </c>
      <c r="J174" s="47"/>
    </row>
    <row r="175" spans="1:10" s="42" customFormat="1" ht="11.25" customHeight="1" x14ac:dyDescent="0.2">
      <c r="A175" s="48" t="s">
        <v>213</v>
      </c>
      <c r="B175" s="49">
        <v>83731.999999999985</v>
      </c>
      <c r="C175" s="49">
        <v>63713.036700000004</v>
      </c>
      <c r="D175" s="49">
        <v>461.30811</v>
      </c>
      <c r="E175" s="49">
        <v>64174.344810000002</v>
      </c>
      <c r="F175" s="49">
        <v>19557.655189999983</v>
      </c>
      <c r="G175" s="49">
        <v>20018.963299999981</v>
      </c>
      <c r="H175" s="50">
        <f>E175/B175*100</f>
        <v>76.642555785123974</v>
      </c>
      <c r="J175" s="47"/>
    </row>
    <row r="176" spans="1:10" s="42" customFormat="1" ht="11.25" customHeight="1" x14ac:dyDescent="0.2">
      <c r="A176" s="48" t="s">
        <v>214</v>
      </c>
      <c r="B176" s="49">
        <v>412852.853</v>
      </c>
      <c r="C176" s="49">
        <v>312040.1862</v>
      </c>
      <c r="D176" s="49">
        <v>15824.19879</v>
      </c>
      <c r="E176" s="49">
        <v>327864.38498999999</v>
      </c>
      <c r="F176" s="49">
        <v>84988.468010000011</v>
      </c>
      <c r="G176" s="49">
        <v>100812.66680000001</v>
      </c>
      <c r="H176" s="50">
        <f>E176/B176*100</f>
        <v>79.41434402295387</v>
      </c>
      <c r="J176" s="47"/>
    </row>
    <row r="177" spans="1:10" s="42" customFormat="1" ht="11.25" customHeight="1" x14ac:dyDescent="0.2">
      <c r="A177" s="48" t="s">
        <v>215</v>
      </c>
      <c r="B177" s="49">
        <v>58722</v>
      </c>
      <c r="C177" s="49">
        <v>51471.671240000003</v>
      </c>
      <c r="D177" s="49">
        <v>51.406879999999994</v>
      </c>
      <c r="E177" s="49">
        <v>51523.078120000006</v>
      </c>
      <c r="F177" s="49">
        <v>7198.9218799999944</v>
      </c>
      <c r="G177" s="49">
        <v>7250.3287599999967</v>
      </c>
      <c r="H177" s="50">
        <f>E177/B177*100</f>
        <v>87.740673205953485</v>
      </c>
      <c r="J177" s="47"/>
    </row>
    <row r="178" spans="1:10" s="42" customFormat="1" ht="11.25" customHeight="1" x14ac:dyDescent="0.2">
      <c r="A178" s="57"/>
      <c r="B178" s="53"/>
      <c r="C178" s="52"/>
      <c r="D178" s="53"/>
      <c r="E178" s="52"/>
      <c r="F178" s="52"/>
      <c r="G178" s="52"/>
      <c r="H178" s="50"/>
    </row>
    <row r="179" spans="1:10" s="42" customFormat="1" ht="11.25" customHeight="1" x14ac:dyDescent="0.2">
      <c r="A179" s="44" t="s">
        <v>216</v>
      </c>
      <c r="B179" s="60">
        <f t="shared" ref="B179:G179" si="28">SUM(B180:B182)</f>
        <v>955274</v>
      </c>
      <c r="C179" s="60">
        <f t="shared" si="28"/>
        <v>731121.01182000001</v>
      </c>
      <c r="D179" s="60">
        <f t="shared" ref="D179" si="29">SUM(D180:D182)</f>
        <v>18652.908490000002</v>
      </c>
      <c r="E179" s="54">
        <f t="shared" si="28"/>
        <v>749773.92030999996</v>
      </c>
      <c r="F179" s="54">
        <f t="shared" si="28"/>
        <v>205500.07968999993</v>
      </c>
      <c r="G179" s="54">
        <f t="shared" si="28"/>
        <v>224152.98817999996</v>
      </c>
      <c r="H179" s="50">
        <f>E179/B179*100</f>
        <v>78.487839123644093</v>
      </c>
    </row>
    <row r="180" spans="1:10" s="42" customFormat="1" ht="11.25" customHeight="1" x14ac:dyDescent="0.2">
      <c r="A180" s="48" t="s">
        <v>189</v>
      </c>
      <c r="B180" s="49">
        <v>873167</v>
      </c>
      <c r="C180" s="49">
        <v>654682.40191000002</v>
      </c>
      <c r="D180" s="49">
        <v>16281.740189999999</v>
      </c>
      <c r="E180" s="49">
        <v>670964.14210000006</v>
      </c>
      <c r="F180" s="49">
        <v>202202.85789999994</v>
      </c>
      <c r="G180" s="49">
        <v>218484.59808999998</v>
      </c>
      <c r="H180" s="50">
        <f>E180/B180*100</f>
        <v>76.84259048956271</v>
      </c>
      <c r="J180" s="47"/>
    </row>
    <row r="181" spans="1:10" s="42" customFormat="1" ht="11.45" customHeight="1" x14ac:dyDescent="0.2">
      <c r="A181" s="48" t="s">
        <v>217</v>
      </c>
      <c r="B181" s="49">
        <v>18423</v>
      </c>
      <c r="C181" s="49">
        <v>16948.951820000002</v>
      </c>
      <c r="D181" s="49">
        <v>435.59030999999999</v>
      </c>
      <c r="E181" s="49">
        <v>17384.542130000002</v>
      </c>
      <c r="F181" s="49">
        <v>1038.4578699999984</v>
      </c>
      <c r="G181" s="49">
        <v>1474.048179999998</v>
      </c>
      <c r="H181" s="50">
        <f>E181/B181*100</f>
        <v>94.363253161808615</v>
      </c>
      <c r="J181" s="47"/>
    </row>
    <row r="182" spans="1:10" s="42" customFormat="1" ht="11.25" customHeight="1" x14ac:dyDescent="0.2">
      <c r="A182" s="48" t="s">
        <v>218</v>
      </c>
      <c r="B182" s="49">
        <v>63683.999999999993</v>
      </c>
      <c r="C182" s="49">
        <v>59489.658090000004</v>
      </c>
      <c r="D182" s="49">
        <v>1935.57799</v>
      </c>
      <c r="E182" s="49">
        <v>61425.236080000002</v>
      </c>
      <c r="F182" s="49">
        <v>2258.7639199999903</v>
      </c>
      <c r="G182" s="49">
        <v>4194.3419099999883</v>
      </c>
      <c r="H182" s="50">
        <f>E182/B182*100</f>
        <v>96.453168896426121</v>
      </c>
      <c r="J182" s="47"/>
    </row>
    <row r="183" spans="1:10" s="42" customFormat="1" ht="11.25" customHeight="1" x14ac:dyDescent="0.2">
      <c r="A183" s="57" t="s">
        <v>219</v>
      </c>
      <c r="B183" s="52"/>
      <c r="C183" s="52"/>
      <c r="D183" s="52"/>
      <c r="E183" s="52"/>
      <c r="F183" s="52"/>
      <c r="G183" s="52"/>
      <c r="H183" s="46"/>
    </row>
    <row r="184" spans="1:10" s="42" customFormat="1" ht="11.25" customHeight="1" x14ac:dyDescent="0.2">
      <c r="A184" s="44" t="s">
        <v>220</v>
      </c>
      <c r="B184" s="54">
        <f t="shared" ref="B184:G184" si="30">SUM(B185:B191)</f>
        <v>5608812.4023599997</v>
      </c>
      <c r="C184" s="54">
        <f t="shared" si="30"/>
        <v>5023603.3791400008</v>
      </c>
      <c r="D184" s="54">
        <f t="shared" ref="D184" si="31">SUM(D185:D191)</f>
        <v>78069.816289999988</v>
      </c>
      <c r="E184" s="54">
        <f t="shared" si="30"/>
        <v>5101673.1954300012</v>
      </c>
      <c r="F184" s="54">
        <f t="shared" si="30"/>
        <v>507139.20692999894</v>
      </c>
      <c r="G184" s="54">
        <f t="shared" si="30"/>
        <v>585209.02321999881</v>
      </c>
      <c r="H184" s="46">
        <f>E184/B184*100</f>
        <v>90.958171346279798</v>
      </c>
    </row>
    <row r="185" spans="1:10" s="42" customFormat="1" ht="11.25" customHeight="1" x14ac:dyDescent="0.2">
      <c r="A185" s="48" t="s">
        <v>189</v>
      </c>
      <c r="B185" s="49">
        <v>2139525.3283599997</v>
      </c>
      <c r="C185" s="49">
        <v>1949162.0654900004</v>
      </c>
      <c r="D185" s="49">
        <v>29683.933099999995</v>
      </c>
      <c r="E185" s="49">
        <v>1978845.9985900004</v>
      </c>
      <c r="F185" s="49">
        <v>160679.32976999925</v>
      </c>
      <c r="G185" s="49">
        <v>190363.26286999928</v>
      </c>
      <c r="H185" s="50">
        <f>E185/B185*100</f>
        <v>92.489954307146988</v>
      </c>
      <c r="J185" s="47"/>
    </row>
    <row r="186" spans="1:10" s="42" customFormat="1" ht="11.25" customHeight="1" x14ac:dyDescent="0.2">
      <c r="A186" s="48" t="s">
        <v>221</v>
      </c>
      <c r="B186" s="49">
        <v>126002</v>
      </c>
      <c r="C186" s="49">
        <v>115878.18526</v>
      </c>
      <c r="D186" s="49">
        <v>1839.48894</v>
      </c>
      <c r="E186" s="49">
        <v>117717.67419999999</v>
      </c>
      <c r="F186" s="49">
        <v>8284.325800000006</v>
      </c>
      <c r="G186" s="49">
        <v>10123.814740000002</v>
      </c>
      <c r="H186" s="50">
        <f>E186/B186*100</f>
        <v>93.425242615196581</v>
      </c>
      <c r="J186" s="47"/>
    </row>
    <row r="187" spans="1:10" s="42" customFormat="1" ht="11.25" customHeight="1" x14ac:dyDescent="0.2">
      <c r="A187" s="48" t="s">
        <v>222</v>
      </c>
      <c r="B187" s="49">
        <v>29201.255000000005</v>
      </c>
      <c r="C187" s="49">
        <v>17965.644690000001</v>
      </c>
      <c r="D187" s="49">
        <v>0</v>
      </c>
      <c r="E187" s="49">
        <v>17965.644690000001</v>
      </c>
      <c r="F187" s="49">
        <v>11235.610310000004</v>
      </c>
      <c r="G187" s="49">
        <v>11235.610310000004</v>
      </c>
      <c r="H187" s="50">
        <f>E187/B187*100</f>
        <v>61.523536197331239</v>
      </c>
      <c r="J187" s="47"/>
    </row>
    <row r="188" spans="1:10" s="42" customFormat="1" ht="11.25" customHeight="1" x14ac:dyDescent="0.2">
      <c r="A188" s="48" t="s">
        <v>223</v>
      </c>
      <c r="B188" s="49">
        <v>31755</v>
      </c>
      <c r="C188" s="49">
        <v>31754.18345</v>
      </c>
      <c r="D188" s="49">
        <v>0</v>
      </c>
      <c r="E188" s="49">
        <v>31754.18345</v>
      </c>
      <c r="F188" s="49">
        <v>0.8165499999995518</v>
      </c>
      <c r="G188" s="49">
        <v>0.8165499999995518</v>
      </c>
      <c r="H188" s="50">
        <f>E188/B188*100</f>
        <v>99.997428593922223</v>
      </c>
      <c r="J188" s="47"/>
    </row>
    <row r="189" spans="1:10" s="42" customFormat="1" ht="11.25" customHeight="1" x14ac:dyDescent="0.2">
      <c r="A189" s="48" t="s">
        <v>224</v>
      </c>
      <c r="B189" s="49">
        <v>33572</v>
      </c>
      <c r="C189" s="49">
        <v>33072.105450000003</v>
      </c>
      <c r="D189" s="49">
        <v>26.25</v>
      </c>
      <c r="E189" s="49">
        <v>33098.355450000003</v>
      </c>
      <c r="F189" s="49">
        <v>473.64454999999725</v>
      </c>
      <c r="G189" s="49">
        <v>499.89454999999725</v>
      </c>
      <c r="H189" s="50">
        <f>E189/B189*100</f>
        <v>98.589167907780308</v>
      </c>
      <c r="J189" s="47"/>
    </row>
    <row r="190" spans="1:10" s="42" customFormat="1" ht="12" x14ac:dyDescent="0.2">
      <c r="A190" s="48" t="s">
        <v>225</v>
      </c>
      <c r="B190" s="49">
        <v>225575.77000000002</v>
      </c>
      <c r="C190" s="49">
        <v>172996.99695000003</v>
      </c>
      <c r="D190" s="49">
        <v>4132.5381699999998</v>
      </c>
      <c r="E190" s="49">
        <v>177129.53512000002</v>
      </c>
      <c r="F190" s="49">
        <v>48446.234880000004</v>
      </c>
      <c r="G190" s="49">
        <v>52578.773049999989</v>
      </c>
      <c r="H190" s="50">
        <f>E190/B190*100</f>
        <v>78.523298455326113</v>
      </c>
      <c r="J190" s="47"/>
    </row>
    <row r="191" spans="1:10" s="42" customFormat="1" ht="12" x14ac:dyDescent="0.2">
      <c r="A191" s="48" t="s">
        <v>226</v>
      </c>
      <c r="B191" s="49">
        <v>3023181.0489999996</v>
      </c>
      <c r="C191" s="49">
        <v>2702774.1978500001</v>
      </c>
      <c r="D191" s="49">
        <v>42387.606080000005</v>
      </c>
      <c r="E191" s="49">
        <v>2745161.8039299999</v>
      </c>
      <c r="F191" s="49">
        <v>278019.24506999971</v>
      </c>
      <c r="G191" s="49">
        <v>320406.85114999954</v>
      </c>
      <c r="H191" s="50">
        <f>E191/B191*100</f>
        <v>90.803751394182555</v>
      </c>
      <c r="J191" s="47"/>
    </row>
    <row r="192" spans="1:10" s="42" customFormat="1" ht="12" x14ac:dyDescent="0.2">
      <c r="A192" s="57"/>
      <c r="B192" s="52"/>
      <c r="C192" s="52"/>
      <c r="D192" s="52"/>
      <c r="E192" s="52"/>
      <c r="F192" s="52"/>
      <c r="G192" s="52"/>
      <c r="H192" s="46"/>
    </row>
    <row r="193" spans="1:10" s="42" customFormat="1" ht="11.25" customHeight="1" x14ac:dyDescent="0.2">
      <c r="A193" s="44" t="s">
        <v>227</v>
      </c>
      <c r="B193" s="72">
        <f t="shared" ref="B193:G193" si="32">SUM(B194:B200)</f>
        <v>23620945.153000001</v>
      </c>
      <c r="C193" s="72">
        <f t="shared" si="32"/>
        <v>23189618.488159996</v>
      </c>
      <c r="D193" s="72">
        <f t="shared" ref="D193" si="33">SUM(D194:D200)</f>
        <v>141865.73365000004</v>
      </c>
      <c r="E193" s="72">
        <f t="shared" si="32"/>
        <v>23331484.221809991</v>
      </c>
      <c r="F193" s="72">
        <f t="shared" si="32"/>
        <v>289460.93119000399</v>
      </c>
      <c r="G193" s="72">
        <f t="shared" si="32"/>
        <v>431326.66484000289</v>
      </c>
      <c r="H193" s="46">
        <f>E193/B193*100</f>
        <v>98.774558218076862</v>
      </c>
    </row>
    <row r="194" spans="1:10" s="42" customFormat="1" ht="11.25" customHeight="1" x14ac:dyDescent="0.2">
      <c r="A194" s="48" t="s">
        <v>189</v>
      </c>
      <c r="B194" s="49">
        <v>17712913.294</v>
      </c>
      <c r="C194" s="49">
        <v>17443036.268929996</v>
      </c>
      <c r="D194" s="49">
        <v>74340.565160000013</v>
      </c>
      <c r="E194" s="49">
        <v>17517376.834089994</v>
      </c>
      <c r="F194" s="49">
        <v>195536.45991000533</v>
      </c>
      <c r="G194" s="49">
        <v>269877.02507000417</v>
      </c>
      <c r="H194" s="50">
        <f>E194/B194*100</f>
        <v>98.896079619063897</v>
      </c>
      <c r="J194" s="47"/>
    </row>
    <row r="195" spans="1:10" s="42" customFormat="1" ht="11.25" customHeight="1" x14ac:dyDescent="0.2">
      <c r="A195" s="48" t="s">
        <v>228</v>
      </c>
      <c r="B195" s="49">
        <v>70185.903000000006</v>
      </c>
      <c r="C195" s="49">
        <v>60125.061119999998</v>
      </c>
      <c r="D195" s="49">
        <v>1552.0597700000001</v>
      </c>
      <c r="E195" s="49">
        <v>61677.120889999998</v>
      </c>
      <c r="F195" s="49">
        <v>8508.7821100000074</v>
      </c>
      <c r="G195" s="49">
        <v>10060.841880000007</v>
      </c>
      <c r="H195" s="50">
        <f>E195/B195*100</f>
        <v>87.876793278559077</v>
      </c>
      <c r="J195" s="47"/>
    </row>
    <row r="196" spans="1:10" s="42" customFormat="1" ht="11.25" customHeight="1" x14ac:dyDescent="0.2">
      <c r="A196" s="48" t="s">
        <v>229</v>
      </c>
      <c r="B196" s="49">
        <v>245089</v>
      </c>
      <c r="C196" s="49">
        <v>231686.22464000003</v>
      </c>
      <c r="D196" s="49">
        <v>5174.0837799999999</v>
      </c>
      <c r="E196" s="49">
        <v>236860.30842000002</v>
      </c>
      <c r="F196" s="49">
        <v>8228.6915799999842</v>
      </c>
      <c r="G196" s="49">
        <v>13402.775359999971</v>
      </c>
      <c r="H196" s="50">
        <f>E196/B196*100</f>
        <v>96.642570013342095</v>
      </c>
      <c r="J196" s="47"/>
    </row>
    <row r="197" spans="1:10" s="42" customFormat="1" ht="11.25" customHeight="1" x14ac:dyDescent="0.2">
      <c r="A197" s="48" t="s">
        <v>230</v>
      </c>
      <c r="B197" s="49">
        <v>9908</v>
      </c>
      <c r="C197" s="49">
        <v>9904.23027</v>
      </c>
      <c r="D197" s="49">
        <v>0</v>
      </c>
      <c r="E197" s="49">
        <v>9904.23027</v>
      </c>
      <c r="F197" s="49">
        <v>3.7697299999999814</v>
      </c>
      <c r="G197" s="49">
        <v>3.7697299999999814</v>
      </c>
      <c r="H197" s="50">
        <f>E197/B197*100</f>
        <v>99.961952664513518</v>
      </c>
      <c r="J197" s="47"/>
    </row>
    <row r="198" spans="1:10" s="42" customFormat="1" ht="11.25" customHeight="1" x14ac:dyDescent="0.2">
      <c r="A198" s="48" t="s">
        <v>231</v>
      </c>
      <c r="B198" s="49">
        <v>293686.13300000003</v>
      </c>
      <c r="C198" s="49">
        <v>272292.81994999998</v>
      </c>
      <c r="D198" s="49">
        <v>6436.7831299999998</v>
      </c>
      <c r="E198" s="49">
        <v>278729.60307999997</v>
      </c>
      <c r="F198" s="49">
        <v>14956.529920000059</v>
      </c>
      <c r="G198" s="49">
        <v>21393.313050000055</v>
      </c>
      <c r="H198" s="50">
        <f>E198/B198*100</f>
        <v>94.907308095476182</v>
      </c>
      <c r="J198" s="47"/>
    </row>
    <row r="199" spans="1:10" s="42" customFormat="1" ht="11.25" customHeight="1" x14ac:dyDescent="0.2">
      <c r="A199" s="48" t="s">
        <v>232</v>
      </c>
      <c r="B199" s="49">
        <v>5278298.8229999989</v>
      </c>
      <c r="C199" s="49">
        <v>5162932.0122600002</v>
      </c>
      <c r="D199" s="49">
        <v>53255.487540000002</v>
      </c>
      <c r="E199" s="49">
        <v>5216187.4998000003</v>
      </c>
      <c r="F199" s="49">
        <v>62111.323199998587</v>
      </c>
      <c r="G199" s="49">
        <v>115366.81073999871</v>
      </c>
      <c r="H199" s="50">
        <f>E199/B199*100</f>
        <v>98.823270048119468</v>
      </c>
      <c r="J199" s="47"/>
    </row>
    <row r="200" spans="1:10" s="42" customFormat="1" ht="11.25" customHeight="1" x14ac:dyDescent="0.2">
      <c r="A200" s="48" t="s">
        <v>233</v>
      </c>
      <c r="B200" s="49">
        <v>10864</v>
      </c>
      <c r="C200" s="49">
        <v>9641.8709899999994</v>
      </c>
      <c r="D200" s="49">
        <v>1106.7542699999999</v>
      </c>
      <c r="E200" s="49">
        <v>10748.625259999999</v>
      </c>
      <c r="F200" s="49">
        <v>115.37474000000111</v>
      </c>
      <c r="G200" s="49">
        <v>1222.1290100000006</v>
      </c>
      <c r="H200" s="50">
        <f>E200/B200*100</f>
        <v>98.938008652430028</v>
      </c>
      <c r="J200" s="47"/>
    </row>
    <row r="201" spans="1:10" s="42" customFormat="1" ht="11.25" customHeight="1" x14ac:dyDescent="0.2">
      <c r="A201" s="57"/>
      <c r="B201" s="52"/>
      <c r="C201" s="52"/>
      <c r="D201" s="52"/>
      <c r="E201" s="52"/>
      <c r="F201" s="52"/>
      <c r="G201" s="52"/>
      <c r="H201" s="46"/>
    </row>
    <row r="202" spans="1:10" s="42" customFormat="1" ht="11.25" customHeight="1" x14ac:dyDescent="0.2">
      <c r="A202" s="44" t="s">
        <v>234</v>
      </c>
      <c r="B202" s="73">
        <f>SUM(B203:B209)</f>
        <v>3098136.273</v>
      </c>
      <c r="C202" s="73">
        <f>SUM(C203:C209)</f>
        <v>2879427.4988799999</v>
      </c>
      <c r="D202" s="73">
        <f>SUM(D203:D209)</f>
        <v>35552.311300000001</v>
      </c>
      <c r="E202" s="73">
        <f t="shared" ref="E202:G202" si="34">SUM(E203:E209)</f>
        <v>2914979.8101799996</v>
      </c>
      <c r="F202" s="73">
        <f t="shared" si="34"/>
        <v>183156.462820001</v>
      </c>
      <c r="G202" s="73">
        <f t="shared" si="34"/>
        <v>218708.77412000089</v>
      </c>
      <c r="H202" s="50">
        <f>E202/B202*100</f>
        <v>94.088172801945674</v>
      </c>
    </row>
    <row r="203" spans="1:10" s="42" customFormat="1" ht="11.25" customHeight="1" x14ac:dyDescent="0.2">
      <c r="A203" s="48" t="s">
        <v>235</v>
      </c>
      <c r="B203" s="49">
        <v>565479.47400000051</v>
      </c>
      <c r="C203" s="49">
        <v>485752.14133999939</v>
      </c>
      <c r="D203" s="49">
        <v>18566.474989999999</v>
      </c>
      <c r="E203" s="49">
        <v>504318.61632999941</v>
      </c>
      <c r="F203" s="49">
        <v>61160.857670001104</v>
      </c>
      <c r="G203" s="49">
        <v>79727.332660001121</v>
      </c>
      <c r="H203" s="50">
        <f>E203/B203*100</f>
        <v>89.18424797325163</v>
      </c>
      <c r="J203" s="47"/>
    </row>
    <row r="204" spans="1:10" s="42" customFormat="1" ht="11.25" customHeight="1" x14ac:dyDescent="0.2">
      <c r="A204" s="48" t="s">
        <v>236</v>
      </c>
      <c r="B204" s="49">
        <v>9190</v>
      </c>
      <c r="C204" s="49">
        <v>7375.4533600000004</v>
      </c>
      <c r="D204" s="49">
        <v>596.78906999999992</v>
      </c>
      <c r="E204" s="49">
        <v>7972.2424300000002</v>
      </c>
      <c r="F204" s="49">
        <v>1217.7575699999998</v>
      </c>
      <c r="G204" s="49">
        <v>1814.5466399999996</v>
      </c>
      <c r="H204" s="50">
        <f>E204/B204*100</f>
        <v>86.749101523394998</v>
      </c>
      <c r="J204" s="47"/>
    </row>
    <row r="205" spans="1:10" s="42" customFormat="1" ht="11.25" customHeight="1" x14ac:dyDescent="0.2">
      <c r="A205" s="48" t="s">
        <v>237</v>
      </c>
      <c r="B205" s="49">
        <v>63610</v>
      </c>
      <c r="C205" s="49">
        <v>50050.217710000004</v>
      </c>
      <c r="D205" s="49">
        <v>97.842190000000002</v>
      </c>
      <c r="E205" s="49">
        <v>50148.059900000007</v>
      </c>
      <c r="F205" s="49">
        <v>13461.940099999993</v>
      </c>
      <c r="G205" s="49">
        <v>13559.782289999996</v>
      </c>
      <c r="H205" s="50">
        <f>E205/B205*100</f>
        <v>78.836755069957562</v>
      </c>
      <c r="J205" s="47"/>
    </row>
    <row r="206" spans="1:10" s="42" customFormat="1" ht="11.25" customHeight="1" x14ac:dyDescent="0.2">
      <c r="A206" s="48" t="s">
        <v>238</v>
      </c>
      <c r="B206" s="49">
        <v>18626.053</v>
      </c>
      <c r="C206" s="49">
        <v>17487.160100000001</v>
      </c>
      <c r="D206" s="49">
        <v>1132.0522699999999</v>
      </c>
      <c r="E206" s="49">
        <v>18619.212370000001</v>
      </c>
      <c r="F206" s="49">
        <v>6.8406299999987823</v>
      </c>
      <c r="G206" s="49">
        <v>1138.8928999999989</v>
      </c>
      <c r="H206" s="50">
        <f>E206/B206*100</f>
        <v>99.963273861617381</v>
      </c>
      <c r="J206" s="47"/>
    </row>
    <row r="207" spans="1:10" s="42" customFormat="1" ht="11.25" customHeight="1" x14ac:dyDescent="0.2">
      <c r="A207" s="48" t="s">
        <v>239</v>
      </c>
      <c r="B207" s="49">
        <v>30449.128000000001</v>
      </c>
      <c r="C207" s="49">
        <v>28209.730760000002</v>
      </c>
      <c r="D207" s="49">
        <v>70.665240000000011</v>
      </c>
      <c r="E207" s="49">
        <v>28280.396000000001</v>
      </c>
      <c r="F207" s="49">
        <v>2168.732</v>
      </c>
      <c r="G207" s="49">
        <v>2239.3972399999984</v>
      </c>
      <c r="H207" s="50">
        <f>E207/B207*100</f>
        <v>92.877523454858874</v>
      </c>
      <c r="J207" s="47"/>
    </row>
    <row r="208" spans="1:10" s="42" customFormat="1" ht="11.25" customHeight="1" x14ac:dyDescent="0.2">
      <c r="A208" s="48" t="s">
        <v>240</v>
      </c>
      <c r="B208" s="49">
        <v>2246284</v>
      </c>
      <c r="C208" s="49">
        <v>2154665.9441300002</v>
      </c>
      <c r="D208" s="49">
        <v>12257.415710000003</v>
      </c>
      <c r="E208" s="49">
        <v>2166923.35984</v>
      </c>
      <c r="F208" s="49">
        <v>79360.640159999952</v>
      </c>
      <c r="G208" s="49">
        <v>91618.055869999807</v>
      </c>
      <c r="H208" s="50">
        <f>E208/B208*100</f>
        <v>96.467025533725931</v>
      </c>
      <c r="J208" s="47"/>
    </row>
    <row r="209" spans="1:10" s="42" customFormat="1" ht="11.25" customHeight="1" x14ac:dyDescent="0.2">
      <c r="A209" s="48" t="s">
        <v>241</v>
      </c>
      <c r="B209" s="49">
        <v>164497.61799999996</v>
      </c>
      <c r="C209" s="49">
        <v>135886.85147999998</v>
      </c>
      <c r="D209" s="49">
        <v>2831.0718299999994</v>
      </c>
      <c r="E209" s="49">
        <v>138717.92330999998</v>
      </c>
      <c r="F209" s="49">
        <v>25779.694689999975</v>
      </c>
      <c r="G209" s="49">
        <v>28610.766519999976</v>
      </c>
      <c r="H209" s="50">
        <f>E209/B209*100</f>
        <v>84.328226144891659</v>
      </c>
      <c r="J209" s="47"/>
    </row>
    <row r="210" spans="1:10" s="42" customFormat="1" ht="11.25" customHeight="1" x14ac:dyDescent="0.2">
      <c r="A210" s="57"/>
      <c r="B210" s="52"/>
      <c r="C210" s="52"/>
      <c r="D210" s="52"/>
      <c r="E210" s="52"/>
      <c r="F210" s="52"/>
      <c r="G210" s="52"/>
      <c r="H210" s="46"/>
    </row>
    <row r="211" spans="1:10" s="42" customFormat="1" ht="11.25" customHeight="1" x14ac:dyDescent="0.2">
      <c r="A211" s="44" t="s">
        <v>242</v>
      </c>
      <c r="B211" s="72">
        <f t="shared" ref="B211:G211" si="35">SUM(B212:B217)</f>
        <v>580209.21200000006</v>
      </c>
      <c r="C211" s="72">
        <f t="shared" si="35"/>
        <v>501184.69803000009</v>
      </c>
      <c r="D211" s="72">
        <f t="shared" si="35"/>
        <v>10563.683590000001</v>
      </c>
      <c r="E211" s="72">
        <f t="shared" si="35"/>
        <v>511748.38162</v>
      </c>
      <c r="F211" s="72">
        <f t="shared" si="35"/>
        <v>68460.830380000029</v>
      </c>
      <c r="G211" s="72">
        <f t="shared" si="35"/>
        <v>79024.513970000029</v>
      </c>
      <c r="H211" s="46">
        <f>E211/B211*100</f>
        <v>88.200664697478118</v>
      </c>
    </row>
    <row r="212" spans="1:10" s="42" customFormat="1" ht="11.25" customHeight="1" x14ac:dyDescent="0.2">
      <c r="A212" s="48" t="s">
        <v>243</v>
      </c>
      <c r="B212" s="49">
        <v>224160.00000000006</v>
      </c>
      <c r="C212" s="49">
        <v>187292.77364000003</v>
      </c>
      <c r="D212" s="49">
        <v>1017.9758100000003</v>
      </c>
      <c r="E212" s="49">
        <v>188310.74945000003</v>
      </c>
      <c r="F212" s="49">
        <v>35849.250550000026</v>
      </c>
      <c r="G212" s="49">
        <v>36867.22636000003</v>
      </c>
      <c r="H212" s="50">
        <f>E212/B212*100</f>
        <v>84.007293651855804</v>
      </c>
      <c r="J212" s="47"/>
    </row>
    <row r="213" spans="1:10" s="42" customFormat="1" ht="11.25" customHeight="1" x14ac:dyDescent="0.2">
      <c r="A213" s="48" t="s">
        <v>244</v>
      </c>
      <c r="B213" s="49">
        <v>133098</v>
      </c>
      <c r="C213" s="49">
        <v>119167.59126</v>
      </c>
      <c r="D213" s="49">
        <v>7047.0894699999999</v>
      </c>
      <c r="E213" s="49">
        <v>126214.68073000001</v>
      </c>
      <c r="F213" s="49">
        <v>6883.3192699999927</v>
      </c>
      <c r="G213" s="49">
        <v>13930.408739999999</v>
      </c>
      <c r="H213" s="50">
        <f>E213/B213*100</f>
        <v>94.828382642864668</v>
      </c>
      <c r="J213" s="47"/>
    </row>
    <row r="214" spans="1:10" s="42" customFormat="1" ht="11.25" customHeight="1" x14ac:dyDescent="0.2">
      <c r="A214" s="48" t="s">
        <v>245</v>
      </c>
      <c r="B214" s="49">
        <v>22978.249000000003</v>
      </c>
      <c r="C214" s="49">
        <v>17531.057530000002</v>
      </c>
      <c r="D214" s="49">
        <v>917.1426899999999</v>
      </c>
      <c r="E214" s="49">
        <v>18448.200220000002</v>
      </c>
      <c r="F214" s="49">
        <v>4530.048780000001</v>
      </c>
      <c r="G214" s="49">
        <v>5447.1914700000016</v>
      </c>
      <c r="H214" s="50">
        <f>E214/B214*100</f>
        <v>80.285491814454616</v>
      </c>
      <c r="J214" s="47"/>
    </row>
    <row r="215" spans="1:10" s="42" customFormat="1" ht="11.25" customHeight="1" x14ac:dyDescent="0.2">
      <c r="A215" s="48" t="s">
        <v>246</v>
      </c>
      <c r="B215" s="49">
        <v>40275.482000000004</v>
      </c>
      <c r="C215" s="49">
        <v>34549.371200000001</v>
      </c>
      <c r="D215" s="49">
        <v>341.27390000000003</v>
      </c>
      <c r="E215" s="49">
        <v>34890.645100000002</v>
      </c>
      <c r="F215" s="49">
        <v>5384.8369000000021</v>
      </c>
      <c r="G215" s="49">
        <v>5726.1108000000022</v>
      </c>
      <c r="H215" s="50">
        <f>E215/B215*100</f>
        <v>86.629987693257149</v>
      </c>
      <c r="J215" s="47"/>
    </row>
    <row r="216" spans="1:10" s="42" customFormat="1" ht="11.25" customHeight="1" x14ac:dyDescent="0.2">
      <c r="A216" s="48" t="s">
        <v>247</v>
      </c>
      <c r="B216" s="49">
        <v>103219.481</v>
      </c>
      <c r="C216" s="49">
        <v>98105.723469999997</v>
      </c>
      <c r="D216" s="49">
        <v>1057.9389900000001</v>
      </c>
      <c r="E216" s="49">
        <v>99163.662459999992</v>
      </c>
      <c r="F216" s="49">
        <v>4055.8185400000075</v>
      </c>
      <c r="G216" s="49">
        <v>5113.7575300000026</v>
      </c>
      <c r="H216" s="50">
        <f>E216/B216*100</f>
        <v>96.070685009547745</v>
      </c>
      <c r="J216" s="47"/>
    </row>
    <row r="217" spans="1:10" s="42" customFormat="1" ht="11.25" customHeight="1" x14ac:dyDescent="0.2">
      <c r="A217" s="48" t="s">
        <v>248</v>
      </c>
      <c r="B217" s="49">
        <v>56478</v>
      </c>
      <c r="C217" s="49">
        <v>44538.180930000002</v>
      </c>
      <c r="D217" s="49">
        <v>182.26273</v>
      </c>
      <c r="E217" s="49">
        <v>44720.443660000004</v>
      </c>
      <c r="F217" s="49">
        <v>11757.556339999996</v>
      </c>
      <c r="G217" s="49">
        <v>11939.819069999998</v>
      </c>
      <c r="H217" s="50">
        <f>E217/B217*100</f>
        <v>79.182059669251743</v>
      </c>
      <c r="J217" s="47"/>
    </row>
    <row r="218" spans="1:10" s="42" customFormat="1" ht="11.25" customHeight="1" x14ac:dyDescent="0.2">
      <c r="A218" s="57"/>
      <c r="B218" s="49"/>
      <c r="C218" s="56"/>
      <c r="D218" s="49"/>
      <c r="E218" s="56"/>
      <c r="F218" s="56"/>
      <c r="G218" s="56"/>
      <c r="H218" s="50"/>
    </row>
    <row r="219" spans="1:10" s="42" customFormat="1" ht="11.25" customHeight="1" x14ac:dyDescent="0.2">
      <c r="A219" s="44" t="s">
        <v>249</v>
      </c>
      <c r="B219" s="73">
        <f t="shared" ref="B219:G219" si="36">SUM(B220:B232)+SUM(B237:B249)</f>
        <v>16632522.895649999</v>
      </c>
      <c r="C219" s="73">
        <f t="shared" si="36"/>
        <v>10925583.091590002</v>
      </c>
      <c r="D219" s="73">
        <f t="shared" si="36"/>
        <v>1243163.2826299996</v>
      </c>
      <c r="E219" s="73">
        <f t="shared" si="36"/>
        <v>12168746.374220002</v>
      </c>
      <c r="F219" s="73">
        <f t="shared" si="36"/>
        <v>4463776.5214299951</v>
      </c>
      <c r="G219" s="73">
        <f t="shared" si="36"/>
        <v>5706939.8040599944</v>
      </c>
      <c r="H219" s="50">
        <f>E219/B219*100</f>
        <v>73.162360578517919</v>
      </c>
    </row>
    <row r="220" spans="1:10" s="42" customFormat="1" ht="11.25" customHeight="1" x14ac:dyDescent="0.2">
      <c r="A220" s="48" t="s">
        <v>250</v>
      </c>
      <c r="B220" s="49">
        <v>63563.794000000002</v>
      </c>
      <c r="C220" s="49">
        <v>47923.679149999996</v>
      </c>
      <c r="D220" s="49">
        <v>0</v>
      </c>
      <c r="E220" s="49">
        <v>47923.679149999996</v>
      </c>
      <c r="F220" s="49">
        <v>15640.114850000005</v>
      </c>
      <c r="G220" s="49">
        <v>15640.114850000005</v>
      </c>
      <c r="H220" s="50">
        <f>E220/B220*100</f>
        <v>75.394617177822951</v>
      </c>
      <c r="J220" s="47"/>
    </row>
    <row r="221" spans="1:10" s="42" customFormat="1" ht="11.25" customHeight="1" x14ac:dyDescent="0.2">
      <c r="A221" s="48" t="s">
        <v>251</v>
      </c>
      <c r="B221" s="49">
        <v>44986.020999999993</v>
      </c>
      <c r="C221" s="49">
        <v>31520.109120000001</v>
      </c>
      <c r="D221" s="49">
        <v>4208.5332699999999</v>
      </c>
      <c r="E221" s="49">
        <v>35728.642390000001</v>
      </c>
      <c r="F221" s="49">
        <v>9257.3786099999925</v>
      </c>
      <c r="G221" s="49">
        <v>13465.911879999992</v>
      </c>
      <c r="H221" s="50">
        <f>E221/B221*100</f>
        <v>79.421654984778513</v>
      </c>
      <c r="J221" s="47"/>
    </row>
    <row r="222" spans="1:10" s="42" customFormat="1" ht="11.25" customHeight="1" x14ac:dyDescent="0.2">
      <c r="A222" s="48" t="s">
        <v>252</v>
      </c>
      <c r="B222" s="49">
        <v>43972</v>
      </c>
      <c r="C222" s="49">
        <v>32130.56813</v>
      </c>
      <c r="D222" s="49">
        <v>2507.8854200000001</v>
      </c>
      <c r="E222" s="49">
        <v>34638.453549999998</v>
      </c>
      <c r="F222" s="49">
        <v>9333.5464500000016</v>
      </c>
      <c r="G222" s="49">
        <v>11841.43187</v>
      </c>
      <c r="H222" s="50">
        <f>E222/B222*100</f>
        <v>78.773886905303371</v>
      </c>
      <c r="J222" s="47"/>
    </row>
    <row r="223" spans="1:10" s="42" customFormat="1" ht="11.25" customHeight="1" x14ac:dyDescent="0.2">
      <c r="A223" s="48" t="s">
        <v>253</v>
      </c>
      <c r="B223" s="49">
        <v>11702069.486649998</v>
      </c>
      <c r="C223" s="49">
        <v>6975294.964800003</v>
      </c>
      <c r="D223" s="49">
        <v>829910.12966999959</v>
      </c>
      <c r="E223" s="49">
        <v>7805205.0944700027</v>
      </c>
      <c r="F223" s="49">
        <v>3896864.3921799948</v>
      </c>
      <c r="G223" s="49">
        <v>4726774.5218499945</v>
      </c>
      <c r="H223" s="50">
        <f>E223/B223*100</f>
        <v>66.699356924639432</v>
      </c>
      <c r="J223" s="47"/>
    </row>
    <row r="224" spans="1:10" s="42" customFormat="1" ht="11.25" customHeight="1" x14ac:dyDescent="0.2">
      <c r="A224" s="48" t="s">
        <v>254</v>
      </c>
      <c r="B224" s="49">
        <v>20860.330000000002</v>
      </c>
      <c r="C224" s="49">
        <v>17628.026819999999</v>
      </c>
      <c r="D224" s="49">
        <v>1129.76134</v>
      </c>
      <c r="E224" s="49">
        <v>18757.78816</v>
      </c>
      <c r="F224" s="49">
        <v>2102.5418400000017</v>
      </c>
      <c r="G224" s="49">
        <v>3232.3031800000026</v>
      </c>
      <c r="H224" s="50">
        <f>E224/B224*100</f>
        <v>89.920860120621285</v>
      </c>
      <c r="J224" s="47"/>
    </row>
    <row r="225" spans="1:10" s="42" customFormat="1" ht="11.25" customHeight="1" x14ac:dyDescent="0.2">
      <c r="A225" s="48" t="s">
        <v>255</v>
      </c>
      <c r="B225" s="49">
        <v>82578</v>
      </c>
      <c r="C225" s="49">
        <v>71608.361209999988</v>
      </c>
      <c r="D225" s="49">
        <v>986.74026000000003</v>
      </c>
      <c r="E225" s="49">
        <v>72595.101469999994</v>
      </c>
      <c r="F225" s="49">
        <v>9982.8985300000058</v>
      </c>
      <c r="G225" s="49">
        <v>10969.638790000012</v>
      </c>
      <c r="H225" s="50">
        <f>E225/B225*100</f>
        <v>87.91094658383588</v>
      </c>
      <c r="J225" s="47"/>
    </row>
    <row r="226" spans="1:10" s="42" customFormat="1" ht="11.25" customHeight="1" x14ac:dyDescent="0.2">
      <c r="A226" s="48" t="s">
        <v>256</v>
      </c>
      <c r="B226" s="49">
        <v>212311.60399999999</v>
      </c>
      <c r="C226" s="49">
        <v>152926.89809</v>
      </c>
      <c r="D226" s="49">
        <v>15653.05149</v>
      </c>
      <c r="E226" s="49">
        <v>168579.94958000001</v>
      </c>
      <c r="F226" s="49">
        <v>43731.654419999977</v>
      </c>
      <c r="G226" s="49">
        <v>59384.70590999999</v>
      </c>
      <c r="H226" s="50">
        <f>E226/B226*100</f>
        <v>79.402136484259245</v>
      </c>
      <c r="J226" s="47"/>
    </row>
    <row r="227" spans="1:10" s="42" customFormat="1" ht="11.25" customHeight="1" x14ac:dyDescent="0.2">
      <c r="A227" s="48" t="s">
        <v>257</v>
      </c>
      <c r="B227" s="49">
        <v>125234.76999999999</v>
      </c>
      <c r="C227" s="49">
        <v>58512.608810000005</v>
      </c>
      <c r="D227" s="49">
        <v>14144.76432</v>
      </c>
      <c r="E227" s="49">
        <v>72657.373130000007</v>
      </c>
      <c r="F227" s="49">
        <v>52577.396869999982</v>
      </c>
      <c r="G227" s="49">
        <v>66722.161189999984</v>
      </c>
      <c r="H227" s="50">
        <f>E227/B227*100</f>
        <v>58.016933420327291</v>
      </c>
      <c r="J227" s="47"/>
    </row>
    <row r="228" spans="1:10" s="42" customFormat="1" ht="11.25" customHeight="1" x14ac:dyDescent="0.2">
      <c r="A228" s="48" t="s">
        <v>258</v>
      </c>
      <c r="B228" s="49">
        <v>38726</v>
      </c>
      <c r="C228" s="49">
        <v>36289.256219999996</v>
      </c>
      <c r="D228" s="49">
        <v>1911.8006499999999</v>
      </c>
      <c r="E228" s="49">
        <v>38201.056869999993</v>
      </c>
      <c r="F228" s="49">
        <v>524.94313000000693</v>
      </c>
      <c r="G228" s="49">
        <v>2436.7437800000043</v>
      </c>
      <c r="H228" s="50">
        <f>E228/B228*100</f>
        <v>98.64446849661725</v>
      </c>
      <c r="J228" s="47"/>
    </row>
    <row r="229" spans="1:10" s="42" customFormat="1" ht="11.25" customHeight="1" x14ac:dyDescent="0.2">
      <c r="A229" s="48" t="s">
        <v>259</v>
      </c>
      <c r="B229" s="49">
        <v>60663.764000000003</v>
      </c>
      <c r="C229" s="49">
        <v>52007.466759999996</v>
      </c>
      <c r="D229" s="49">
        <v>1555.5325399999999</v>
      </c>
      <c r="E229" s="49">
        <v>53562.999299999996</v>
      </c>
      <c r="F229" s="49">
        <v>7100.764700000007</v>
      </c>
      <c r="G229" s="49">
        <v>8656.2972400000072</v>
      </c>
      <c r="H229" s="50">
        <f>E229/B229*100</f>
        <v>88.294882757357414</v>
      </c>
      <c r="J229" s="47"/>
    </row>
    <row r="230" spans="1:10" s="42" customFormat="1" ht="11.25" customHeight="1" x14ac:dyDescent="0.2">
      <c r="A230" s="48" t="s">
        <v>260</v>
      </c>
      <c r="B230" s="49">
        <v>51881</v>
      </c>
      <c r="C230" s="49">
        <v>35739.99512</v>
      </c>
      <c r="D230" s="49">
        <v>0</v>
      </c>
      <c r="E230" s="49">
        <v>35739.99512</v>
      </c>
      <c r="F230" s="49">
        <v>16141.00488</v>
      </c>
      <c r="G230" s="49">
        <v>16141.00488</v>
      </c>
      <c r="H230" s="50">
        <f>E230/B230*100</f>
        <v>68.888408319037794</v>
      </c>
      <c r="J230" s="47"/>
    </row>
    <row r="231" spans="1:10" s="42" customFormat="1" ht="11.25" customHeight="1" x14ac:dyDescent="0.2">
      <c r="A231" s="48" t="s">
        <v>261</v>
      </c>
      <c r="B231" s="49">
        <v>33541.945</v>
      </c>
      <c r="C231" s="49">
        <v>22910.448049999999</v>
      </c>
      <c r="D231" s="49">
        <v>2225.2282</v>
      </c>
      <c r="E231" s="49">
        <v>25135.67625</v>
      </c>
      <c r="F231" s="49">
        <v>8406.2687499999993</v>
      </c>
      <c r="G231" s="49">
        <v>10631.496950000001</v>
      </c>
      <c r="H231" s="50">
        <f>E231/B231*100</f>
        <v>74.938040265703137</v>
      </c>
      <c r="J231" s="47"/>
    </row>
    <row r="232" spans="1:10" s="42" customFormat="1" ht="11.25" customHeight="1" x14ac:dyDescent="0.2">
      <c r="A232" s="48" t="s">
        <v>262</v>
      </c>
      <c r="B232" s="60">
        <f t="shared" ref="B232:G232" si="37">SUM(B233:B236)</f>
        <v>428624.87500000006</v>
      </c>
      <c r="C232" s="60">
        <f t="shared" si="37"/>
        <v>388594.82713000005</v>
      </c>
      <c r="D232" s="60">
        <f t="shared" ref="D232" si="38">SUM(D233:D236)</f>
        <v>8393.1556</v>
      </c>
      <c r="E232" s="54">
        <f t="shared" si="37"/>
        <v>396987.98272999999</v>
      </c>
      <c r="F232" s="54">
        <f t="shared" si="37"/>
        <v>31636.892270000004</v>
      </c>
      <c r="G232" s="54">
        <f t="shared" si="37"/>
        <v>40030.047870000017</v>
      </c>
      <c r="H232" s="50">
        <f>E232/B232*100</f>
        <v>92.618978945167356</v>
      </c>
    </row>
    <row r="233" spans="1:10" s="42" customFormat="1" ht="11.25" customHeight="1" x14ac:dyDescent="0.2">
      <c r="A233" s="48" t="s">
        <v>263</v>
      </c>
      <c r="B233" s="49">
        <v>218153.84800000003</v>
      </c>
      <c r="C233" s="49">
        <v>211140.12609999999</v>
      </c>
      <c r="D233" s="49">
        <v>3101.67652</v>
      </c>
      <c r="E233" s="49">
        <v>214241.80262</v>
      </c>
      <c r="F233" s="49">
        <v>3912.045380000025</v>
      </c>
      <c r="G233" s="49">
        <v>7013.7219000000332</v>
      </c>
      <c r="H233" s="50">
        <f>E233/B233*100</f>
        <v>98.206749312072631</v>
      </c>
      <c r="J233" s="47"/>
    </row>
    <row r="234" spans="1:10" s="42" customFormat="1" ht="11.25" customHeight="1" x14ac:dyDescent="0.2">
      <c r="A234" s="48" t="s">
        <v>264</v>
      </c>
      <c r="B234" s="49">
        <v>80384.934999999998</v>
      </c>
      <c r="C234" s="49">
        <v>76870.971550000002</v>
      </c>
      <c r="D234" s="49">
        <v>2763.5095200000001</v>
      </c>
      <c r="E234" s="49">
        <v>79634.481070000009</v>
      </c>
      <c r="F234" s="49">
        <v>750.45392999998876</v>
      </c>
      <c r="G234" s="49">
        <v>3513.9634499999956</v>
      </c>
      <c r="H234" s="50">
        <f>E234/B234*100</f>
        <v>99.066424660292398</v>
      </c>
      <c r="J234" s="47"/>
    </row>
    <row r="235" spans="1:10" s="42" customFormat="1" ht="11.25" customHeight="1" x14ac:dyDescent="0.2">
      <c r="A235" s="48" t="s">
        <v>265</v>
      </c>
      <c r="B235" s="49">
        <v>59295.764999999999</v>
      </c>
      <c r="C235" s="49">
        <v>58074.241020000001</v>
      </c>
      <c r="D235" s="49">
        <v>1166.02568</v>
      </c>
      <c r="E235" s="49">
        <v>59240.2667</v>
      </c>
      <c r="F235" s="49">
        <v>55.49829999999929</v>
      </c>
      <c r="G235" s="49">
        <v>1221.5239799999981</v>
      </c>
      <c r="H235" s="50">
        <f>E235/B235*100</f>
        <v>99.906404276932761</v>
      </c>
      <c r="J235" s="47"/>
    </row>
    <row r="236" spans="1:10" s="42" customFormat="1" ht="11.25" customHeight="1" x14ac:dyDescent="0.2">
      <c r="A236" s="48" t="s">
        <v>266</v>
      </c>
      <c r="B236" s="49">
        <v>70790.32699999999</v>
      </c>
      <c r="C236" s="49">
        <v>42509.48846</v>
      </c>
      <c r="D236" s="49">
        <v>1361.9438799999998</v>
      </c>
      <c r="E236" s="49">
        <v>43871.432339999999</v>
      </c>
      <c r="F236" s="49">
        <v>26918.894659999991</v>
      </c>
      <c r="G236" s="49">
        <v>28280.83853999999</v>
      </c>
      <c r="H236" s="50">
        <f>E236/B236*100</f>
        <v>61.973767037408948</v>
      </c>
      <c r="J236" s="47"/>
    </row>
    <row r="237" spans="1:10" s="42" customFormat="1" ht="11.25" customHeight="1" x14ac:dyDescent="0.2">
      <c r="A237" s="48" t="s">
        <v>267</v>
      </c>
      <c r="B237" s="49">
        <v>36382.375</v>
      </c>
      <c r="C237" s="49">
        <v>16659.449049999999</v>
      </c>
      <c r="D237" s="49">
        <v>26.518459999999997</v>
      </c>
      <c r="E237" s="49">
        <v>16685.967509999999</v>
      </c>
      <c r="F237" s="49">
        <v>19696.407490000001</v>
      </c>
      <c r="G237" s="49">
        <v>19722.925950000001</v>
      </c>
      <c r="H237" s="50">
        <f>E237/B237*100</f>
        <v>45.86277699023222</v>
      </c>
      <c r="J237" s="47"/>
    </row>
    <row r="238" spans="1:10" s="42" customFormat="1" ht="11.25" customHeight="1" x14ac:dyDescent="0.2">
      <c r="A238" s="48" t="s">
        <v>268</v>
      </c>
      <c r="B238" s="49">
        <v>636599.30199999991</v>
      </c>
      <c r="C238" s="49">
        <v>466254.73486000003</v>
      </c>
      <c r="D238" s="49">
        <v>22083.91014</v>
      </c>
      <c r="E238" s="49">
        <v>488338.64500000002</v>
      </c>
      <c r="F238" s="49">
        <v>148260.65699999989</v>
      </c>
      <c r="G238" s="49">
        <v>170344.56713999988</v>
      </c>
      <c r="H238" s="50">
        <f>E238/B238*100</f>
        <v>76.71052158960741</v>
      </c>
      <c r="J238" s="47"/>
    </row>
    <row r="239" spans="1:10" s="42" customFormat="1" ht="11.25" customHeight="1" x14ac:dyDescent="0.2">
      <c r="A239" s="48" t="s">
        <v>269</v>
      </c>
      <c r="B239" s="49">
        <v>191776</v>
      </c>
      <c r="C239" s="49">
        <v>182694.00528000001</v>
      </c>
      <c r="D239" s="49">
        <v>1944.9055000000001</v>
      </c>
      <c r="E239" s="49">
        <v>184638.91078000001</v>
      </c>
      <c r="F239" s="49">
        <v>7137.0892199999944</v>
      </c>
      <c r="G239" s="49">
        <v>9081.9947199999879</v>
      </c>
      <c r="H239" s="50">
        <f>E239/B239*100</f>
        <v>96.278424192808274</v>
      </c>
      <c r="J239" s="47"/>
    </row>
    <row r="240" spans="1:10" s="42" customFormat="1" ht="11.25" customHeight="1" x14ac:dyDescent="0.2">
      <c r="A240" s="48" t="s">
        <v>270</v>
      </c>
      <c r="B240" s="49">
        <v>1045452.0000000001</v>
      </c>
      <c r="C240" s="49">
        <v>724041.91779999994</v>
      </c>
      <c r="D240" s="49">
        <v>281295.38724000001</v>
      </c>
      <c r="E240" s="49">
        <v>1005337.30504</v>
      </c>
      <c r="F240" s="49">
        <v>40114.69496000011</v>
      </c>
      <c r="G240" s="49">
        <v>321410.08220000018</v>
      </c>
      <c r="H240" s="50">
        <f>E240/B240*100</f>
        <v>96.162932878793086</v>
      </c>
      <c r="J240" s="47"/>
    </row>
    <row r="241" spans="1:10" s="42" customFormat="1" ht="11.25" customHeight="1" x14ac:dyDescent="0.2">
      <c r="A241" s="48" t="s">
        <v>271</v>
      </c>
      <c r="B241" s="49">
        <v>26142.011999999999</v>
      </c>
      <c r="C241" s="49">
        <v>19831.7958</v>
      </c>
      <c r="D241" s="49">
        <v>857.65317000000005</v>
      </c>
      <c r="E241" s="49">
        <v>20689.448970000001</v>
      </c>
      <c r="F241" s="49">
        <v>5452.5630299999975</v>
      </c>
      <c r="G241" s="49">
        <v>6310.2161999999989</v>
      </c>
      <c r="H241" s="50">
        <f>E241/B241*100</f>
        <v>79.142527246946415</v>
      </c>
      <c r="J241" s="47"/>
    </row>
    <row r="242" spans="1:10" s="42" customFormat="1" ht="11.25" customHeight="1" x14ac:dyDescent="0.2">
      <c r="A242" s="74" t="s">
        <v>93</v>
      </c>
      <c r="B242" s="49">
        <v>182400.89499999999</v>
      </c>
      <c r="C242" s="49">
        <v>147605.94780000002</v>
      </c>
      <c r="D242" s="49">
        <v>4309.0898799999995</v>
      </c>
      <c r="E242" s="49">
        <v>151915.03768000001</v>
      </c>
      <c r="F242" s="49">
        <v>30485.857319999981</v>
      </c>
      <c r="G242" s="49">
        <v>34794.947199999966</v>
      </c>
      <c r="H242" s="50">
        <f>E242/B242*100</f>
        <v>83.286344444746291</v>
      </c>
      <c r="J242" s="47"/>
    </row>
    <row r="243" spans="1:10" s="42" customFormat="1" ht="11.25" customHeight="1" x14ac:dyDescent="0.2">
      <c r="A243" s="74" t="s">
        <v>272</v>
      </c>
      <c r="B243" s="49">
        <v>965478.98100000015</v>
      </c>
      <c r="C243" s="49">
        <v>918891.27734000003</v>
      </c>
      <c r="D243" s="49">
        <v>7410.5397999999996</v>
      </c>
      <c r="E243" s="49">
        <v>926301.81714000006</v>
      </c>
      <c r="F243" s="49">
        <v>39177.163860000088</v>
      </c>
      <c r="G243" s="49">
        <v>46587.703660000116</v>
      </c>
      <c r="H243" s="50">
        <f>E243/B243*100</f>
        <v>95.942204374100186</v>
      </c>
      <c r="J243" s="47"/>
    </row>
    <row r="244" spans="1:10" s="42" customFormat="1" ht="11.25" customHeight="1" x14ac:dyDescent="0.2">
      <c r="A244" s="74" t="s">
        <v>273</v>
      </c>
      <c r="B244" s="49">
        <v>58853</v>
      </c>
      <c r="C244" s="49">
        <v>53680.072820000001</v>
      </c>
      <c r="D244" s="49">
        <v>3275.77979</v>
      </c>
      <c r="E244" s="49">
        <v>56955.852610000002</v>
      </c>
      <c r="F244" s="49">
        <v>1897.1473899999983</v>
      </c>
      <c r="G244" s="49">
        <v>5172.9271799999988</v>
      </c>
      <c r="H244" s="50">
        <f>E244/B244*100</f>
        <v>96.776464428321418</v>
      </c>
      <c r="J244" s="47"/>
    </row>
    <row r="245" spans="1:10" s="42" customFormat="1" ht="11.25" customHeight="1" x14ac:dyDescent="0.2">
      <c r="A245" s="74" t="s">
        <v>274</v>
      </c>
      <c r="B245" s="49">
        <v>52663</v>
      </c>
      <c r="C245" s="49">
        <v>37417.421649999997</v>
      </c>
      <c r="D245" s="49">
        <v>286.79590000000002</v>
      </c>
      <c r="E245" s="49">
        <v>37704.217549999994</v>
      </c>
      <c r="F245" s="49">
        <v>14958.782450000006</v>
      </c>
      <c r="G245" s="49">
        <v>15245.578350000003</v>
      </c>
      <c r="H245" s="50">
        <f>E245/B245*100</f>
        <v>71.595270968231944</v>
      </c>
      <c r="J245" s="47"/>
    </row>
    <row r="246" spans="1:10" s="42" customFormat="1" ht="11.25" customHeight="1" x14ac:dyDescent="0.2">
      <c r="A246" s="74" t="s">
        <v>275</v>
      </c>
      <c r="B246" s="49">
        <v>212823.82200000001</v>
      </c>
      <c r="C246" s="49">
        <v>157914.73415</v>
      </c>
      <c r="D246" s="49">
        <v>30920.70595</v>
      </c>
      <c r="E246" s="49">
        <v>188835.44010000001</v>
      </c>
      <c r="F246" s="49">
        <v>23988.381900000008</v>
      </c>
      <c r="G246" s="49">
        <v>54909.087850000011</v>
      </c>
      <c r="H246" s="50">
        <f>E246/B246*100</f>
        <v>88.728525935409621</v>
      </c>
      <c r="J246" s="47"/>
    </row>
    <row r="247" spans="1:10" s="42" customFormat="1" ht="11.25" customHeight="1" x14ac:dyDescent="0.2">
      <c r="A247" s="74" t="s">
        <v>276</v>
      </c>
      <c r="B247" s="49">
        <v>33723</v>
      </c>
      <c r="C247" s="49">
        <v>27350.49265</v>
      </c>
      <c r="D247" s="49">
        <v>1054.19697</v>
      </c>
      <c r="E247" s="49">
        <v>28404.689620000001</v>
      </c>
      <c r="F247" s="49">
        <v>5318.310379999999</v>
      </c>
      <c r="G247" s="49">
        <v>6372.5073499999999</v>
      </c>
      <c r="H247" s="50">
        <f>E247/B247*100</f>
        <v>84.229426860006527</v>
      </c>
      <c r="J247" s="47"/>
    </row>
    <row r="248" spans="1:10" s="42" customFormat="1" ht="11.25" customHeight="1" x14ac:dyDescent="0.2">
      <c r="A248" s="74" t="s">
        <v>277</v>
      </c>
      <c r="B248" s="49">
        <v>203647.91900000002</v>
      </c>
      <c r="C248" s="49">
        <v>181069.24859999999</v>
      </c>
      <c r="D248" s="49">
        <v>6927.3806299999997</v>
      </c>
      <c r="E248" s="49">
        <v>187996.62922999999</v>
      </c>
      <c r="F248" s="49">
        <v>15651.289770000032</v>
      </c>
      <c r="G248" s="49">
        <v>22578.670400000032</v>
      </c>
      <c r="H248" s="50">
        <f>E248/B248*100</f>
        <v>92.314534886064791</v>
      </c>
      <c r="J248" s="47"/>
    </row>
    <row r="249" spans="1:10" s="42" customFormat="1" ht="11.25" customHeight="1" x14ac:dyDescent="0.2">
      <c r="A249" s="48" t="s">
        <v>278</v>
      </c>
      <c r="B249" s="49">
        <v>77567</v>
      </c>
      <c r="C249" s="49">
        <v>69084.784379999997</v>
      </c>
      <c r="D249" s="49">
        <v>143.83644000000001</v>
      </c>
      <c r="E249" s="49">
        <v>69228.620819999996</v>
      </c>
      <c r="F249" s="49">
        <v>8338.3791800000035</v>
      </c>
      <c r="G249" s="49">
        <v>8482.2156200000027</v>
      </c>
      <c r="H249" s="50">
        <f>E249/B249*100</f>
        <v>89.250094524733441</v>
      </c>
      <c r="J249" s="47"/>
    </row>
    <row r="250" spans="1:10" s="42" customFormat="1" ht="11.25" customHeight="1" x14ac:dyDescent="0.2">
      <c r="A250" s="57"/>
      <c r="B250" s="49"/>
      <c r="C250" s="56"/>
      <c r="D250" s="49"/>
      <c r="E250" s="56"/>
      <c r="F250" s="56"/>
      <c r="G250" s="56"/>
      <c r="H250" s="50"/>
      <c r="J250" s="47"/>
    </row>
    <row r="251" spans="1:10" s="42" customFormat="1" ht="11.25" customHeight="1" x14ac:dyDescent="0.2">
      <c r="A251" s="44" t="s">
        <v>279</v>
      </c>
      <c r="B251" s="49">
        <v>1153</v>
      </c>
      <c r="C251" s="49">
        <v>1115.8701899999999</v>
      </c>
      <c r="D251" s="49">
        <v>0</v>
      </c>
      <c r="E251" s="49">
        <v>1115.8701899999999</v>
      </c>
      <c r="F251" s="49">
        <v>37.129810000000134</v>
      </c>
      <c r="G251" s="49">
        <v>37.129810000000134</v>
      </c>
      <c r="H251" s="50">
        <f>E251/B251*100</f>
        <v>96.779721595836932</v>
      </c>
      <c r="J251" s="47"/>
    </row>
    <row r="252" spans="1:10" s="42" customFormat="1" ht="11.25" customHeight="1" x14ac:dyDescent="0.2">
      <c r="A252" s="57"/>
      <c r="B252" s="53"/>
      <c r="C252" s="52"/>
      <c r="D252" s="53"/>
      <c r="E252" s="52"/>
      <c r="F252" s="52"/>
      <c r="G252" s="52"/>
      <c r="H252" s="50"/>
    </row>
    <row r="253" spans="1:10" s="42" customFormat="1" ht="11.25" customHeight="1" x14ac:dyDescent="0.2">
      <c r="A253" s="44" t="s">
        <v>280</v>
      </c>
      <c r="B253" s="60">
        <f t="shared" ref="B253:G253" si="39">SUM(B254:B258)</f>
        <v>13799520.037</v>
      </c>
      <c r="C253" s="60">
        <f t="shared" si="39"/>
        <v>11122542.543809997</v>
      </c>
      <c r="D253" s="60">
        <f t="shared" ref="D253" si="40">SUM(D254:D258)</f>
        <v>346836.20700000005</v>
      </c>
      <c r="E253" s="54">
        <f t="shared" si="39"/>
        <v>11469378.750810001</v>
      </c>
      <c r="F253" s="54">
        <f t="shared" si="39"/>
        <v>2330141.2861900022</v>
      </c>
      <c r="G253" s="54">
        <f t="shared" si="39"/>
        <v>2676977.4931900017</v>
      </c>
      <c r="H253" s="50">
        <f>E253/B253*100</f>
        <v>83.114330933667972</v>
      </c>
    </row>
    <row r="254" spans="1:10" s="42" customFormat="1" ht="11.25" customHeight="1" x14ac:dyDescent="0.2">
      <c r="A254" s="74" t="s">
        <v>281</v>
      </c>
      <c r="B254" s="49">
        <v>12290475.34</v>
      </c>
      <c r="C254" s="49">
        <v>9927185.1190199982</v>
      </c>
      <c r="D254" s="49">
        <v>322268.51451000001</v>
      </c>
      <c r="E254" s="49">
        <v>10249453.633529998</v>
      </c>
      <c r="F254" s="49">
        <v>2041021.7064700015</v>
      </c>
      <c r="G254" s="49">
        <v>2363290.2209800016</v>
      </c>
      <c r="H254" s="50">
        <f>E254/B254*100</f>
        <v>83.393468112438356</v>
      </c>
      <c r="J254" s="47"/>
    </row>
    <row r="255" spans="1:10" s="42" customFormat="1" ht="11.25" customHeight="1" x14ac:dyDescent="0.2">
      <c r="A255" s="74" t="s">
        <v>282</v>
      </c>
      <c r="B255" s="49">
        <v>43470.697</v>
      </c>
      <c r="C255" s="49">
        <v>34833.212829999997</v>
      </c>
      <c r="D255" s="49">
        <v>153.42301</v>
      </c>
      <c r="E255" s="49">
        <v>34986.635839999995</v>
      </c>
      <c r="F255" s="49">
        <v>8484.0611600000047</v>
      </c>
      <c r="G255" s="49">
        <v>8637.4841700000034</v>
      </c>
      <c r="H255" s="50">
        <f>E255/B255*100</f>
        <v>80.483264024959141</v>
      </c>
      <c r="J255" s="47"/>
    </row>
    <row r="256" spans="1:10" s="42" customFormat="1" ht="11.25" customHeight="1" x14ac:dyDescent="0.2">
      <c r="A256" s="74" t="s">
        <v>283</v>
      </c>
      <c r="B256" s="49">
        <v>402701</v>
      </c>
      <c r="C256" s="49">
        <v>297323.10443000001</v>
      </c>
      <c r="D256" s="49">
        <v>172.76443</v>
      </c>
      <c r="E256" s="49">
        <v>297495.86885999999</v>
      </c>
      <c r="F256" s="49">
        <v>105205.13114000001</v>
      </c>
      <c r="G256" s="49">
        <v>105377.89556999999</v>
      </c>
      <c r="H256" s="50">
        <f>E256/B256*100</f>
        <v>73.875125430530346</v>
      </c>
      <c r="J256" s="47"/>
    </row>
    <row r="257" spans="1:13" s="42" customFormat="1" ht="11.25" customHeight="1" x14ac:dyDescent="0.2">
      <c r="A257" s="74" t="s">
        <v>284</v>
      </c>
      <c r="B257" s="49">
        <v>880164</v>
      </c>
      <c r="C257" s="49">
        <v>724728.31758999999</v>
      </c>
      <c r="D257" s="49">
        <v>19157.86449</v>
      </c>
      <c r="E257" s="49">
        <v>743886.18207999994</v>
      </c>
      <c r="F257" s="49">
        <v>136277.81792000006</v>
      </c>
      <c r="G257" s="49">
        <v>155435.68241000001</v>
      </c>
      <c r="H257" s="50">
        <f>E257/B257*100</f>
        <v>84.51676983834831</v>
      </c>
      <c r="J257" s="47"/>
    </row>
    <row r="258" spans="1:13" s="42" customFormat="1" ht="11.25" customHeight="1" x14ac:dyDescent="0.2">
      <c r="A258" s="74" t="s">
        <v>285</v>
      </c>
      <c r="B258" s="49">
        <v>182709</v>
      </c>
      <c r="C258" s="49">
        <v>138472.78993999999</v>
      </c>
      <c r="D258" s="49">
        <v>5083.6405599999998</v>
      </c>
      <c r="E258" s="49">
        <v>143556.43049999999</v>
      </c>
      <c r="F258" s="49">
        <v>39152.569500000012</v>
      </c>
      <c r="G258" s="49">
        <v>44236.210060000012</v>
      </c>
      <c r="H258" s="50">
        <f>E258/B258*100</f>
        <v>78.571077779419724</v>
      </c>
      <c r="J258" s="47"/>
    </row>
    <row r="259" spans="1:13" s="42" customFormat="1" ht="11.25" customHeight="1" x14ac:dyDescent="0.2">
      <c r="A259" s="57"/>
      <c r="B259" s="49"/>
      <c r="C259" s="56"/>
      <c r="D259" s="49"/>
      <c r="E259" s="56"/>
      <c r="F259" s="56"/>
      <c r="G259" s="56"/>
      <c r="H259" s="46"/>
    </row>
    <row r="260" spans="1:13" s="42" customFormat="1" ht="11.25" customHeight="1" x14ac:dyDescent="0.2">
      <c r="A260" s="44" t="s">
        <v>286</v>
      </c>
      <c r="B260" s="54">
        <f t="shared" ref="B260:G260" si="41">+B261+B262</f>
        <v>639044.18700000003</v>
      </c>
      <c r="C260" s="54">
        <f t="shared" si="41"/>
        <v>585701.3578</v>
      </c>
      <c r="D260" s="54">
        <f t="shared" si="41"/>
        <v>4761.3204900000001</v>
      </c>
      <c r="E260" s="54">
        <f t="shared" si="41"/>
        <v>590462.67828999995</v>
      </c>
      <c r="F260" s="54">
        <f t="shared" si="41"/>
        <v>48581.508710000024</v>
      </c>
      <c r="G260" s="54">
        <f t="shared" si="41"/>
        <v>53342.829200000051</v>
      </c>
      <c r="H260" s="46">
        <f>E260/B260*100</f>
        <v>92.397785677690536</v>
      </c>
    </row>
    <row r="261" spans="1:13" s="42" customFormat="1" ht="11.25" customHeight="1" x14ac:dyDescent="0.2">
      <c r="A261" s="74" t="s">
        <v>287</v>
      </c>
      <c r="B261" s="49">
        <v>620681.24300000002</v>
      </c>
      <c r="C261" s="49">
        <v>569039.15940999996</v>
      </c>
      <c r="D261" s="49">
        <v>4157.5723200000002</v>
      </c>
      <c r="E261" s="49">
        <v>573196.73173</v>
      </c>
      <c r="F261" s="49">
        <v>47484.511270000017</v>
      </c>
      <c r="G261" s="49">
        <v>51642.083590000053</v>
      </c>
      <c r="H261" s="50">
        <f>E261/B261*100</f>
        <v>92.349613943465016</v>
      </c>
      <c r="J261" s="47"/>
    </row>
    <row r="262" spans="1:13" s="42" customFormat="1" ht="11.25" customHeight="1" x14ac:dyDescent="0.2">
      <c r="A262" s="74" t="s">
        <v>288</v>
      </c>
      <c r="B262" s="49">
        <v>18362.944000000003</v>
      </c>
      <c r="C262" s="49">
        <v>16662.198390000001</v>
      </c>
      <c r="D262" s="49">
        <v>603.74817000000007</v>
      </c>
      <c r="E262" s="49">
        <v>17265.94656</v>
      </c>
      <c r="F262" s="49">
        <v>1096.9974400000028</v>
      </c>
      <c r="G262" s="49">
        <v>1700.7456100000018</v>
      </c>
      <c r="H262" s="50">
        <f>E262/B262*100</f>
        <v>94.026026327804502</v>
      </c>
      <c r="J262" s="47"/>
    </row>
    <row r="263" spans="1:13" s="42" customFormat="1" ht="12" x14ac:dyDescent="0.2">
      <c r="A263" s="57"/>
      <c r="B263" s="52"/>
      <c r="C263" s="52"/>
      <c r="D263" s="52"/>
      <c r="E263" s="52"/>
      <c r="F263" s="52"/>
      <c r="G263" s="52"/>
      <c r="H263" s="46"/>
      <c r="J263" s="47"/>
    </row>
    <row r="264" spans="1:13" s="42" customFormat="1" ht="11.25" customHeight="1" x14ac:dyDescent="0.2">
      <c r="A264" s="75" t="s">
        <v>289</v>
      </c>
      <c r="B264" s="49">
        <v>3129993.4840000002</v>
      </c>
      <c r="C264" s="49">
        <v>2910122.3922199998</v>
      </c>
      <c r="D264" s="49">
        <v>136727.5796</v>
      </c>
      <c r="E264" s="49">
        <v>3046849.9718199996</v>
      </c>
      <c r="F264" s="49">
        <v>83143.512180000544</v>
      </c>
      <c r="G264" s="49">
        <v>219871.09178000037</v>
      </c>
      <c r="H264" s="50">
        <f>E264/B264*100</f>
        <v>97.34365222787153</v>
      </c>
      <c r="J264" s="47"/>
    </row>
    <row r="265" spans="1:13" s="42" customFormat="1" ht="11.25" customHeight="1" x14ac:dyDescent="0.2">
      <c r="A265" s="57"/>
      <c r="B265" s="52"/>
      <c r="C265" s="52"/>
      <c r="D265" s="52"/>
      <c r="E265" s="52"/>
      <c r="F265" s="52"/>
      <c r="G265" s="52"/>
      <c r="H265" s="46"/>
      <c r="J265" s="47"/>
    </row>
    <row r="266" spans="1:13" s="42" customFormat="1" ht="11.25" customHeight="1" x14ac:dyDescent="0.2">
      <c r="A266" s="44" t="s">
        <v>290</v>
      </c>
      <c r="B266" s="49">
        <v>12440324</v>
      </c>
      <c r="C266" s="49">
        <v>7039189.8948500007</v>
      </c>
      <c r="D266" s="49">
        <v>2336085.5489599998</v>
      </c>
      <c r="E266" s="49">
        <v>9375275.443810001</v>
      </c>
      <c r="F266" s="49">
        <v>3065048.556189999</v>
      </c>
      <c r="G266" s="49">
        <v>5401134.1051499993</v>
      </c>
      <c r="H266" s="50">
        <f>E266/B266*100</f>
        <v>75.361987708760651</v>
      </c>
      <c r="J266" s="47"/>
    </row>
    <row r="267" spans="1:13" s="42" customFormat="1" ht="11.25" customHeight="1" x14ac:dyDescent="0.2">
      <c r="A267" s="57"/>
      <c r="B267" s="52"/>
      <c r="C267" s="52"/>
      <c r="D267" s="52"/>
      <c r="E267" s="52"/>
      <c r="F267" s="52"/>
      <c r="G267" s="52"/>
      <c r="H267" s="46"/>
      <c r="J267" s="47"/>
    </row>
    <row r="268" spans="1:13" s="42" customFormat="1" ht="11.25" customHeight="1" x14ac:dyDescent="0.2">
      <c r="A268" s="44" t="s">
        <v>291</v>
      </c>
      <c r="B268" s="49">
        <v>1294191.3929999999</v>
      </c>
      <c r="C268" s="49">
        <v>975286.58337000001</v>
      </c>
      <c r="D268" s="49">
        <v>6136.5400999999993</v>
      </c>
      <c r="E268" s="49">
        <v>981423.12346999999</v>
      </c>
      <c r="F268" s="49">
        <v>312768.26952999993</v>
      </c>
      <c r="G268" s="49">
        <v>318904.80962999992</v>
      </c>
      <c r="H268" s="50">
        <f>E268/B268*100</f>
        <v>75.83291998218381</v>
      </c>
      <c r="J268" s="47"/>
    </row>
    <row r="269" spans="1:13" s="42" customFormat="1" ht="11.25" customHeight="1" x14ac:dyDescent="0.2">
      <c r="A269" s="76"/>
      <c r="B269" s="49"/>
      <c r="C269" s="49"/>
      <c r="D269" s="49"/>
      <c r="E269" s="49"/>
      <c r="F269" s="49"/>
      <c r="G269" s="49"/>
      <c r="H269" s="77"/>
      <c r="I269" s="47"/>
      <c r="J269" s="47"/>
      <c r="K269" s="47"/>
      <c r="L269" s="47"/>
      <c r="M269" s="47"/>
    </row>
    <row r="270" spans="1:13" s="42" customFormat="1" ht="11.25" customHeight="1" x14ac:dyDescent="0.2">
      <c r="A270" s="61" t="s">
        <v>292</v>
      </c>
      <c r="B270" s="60">
        <f t="shared" ref="B270:G270" si="42">+B271+B272</f>
        <v>305280.61700000009</v>
      </c>
      <c r="C270" s="60">
        <f t="shared" si="42"/>
        <v>275011.50714999996</v>
      </c>
      <c r="D270" s="60">
        <f t="shared" si="42"/>
        <v>4312.9274100000002</v>
      </c>
      <c r="E270" s="60">
        <f t="shared" si="42"/>
        <v>279324.43455999997</v>
      </c>
      <c r="F270" s="60">
        <f t="shared" si="42"/>
        <v>25956.182440000077</v>
      </c>
      <c r="G270" s="60">
        <f t="shared" si="42"/>
        <v>30269.109850000066</v>
      </c>
      <c r="H270" s="77">
        <f>E270/B270*100</f>
        <v>91.49759893206712</v>
      </c>
    </row>
    <row r="271" spans="1:13" s="42" customFormat="1" ht="11.25" customHeight="1" x14ac:dyDescent="0.2">
      <c r="A271" s="71" t="s">
        <v>293</v>
      </c>
      <c r="B271" s="49">
        <v>293954.77200000006</v>
      </c>
      <c r="C271" s="49">
        <v>264412.21562999999</v>
      </c>
      <c r="D271" s="49">
        <v>3999.7246500000006</v>
      </c>
      <c r="E271" s="49">
        <v>268411.94027999998</v>
      </c>
      <c r="F271" s="49">
        <v>25542.831720000075</v>
      </c>
      <c r="G271" s="49">
        <v>29542.556370000064</v>
      </c>
      <c r="H271" s="50">
        <f>E271/B271*100</f>
        <v>91.310625254962659</v>
      </c>
      <c r="J271" s="47"/>
    </row>
    <row r="272" spans="1:13" s="42" customFormat="1" ht="11.25" customHeight="1" x14ac:dyDescent="0.2">
      <c r="A272" s="71" t="s">
        <v>294</v>
      </c>
      <c r="B272" s="49">
        <v>11325.845000000001</v>
      </c>
      <c r="C272" s="49">
        <v>10599.291519999999</v>
      </c>
      <c r="D272" s="49">
        <v>313.20276000000001</v>
      </c>
      <c r="E272" s="49">
        <v>10912.494279999999</v>
      </c>
      <c r="F272" s="49">
        <v>413.35072000000218</v>
      </c>
      <c r="G272" s="49">
        <v>726.55348000000231</v>
      </c>
      <c r="H272" s="50">
        <f>E272/B272*100</f>
        <v>96.35037632953653</v>
      </c>
      <c r="J272" s="47"/>
    </row>
    <row r="273" spans="1:10" s="42" customFormat="1" ht="12" customHeight="1" x14ac:dyDescent="0.2">
      <c r="A273" s="78"/>
      <c r="B273" s="49"/>
      <c r="C273" s="49"/>
      <c r="D273" s="49"/>
      <c r="E273" s="49"/>
      <c r="F273" s="49"/>
      <c r="G273" s="49"/>
      <c r="H273" s="77"/>
    </row>
    <row r="274" spans="1:10" s="42" customFormat="1" ht="11.25" customHeight="1" x14ac:dyDescent="0.2">
      <c r="A274" s="79" t="s">
        <v>295</v>
      </c>
      <c r="B274" s="80">
        <f t="shared" ref="B274:G274" si="43">B10+B17+B19+B21+B23+B35+B39+B48+B50+B52+B60+B72+B79+B84+B88+B94+B106+B119+B130+B146+B148+B169+B179+B184+B193+B202+B211+B219+B251+B253+B260+B264+B266+B268+B270</f>
        <v>856840392.41946006</v>
      </c>
      <c r="C274" s="80">
        <f t="shared" si="43"/>
        <v>739851864.27286017</v>
      </c>
      <c r="D274" s="80">
        <f t="shared" si="43"/>
        <v>23559257.66799999</v>
      </c>
      <c r="E274" s="80">
        <f t="shared" si="43"/>
        <v>763411121.94085991</v>
      </c>
      <c r="F274" s="80">
        <f t="shared" si="43"/>
        <v>93429270.478599966</v>
      </c>
      <c r="G274" s="80">
        <f t="shared" si="43"/>
        <v>116988528.14660002</v>
      </c>
      <c r="H274" s="81">
        <f>E274/B274*100</f>
        <v>89.09607071454883</v>
      </c>
    </row>
    <row r="275" spans="1:10" s="42" customFormat="1" ht="11.25" customHeight="1" x14ac:dyDescent="0.2">
      <c r="A275" s="82"/>
      <c r="B275" s="56"/>
      <c r="C275" s="56"/>
      <c r="D275" s="56"/>
      <c r="E275" s="56"/>
      <c r="F275" s="56"/>
      <c r="G275" s="56"/>
      <c r="H275" s="46"/>
    </row>
    <row r="276" spans="1:10" s="42" customFormat="1" ht="11.25" customHeight="1" x14ac:dyDescent="0.2">
      <c r="A276" s="43" t="s">
        <v>296</v>
      </c>
      <c r="B276" s="56"/>
      <c r="C276" s="56"/>
      <c r="D276" s="56"/>
      <c r="E276" s="56"/>
      <c r="F276" s="56"/>
      <c r="G276" s="56"/>
      <c r="H276" s="50"/>
    </row>
    <row r="277" spans="1:10" s="42" customFormat="1" ht="11.25" customHeight="1" x14ac:dyDescent="0.2">
      <c r="A277" s="48" t="s">
        <v>297</v>
      </c>
      <c r="B277" s="49">
        <v>33431615.508000005</v>
      </c>
      <c r="C277" s="49">
        <v>33089299.054960001</v>
      </c>
      <c r="D277" s="49">
        <v>130314.07342999999</v>
      </c>
      <c r="E277" s="49">
        <v>33219613.128390003</v>
      </c>
      <c r="F277" s="49">
        <v>212002.37961000204</v>
      </c>
      <c r="G277" s="49">
        <v>342316.45304000378</v>
      </c>
      <c r="H277" s="50">
        <f>E277/B277*100</f>
        <v>99.365862593271117</v>
      </c>
      <c r="J277" s="47"/>
    </row>
    <row r="278" spans="1:10" s="42" customFormat="1" ht="12" x14ac:dyDescent="0.2">
      <c r="A278" s="83"/>
      <c r="B278" s="56"/>
      <c r="C278" s="56"/>
      <c r="D278" s="56"/>
      <c r="E278" s="56"/>
      <c r="F278" s="56"/>
      <c r="G278" s="56"/>
      <c r="H278" s="50"/>
      <c r="J278" s="47"/>
    </row>
    <row r="279" spans="1:10" s="42" customFormat="1" ht="11.25" customHeight="1" x14ac:dyDescent="0.2">
      <c r="A279" s="48" t="s">
        <v>298</v>
      </c>
      <c r="B279" s="56">
        <f t="shared" ref="B279:G279" si="44">SUM(B280:B281)</f>
        <v>357861830.04300016</v>
      </c>
      <c r="C279" s="56">
        <v>354545838.68308008</v>
      </c>
      <c r="D279" s="56">
        <f t="shared" si="44"/>
        <v>513827.93987999996</v>
      </c>
      <c r="E279" s="56">
        <f t="shared" si="44"/>
        <v>355059666.62296015</v>
      </c>
      <c r="F279" s="56">
        <f t="shared" si="44"/>
        <v>2802163.4200400212</v>
      </c>
      <c r="G279" s="56">
        <f t="shared" si="44"/>
        <v>3315991.3599200426</v>
      </c>
      <c r="H279" s="46">
        <f>E279/B279*100</f>
        <v>99.216970577805597</v>
      </c>
      <c r="J279" s="47"/>
    </row>
    <row r="280" spans="1:10" s="42" customFormat="1" ht="11.25" customHeight="1" x14ac:dyDescent="0.2">
      <c r="A280" s="48" t="s">
        <v>299</v>
      </c>
      <c r="B280" s="49">
        <v>356482526.02100015</v>
      </c>
      <c r="C280" s="49">
        <v>353209910.0076701</v>
      </c>
      <c r="D280" s="49">
        <v>507946.60881999996</v>
      </c>
      <c r="E280" s="49">
        <v>353717856.61649013</v>
      </c>
      <c r="F280" s="49">
        <v>2764669.4045100212</v>
      </c>
      <c r="G280" s="49">
        <v>3272616.0133300424</v>
      </c>
      <c r="H280" s="50">
        <f>E280/B280*100</f>
        <v>99.22445864728104</v>
      </c>
      <c r="J280" s="47"/>
    </row>
    <row r="281" spans="1:10" s="42" customFormat="1" ht="11.25" customHeight="1" x14ac:dyDescent="0.2">
      <c r="A281" s="84" t="s">
        <v>300</v>
      </c>
      <c r="B281" s="49">
        <v>1379304.0220000001</v>
      </c>
      <c r="C281" s="49">
        <v>1335928.6754100001</v>
      </c>
      <c r="D281" s="49">
        <v>5881.3310599999995</v>
      </c>
      <c r="E281" s="49">
        <v>1341810.0064700001</v>
      </c>
      <c r="F281" s="49">
        <v>37494.015529999975</v>
      </c>
      <c r="G281" s="49">
        <v>43375.346589999972</v>
      </c>
      <c r="H281" s="46">
        <f>E281/B281*100</f>
        <v>97.281671413120847</v>
      </c>
      <c r="J281" s="47"/>
    </row>
    <row r="282" spans="1:10" s="42" customFormat="1" ht="11.25" customHeight="1" x14ac:dyDescent="0.2">
      <c r="A282" s="84"/>
      <c r="B282" s="56"/>
      <c r="C282" s="56"/>
      <c r="D282" s="56"/>
      <c r="E282" s="56"/>
      <c r="F282" s="56"/>
      <c r="G282" s="56"/>
      <c r="H282" s="50"/>
    </row>
    <row r="283" spans="1:10" s="42" customFormat="1" ht="11.25" customHeight="1" x14ac:dyDescent="0.2">
      <c r="A283" s="43" t="s">
        <v>301</v>
      </c>
      <c r="B283" s="85">
        <f t="shared" ref="B283:G283" si="45">B277+B279</f>
        <v>391293445.55100018</v>
      </c>
      <c r="C283" s="85">
        <f t="shared" si="45"/>
        <v>387635137.73804009</v>
      </c>
      <c r="D283" s="85">
        <f t="shared" si="45"/>
        <v>644142.01330999995</v>
      </c>
      <c r="E283" s="85">
        <f t="shared" si="45"/>
        <v>388279279.75135016</v>
      </c>
      <c r="F283" s="85">
        <f t="shared" si="45"/>
        <v>3014165.7996500232</v>
      </c>
      <c r="G283" s="85">
        <f t="shared" si="45"/>
        <v>3658307.8129600463</v>
      </c>
      <c r="H283" s="50">
        <f>E283/B283*100</f>
        <v>99.22969172269022</v>
      </c>
    </row>
    <row r="284" spans="1:10" s="42" customFormat="1" ht="11.25" customHeight="1" x14ac:dyDescent="0.2">
      <c r="A284" s="48"/>
      <c r="B284" s="56"/>
      <c r="C284" s="56"/>
      <c r="D284" s="56"/>
      <c r="E284" s="56"/>
      <c r="F284" s="56"/>
      <c r="G284" s="56"/>
      <c r="H284" s="50"/>
    </row>
    <row r="285" spans="1:10" s="91" customFormat="1" ht="16.5" customHeight="1" thickBot="1" x14ac:dyDescent="0.25">
      <c r="A285" s="86" t="s">
        <v>302</v>
      </c>
      <c r="B285" s="87">
        <f t="shared" ref="B285:G285" si="46">+B283+B274</f>
        <v>1248133837.9704602</v>
      </c>
      <c r="C285" s="87">
        <f t="shared" si="46"/>
        <v>1127487002.0109003</v>
      </c>
      <c r="D285" s="87">
        <f t="shared" si="46"/>
        <v>24203399.681309991</v>
      </c>
      <c r="E285" s="88">
        <f t="shared" si="46"/>
        <v>1151690401.6922102</v>
      </c>
      <c r="F285" s="87">
        <f t="shared" si="46"/>
        <v>96443436.278249994</v>
      </c>
      <c r="G285" s="89">
        <f t="shared" si="46"/>
        <v>120646835.95956007</v>
      </c>
      <c r="H285" s="90">
        <f>E285/B285*100</f>
        <v>92.272989214436109</v>
      </c>
    </row>
    <row r="286" spans="1:10" s="42" customFormat="1" ht="12" customHeight="1" thickTop="1" x14ac:dyDescent="0.2">
      <c r="A286" s="48"/>
      <c r="B286" s="56"/>
      <c r="C286" s="52"/>
      <c r="D286" s="56"/>
      <c r="E286" s="52"/>
      <c r="F286" s="52"/>
      <c r="G286" s="52"/>
      <c r="H286" s="46"/>
    </row>
    <row r="287" spans="1:10" ht="24.75" customHeight="1" x14ac:dyDescent="0.2">
      <c r="A287" s="122" t="s">
        <v>303</v>
      </c>
      <c r="B287" s="122"/>
      <c r="C287" s="122"/>
      <c r="D287" s="122"/>
      <c r="E287" s="122"/>
      <c r="F287" s="122"/>
      <c r="G287" s="122"/>
      <c r="H287" s="122"/>
    </row>
    <row r="288" spans="1:10" x14ac:dyDescent="0.2">
      <c r="A288" s="42" t="s">
        <v>304</v>
      </c>
    </row>
    <row r="289" spans="1:9" ht="25.5" customHeight="1" x14ac:dyDescent="0.2">
      <c r="A289" s="122" t="s">
        <v>305</v>
      </c>
      <c r="B289" s="122"/>
      <c r="C289" s="122"/>
      <c r="D289" s="122"/>
      <c r="E289" s="122"/>
      <c r="F289" s="122"/>
      <c r="G289" s="122"/>
      <c r="H289" s="122"/>
    </row>
    <row r="290" spans="1:9" x14ac:dyDescent="0.2">
      <c r="A290" s="42" t="s">
        <v>306</v>
      </c>
    </row>
    <row r="291" spans="1:9" x14ac:dyDescent="0.2">
      <c r="A291" s="42" t="s">
        <v>307</v>
      </c>
    </row>
    <row r="292" spans="1:9" x14ac:dyDescent="0.2">
      <c r="A292" s="42" t="s">
        <v>308</v>
      </c>
    </row>
    <row r="293" spans="1:9" x14ac:dyDescent="0.2">
      <c r="A293" s="42" t="s">
        <v>309</v>
      </c>
    </row>
    <row r="294" spans="1:9" x14ac:dyDescent="0.2">
      <c r="E294" s="42"/>
      <c r="F294" s="42"/>
      <c r="G294" s="92"/>
      <c r="I294" s="94"/>
    </row>
    <row r="295" spans="1:9" x14ac:dyDescent="0.2">
      <c r="E295" s="42"/>
      <c r="F295" s="42"/>
      <c r="G295" s="92"/>
      <c r="I295" s="94"/>
    </row>
    <row r="296" spans="1:9" x14ac:dyDescent="0.2">
      <c r="E296" s="42"/>
      <c r="F296" s="42"/>
      <c r="G296" s="92"/>
      <c r="I296" s="94"/>
    </row>
    <row r="297" spans="1:9" x14ac:dyDescent="0.2">
      <c r="E297" s="42"/>
      <c r="F297" s="42"/>
      <c r="G297" s="92"/>
      <c r="I297" s="94"/>
    </row>
    <row r="298" spans="1:9" x14ac:dyDescent="0.2">
      <c r="E298" s="42"/>
      <c r="F298" s="42"/>
      <c r="G298" s="92"/>
      <c r="I298" s="94"/>
    </row>
    <row r="299" spans="1:9" x14ac:dyDescent="0.2">
      <c r="E299" s="42"/>
      <c r="F299" s="42"/>
      <c r="G299" s="92"/>
      <c r="I299" s="94"/>
    </row>
    <row r="300" spans="1:9" x14ac:dyDescent="0.2">
      <c r="E300" s="42"/>
      <c r="F300" s="42"/>
      <c r="G300" s="92"/>
      <c r="I300" s="94"/>
    </row>
    <row r="301" spans="1:9" x14ac:dyDescent="0.2">
      <c r="E301" s="42"/>
      <c r="F301" s="42"/>
      <c r="G301" s="92"/>
      <c r="I301" s="94"/>
    </row>
    <row r="302" spans="1:9" x14ac:dyDescent="0.2">
      <c r="E302" s="42"/>
      <c r="F302" s="42"/>
      <c r="G302" s="92"/>
      <c r="I302" s="94"/>
    </row>
    <row r="303" spans="1:9" x14ac:dyDescent="0.2">
      <c r="E303" s="42"/>
      <c r="F303" s="42"/>
      <c r="G303" s="92"/>
      <c r="I303" s="94"/>
    </row>
    <row r="304" spans="1:9" x14ac:dyDescent="0.2">
      <c r="E304" s="42"/>
      <c r="F304" s="42"/>
      <c r="G304" s="92"/>
      <c r="I304" s="94"/>
    </row>
    <row r="305" spans="5:9" x14ac:dyDescent="0.2">
      <c r="E305" s="42"/>
      <c r="F305" s="42"/>
      <c r="G305" s="92"/>
      <c r="I305" s="94"/>
    </row>
    <row r="306" spans="5:9" x14ac:dyDescent="0.2">
      <c r="E306" s="42"/>
      <c r="F306" s="42"/>
      <c r="G306" s="92"/>
      <c r="I306" s="94"/>
    </row>
    <row r="307" spans="5:9" x14ac:dyDescent="0.2">
      <c r="E307" s="42"/>
      <c r="F307" s="42"/>
      <c r="G307" s="92"/>
      <c r="I307" s="94"/>
    </row>
    <row r="308" spans="5:9" x14ac:dyDescent="0.2">
      <c r="E308" s="42"/>
      <c r="F308" s="42"/>
      <c r="G308" s="92"/>
      <c r="I308" s="94"/>
    </row>
    <row r="309" spans="5:9" x14ac:dyDescent="0.2">
      <c r="E309" s="42"/>
      <c r="F309" s="42"/>
      <c r="G309" s="92"/>
      <c r="I309" s="94"/>
    </row>
    <row r="310" spans="5:9" x14ac:dyDescent="0.2">
      <c r="E310" s="42"/>
      <c r="F310" s="42"/>
      <c r="G310" s="92"/>
      <c r="I310" s="94"/>
    </row>
    <row r="311" spans="5:9" x14ac:dyDescent="0.2">
      <c r="E311" s="42"/>
      <c r="F311" s="42"/>
      <c r="G311" s="92"/>
      <c r="I311" s="94"/>
    </row>
    <row r="312" spans="5:9" x14ac:dyDescent="0.2">
      <c r="E312" s="42"/>
      <c r="F312" s="42"/>
      <c r="G312" s="92"/>
      <c r="I312" s="94"/>
    </row>
    <row r="313" spans="5:9" x14ac:dyDescent="0.2">
      <c r="E313" s="42"/>
      <c r="F313" s="42"/>
      <c r="G313" s="92"/>
      <c r="I313" s="94"/>
    </row>
    <row r="314" spans="5:9" x14ac:dyDescent="0.2">
      <c r="E314" s="42"/>
      <c r="F314" s="42"/>
      <c r="G314" s="92"/>
      <c r="I314" s="94"/>
    </row>
    <row r="315" spans="5:9" x14ac:dyDescent="0.2">
      <c r="E315" s="42"/>
      <c r="F315" s="42"/>
      <c r="G315" s="92"/>
      <c r="I315" s="94"/>
    </row>
    <row r="316" spans="5:9" x14ac:dyDescent="0.2">
      <c r="E316" s="42"/>
      <c r="F316" s="42"/>
      <c r="G316" s="92"/>
      <c r="I316" s="94"/>
    </row>
    <row r="317" spans="5:9" x14ac:dyDescent="0.2">
      <c r="E317" s="42"/>
      <c r="F317" s="42"/>
      <c r="G317" s="92"/>
      <c r="I317" s="94"/>
    </row>
    <row r="318" spans="5:9" x14ac:dyDescent="0.2">
      <c r="E318" s="42"/>
      <c r="F318" s="42"/>
      <c r="G318" s="92"/>
      <c r="I318" s="94"/>
    </row>
    <row r="319" spans="5:9" x14ac:dyDescent="0.2">
      <c r="E319" s="42"/>
      <c r="F319" s="42"/>
      <c r="G319" s="92"/>
      <c r="I319" s="94"/>
    </row>
    <row r="320" spans="5:9" x14ac:dyDescent="0.2">
      <c r="E320" s="42"/>
      <c r="F320" s="42"/>
      <c r="G320" s="92"/>
      <c r="I320" s="94"/>
    </row>
    <row r="321" spans="5:9" x14ac:dyDescent="0.2">
      <c r="E321" s="42"/>
      <c r="F321" s="42"/>
      <c r="G321" s="92"/>
      <c r="I321" s="94"/>
    </row>
    <row r="322" spans="5:9" x14ac:dyDescent="0.2">
      <c r="E322" s="42"/>
      <c r="F322" s="42"/>
      <c r="G322" s="92"/>
      <c r="I322" s="94"/>
    </row>
    <row r="323" spans="5:9" x14ac:dyDescent="0.2">
      <c r="E323" s="42"/>
      <c r="F323" s="42"/>
      <c r="G323" s="92"/>
      <c r="I323" s="94"/>
    </row>
    <row r="324" spans="5:9" x14ac:dyDescent="0.2">
      <c r="E324" s="42"/>
      <c r="F324" s="42"/>
      <c r="G324" s="92"/>
      <c r="I324" s="94"/>
    </row>
    <row r="325" spans="5:9" x14ac:dyDescent="0.2">
      <c r="E325" s="42"/>
      <c r="F325" s="42"/>
      <c r="G325" s="92"/>
      <c r="I325" s="94"/>
    </row>
    <row r="326" spans="5:9" x14ac:dyDescent="0.2">
      <c r="E326" s="42"/>
      <c r="F326" s="42"/>
      <c r="G326" s="92"/>
      <c r="I326" s="94"/>
    </row>
    <row r="327" spans="5:9" x14ac:dyDescent="0.2">
      <c r="E327" s="42"/>
      <c r="F327" s="42"/>
      <c r="G327" s="92"/>
      <c r="I327" s="94"/>
    </row>
    <row r="328" spans="5:9" x14ac:dyDescent="0.2">
      <c r="E328" s="42"/>
      <c r="F328" s="42"/>
      <c r="G328" s="92"/>
      <c r="I328" s="94"/>
    </row>
    <row r="329" spans="5:9" x14ac:dyDescent="0.2">
      <c r="E329" s="42"/>
      <c r="F329" s="42"/>
      <c r="G329" s="92"/>
      <c r="I329" s="94"/>
    </row>
  </sheetData>
  <mergeCells count="8">
    <mergeCell ref="A287:H287"/>
    <mergeCell ref="A289:H289"/>
    <mergeCell ref="C5:E6"/>
    <mergeCell ref="H6:H7"/>
    <mergeCell ref="A5:A7"/>
    <mergeCell ref="B6:B7"/>
    <mergeCell ref="F6:F7"/>
    <mergeCell ref="G6:G7"/>
  </mergeCells>
  <printOptions horizontalCentered="1"/>
  <pageMargins left="0.35" right="0.35" top="0.3" bottom="0.25" header="0.2" footer="0.2"/>
  <pageSetup paperSize="9" scale="71" orientation="portrait" r:id="rId1"/>
  <headerFooter alignWithMargins="0">
    <oddFooter>Page &amp;P of &amp;N</oddFooter>
  </headerFooter>
  <rowBreaks count="3" manualBreakCount="3">
    <brk id="83" max="9" man="1"/>
    <brk id="168" max="9" man="1"/>
    <brk id="24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view="pageBreakPreview" topLeftCell="A2" zoomScale="85" zoomScaleNormal="110" zoomScaleSheetLayoutView="85" workbookViewId="0">
      <selection activeCell="B6" sqref="B6:E6"/>
    </sheetView>
  </sheetViews>
  <sheetFormatPr defaultRowHeight="12.75" x14ac:dyDescent="0.2"/>
  <cols>
    <col min="1" max="1" width="38.7109375" customWidth="1"/>
    <col min="2" max="5" width="10.7109375" customWidth="1"/>
    <col min="6" max="6" width="10.85546875" customWidth="1"/>
    <col min="7" max="7" width="9.42578125" bestFit="1" customWidth="1"/>
    <col min="8" max="8" width="10.28515625" bestFit="1" customWidth="1"/>
    <col min="9" max="9" width="11" customWidth="1"/>
    <col min="11" max="11" width="11" customWidth="1"/>
  </cols>
  <sheetData>
    <row r="1" spans="1:11" x14ac:dyDescent="0.2">
      <c r="A1" s="2" t="s">
        <v>325</v>
      </c>
    </row>
    <row r="2" spans="1:11" x14ac:dyDescent="0.2">
      <c r="A2" t="s">
        <v>310</v>
      </c>
    </row>
    <row r="3" spans="1:11" x14ac:dyDescent="0.2">
      <c r="A3" t="s">
        <v>311</v>
      </c>
      <c r="G3" t="s">
        <v>312</v>
      </c>
    </row>
    <row r="4" spans="1:11" x14ac:dyDescent="0.2">
      <c r="B4" s="95" t="s">
        <v>313</v>
      </c>
      <c r="C4" s="95" t="s">
        <v>314</v>
      </c>
      <c r="D4" s="95" t="s">
        <v>315</v>
      </c>
      <c r="E4" s="95" t="s">
        <v>9</v>
      </c>
      <c r="F4" s="95" t="s">
        <v>316</v>
      </c>
      <c r="G4" s="96"/>
      <c r="H4" s="96" t="s">
        <v>317</v>
      </c>
      <c r="I4" s="96" t="s">
        <v>318</v>
      </c>
      <c r="J4" s="96" t="s">
        <v>319</v>
      </c>
      <c r="K4" s="96" t="s">
        <v>320</v>
      </c>
    </row>
    <row r="5" spans="1:11" x14ac:dyDescent="0.2">
      <c r="A5" t="s">
        <v>321</v>
      </c>
      <c r="B5" s="98">
        <v>265283.09108395001</v>
      </c>
      <c r="C5" s="98">
        <v>288729.88239633001</v>
      </c>
      <c r="D5" s="98">
        <v>333545.40042917</v>
      </c>
      <c r="E5" s="97">
        <v>360575.46406100999</v>
      </c>
      <c r="F5" s="98">
        <f>SUM(B5:E5)</f>
        <v>1248133.8379704601</v>
      </c>
      <c r="G5" s="98"/>
      <c r="H5" s="98">
        <f>B5</f>
        <v>265283.09108395001</v>
      </c>
      <c r="I5" s="98">
        <f>+H5+C5</f>
        <v>554012.97348028002</v>
      </c>
      <c r="J5" s="98">
        <f t="shared" ref="J5:K6" si="0">+I5+D5</f>
        <v>887558.37390945002</v>
      </c>
      <c r="K5" s="98">
        <f t="shared" si="0"/>
        <v>1248133.8379704601</v>
      </c>
    </row>
    <row r="6" spans="1:11" x14ac:dyDescent="0.2">
      <c r="A6" t="s">
        <v>322</v>
      </c>
      <c r="B6" s="98">
        <v>194503.24133078</v>
      </c>
      <c r="C6" s="98">
        <v>274070.71397684002</v>
      </c>
      <c r="D6" s="98">
        <v>411435.16409437999</v>
      </c>
      <c r="E6" s="97">
        <v>271681.28229021002</v>
      </c>
      <c r="F6" s="98">
        <f>SUM(B6:E6)</f>
        <v>1151690.40169221</v>
      </c>
      <c r="G6" s="98"/>
      <c r="H6" s="98">
        <f>B6</f>
        <v>194503.24133078</v>
      </c>
      <c r="I6" s="98">
        <f>+H6+C6</f>
        <v>468573.95530762</v>
      </c>
      <c r="J6" s="98">
        <f t="shared" si="0"/>
        <v>880009.11940199998</v>
      </c>
      <c r="K6" s="98">
        <f t="shared" si="0"/>
        <v>1151690.40169221</v>
      </c>
    </row>
    <row r="7" spans="1:11" hidden="1" x14ac:dyDescent="0.2">
      <c r="A7" t="s">
        <v>323</v>
      </c>
      <c r="B7" s="97">
        <f>+B6/B5*100</f>
        <v>73.319125065995479</v>
      </c>
      <c r="C7" s="97">
        <f>+C6/C5*100</f>
        <v>94.922877986225259</v>
      </c>
      <c r="D7" s="97">
        <f>+D6/D5*100</f>
        <v>123.35207248098456</v>
      </c>
      <c r="E7" s="97">
        <f>+E6/E5*100</f>
        <v>75.346580499509827</v>
      </c>
      <c r="F7" s="97">
        <f>+F6/F5*100</f>
        <v>92.272989214436109</v>
      </c>
      <c r="G7" s="99"/>
      <c r="H7" s="99"/>
      <c r="I7" s="99"/>
      <c r="J7" s="99"/>
      <c r="K7" s="99"/>
    </row>
    <row r="8" spans="1:11" x14ac:dyDescent="0.2">
      <c r="A8" t="s">
        <v>324</v>
      </c>
      <c r="B8" s="97">
        <f>H8</f>
        <v>73.319125065995479</v>
      </c>
      <c r="C8" s="97">
        <f>I8</f>
        <v>84.578155699868063</v>
      </c>
      <c r="D8" s="97">
        <f t="shared" ref="D8:E8" si="1">J8</f>
        <v>99.149435718329414</v>
      </c>
      <c r="E8" s="97">
        <f t="shared" si="1"/>
        <v>92.272989214436109</v>
      </c>
      <c r="F8" s="97"/>
      <c r="G8" s="99"/>
      <c r="H8" s="99">
        <f>+H6/H5*100</f>
        <v>73.319125065995479</v>
      </c>
      <c r="I8" s="99">
        <f>+I6/I5*100</f>
        <v>84.578155699868063</v>
      </c>
      <c r="J8" s="99">
        <f t="shared" ref="J8" si="2">+J6/J5*100</f>
        <v>99.149435718329414</v>
      </c>
      <c r="K8" s="99">
        <f>+K6/K5*100</f>
        <v>92.272989214436109</v>
      </c>
    </row>
  </sheetData>
  <printOptions horizontalCentered="1"/>
  <pageMargins left="0.35433070866141736" right="0.35433070866141736" top="0.86614173228346458" bottom="0.4724409448818898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Paguia</dc:creator>
  <cp:lastModifiedBy>Gloria Paguia</cp:lastModifiedBy>
  <cp:lastPrinted>2022-05-18T02:21:33Z</cp:lastPrinted>
  <dcterms:created xsi:type="dcterms:W3CDTF">2022-05-17T01:30:48Z</dcterms:created>
  <dcterms:modified xsi:type="dcterms:W3CDTF">2022-05-18T02:23:05Z</dcterms:modified>
</cp:coreProperties>
</file>