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C:\Users\mdcruz\Documents\CPD\ACTUAL DISBURSEMENT (BANK)\bank reports\2021\WEBSITE\For website\October 2021\"/>
    </mc:Choice>
  </mc:AlternateContent>
  <xr:revisionPtr revIDLastSave="0" documentId="13_ncr:1_{53A1ABB2-1538-4080-A51A-E6164A3CE159}" xr6:coauthVersionLast="36" xr6:coauthVersionMax="36" xr10:uidLastSave="{00000000-0000-0000-0000-000000000000}"/>
  <bookViews>
    <workbookView xWindow="240" yWindow="72" windowWidth="20952" windowHeight="10740" activeTab="2" xr2:uid="{00000000-000D-0000-FFFF-FFFF00000000}"/>
  </bookViews>
  <sheets>
    <sheet name="By Department" sheetId="21" r:id="rId1"/>
    <sheet name="By Agency" sheetId="20" r:id="rId2"/>
    <sheet name="Graph " sheetId="17" r:id="rId3"/>
  </sheets>
  <definedNames>
    <definedName name="_xlnm.Print_Area" localSheetId="1">'By Agency'!$A$1:$H$292</definedName>
    <definedName name="_xlnm.Print_Area" localSheetId="0">'By Department'!$A$1:$V$64</definedName>
    <definedName name="_xlnm.Print_Area" localSheetId="2">'Graph '!$A$12:$P$59</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workbook>
</file>

<file path=xl/calcChain.xml><?xml version="1.0" encoding="utf-8"?>
<calcChain xmlns="http://schemas.openxmlformats.org/spreadsheetml/2006/main">
  <c r="R53" i="21" l="1"/>
  <c r="P53" i="21"/>
  <c r="U53" i="21"/>
  <c r="G53" i="21"/>
  <c r="M53" i="21"/>
  <c r="U52" i="21"/>
  <c r="P52" i="21"/>
  <c r="N52" i="21"/>
  <c r="S52" i="21"/>
  <c r="U50" i="21"/>
  <c r="S50" i="21"/>
  <c r="N50" i="21"/>
  <c r="N48" i="21" s="1"/>
  <c r="R50" i="21"/>
  <c r="J48" i="21"/>
  <c r="I48" i="21"/>
  <c r="U46" i="21"/>
  <c r="S46" i="21"/>
  <c r="P46" i="21"/>
  <c r="O46" i="21"/>
  <c r="N46" i="21"/>
  <c r="M46" i="21"/>
  <c r="Q46" i="21" s="1"/>
  <c r="T46" i="21"/>
  <c r="G46" i="21"/>
  <c r="S45" i="21"/>
  <c r="N45" i="21"/>
  <c r="T44" i="21"/>
  <c r="S44" i="21"/>
  <c r="O44" i="21"/>
  <c r="U43" i="21"/>
  <c r="R43" i="21"/>
  <c r="P43" i="21"/>
  <c r="M43" i="21"/>
  <c r="G43" i="21"/>
  <c r="N43" i="21"/>
  <c r="U42" i="21"/>
  <c r="S42" i="21"/>
  <c r="P42" i="21"/>
  <c r="N42" i="21"/>
  <c r="T42" i="21"/>
  <c r="M42" i="21"/>
  <c r="U41" i="21"/>
  <c r="M41" i="21"/>
  <c r="R41" i="21"/>
  <c r="S40" i="21"/>
  <c r="R40" i="21"/>
  <c r="T40" i="21"/>
  <c r="P40" i="21"/>
  <c r="U39" i="21"/>
  <c r="R39" i="21"/>
  <c r="P39" i="21"/>
  <c r="G39" i="21"/>
  <c r="S38" i="21"/>
  <c r="P38" i="21"/>
  <c r="N38" i="21"/>
  <c r="T38" i="21"/>
  <c r="G38" i="21"/>
  <c r="N37" i="21"/>
  <c r="L36" i="21"/>
  <c r="T36" i="21"/>
  <c r="P36" i="21"/>
  <c r="U35" i="21"/>
  <c r="R35" i="21"/>
  <c r="P35" i="21"/>
  <c r="G35" i="21"/>
  <c r="N35" i="21"/>
  <c r="S34" i="21"/>
  <c r="N34" i="21"/>
  <c r="U33" i="21"/>
  <c r="S33" i="21"/>
  <c r="N33" i="21"/>
  <c r="L33" i="21"/>
  <c r="U31" i="21"/>
  <c r="P31" i="21"/>
  <c r="R31" i="21"/>
  <c r="G31" i="21"/>
  <c r="N31" i="21"/>
  <c r="S30" i="21"/>
  <c r="O30" i="21"/>
  <c r="N30" i="21"/>
  <c r="M30" i="21"/>
  <c r="T30" i="21"/>
  <c r="T29" i="21"/>
  <c r="S29" i="21"/>
  <c r="M29" i="21"/>
  <c r="R29" i="21"/>
  <c r="T28" i="21"/>
  <c r="R28" i="21"/>
  <c r="O28" i="21"/>
  <c r="L28" i="21"/>
  <c r="U28" i="21"/>
  <c r="D10" i="21"/>
  <c r="M28" i="21"/>
  <c r="U27" i="21"/>
  <c r="P27" i="21"/>
  <c r="S27" i="21"/>
  <c r="M27" i="21"/>
  <c r="G27" i="21"/>
  <c r="S26" i="21"/>
  <c r="O26" i="21"/>
  <c r="N26" i="21"/>
  <c r="T26" i="21"/>
  <c r="P26" i="21"/>
  <c r="G26" i="21"/>
  <c r="T25" i="21"/>
  <c r="L25" i="21"/>
  <c r="O25" i="21"/>
  <c r="N25" i="21"/>
  <c r="O24" i="21"/>
  <c r="L24" i="21"/>
  <c r="T24" i="21"/>
  <c r="U23" i="21"/>
  <c r="R23" i="21"/>
  <c r="P23" i="21"/>
  <c r="M23" i="21"/>
  <c r="L23" i="21"/>
  <c r="S22" i="21"/>
  <c r="N22" i="21"/>
  <c r="N21" i="21"/>
  <c r="L21" i="21"/>
  <c r="P20" i="21"/>
  <c r="U20" i="21"/>
  <c r="O20" i="21"/>
  <c r="T19" i="21"/>
  <c r="O19" i="21"/>
  <c r="N19" i="21"/>
  <c r="U19" i="21"/>
  <c r="R19" i="21"/>
  <c r="M19" i="21"/>
  <c r="U18" i="21"/>
  <c r="R18" i="21"/>
  <c r="M18" i="21"/>
  <c r="L18" i="21"/>
  <c r="S18" i="21"/>
  <c r="P18" i="21"/>
  <c r="S17" i="21"/>
  <c r="N17" i="21"/>
  <c r="R17" i="21"/>
  <c r="P16" i="21"/>
  <c r="T16" i="21"/>
  <c r="O16" i="21"/>
  <c r="T15" i="21"/>
  <c r="O15" i="21"/>
  <c r="N15" i="21"/>
  <c r="U15" i="21"/>
  <c r="R15" i="21"/>
  <c r="M15" i="21"/>
  <c r="U14" i="21"/>
  <c r="R14" i="21"/>
  <c r="M14" i="21"/>
  <c r="L14" i="21"/>
  <c r="S14" i="21"/>
  <c r="P14" i="21"/>
  <c r="E10" i="21"/>
  <c r="S13" i="21"/>
  <c r="N13" i="21"/>
  <c r="P12" i="21"/>
  <c r="T12" i="21"/>
  <c r="O12" i="21"/>
  <c r="G13" i="21" l="1"/>
  <c r="M13" i="21"/>
  <c r="G52" i="21"/>
  <c r="O52" i="21"/>
  <c r="S39" i="21"/>
  <c r="L12" i="21"/>
  <c r="H10" i="21"/>
  <c r="R12" i="21"/>
  <c r="V18" i="21"/>
  <c r="I10" i="21"/>
  <c r="N12" i="21"/>
  <c r="S12" i="21"/>
  <c r="P13" i="21"/>
  <c r="U13" i="21"/>
  <c r="G14" i="21"/>
  <c r="N14" i="21"/>
  <c r="Q14" i="21" s="1"/>
  <c r="N16" i="21"/>
  <c r="S16" i="21"/>
  <c r="P17" i="21"/>
  <c r="U17" i="21"/>
  <c r="G18" i="21"/>
  <c r="N18" i="21"/>
  <c r="N20" i="21"/>
  <c r="S20" i="21"/>
  <c r="P21" i="21"/>
  <c r="U26" i="21"/>
  <c r="L29" i="21"/>
  <c r="O18" i="21"/>
  <c r="Q18" i="21" s="1"/>
  <c r="M26" i="21"/>
  <c r="Q26" i="21" s="1"/>
  <c r="O21" i="21"/>
  <c r="T21" i="21"/>
  <c r="U44" i="21"/>
  <c r="L44" i="21"/>
  <c r="S41" i="21"/>
  <c r="N41" i="21"/>
  <c r="Q41" i="21" s="1"/>
  <c r="Q42" i="21"/>
  <c r="R13" i="21"/>
  <c r="T27" i="21"/>
  <c r="T18" i="21"/>
  <c r="G25" i="21"/>
  <c r="G36" i="21"/>
  <c r="M36" i="21"/>
  <c r="R36" i="21"/>
  <c r="P15" i="21"/>
  <c r="Q15" i="21" s="1"/>
  <c r="P19" i="21"/>
  <c r="Q19" i="21" s="1"/>
  <c r="N23" i="21"/>
  <c r="Q23" i="21" s="1"/>
  <c r="G23" i="21"/>
  <c r="M24" i="21"/>
  <c r="R24" i="21"/>
  <c r="G24" i="21"/>
  <c r="M25" i="21"/>
  <c r="G15" i="21"/>
  <c r="G19" i="21"/>
  <c r="O22" i="21"/>
  <c r="O23" i="21"/>
  <c r="N24" i="21"/>
  <c r="G34" i="21"/>
  <c r="O34" i="21"/>
  <c r="F48" i="21"/>
  <c r="P50" i="21"/>
  <c r="P48" i="21" s="1"/>
  <c r="V25" i="21"/>
  <c r="U37" i="21"/>
  <c r="L37" i="21"/>
  <c r="L45" i="21"/>
  <c r="U45" i="21"/>
  <c r="S53" i="21"/>
  <c r="O14" i="21"/>
  <c r="G17" i="21"/>
  <c r="M17" i="21"/>
  <c r="T14" i="21"/>
  <c r="N28" i="21"/>
  <c r="Q28" i="21" s="1"/>
  <c r="G28" i="21"/>
  <c r="U24" i="21"/>
  <c r="J10" i="21"/>
  <c r="T13" i="21"/>
  <c r="L16" i="21"/>
  <c r="R16" i="21"/>
  <c r="T17" i="21"/>
  <c r="L20" i="21"/>
  <c r="R20" i="21"/>
  <c r="U22" i="21"/>
  <c r="P22" i="21"/>
  <c r="O32" i="21"/>
  <c r="T32" i="21"/>
  <c r="U32" i="21"/>
  <c r="M35" i="21"/>
  <c r="L35" i="21"/>
  <c r="N36" i="21"/>
  <c r="G37" i="21"/>
  <c r="L38" i="21"/>
  <c r="R38" i="21"/>
  <c r="T39" i="21"/>
  <c r="T41" i="21"/>
  <c r="O41" i="21"/>
  <c r="R44" i="21"/>
  <c r="G44" i="21"/>
  <c r="M44" i="21"/>
  <c r="G45" i="21"/>
  <c r="M45" i="21"/>
  <c r="T53" i="21"/>
  <c r="F10" i="21"/>
  <c r="F8" i="21" s="1"/>
  <c r="L13" i="21"/>
  <c r="L17" i="21"/>
  <c r="R21" i="21"/>
  <c r="G22" i="21"/>
  <c r="N27" i="21"/>
  <c r="Q27" i="21" s="1"/>
  <c r="P28" i="21"/>
  <c r="U29" i="21"/>
  <c r="G32" i="21"/>
  <c r="M32" i="21"/>
  <c r="L32" i="21"/>
  <c r="P34" i="21"/>
  <c r="S35" i="21"/>
  <c r="M37" i="21"/>
  <c r="U38" i="21"/>
  <c r="P41" i="21"/>
  <c r="N44" i="21"/>
  <c r="L22" i="21"/>
  <c r="P24" i="21"/>
  <c r="P25" i="21"/>
  <c r="O27" i="21"/>
  <c r="N32" i="21"/>
  <c r="G33" i="21"/>
  <c r="L34" i="21"/>
  <c r="R34" i="21"/>
  <c r="S36" i="21"/>
  <c r="O37" i="21"/>
  <c r="N39" i="21"/>
  <c r="O39" i="21"/>
  <c r="H48" i="21"/>
  <c r="R48" i="21" s="1"/>
  <c r="L52" i="21"/>
  <c r="R52" i="21"/>
  <c r="N53" i="21"/>
  <c r="O53" i="21"/>
  <c r="S21" i="21"/>
  <c r="R22" i="21"/>
  <c r="M31" i="21"/>
  <c r="L31" i="21"/>
  <c r="T35" i="21"/>
  <c r="T45" i="21"/>
  <c r="O45" i="21"/>
  <c r="T20" i="21"/>
  <c r="R25" i="21"/>
  <c r="S28" i="21"/>
  <c r="G29" i="21"/>
  <c r="G30" i="21"/>
  <c r="P30" i="21"/>
  <c r="Q30" i="21" s="1"/>
  <c r="S31" i="21"/>
  <c r="R32" i="21"/>
  <c r="M33" i="21"/>
  <c r="U34" i="21"/>
  <c r="P37" i="21"/>
  <c r="S37" i="21"/>
  <c r="O40" i="21"/>
  <c r="O42" i="21"/>
  <c r="S43" i="21"/>
  <c r="P44" i="21"/>
  <c r="P45" i="21"/>
  <c r="L50" i="21"/>
  <c r="K48" i="21"/>
  <c r="U48" i="21" s="1"/>
  <c r="U12" i="21"/>
  <c r="M20" i="21"/>
  <c r="Q20" i="21" s="1"/>
  <c r="U21" i="21"/>
  <c r="T22" i="21"/>
  <c r="S25" i="21"/>
  <c r="L26" i="21"/>
  <c r="R26" i="21"/>
  <c r="L30" i="21"/>
  <c r="R30" i="21"/>
  <c r="T31" i="21"/>
  <c r="P32" i="21"/>
  <c r="S32" i="21"/>
  <c r="O33" i="21"/>
  <c r="T34" i="21"/>
  <c r="O35" i="21"/>
  <c r="R37" i="21"/>
  <c r="T37" i="21"/>
  <c r="M38" i="21"/>
  <c r="U40" i="21"/>
  <c r="G42" i="21"/>
  <c r="T43" i="21"/>
  <c r="R45" i="21"/>
  <c r="G50" i="21"/>
  <c r="C48" i="21"/>
  <c r="M50" i="21"/>
  <c r="T52" i="21"/>
  <c r="S15" i="21"/>
  <c r="M16" i="21"/>
  <c r="Q16" i="21" s="1"/>
  <c r="S23" i="21"/>
  <c r="L19" i="21"/>
  <c r="G21" i="21"/>
  <c r="T23" i="21"/>
  <c r="S24" i="21"/>
  <c r="L27" i="21"/>
  <c r="R27" i="21"/>
  <c r="O29" i="21"/>
  <c r="N29" i="21"/>
  <c r="Q29" i="21" s="1"/>
  <c r="U30" i="21"/>
  <c r="P33" i="21"/>
  <c r="O36" i="21"/>
  <c r="G40" i="21"/>
  <c r="M40" i="21"/>
  <c r="L40" i="21"/>
  <c r="L42" i="21"/>
  <c r="R42" i="21"/>
  <c r="M12" i="21"/>
  <c r="O13" i="21"/>
  <c r="O10" i="21" s="1"/>
  <c r="O8" i="21" s="1"/>
  <c r="U16" i="21"/>
  <c r="O17" i="21"/>
  <c r="S19" i="21"/>
  <c r="L15" i="21"/>
  <c r="C10" i="21"/>
  <c r="C8" i="21" s="1"/>
  <c r="K10" i="21"/>
  <c r="G12" i="21"/>
  <c r="G16" i="21"/>
  <c r="G20" i="21"/>
  <c r="M21" i="21"/>
  <c r="Q21" i="21" s="1"/>
  <c r="M22" i="21"/>
  <c r="U25" i="21"/>
  <c r="P29" i="21"/>
  <c r="O31" i="21"/>
  <c r="R33" i="21"/>
  <c r="T33" i="21"/>
  <c r="M34" i="21"/>
  <c r="Q34" i="21" s="1"/>
  <c r="U36" i="21"/>
  <c r="O38" i="21"/>
  <c r="M39" i="21"/>
  <c r="Q39" i="21" s="1"/>
  <c r="L39" i="21"/>
  <c r="N40" i="21"/>
  <c r="G41" i="21"/>
  <c r="L41" i="21"/>
  <c r="O43" i="21"/>
  <c r="Q43" i="21" s="1"/>
  <c r="L46" i="21"/>
  <c r="R46" i="21"/>
  <c r="T50" i="21"/>
  <c r="E48" i="21"/>
  <c r="T48" i="21" s="1"/>
  <c r="O50" i="21"/>
  <c r="O48" i="21" s="1"/>
  <c r="M52" i="21"/>
  <c r="Q52" i="21" s="1"/>
  <c r="L43" i="21"/>
  <c r="D48" i="21"/>
  <c r="D8" i="21" s="1"/>
  <c r="L53" i="21"/>
  <c r="Q31" i="21" l="1"/>
  <c r="U10" i="21"/>
  <c r="K8" i="21"/>
  <c r="V27" i="21"/>
  <c r="V34" i="21"/>
  <c r="V52" i="21"/>
  <c r="V41" i="21"/>
  <c r="V42" i="21"/>
  <c r="Q37" i="21"/>
  <c r="V17" i="21"/>
  <c r="V28" i="21"/>
  <c r="Q13" i="21"/>
  <c r="V15" i="21"/>
  <c r="V30" i="21"/>
  <c r="V33" i="21"/>
  <c r="V22" i="21"/>
  <c r="V13" i="21"/>
  <c r="Q44" i="21"/>
  <c r="V35" i="21"/>
  <c r="V20" i="21"/>
  <c r="T10" i="21"/>
  <c r="J8" i="21"/>
  <c r="V36" i="21"/>
  <c r="Q12" i="21"/>
  <c r="M10" i="21"/>
  <c r="V53" i="21"/>
  <c r="Q22" i="21"/>
  <c r="V40" i="21"/>
  <c r="Q33" i="21"/>
  <c r="Q17" i="21"/>
  <c r="Q25" i="21"/>
  <c r="S48" i="21"/>
  <c r="V14" i="21"/>
  <c r="V24" i="21"/>
  <c r="G10" i="21"/>
  <c r="S10" i="21"/>
  <c r="I8" i="21"/>
  <c r="Q40" i="21"/>
  <c r="Q50" i="21"/>
  <c r="Q48" i="21" s="1"/>
  <c r="M48" i="21"/>
  <c r="V38" i="21"/>
  <c r="Q35" i="21"/>
  <c r="V45" i="21"/>
  <c r="P10" i="21"/>
  <c r="P8" i="21" s="1"/>
  <c r="V29" i="21"/>
  <c r="V23" i="21"/>
  <c r="V43" i="21"/>
  <c r="V26" i="21"/>
  <c r="V31" i="21"/>
  <c r="Q53" i="21"/>
  <c r="V32" i="21"/>
  <c r="V37" i="21"/>
  <c r="V21" i="21"/>
  <c r="E8" i="21"/>
  <c r="Q45" i="21"/>
  <c r="V12" i="21"/>
  <c r="L10" i="21"/>
  <c r="V46" i="21"/>
  <c r="V39" i="21"/>
  <c r="V19" i="21"/>
  <c r="G48" i="21"/>
  <c r="Q38" i="21"/>
  <c r="L48" i="21"/>
  <c r="V50" i="21"/>
  <c r="Q32" i="21"/>
  <c r="V16" i="21"/>
  <c r="Q24" i="21"/>
  <c r="Q36" i="21"/>
  <c r="V44" i="21"/>
  <c r="N10" i="21"/>
  <c r="N8" i="21" s="1"/>
  <c r="H8" i="21"/>
  <c r="R10" i="21"/>
  <c r="V10" i="21" l="1"/>
  <c r="L8" i="21"/>
  <c r="T8" i="21"/>
  <c r="R8" i="21"/>
  <c r="V48" i="21"/>
  <c r="S8" i="21"/>
  <c r="M8" i="21"/>
  <c r="U8" i="21"/>
  <c r="G8" i="21"/>
  <c r="Q10" i="21"/>
  <c r="Q8" i="21" s="1"/>
  <c r="V8" i="21" l="1"/>
  <c r="C272" i="20" l="1"/>
  <c r="C268" i="20"/>
  <c r="C258" i="20"/>
  <c r="C251" i="20"/>
  <c r="C230" i="20"/>
  <c r="C217" i="20"/>
  <c r="C208" i="20"/>
  <c r="C199" i="20"/>
  <c r="C190" i="20"/>
  <c r="C181" i="20"/>
  <c r="C176" i="20"/>
  <c r="C166" i="20"/>
  <c r="C145" i="20"/>
  <c r="C140" i="20"/>
  <c r="C136" i="20"/>
  <c r="C133" i="20"/>
  <c r="C128" i="20"/>
  <c r="C127" i="20" s="1"/>
  <c r="C116" i="20"/>
  <c r="C104" i="20"/>
  <c r="C92" i="20"/>
  <c r="C86" i="20"/>
  <c r="C82" i="20"/>
  <c r="C78" i="20"/>
  <c r="C71" i="20"/>
  <c r="C59" i="20"/>
  <c r="C51" i="20"/>
  <c r="C39" i="20"/>
  <c r="C35" i="20"/>
  <c r="C23" i="20"/>
  <c r="C10" i="20"/>
  <c r="D277" i="20"/>
  <c r="G278" i="20"/>
  <c r="D281" i="20"/>
  <c r="E270" i="20"/>
  <c r="H270" i="20" s="1"/>
  <c r="D268" i="20"/>
  <c r="G264" i="20"/>
  <c r="E262" i="20"/>
  <c r="G259" i="20"/>
  <c r="E259" i="20"/>
  <c r="D258" i="20"/>
  <c r="B258" i="20"/>
  <c r="E256" i="20"/>
  <c r="H256" i="20" s="1"/>
  <c r="G253" i="20"/>
  <c r="E252" i="20"/>
  <c r="G249" i="20"/>
  <c r="E249" i="20"/>
  <c r="E247" i="20"/>
  <c r="E246" i="20"/>
  <c r="H246" i="20" s="1"/>
  <c r="E245" i="20"/>
  <c r="G245" i="20"/>
  <c r="E243" i="20"/>
  <c r="H243" i="20" s="1"/>
  <c r="G243" i="20"/>
  <c r="E242" i="20"/>
  <c r="G242" i="20"/>
  <c r="G240" i="20"/>
  <c r="E240" i="20"/>
  <c r="E239" i="20"/>
  <c r="E238" i="20"/>
  <c r="H238" i="20" s="1"/>
  <c r="G238" i="20"/>
  <c r="G235" i="20"/>
  <c r="E234" i="20"/>
  <c r="E233" i="20"/>
  <c r="G233" i="20"/>
  <c r="D230" i="20"/>
  <c r="G228" i="20"/>
  <c r="E228" i="20"/>
  <c r="H228" i="20" s="1"/>
  <c r="E227" i="20"/>
  <c r="H227" i="20" s="1"/>
  <c r="E226" i="20"/>
  <c r="G226" i="20"/>
  <c r="E224" i="20"/>
  <c r="H224" i="20" s="1"/>
  <c r="E222" i="20"/>
  <c r="H222" i="20" s="1"/>
  <c r="E221" i="20"/>
  <c r="F215" i="20"/>
  <c r="E215" i="20"/>
  <c r="H215" i="20" s="1"/>
  <c r="E213" i="20"/>
  <c r="E206" i="20"/>
  <c r="H206" i="20" s="1"/>
  <c r="E204" i="20"/>
  <c r="H204" i="20" s="1"/>
  <c r="E203" i="20"/>
  <c r="D199" i="20"/>
  <c r="E197" i="20"/>
  <c r="H197" i="20" s="1"/>
  <c r="E195" i="20"/>
  <c r="E188" i="20"/>
  <c r="H188" i="20" s="1"/>
  <c r="E186" i="20"/>
  <c r="H186" i="20" s="1"/>
  <c r="D181" i="20"/>
  <c r="E179" i="20"/>
  <c r="H179" i="20" s="1"/>
  <c r="D176" i="20"/>
  <c r="E173" i="20"/>
  <c r="H173" i="20" s="1"/>
  <c r="E172" i="20"/>
  <c r="H172" i="20" s="1"/>
  <c r="G172" i="20"/>
  <c r="G171" i="20"/>
  <c r="E171" i="20"/>
  <c r="G170" i="20"/>
  <c r="E170" i="20"/>
  <c r="F170" i="20" s="1"/>
  <c r="G169" i="20"/>
  <c r="D166" i="20"/>
  <c r="E169" i="20"/>
  <c r="H169" i="20" s="1"/>
  <c r="E164" i="20"/>
  <c r="H164" i="20" s="1"/>
  <c r="E161" i="20"/>
  <c r="E159" i="20"/>
  <c r="H159" i="20" s="1"/>
  <c r="E158" i="20"/>
  <c r="G157" i="20"/>
  <c r="E157" i="20"/>
  <c r="H157" i="20" s="1"/>
  <c r="E156" i="20"/>
  <c r="H156" i="20" s="1"/>
  <c r="E155" i="20"/>
  <c r="H155" i="20" s="1"/>
  <c r="G155" i="20"/>
  <c r="E154" i="20"/>
  <c r="H154" i="20" s="1"/>
  <c r="G154" i="20"/>
  <c r="E153" i="20"/>
  <c r="H153" i="20" s="1"/>
  <c r="G153" i="20"/>
  <c r="E151" i="20"/>
  <c r="H151" i="20" s="1"/>
  <c r="E150" i="20"/>
  <c r="H150" i="20" s="1"/>
  <c r="E149" i="20"/>
  <c r="H149" i="20" s="1"/>
  <c r="G149" i="20"/>
  <c r="E148" i="20"/>
  <c r="H148" i="20" s="1"/>
  <c r="G148" i="20"/>
  <c r="E147" i="20"/>
  <c r="H147" i="20" s="1"/>
  <c r="G147" i="20"/>
  <c r="E146" i="20"/>
  <c r="H146" i="20" s="1"/>
  <c r="G146" i="20"/>
  <c r="G143" i="20"/>
  <c r="D140" i="20"/>
  <c r="E139" i="20"/>
  <c r="H139" i="20" s="1"/>
  <c r="E138" i="20"/>
  <c r="H138" i="20" s="1"/>
  <c r="D136" i="20"/>
  <c r="G135" i="20"/>
  <c r="G132" i="20"/>
  <c r="E132" i="20"/>
  <c r="H132" i="20" s="1"/>
  <c r="E131" i="20"/>
  <c r="H131" i="20" s="1"/>
  <c r="E130" i="20"/>
  <c r="H130" i="20" s="1"/>
  <c r="G125" i="20"/>
  <c r="E124" i="20"/>
  <c r="G123" i="20"/>
  <c r="E123" i="20"/>
  <c r="H123" i="20" s="1"/>
  <c r="E122" i="20"/>
  <c r="H122" i="20" s="1"/>
  <c r="E121" i="20"/>
  <c r="H121" i="20" s="1"/>
  <c r="E120" i="20"/>
  <c r="G120" i="20"/>
  <c r="E118" i="20"/>
  <c r="H118" i="20" s="1"/>
  <c r="G118" i="20"/>
  <c r="G114" i="20"/>
  <c r="E114" i="20"/>
  <c r="H114" i="20" s="1"/>
  <c r="E113" i="20"/>
  <c r="H113" i="20" s="1"/>
  <c r="E112" i="20"/>
  <c r="H112" i="20" s="1"/>
  <c r="G109" i="20"/>
  <c r="E108" i="20"/>
  <c r="H108" i="20" s="1"/>
  <c r="E107" i="20"/>
  <c r="G106" i="20"/>
  <c r="G105" i="20"/>
  <c r="E105" i="20"/>
  <c r="H105" i="20" s="1"/>
  <c r="B104" i="20"/>
  <c r="E102" i="20"/>
  <c r="E100" i="20"/>
  <c r="H100" i="20" s="1"/>
  <c r="G100" i="20"/>
  <c r="D92" i="20"/>
  <c r="G99" i="20"/>
  <c r="E98" i="20"/>
  <c r="G97" i="20"/>
  <c r="E97" i="20"/>
  <c r="H97" i="20" s="1"/>
  <c r="E96" i="20"/>
  <c r="H96" i="20" s="1"/>
  <c r="E95" i="20"/>
  <c r="H95" i="20" s="1"/>
  <c r="E90" i="20"/>
  <c r="H90" i="20" s="1"/>
  <c r="E89" i="20"/>
  <c r="H89" i="20" s="1"/>
  <c r="G89" i="20"/>
  <c r="G88" i="20"/>
  <c r="E88" i="20"/>
  <c r="H88" i="20" s="1"/>
  <c r="D86" i="20"/>
  <c r="E83" i="20"/>
  <c r="D82" i="20"/>
  <c r="B82" i="20"/>
  <c r="D78" i="20"/>
  <c r="B78" i="20"/>
  <c r="E75" i="20"/>
  <c r="H75" i="20" s="1"/>
  <c r="E74" i="20"/>
  <c r="G74" i="20"/>
  <c r="D71" i="20"/>
  <c r="E68" i="20"/>
  <c r="H68" i="20" s="1"/>
  <c r="G68" i="20"/>
  <c r="E67" i="20"/>
  <c r="E65" i="20"/>
  <c r="G65" i="20"/>
  <c r="E63" i="20"/>
  <c r="H63" i="20" s="1"/>
  <c r="E62" i="20"/>
  <c r="G60" i="20"/>
  <c r="D59" i="20"/>
  <c r="E56" i="20"/>
  <c r="G56" i="20"/>
  <c r="E54" i="20"/>
  <c r="H54" i="20" s="1"/>
  <c r="G54" i="20"/>
  <c r="D51" i="20"/>
  <c r="E49" i="20"/>
  <c r="E45" i="20"/>
  <c r="G45" i="20"/>
  <c r="E43" i="20"/>
  <c r="H43" i="20" s="1"/>
  <c r="G40" i="20"/>
  <c r="D39" i="20"/>
  <c r="E36" i="20"/>
  <c r="G36" i="20"/>
  <c r="D35" i="20"/>
  <c r="E33" i="20"/>
  <c r="H33" i="20" s="1"/>
  <c r="E32" i="20"/>
  <c r="G32" i="20"/>
  <c r="E30" i="20"/>
  <c r="H30" i="20" s="1"/>
  <c r="G30" i="20"/>
  <c r="D23" i="20"/>
  <c r="E29" i="20"/>
  <c r="G29" i="20"/>
  <c r="E27" i="20"/>
  <c r="G27" i="20"/>
  <c r="E25" i="20"/>
  <c r="H25" i="20" s="1"/>
  <c r="E21" i="20"/>
  <c r="H21" i="20" s="1"/>
  <c r="G21" i="20"/>
  <c r="E19" i="20"/>
  <c r="G17" i="20"/>
  <c r="E15" i="20"/>
  <c r="H15" i="20" s="1"/>
  <c r="G15" i="20"/>
  <c r="E14" i="20"/>
  <c r="H14" i="20" s="1"/>
  <c r="E13" i="20"/>
  <c r="D10" i="20"/>
  <c r="H170" i="20" l="1"/>
  <c r="F105" i="20"/>
  <c r="F155" i="20"/>
  <c r="F188" i="20"/>
  <c r="F228" i="20"/>
  <c r="F153" i="20"/>
  <c r="F96" i="20"/>
  <c r="F15" i="20"/>
  <c r="F123" i="20"/>
  <c r="F206" i="20"/>
  <c r="F97" i="20"/>
  <c r="F139" i="20"/>
  <c r="F179" i="20"/>
  <c r="F224" i="20"/>
  <c r="F197" i="20"/>
  <c r="F157" i="20"/>
  <c r="F148" i="20"/>
  <c r="G13" i="20"/>
  <c r="F13" i="20"/>
  <c r="B10" i="20"/>
  <c r="H65" i="20"/>
  <c r="F65" i="20"/>
  <c r="E28" i="20"/>
  <c r="G28" i="20"/>
  <c r="H32" i="20"/>
  <c r="F32" i="20"/>
  <c r="G43" i="20"/>
  <c r="H56" i="20"/>
  <c r="F56" i="20"/>
  <c r="G62" i="20"/>
  <c r="G69" i="20"/>
  <c r="E69" i="20"/>
  <c r="E73" i="20"/>
  <c r="H73" i="20" s="1"/>
  <c r="G73" i="20"/>
  <c r="E26" i="20"/>
  <c r="G26" i="20"/>
  <c r="G47" i="20"/>
  <c r="E47" i="20"/>
  <c r="H47" i="20" s="1"/>
  <c r="H74" i="20"/>
  <c r="F74" i="20"/>
  <c r="G14" i="20"/>
  <c r="G37" i="20"/>
  <c r="G35" i="20" s="1"/>
  <c r="E37" i="20"/>
  <c r="H37" i="20" s="1"/>
  <c r="E174" i="20"/>
  <c r="H174" i="20" s="1"/>
  <c r="G174" i="20"/>
  <c r="G25" i="20"/>
  <c r="G41" i="20"/>
  <c r="E41" i="20"/>
  <c r="H41" i="20" s="1"/>
  <c r="G49" i="20"/>
  <c r="F55" i="20"/>
  <c r="H62" i="20"/>
  <c r="F62" i="20"/>
  <c r="E64" i="20"/>
  <c r="H64" i="20" s="1"/>
  <c r="G64" i="20"/>
  <c r="H107" i="20"/>
  <c r="F107" i="20"/>
  <c r="G52" i="20"/>
  <c r="E52" i="20"/>
  <c r="G11" i="20"/>
  <c r="E11" i="20"/>
  <c r="E17" i="20"/>
  <c r="H49" i="20"/>
  <c r="F49" i="20"/>
  <c r="E55" i="20"/>
  <c r="H55" i="20" s="1"/>
  <c r="G55" i="20"/>
  <c r="G66" i="20"/>
  <c r="E66" i="20"/>
  <c r="H66" i="20" s="1"/>
  <c r="H124" i="20"/>
  <c r="F124" i="20"/>
  <c r="G12" i="20"/>
  <c r="H13" i="20"/>
  <c r="F14" i="20"/>
  <c r="G19" i="20"/>
  <c r="F29" i="20"/>
  <c r="H29" i="20"/>
  <c r="G33" i="20"/>
  <c r="H45" i="20"/>
  <c r="F45" i="20"/>
  <c r="E57" i="20"/>
  <c r="H57" i="20" s="1"/>
  <c r="G57" i="20"/>
  <c r="G72" i="20"/>
  <c r="F19" i="20"/>
  <c r="H19" i="20"/>
  <c r="H27" i="20"/>
  <c r="F27" i="20"/>
  <c r="G31" i="20"/>
  <c r="E31" i="20"/>
  <c r="H31" i="20" s="1"/>
  <c r="H36" i="20"/>
  <c r="F36" i="20"/>
  <c r="G63" i="20"/>
  <c r="G59" i="20" s="1"/>
  <c r="H98" i="20"/>
  <c r="F98" i="20"/>
  <c r="F67" i="20"/>
  <c r="H67" i="20"/>
  <c r="E44" i="20"/>
  <c r="H44" i="20" s="1"/>
  <c r="G44" i="20"/>
  <c r="F47" i="20"/>
  <c r="G61" i="20"/>
  <c r="E61" i="20"/>
  <c r="G67" i="20"/>
  <c r="E72" i="20"/>
  <c r="E84" i="20"/>
  <c r="G161" i="20"/>
  <c r="F161" i="20"/>
  <c r="H161" i="20"/>
  <c r="G195" i="20"/>
  <c r="F195" i="20"/>
  <c r="H226" i="20"/>
  <c r="F226" i="20"/>
  <c r="E232" i="20"/>
  <c r="G232" i="20"/>
  <c r="H234" i="20"/>
  <c r="F234" i="20"/>
  <c r="B35" i="20"/>
  <c r="F75" i="20"/>
  <c r="G75" i="20"/>
  <c r="E76" i="20"/>
  <c r="H76" i="20" s="1"/>
  <c r="E80" i="20"/>
  <c r="H80" i="20" s="1"/>
  <c r="E94" i="20"/>
  <c r="E99" i="20"/>
  <c r="H99" i="20" s="1"/>
  <c r="G107" i="20"/>
  <c r="D116" i="20"/>
  <c r="F121" i="20"/>
  <c r="G121" i="20"/>
  <c r="G141" i="20"/>
  <c r="G140" i="20" s="1"/>
  <c r="F147" i="20"/>
  <c r="H171" i="20"/>
  <c r="F171" i="20"/>
  <c r="E185" i="20"/>
  <c r="H195" i="20"/>
  <c r="H252" i="20"/>
  <c r="F252" i="20"/>
  <c r="G163" i="20"/>
  <c r="E163" i="20"/>
  <c r="E193" i="20"/>
  <c r="H193" i="20" s="1"/>
  <c r="G193" i="20"/>
  <c r="E202" i="20"/>
  <c r="H202" i="20" s="1"/>
  <c r="G202" i="20"/>
  <c r="E231" i="20"/>
  <c r="F231" i="20" s="1"/>
  <c r="F21" i="20"/>
  <c r="F30" i="20"/>
  <c r="F68" i="20"/>
  <c r="E87" i="20"/>
  <c r="F87" i="20" s="1"/>
  <c r="F86" i="20" s="1"/>
  <c r="F89" i="20"/>
  <c r="G113" i="20"/>
  <c r="G124" i="20"/>
  <c r="F131" i="20"/>
  <c r="E135" i="20"/>
  <c r="H135" i="20" s="1"/>
  <c r="F138" i="20"/>
  <c r="G138" i="20"/>
  <c r="E143" i="20"/>
  <c r="H143" i="20" s="1"/>
  <c r="F146" i="20"/>
  <c r="H213" i="20"/>
  <c r="G247" i="20"/>
  <c r="F247" i="20"/>
  <c r="F112" i="20"/>
  <c r="G112" i="20"/>
  <c r="F114" i="20"/>
  <c r="G122" i="20"/>
  <c r="G167" i="20"/>
  <c r="G213" i="20"/>
  <c r="F213" i="20"/>
  <c r="G225" i="20"/>
  <c r="E225" i="20"/>
  <c r="F249" i="20"/>
  <c r="H249" i="20"/>
  <c r="H262" i="20"/>
  <c r="F262" i="20"/>
  <c r="B39" i="20"/>
  <c r="B59" i="20"/>
  <c r="G76" i="20"/>
  <c r="H83" i="20"/>
  <c r="F83" i="20"/>
  <c r="B86" i="20"/>
  <c r="F88" i="20"/>
  <c r="G90" i="20"/>
  <c r="F95" i="20"/>
  <c r="B92" i="20"/>
  <c r="G95" i="20"/>
  <c r="G102" i="20"/>
  <c r="G110" i="20"/>
  <c r="E110" i="20"/>
  <c r="G139" i="20"/>
  <c r="G151" i="20"/>
  <c r="F151" i="20"/>
  <c r="B145" i="20"/>
  <c r="H158" i="20"/>
  <c r="F158" i="20"/>
  <c r="B176" i="20"/>
  <c r="F184" i="20"/>
  <c r="E211" i="20"/>
  <c r="H211" i="20" s="1"/>
  <c r="G211" i="20"/>
  <c r="E220" i="20"/>
  <c r="H220" i="20" s="1"/>
  <c r="G220" i="20"/>
  <c r="H247" i="20"/>
  <c r="E40" i="20"/>
  <c r="B51" i="20"/>
  <c r="G87" i="20"/>
  <c r="F102" i="20"/>
  <c r="H102" i="20"/>
  <c r="E125" i="20"/>
  <c r="H125" i="20" s="1"/>
  <c r="E141" i="20"/>
  <c r="G177" i="20"/>
  <c r="H203" i="20"/>
  <c r="F203" i="20"/>
  <c r="G101" i="20"/>
  <c r="E101" i="20"/>
  <c r="B23" i="20"/>
  <c r="F25" i="20"/>
  <c r="F33" i="20"/>
  <c r="F43" i="20"/>
  <c r="F54" i="20"/>
  <c r="F63" i="20"/>
  <c r="F72" i="20"/>
  <c r="G83" i="20"/>
  <c r="G96" i="20"/>
  <c r="F120" i="20"/>
  <c r="H120" i="20"/>
  <c r="F122" i="20"/>
  <c r="F130" i="20"/>
  <c r="G130" i="20"/>
  <c r="F132" i="20"/>
  <c r="D133" i="20"/>
  <c r="D128" i="20" s="1"/>
  <c r="D127" i="20" s="1"/>
  <c r="G156" i="20"/>
  <c r="F156" i="20"/>
  <c r="G162" i="20"/>
  <c r="E162" i="20"/>
  <c r="E184" i="20"/>
  <c r="H184" i="20" s="1"/>
  <c r="G184" i="20"/>
  <c r="H233" i="20"/>
  <c r="F233" i="20"/>
  <c r="E60" i="20"/>
  <c r="B71" i="20"/>
  <c r="G98" i="20"/>
  <c r="D104" i="20"/>
  <c r="G108" i="20"/>
  <c r="E109" i="20"/>
  <c r="H109" i="20" s="1"/>
  <c r="E111" i="20"/>
  <c r="F113" i="20"/>
  <c r="G131" i="20"/>
  <c r="G137" i="20"/>
  <c r="F154" i="20"/>
  <c r="H221" i="20"/>
  <c r="F221" i="20"/>
  <c r="E106" i="20"/>
  <c r="D145" i="20"/>
  <c r="F150" i="20"/>
  <c r="E152" i="20"/>
  <c r="H152" i="20" s="1"/>
  <c r="E168" i="20"/>
  <c r="H168" i="20" s="1"/>
  <c r="G173" i="20"/>
  <c r="F173" i="20"/>
  <c r="E178" i="20"/>
  <c r="H178" i="20" s="1"/>
  <c r="G185" i="20"/>
  <c r="G192" i="20"/>
  <c r="F192" i="20"/>
  <c r="B190" i="20"/>
  <c r="E196" i="20"/>
  <c r="H196" i="20" s="1"/>
  <c r="G203" i="20"/>
  <c r="G210" i="20"/>
  <c r="B208" i="20"/>
  <c r="E214" i="20"/>
  <c r="H214" i="20" s="1"/>
  <c r="G221" i="20"/>
  <c r="E229" i="20"/>
  <c r="G236" i="20"/>
  <c r="E236" i="20"/>
  <c r="D251" i="20"/>
  <c r="G256" i="20"/>
  <c r="G266" i="20"/>
  <c r="E266" i="20"/>
  <c r="D217" i="20"/>
  <c r="F220" i="20"/>
  <c r="G239" i="20"/>
  <c r="F239" i="20"/>
  <c r="F240" i="20"/>
  <c r="H240" i="20"/>
  <c r="H245" i="20"/>
  <c r="F245" i="20"/>
  <c r="G254" i="20"/>
  <c r="E254" i="20"/>
  <c r="F90" i="20"/>
  <c r="F99" i="20"/>
  <c r="F108" i="20"/>
  <c r="B140" i="20"/>
  <c r="G150" i="20"/>
  <c r="G152" i="20"/>
  <c r="G178" i="20"/>
  <c r="G179" i="20"/>
  <c r="E192" i="20"/>
  <c r="H192" i="20" s="1"/>
  <c r="G196" i="20"/>
  <c r="G197" i="20"/>
  <c r="E210" i="20"/>
  <c r="H210" i="20" s="1"/>
  <c r="G214" i="20"/>
  <c r="G215" i="20"/>
  <c r="G227" i="20"/>
  <c r="F227" i="20"/>
  <c r="G234" i="20"/>
  <c r="E235" i="20"/>
  <c r="H235" i="20" s="1"/>
  <c r="E237" i="20"/>
  <c r="F259" i="20"/>
  <c r="H259" i="20"/>
  <c r="G262" i="20"/>
  <c r="E264" i="20"/>
  <c r="H264" i="20" s="1"/>
  <c r="F100" i="20"/>
  <c r="B116" i="20"/>
  <c r="F118" i="20"/>
  <c r="B133" i="20"/>
  <c r="B128" i="20" s="1"/>
  <c r="B127" i="20" s="1"/>
  <c r="F135" i="20"/>
  <c r="F149" i="20"/>
  <c r="E160" i="20"/>
  <c r="H160" i="20" s="1"/>
  <c r="G183" i="20"/>
  <c r="B181" i="20"/>
  <c r="E187" i="20"/>
  <c r="H187" i="20" s="1"/>
  <c r="G201" i="20"/>
  <c r="B199" i="20"/>
  <c r="E205" i="20"/>
  <c r="H205" i="20" s="1"/>
  <c r="G219" i="20"/>
  <c r="E223" i="20"/>
  <c r="H223" i="20" s="1"/>
  <c r="B230" i="20"/>
  <c r="B217" i="20" s="1"/>
  <c r="G231" i="20"/>
  <c r="G230" i="20" s="1"/>
  <c r="G279" i="20"/>
  <c r="G277" i="20" s="1"/>
  <c r="E279" i="20"/>
  <c r="G159" i="20"/>
  <c r="F159" i="20"/>
  <c r="F169" i="20"/>
  <c r="G186" i="20"/>
  <c r="F186" i="20"/>
  <c r="E194" i="20"/>
  <c r="G204" i="20"/>
  <c r="F204" i="20"/>
  <c r="E212" i="20"/>
  <c r="G222" i="20"/>
  <c r="F222" i="20"/>
  <c r="G246" i="20"/>
  <c r="G252" i="20"/>
  <c r="E253" i="20"/>
  <c r="H253" i="20" s="1"/>
  <c r="E255" i="20"/>
  <c r="G164" i="20"/>
  <c r="F164" i="20"/>
  <c r="D190" i="20"/>
  <c r="D208" i="20"/>
  <c r="H239" i="20"/>
  <c r="E241" i="20"/>
  <c r="G241" i="20"/>
  <c r="H242" i="20"/>
  <c r="F242" i="20"/>
  <c r="E275" i="20"/>
  <c r="G275" i="20"/>
  <c r="B136" i="20"/>
  <c r="F152" i="20"/>
  <c r="G158" i="20"/>
  <c r="G160" i="20"/>
  <c r="G168" i="20"/>
  <c r="F172" i="20"/>
  <c r="F174" i="20"/>
  <c r="F178" i="20"/>
  <c r="E183" i="20"/>
  <c r="H183" i="20" s="1"/>
  <c r="G187" i="20"/>
  <c r="G188" i="20"/>
  <c r="E201" i="20"/>
  <c r="H201" i="20" s="1"/>
  <c r="G205" i="20"/>
  <c r="G206" i="20"/>
  <c r="E219" i="20"/>
  <c r="H219" i="20" s="1"/>
  <c r="G223" i="20"/>
  <c r="G224" i="20"/>
  <c r="G229" i="20"/>
  <c r="G244" i="20"/>
  <c r="E244" i="20"/>
  <c r="E260" i="20"/>
  <c r="E258" i="20" s="1"/>
  <c r="H258" i="20" s="1"/>
  <c r="G260" i="20"/>
  <c r="G258" i="20" s="1"/>
  <c r="G270" i="20"/>
  <c r="F270" i="20"/>
  <c r="C277" i="20"/>
  <c r="C281" i="20" s="1"/>
  <c r="E278" i="20"/>
  <c r="F278" i="20" s="1"/>
  <c r="F243" i="20"/>
  <c r="B251" i="20"/>
  <c r="F264" i="20"/>
  <c r="B277" i="20"/>
  <c r="B281" i="20" s="1"/>
  <c r="B166" i="20"/>
  <c r="F238" i="20"/>
  <c r="F246" i="20"/>
  <c r="F256" i="20"/>
  <c r="B268" i="20"/>
  <c r="J7" i="17"/>
  <c r="G86" i="20" l="1"/>
  <c r="F205" i="20"/>
  <c r="D272" i="20"/>
  <c r="D283" i="20" s="1"/>
  <c r="G176" i="20"/>
  <c r="F109" i="20"/>
  <c r="E133" i="20"/>
  <c r="H133" i="20" s="1"/>
  <c r="F193" i="20"/>
  <c r="F80" i="20"/>
  <c r="F183" i="20"/>
  <c r="F168" i="20"/>
  <c r="F211" i="20"/>
  <c r="F201" i="20"/>
  <c r="G145" i="20"/>
  <c r="F235" i="20"/>
  <c r="F160" i="20"/>
  <c r="F73" i="20"/>
  <c r="H101" i="20"/>
  <c r="F101" i="20"/>
  <c r="H225" i="20"/>
  <c r="F225" i="20"/>
  <c r="E79" i="20"/>
  <c r="H254" i="20"/>
  <c r="F254" i="20"/>
  <c r="H60" i="20"/>
  <c r="E59" i="20"/>
  <c r="H59" i="20" s="1"/>
  <c r="H17" i="20"/>
  <c r="F17" i="20"/>
  <c r="H275" i="20"/>
  <c r="F275" i="20"/>
  <c r="H278" i="20"/>
  <c r="E277" i="20"/>
  <c r="H277" i="20" s="1"/>
  <c r="F196" i="20"/>
  <c r="H241" i="20"/>
  <c r="F241" i="20"/>
  <c r="H212" i="20"/>
  <c r="F212" i="20"/>
  <c r="G200" i="20"/>
  <c r="G199" i="20" s="1"/>
  <c r="E200" i="20"/>
  <c r="G117" i="20"/>
  <c r="E117" i="20"/>
  <c r="G84" i="20"/>
  <c r="G82" i="20"/>
  <c r="H141" i="20"/>
  <c r="H140" i="20" s="1"/>
  <c r="E140" i="20"/>
  <c r="F141" i="20"/>
  <c r="F140" i="20" s="1"/>
  <c r="H87" i="20"/>
  <c r="E86" i="20"/>
  <c r="H86" i="20" s="1"/>
  <c r="E230" i="20"/>
  <c r="H230" i="20" s="1"/>
  <c r="H231" i="20"/>
  <c r="G53" i="20"/>
  <c r="E53" i="20"/>
  <c r="G94" i="20"/>
  <c r="E35" i="20"/>
  <c r="H35" i="20" s="1"/>
  <c r="H28" i="20"/>
  <c r="F28" i="20"/>
  <c r="G218" i="20"/>
  <c r="E218" i="20"/>
  <c r="G237" i="20"/>
  <c r="H236" i="20"/>
  <c r="F236" i="20"/>
  <c r="F111" i="20"/>
  <c r="H111" i="20"/>
  <c r="H40" i="20"/>
  <c r="E145" i="20"/>
  <c r="H145" i="20" s="1"/>
  <c r="E24" i="20"/>
  <c r="G119" i="20"/>
  <c r="E119" i="20"/>
  <c r="F60" i="20"/>
  <c r="F125" i="20"/>
  <c r="F37" i="20"/>
  <c r="F35" i="20" s="1"/>
  <c r="H11" i="20"/>
  <c r="F11" i="20"/>
  <c r="F66" i="20"/>
  <c r="H106" i="20"/>
  <c r="F106" i="20"/>
  <c r="E129" i="20"/>
  <c r="F94" i="20"/>
  <c r="H94" i="20"/>
  <c r="H255" i="20"/>
  <c r="F255" i="20"/>
  <c r="H237" i="20"/>
  <c r="F237" i="20"/>
  <c r="G79" i="20"/>
  <c r="H84" i="20"/>
  <c r="F84" i="20"/>
  <c r="F82" i="20" s="1"/>
  <c r="F214" i="20"/>
  <c r="E269" i="20"/>
  <c r="G194" i="20"/>
  <c r="G269" i="20"/>
  <c r="G268" i="20" s="1"/>
  <c r="F210" i="20"/>
  <c r="G111" i="20"/>
  <c r="G104" i="20" s="1"/>
  <c r="F40" i="20"/>
  <c r="E251" i="20"/>
  <c r="H251" i="20" s="1"/>
  <c r="G80" i="20"/>
  <c r="E12" i="20"/>
  <c r="E10" i="20" s="1"/>
  <c r="G10" i="20"/>
  <c r="F41" i="20"/>
  <c r="F219" i="20"/>
  <c r="H260" i="20"/>
  <c r="F260" i="20"/>
  <c r="F258" i="20" s="1"/>
  <c r="G212" i="20"/>
  <c r="F202" i="20"/>
  <c r="E104" i="20"/>
  <c r="H104" i="20" s="1"/>
  <c r="H110" i="20"/>
  <c r="F110" i="20"/>
  <c r="G166" i="20"/>
  <c r="H163" i="20"/>
  <c r="F163" i="20"/>
  <c r="H232" i="20"/>
  <c r="F232" i="20"/>
  <c r="F230" i="20" s="1"/>
  <c r="F76" i="20"/>
  <c r="F44" i="20"/>
  <c r="H52" i="20"/>
  <c r="E51" i="20"/>
  <c r="H51" i="20" s="1"/>
  <c r="F52" i="20"/>
  <c r="F69" i="20"/>
  <c r="B272" i="20"/>
  <c r="B283" i="20" s="1"/>
  <c r="G281" i="20"/>
  <c r="F26" i="20"/>
  <c r="H26" i="20"/>
  <c r="H194" i="20"/>
  <c r="F194" i="20"/>
  <c r="F253" i="20"/>
  <c r="F251" i="20" s="1"/>
  <c r="H244" i="20"/>
  <c r="F244" i="20"/>
  <c r="G255" i="20"/>
  <c r="G251" i="20" s="1"/>
  <c r="G191" i="20"/>
  <c r="E191" i="20"/>
  <c r="G133" i="20"/>
  <c r="F133" i="20"/>
  <c r="H229" i="20"/>
  <c r="F229" i="20"/>
  <c r="F143" i="20"/>
  <c r="E82" i="20"/>
  <c r="H82" i="20" s="1"/>
  <c r="H185" i="20"/>
  <c r="F185" i="20"/>
  <c r="E137" i="20"/>
  <c r="G24" i="20"/>
  <c r="G23" i="20" s="1"/>
  <c r="F31" i="20"/>
  <c r="F57" i="20"/>
  <c r="H279" i="20"/>
  <c r="F279" i="20"/>
  <c r="F277" i="20" s="1"/>
  <c r="G42" i="20"/>
  <c r="G39" i="20" s="1"/>
  <c r="E42" i="20"/>
  <c r="E39" i="20" s="1"/>
  <c r="H39" i="20" s="1"/>
  <c r="H61" i="20"/>
  <c r="F61" i="20"/>
  <c r="F71" i="20"/>
  <c r="G209" i="20"/>
  <c r="G208" i="20" s="1"/>
  <c r="E209" i="20"/>
  <c r="F223" i="20"/>
  <c r="F187" i="20"/>
  <c r="H266" i="20"/>
  <c r="F266" i="20"/>
  <c r="G182" i="20"/>
  <c r="G181" i="20" s="1"/>
  <c r="E182" i="20"/>
  <c r="G134" i="20"/>
  <c r="E134" i="20"/>
  <c r="G136" i="20"/>
  <c r="H162" i="20"/>
  <c r="F162" i="20"/>
  <c r="G93" i="20"/>
  <c r="G92" i="20" s="1"/>
  <c r="E93" i="20"/>
  <c r="E177" i="20"/>
  <c r="E167" i="20"/>
  <c r="G129" i="20"/>
  <c r="E71" i="20"/>
  <c r="H71" i="20" s="1"/>
  <c r="H72" i="20"/>
  <c r="G71" i="20"/>
  <c r="G51" i="20"/>
  <c r="F64" i="20"/>
  <c r="G217" i="20" l="1"/>
  <c r="E281" i="20"/>
  <c r="H281" i="20" s="1"/>
  <c r="F145" i="20"/>
  <c r="G128" i="20"/>
  <c r="G127" i="20" s="1"/>
  <c r="H10" i="20"/>
  <c r="H24" i="20"/>
  <c r="F24" i="20"/>
  <c r="F23" i="20" s="1"/>
  <c r="E23" i="20"/>
  <c r="H23" i="20" s="1"/>
  <c r="F10" i="20"/>
  <c r="H79" i="20"/>
  <c r="E78" i="20"/>
  <c r="H78" i="20" s="1"/>
  <c r="F79" i="20"/>
  <c r="F78" i="20" s="1"/>
  <c r="H93" i="20"/>
  <c r="E92" i="20"/>
  <c r="H92" i="20" s="1"/>
  <c r="F93" i="20"/>
  <c r="F92" i="20" s="1"/>
  <c r="G190" i="20"/>
  <c r="G116" i="20"/>
  <c r="C283" i="20"/>
  <c r="G78" i="20"/>
  <c r="F129" i="20"/>
  <c r="F128" i="20" s="1"/>
  <c r="E128" i="20"/>
  <c r="H129" i="20"/>
  <c r="H167" i="20"/>
  <c r="E166" i="20"/>
  <c r="H166" i="20" s="1"/>
  <c r="F167" i="20"/>
  <c r="F166" i="20" s="1"/>
  <c r="H42" i="20"/>
  <c r="F42" i="20"/>
  <c r="F39" i="20" s="1"/>
  <c r="H12" i="20"/>
  <c r="F12" i="20"/>
  <c r="F104" i="20"/>
  <c r="H200" i="20"/>
  <c r="F200" i="20"/>
  <c r="F199" i="20" s="1"/>
  <c r="E199" i="20"/>
  <c r="H199" i="20" s="1"/>
  <c r="H117" i="20"/>
  <c r="E116" i="20"/>
  <c r="H116" i="20" s="1"/>
  <c r="F117" i="20"/>
  <c r="E176" i="20"/>
  <c r="H176" i="20" s="1"/>
  <c r="H177" i="20"/>
  <c r="F177" i="20"/>
  <c r="F176" i="20" s="1"/>
  <c r="H134" i="20"/>
  <c r="F134" i="20"/>
  <c r="H269" i="20"/>
  <c r="E268" i="20"/>
  <c r="H268" i="20" s="1"/>
  <c r="F269" i="20"/>
  <c r="F268" i="20" s="1"/>
  <c r="F59" i="20"/>
  <c r="H209" i="20"/>
  <c r="F209" i="20"/>
  <c r="F208" i="20" s="1"/>
  <c r="E208" i="20"/>
  <c r="H208" i="20" s="1"/>
  <c r="F137" i="20"/>
  <c r="F136" i="20" s="1"/>
  <c r="E136" i="20"/>
  <c r="H136" i="20" s="1"/>
  <c r="H137" i="20"/>
  <c r="H119" i="20"/>
  <c r="F119" i="20"/>
  <c r="H218" i="20"/>
  <c r="F218" i="20"/>
  <c r="F217" i="20" s="1"/>
  <c r="E217" i="20"/>
  <c r="H217" i="20" s="1"/>
  <c r="H53" i="20"/>
  <c r="F53" i="20"/>
  <c r="F51" i="20" s="1"/>
  <c r="F281" i="20"/>
  <c r="H182" i="20"/>
  <c r="F182" i="20"/>
  <c r="F181" i="20" s="1"/>
  <c r="E181" i="20"/>
  <c r="H181" i="20" s="1"/>
  <c r="H191" i="20"/>
  <c r="F191" i="20"/>
  <c r="F190" i="20" s="1"/>
  <c r="E190" i="20"/>
  <c r="H190" i="20" s="1"/>
  <c r="F116" i="20" l="1"/>
  <c r="F127" i="20"/>
  <c r="G272" i="20"/>
  <c r="G283" i="20" s="1"/>
  <c r="H128" i="20"/>
  <c r="E127" i="20"/>
  <c r="H127" i="20" s="1"/>
  <c r="E272" i="20"/>
  <c r="F272" i="20" l="1"/>
  <c r="F283" i="20" s="1"/>
  <c r="H272" i="20"/>
  <c r="E283" i="20"/>
  <c r="H283" i="20" s="1"/>
  <c r="I7" i="17" l="1"/>
  <c r="B8" i="17"/>
  <c r="K7" i="17"/>
  <c r="H7" i="17"/>
  <c r="G7" i="17"/>
  <c r="F7" i="17"/>
  <c r="E7" i="17"/>
  <c r="D7" i="17"/>
  <c r="C7" i="17"/>
  <c r="B7" i="17"/>
  <c r="N6" i="17"/>
  <c r="O6" i="17" s="1"/>
  <c r="P6" i="17" s="1"/>
  <c r="Q6" i="17" s="1"/>
  <c r="R6" i="17" s="1"/>
  <c r="S6" i="17" s="1"/>
  <c r="T6" i="17" s="1"/>
  <c r="U6" i="17" s="1"/>
  <c r="V6" i="17" s="1"/>
  <c r="W6" i="17" s="1"/>
  <c r="L6" i="17"/>
  <c r="N5" i="17"/>
  <c r="O5" i="17" s="1"/>
  <c r="P5" i="17" s="1"/>
  <c r="L5" i="17"/>
  <c r="N8" i="17" l="1"/>
  <c r="Q5" i="17"/>
  <c r="P8" i="17"/>
  <c r="L8" i="17"/>
  <c r="L7" i="17"/>
  <c r="X7" i="17" s="1"/>
  <c r="D8" i="17"/>
  <c r="O8" i="17"/>
  <c r="C8" i="17" s="1"/>
  <c r="R5" i="17" l="1"/>
  <c r="Q8" i="17"/>
  <c r="F8" i="17" s="1"/>
  <c r="E8" i="17"/>
  <c r="S5" i="17" l="1"/>
  <c r="R8" i="17"/>
  <c r="G8" i="17" s="1"/>
  <c r="T5" i="17" l="1"/>
  <c r="S8" i="17"/>
  <c r="H8" i="17" s="1"/>
  <c r="X6" i="17"/>
  <c r="U5" i="17" l="1"/>
  <c r="T8" i="17"/>
  <c r="V5" i="17" l="1"/>
  <c r="U8" i="17"/>
  <c r="J8" i="17" l="1"/>
  <c r="I8" i="17"/>
  <c r="W5" i="17"/>
  <c r="V8" i="17"/>
  <c r="W8" i="17" l="1"/>
  <c r="X5" i="17"/>
  <c r="X8" i="17" l="1"/>
  <c r="K8" i="17"/>
</calcChain>
</file>

<file path=xl/sharedStrings.xml><?xml version="1.0" encoding="utf-8"?>
<sst xmlns="http://schemas.openxmlformats.org/spreadsheetml/2006/main" count="369" uniqueCount="339">
  <si>
    <t>All Departments</t>
  </si>
  <si>
    <t>in millions</t>
  </si>
  <si>
    <t>CUMULATIVE</t>
  </si>
  <si>
    <t>JAN</t>
  </si>
  <si>
    <t>FEB</t>
  </si>
  <si>
    <t>MAR</t>
  </si>
  <si>
    <t>APR</t>
  </si>
  <si>
    <t>Monthly NCA Credited</t>
  </si>
  <si>
    <t>Monthly NCA Utilized</t>
  </si>
  <si>
    <t>MAY</t>
  </si>
  <si>
    <t>JUNE</t>
  </si>
  <si>
    <t>JULY</t>
  </si>
  <si>
    <t>AUGUST</t>
  </si>
  <si>
    <t>SEPTEMBER</t>
  </si>
  <si>
    <t>TOTAL</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</si>
  <si>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</si>
  <si>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</si>
  <si>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</si>
  <si>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</si>
  <si>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</si>
  <si>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</si>
  <si>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</si>
  <si>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</si>
  <si>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</si>
  <si>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</si>
  <si>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</si>
  <si>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</si>
  <si>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</si>
  <si>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</si>
  <si>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</si>
  <si>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</si>
  <si>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</si>
  <si>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</si>
  <si>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</si>
  <si>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</si>
  <si>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</si>
  <si>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</si>
  <si>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</si>
  <si>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</si>
  <si>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</si>
  <si>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</si>
  <si>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</si>
  <si>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</si>
  <si>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</si>
  <si>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</si>
  <si>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</si>
  <si>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</si>
  <si>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</si>
  <si>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</si>
  <si>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</si>
  <si>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</si>
  <si>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</si>
  <si>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</si>
  <si>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</si>
  <si>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</si>
  <si>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</si>
  <si>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</si>
  <si>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</si>
  <si>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</si>
  <si>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</si>
  <si>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</si>
  <si>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</si>
  <si>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</si>
  <si>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</si>
  <si>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</si>
  <si>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</si>
  <si>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</si>
  <si>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</si>
  <si>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</si>
  <si>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</si>
  <si>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</si>
  <si>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</si>
  <si>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</si>
  <si>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</si>
  <si>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</si>
  <si>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</si>
  <si>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</si>
  <si>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</si>
  <si>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</si>
  <si>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</si>
  <si>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</si>
  <si>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</si>
  <si>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</si>
  <si>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</si>
  <si>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</si>
  <si>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</si>
  <si>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</si>
  <si>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</si>
  <si>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</si>
  <si>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</si>
  <si>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</si>
  <si>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</si>
  <si>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</si>
  <si>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</si>
  <si>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</si>
  <si>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</si>
  <si>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</si>
  <si>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</si>
  <si>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</si>
  <si>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</si>
  <si>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</si>
  <si>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</si>
  <si>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</si>
  <si>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</si>
  <si>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</si>
  <si>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</si>
  <si>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</si>
  <si>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</si>
  <si>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</si>
  <si>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</si>
  <si>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</si>
  <si>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</si>
  <si>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</si>
  <si>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</si>
  <si>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</si>
  <si>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</si>
  <si>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</si>
  <si>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</si>
  <si>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</si>
  <si>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</si>
  <si>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</si>
  <si>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</si>
  <si>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</si>
  <si>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</si>
  <si>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</si>
  <si>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</si>
  <si>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</si>
  <si>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</si>
  <si>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</si>
  <si>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</si>
  <si>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</si>
  <si>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</si>
  <si>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</si>
  <si>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</si>
  <si>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</si>
  <si>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</si>
  <si>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</si>
  <si>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</si>
  <si>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</si>
  <si>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</si>
  <si>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</si>
  <si>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</si>
  <si>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</si>
  <si>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</si>
  <si>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</si>
  <si>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</si>
  <si>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</si>
  <si>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</si>
  <si>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</si>
  <si>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</si>
  <si>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</si>
  <si>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</si>
  <si>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</si>
  <si>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</si>
  <si>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</si>
  <si>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</si>
  <si>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</si>
  <si>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</si>
  <si>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</si>
  <si>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</si>
  <si>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</si>
  <si>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</si>
  <si>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</si>
  <si>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</si>
  <si>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</si>
  <si>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</si>
  <si>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</si>
  <si>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</si>
  <si>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</si>
  <si>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</si>
  <si>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</si>
  <si>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</si>
  <si>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</si>
  <si>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</si>
  <si>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</si>
  <si>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</si>
  <si>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</si>
  <si>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</si>
  <si>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</si>
  <si>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</si>
  <si>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</si>
  <si>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</si>
  <si>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</si>
  <si>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</si>
  <si>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</si>
  <si>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</si>
  <si>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</si>
  <si>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</si>
  <si>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OPAPP</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</si>
  <si>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</si>
  <si>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</si>
  <si>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</si>
  <si>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</si>
  <si>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</si>
  <si>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</si>
  <si>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</si>
  <si>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</si>
  <si>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</si>
  <si>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</si>
  <si>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</si>
  <si>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</si>
  <si>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</si>
  <si>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</si>
  <si>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</si>
  <si>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</si>
  <si>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</si>
  <si>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</si>
  <si>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</si>
  <si>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</si>
  <si>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</si>
  <si>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</si>
  <si>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</si>
  <si>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</si>
  <si>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</si>
  <si>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</si>
  <si>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TOTAL (Departments &amp; SPFs)</t>
  </si>
  <si>
    <t>DICT</t>
  </si>
  <si>
    <t xml:space="preserve">  CICC</t>
  </si>
  <si>
    <t xml:space="preserve">  NPC</t>
  </si>
  <si>
    <t xml:space="preserve">  NTC</t>
  </si>
  <si>
    <t xml:space="preserve">   OWWA</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</si>
  <si>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</si>
  <si>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</si>
  <si>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</si>
  <si>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</si>
  <si>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</si>
  <si>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</si>
  <si>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</si>
  <si>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</si>
  <si>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</si>
  <si>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</si>
  <si>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</si>
  <si>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TESDA</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</si>
  <si>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</si>
  <si>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</si>
  <si>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</si>
  <si>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</si>
  <si>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</si>
  <si>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</si>
  <si>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</si>
  <si>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</si>
  <si>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</si>
  <si>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</si>
  <si>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</si>
  <si>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</si>
  <si>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</si>
  <si>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</si>
  <si>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</si>
  <si>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</si>
  <si>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</si>
  <si>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</si>
  <si>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</si>
  <si>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</si>
  <si>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</si>
  <si>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</si>
  <si>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</si>
  <si>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</si>
  <si>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</si>
  <si>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</si>
  <si>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</si>
  <si>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</si>
  <si>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</si>
  <si>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</si>
  <si>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</si>
  <si>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</si>
  <si>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</si>
  <si>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</si>
  <si>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</si>
  <si>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</si>
  <si>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</si>
  <si>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</si>
  <si>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</si>
  <si>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</si>
  <si>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</si>
  <si>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</si>
  <si>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</si>
  <si>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</si>
  <si>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</si>
  <si>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</si>
  <si>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</si>
  <si>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</si>
  <si>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</si>
  <si>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</si>
  <si>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</si>
  <si>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</si>
  <si>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</si>
  <si>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</si>
  <si>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</si>
  <si>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</si>
  <si>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</si>
  <si>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</si>
  <si>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</si>
  <si>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</si>
  <si>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</si>
  <si>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</si>
  <si>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</si>
  <si>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</si>
  <si>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</si>
  <si>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</si>
  <si>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</si>
  <si>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NHCP (NHI)</t>
  </si>
  <si>
    <t xml:space="preserve">     NAP (RMAO) </t>
  </si>
  <si>
    <t xml:space="preserve">   OMB (VRB)</t>
  </si>
  <si>
    <t xml:space="preserve">   PHILSA</t>
  </si>
  <si>
    <t xml:space="preserve">   ARTA</t>
  </si>
  <si>
    <t>ALGU: inclusive of IRA, special shares for LGUs, MMDA, BARMM and other transfers to LGUs</t>
  </si>
  <si>
    <t>Department of Human Settlements and Urban Development</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</si>
  <si>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</si>
  <si>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</si>
  <si>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</si>
  <si>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</si>
  <si>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</si>
  <si>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</si>
  <si>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</si>
  <si>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</si>
  <si>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</si>
  <si>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</si>
  <si>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</si>
  <si>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</si>
  <si>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</si>
  <si>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</si>
  <si>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</si>
  <si>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</si>
  <si>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</si>
  <si>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</si>
  <si>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</si>
  <si>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</si>
  <si>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</si>
  <si>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</si>
  <si>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</si>
  <si>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t>AS OF OCTOBER 31, 2021</t>
  </si>
  <si>
    <t>NCAs CREDITED VS NCA UTILIZATION, JANUARY-OCTOBER 2021</t>
  </si>
  <si>
    <t>OCTOBER</t>
  </si>
  <si>
    <t>OCT</t>
  </si>
  <si>
    <t>AS OF OCTOBER</t>
  </si>
  <si>
    <t>STATUS OF NCA UTILIZATION (Net Trust and Working Fund), as of October 31, 2021</t>
  </si>
  <si>
    <t>October</t>
  </si>
  <si>
    <t>As of end       October</t>
  </si>
  <si>
    <t>Source: Report of MDS-Government Servicing Banks as of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</si>
</sst>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29">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2" fillId="0" borderId="0" xfId="43" applyNumberFormat="1" applyFont="1" applyAlignme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37" fontId="31" fillId="0" borderId="11" xfId="43" applyNumberFormat="1" applyFont="1" applyBorder="1" applyAlignment="1">
      <alignment horizontal="right"/>
    </xf>
    <xf numFmtId="167" fontId="32" fillId="0" borderId="0" xfId="43" applyNumberFormat="1" applyFont="1" applyFill="1" applyAlignment="1"/>
    <xf numFmtId="0" fontId="33" fillId="0" borderId="0" xfId="0" applyFont="1" applyBorder="1"/>
    <xf numFmtId="167" fontId="32" fillId="0" borderId="0" xfId="43" applyNumberFormat="1" applyFont="1" applyFill="1" applyBorder="1" applyAlignment="1"/>
    <xf numFmtId="0" fontId="15" fillId="0" borderId="0" xfId="45" applyFont="1" applyFill="1" applyAlignment="1">
      <alignment horizontal="left" indent="2"/>
    </xf>
    <xf numFmtId="37" fontId="31" fillId="0" borderId="20" xfId="43" applyNumberFormat="1" applyFont="1" applyBorder="1"/>
    <xf numFmtId="37" fontId="31" fillId="0" borderId="11" xfId="43" applyNumberFormat="1" applyFont="1" applyBorder="1"/>
    <xf numFmtId="37" fontId="31" fillId="0" borderId="20" xfId="43" applyNumberFormat="1" applyFont="1" applyFill="1" applyBorder="1"/>
    <xf numFmtId="37" fontId="31" fillId="0" borderId="11" xfId="43" applyNumberFormat="1" applyFont="1" applyFill="1" applyBorder="1"/>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37" fontId="32" fillId="0" borderId="0" xfId="43" applyNumberFormat="1" applyFont="1" applyBorder="1" applyAlignment="1"/>
    <xf numFmtId="167" fontId="31" fillId="0" borderId="11" xfId="43" applyNumberFormat="1" applyFont="1" applyBorder="1" applyAlignment="1"/>
    <xf numFmtId="167" fontId="31" fillId="0" borderId="20" xfId="43" applyNumberFormat="1"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5" fillId="0" borderId="0" xfId="0" applyNumberFormat="1" applyFont="1"/>
    <xf numFmtId="164" fontId="35" fillId="0" borderId="0" xfId="0" applyNumberFormat="1" applyFont="1"/>
    <xf numFmtId="0" fontId="35" fillId="0" borderId="0" xfId="0" applyFont="1"/>
    <xf numFmtId="164" fontId="38"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6" fillId="0" borderId="0" xfId="0" applyNumberFormat="1" applyFont="1"/>
    <xf numFmtId="167" fontId="37" fillId="0" borderId="0" xfId="0" applyNumberFormat="1" applyFont="1"/>
    <xf numFmtId="167" fontId="20" fillId="26" borderId="0" xfId="43" applyNumberFormat="1" applyFont="1" applyFill="1" applyBorder="1"/>
    <xf numFmtId="0" fontId="20" fillId="0" borderId="0" xfId="0" applyFont="1" applyFill="1" applyBorder="1"/>
    <xf numFmtId="167" fontId="20" fillId="0" borderId="0" xfId="43" applyNumberFormat="1" applyFont="1" applyBorder="1"/>
    <xf numFmtId="0" fontId="20" fillId="0" borderId="0" xfId="0" applyFont="1"/>
    <xf numFmtId="0" fontId="20" fillId="0" borderId="0" xfId="0" applyFont="1" applyBorder="1"/>
    <xf numFmtId="166" fontId="15" fillId="0" borderId="0" xfId="0" applyNumberFormat="1" applyFont="1"/>
    <xf numFmtId="0" fontId="15" fillId="0" borderId="0" xfId="0" applyFont="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167" fontId="24" fillId="25" borderId="12" xfId="43" applyNumberFormat="1" applyFont="1" applyFill="1" applyBorder="1" applyAlignment="1">
      <alignment horizontal="center" vertical="center"/>
    </xf>
    <xf numFmtId="0" fontId="15" fillId="0" borderId="10" xfId="0" applyFont="1" applyBorder="1" applyAlignment="1">
      <alignment horizontal="center" vertical="center" wrapText="1"/>
    </xf>
    <xf numFmtId="167" fontId="24" fillId="25" borderId="14" xfId="43" applyNumberFormat="1" applyFont="1" applyFill="1" applyBorder="1" applyAlignment="1">
      <alignment horizontal="center" vertical="center"/>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20" fillId="0" borderId="0" xfId="0" applyFont="1" applyAlignment="1">
      <alignment horizontal="left" vertical="top"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xf numFmtId="167" fontId="24" fillId="25" borderId="23" xfId="43" applyNumberFormat="1" applyFont="1" applyFill="1" applyBorder="1" applyAlignment="1">
      <alignment horizontal="center" vertical="center"/>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22"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xf numFmtId="0" fontId="22" fillId="26" borderId="0" xfId="37" applyFont="1" applyFill="1" applyAlignment="1"/>
    <xf numFmtId="0" fontId="20" fillId="26" borderId="0" xfId="37" applyFont="1" applyFill="1"/>
    <xf numFmtId="0" fontId="23" fillId="24" borderId="0" xfId="37" applyFont="1" applyFill="1" applyBorder="1" applyAlignment="1">
      <alignment horizontal="left"/>
    </xf>
    <xf numFmtId="164" fontId="20" fillId="26" borderId="0" xfId="37" applyNumberFormat="1" applyFont="1" applyFill="1" applyBorder="1" applyAlignment="1">
      <alignment horizontal="left"/>
    </xf>
    <xf numFmtId="0" fontId="20" fillId="26" borderId="0" xfId="37" applyFont="1" applyFill="1" applyBorder="1"/>
    <xf numFmtId="0" fontId="24" fillId="26" borderId="0" xfId="37" applyFont="1" applyFill="1" applyBorder="1" applyAlignment="1">
      <alignment horizontal="left"/>
    </xf>
    <xf numFmtId="164" fontId="20" fillId="26" borderId="0" xfId="37" applyNumberFormat="1" applyFont="1" applyFill="1"/>
    <xf numFmtId="0" fontId="24" fillId="26" borderId="0" xfId="37" applyFont="1" applyFill="1" applyBorder="1"/>
    <xf numFmtId="164" fontId="20" fillId="26" borderId="0" xfId="37" applyNumberFormat="1" applyFont="1" applyFill="1" applyBorder="1"/>
    <xf numFmtId="0" fontId="24" fillId="25" borderId="12" xfId="37" applyFont="1" applyFill="1" applyBorder="1" applyAlignment="1">
      <alignment horizontal="center" vertical="center"/>
    </xf>
    <xf numFmtId="0" fontId="20" fillId="0" borderId="0" xfId="37" applyFont="1" applyFill="1" applyAlignment="1">
      <alignment horizontal="center" vertical="center"/>
    </xf>
    <xf numFmtId="0" fontId="24" fillId="25" borderId="15" xfId="37" applyFont="1" applyFill="1" applyBorder="1" applyAlignment="1">
      <alignment horizontal="center" vertical="center"/>
    </xf>
    <xf numFmtId="0" fontId="25" fillId="25" borderId="15" xfId="37" applyFont="1" applyFill="1" applyBorder="1" applyAlignment="1">
      <alignment horizontal="center" vertical="center" wrapText="1"/>
    </xf>
    <xf numFmtId="0" fontId="24" fillId="25" borderId="15" xfId="37" applyFont="1" applyFill="1" applyBorder="1" applyAlignment="1">
      <alignment horizontal="center" vertical="center" wrapText="1"/>
    </xf>
    <xf numFmtId="0" fontId="24" fillId="25" borderId="17" xfId="37" applyFont="1" applyFill="1" applyBorder="1" applyAlignment="1">
      <alignment horizontal="center" vertical="center" wrapText="1"/>
    </xf>
    <xf numFmtId="0" fontId="24" fillId="25" borderId="18" xfId="37" applyFont="1" applyFill="1" applyBorder="1" applyAlignment="1">
      <alignment horizontal="center" vertical="center"/>
    </xf>
    <xf numFmtId="0" fontId="15" fillId="0" borderId="19" xfId="37" applyBorder="1" applyAlignment="1">
      <alignment horizontal="center" vertical="center"/>
    </xf>
    <xf numFmtId="0" fontId="24" fillId="25" borderId="10" xfId="37" applyFont="1" applyFill="1" applyBorder="1" applyAlignment="1">
      <alignment horizontal="center" vertical="center" wrapText="1"/>
    </xf>
    <xf numFmtId="0" fontId="24" fillId="25" borderId="19" xfId="37" applyFont="1" applyFill="1" applyBorder="1" applyAlignment="1">
      <alignment horizontal="center" vertical="center" wrapText="1"/>
    </xf>
    <xf numFmtId="0" fontId="24" fillId="25" borderId="16" xfId="37" applyFont="1" applyFill="1" applyBorder="1" applyAlignment="1">
      <alignment horizontal="center" vertical="center" wrapText="1"/>
    </xf>
    <xf numFmtId="0" fontId="24" fillId="0" borderId="0" xfId="37" applyFont="1" applyAlignment="1">
      <alignment horizontal="center"/>
    </xf>
    <xf numFmtId="0" fontId="20" fillId="0" borderId="0" xfId="37" applyFont="1"/>
    <xf numFmtId="0" fontId="24" fillId="0" borderId="0" xfId="37" applyFont="1" applyAlignment="1">
      <alignment horizontal="left"/>
    </xf>
    <xf numFmtId="0" fontId="30" fillId="0" borderId="0" xfId="37" applyFont="1" applyAlignment="1">
      <alignment horizontal="left" indent="1"/>
    </xf>
    <xf numFmtId="167" fontId="20" fillId="0" borderId="0" xfId="37" applyNumberFormat="1" applyFont="1"/>
    <xf numFmtId="0" fontId="20" fillId="0" borderId="0" xfId="37" applyFont="1" applyAlignment="1">
      <alignment horizontal="left" indent="1"/>
    </xf>
    <xf numFmtId="0" fontId="20" fillId="0" borderId="0" xfId="37" applyFont="1" applyAlignment="1" applyProtection="1">
      <alignment horizontal="left" indent="1"/>
      <protection locked="0"/>
    </xf>
    <xf numFmtId="0" fontId="20" fillId="0" borderId="0" xfId="37" quotePrefix="1" applyFont="1" applyAlignment="1">
      <alignment horizontal="left" indent="1"/>
    </xf>
    <xf numFmtId="0" fontId="33" fillId="0" borderId="0" xfId="37" applyFont="1" applyAlignment="1">
      <alignment horizontal="left" indent="1"/>
    </xf>
    <xf numFmtId="0" fontId="30" fillId="0" borderId="0" xfId="37" applyFont="1" applyFill="1" applyAlignment="1">
      <alignment horizontal="left" indent="1"/>
    </xf>
    <xf numFmtId="0" fontId="20" fillId="0" borderId="0" xfId="37" applyFont="1" applyAlignment="1">
      <alignment horizontal="left" wrapText="1" indent="2"/>
    </xf>
    <xf numFmtId="0" fontId="20" fillId="0" borderId="0" xfId="37" applyFont="1" applyAlignment="1">
      <alignment horizontal="left" indent="2"/>
    </xf>
    <xf numFmtId="0" fontId="20" fillId="0" borderId="0" xfId="37" applyFont="1" applyAlignment="1">
      <alignment horizontal="left" indent="3"/>
    </xf>
    <xf numFmtId="0" fontId="20" fillId="0" borderId="0" xfId="37" applyFont="1" applyAlignment="1">
      <alignment horizontal="left" wrapText="1" indent="3"/>
    </xf>
    <xf numFmtId="0" fontId="20" fillId="0" borderId="0" xfId="37" applyFont="1" applyFill="1" applyAlignment="1">
      <alignment horizontal="left" indent="1"/>
    </xf>
    <xf numFmtId="0" fontId="40" fillId="0" borderId="0" xfId="37" applyFont="1" applyAlignment="1">
      <alignment horizontal="left" indent="1"/>
    </xf>
    <xf numFmtId="0" fontId="30" fillId="0" borderId="0" xfId="37" applyFont="1" applyAlignment="1">
      <alignment horizontal="left" vertical="top" indent="1"/>
    </xf>
    <xf numFmtId="0" fontId="33" fillId="0" borderId="0" xfId="37" applyFont="1" applyFill="1" applyAlignment="1">
      <alignment horizontal="left" indent="1"/>
    </xf>
    <xf numFmtId="0" fontId="20" fillId="0" borderId="0" xfId="37" applyFont="1" applyFill="1" applyAlignment="1"/>
    <xf numFmtId="0" fontId="24" fillId="0" borderId="0" xfId="37" applyFont="1" applyFill="1" applyAlignment="1">
      <alignment wrapText="1"/>
    </xf>
    <xf numFmtId="0" fontId="20" fillId="0" borderId="0" xfId="37" applyFont="1" applyAlignment="1"/>
    <xf numFmtId="0" fontId="24" fillId="0" borderId="0" xfId="37" applyFont="1" applyAlignment="1">
      <alignment horizontal="left" indent="1"/>
    </xf>
    <xf numFmtId="0" fontId="20" fillId="0" borderId="0" xfId="37" applyFont="1" applyAlignment="1">
      <alignment horizontal="left"/>
    </xf>
    <xf numFmtId="0" fontId="24" fillId="0" borderId="0" xfId="37" applyFont="1" applyAlignment="1">
      <alignment horizontal="left" vertical="center"/>
    </xf>
    <xf numFmtId="167" fontId="22" fillId="0" borderId="21" xfId="37" applyNumberFormat="1" applyFont="1" applyBorder="1" applyAlignment="1">
      <alignment vertical="center"/>
    </xf>
    <xf numFmtId="167" fontId="39" fillId="0" borderId="21" xfId="37" applyNumberFormat="1" applyFont="1" applyBorder="1" applyAlignment="1">
      <alignment vertical="center"/>
    </xf>
    <xf numFmtId="167" fontId="22" fillId="0" borderId="21" xfId="37" applyNumberFormat="1" applyFont="1" applyFill="1" applyBorder="1" applyAlignment="1">
      <alignment vertical="center"/>
    </xf>
    <xf numFmtId="167" fontId="34" fillId="0" borderId="0" xfId="37" applyNumberFormat="1" applyFont="1" applyBorder="1" applyAlignment="1">
      <alignment vertical="center"/>
    </xf>
    <xf numFmtId="0" fontId="20" fillId="0" borderId="0" xfId="37" applyFont="1" applyAlignment="1">
      <alignment vertical="center"/>
    </xf>
    <xf numFmtId="0" fontId="33" fillId="0" borderId="0" xfId="37" applyFont="1" applyBorder="1"/>
    <xf numFmtId="0" fontId="20" fillId="0" borderId="0" xfId="37" applyFont="1" applyBorder="1"/>
    <xf numFmtId="0" fontId="20" fillId="0" borderId="0" xfId="37" applyFont="1" applyFill="1" applyBorder="1"/>
    <xf numFmtId="0" fontId="33" fillId="0" borderId="0" xfId="37" applyFont="1" applyFill="1" applyBorder="1"/>
    <xf numFmtId="167" fontId="15" fillId="0" borderId="0" xfId="0" applyNumberFormat="1" applyFont="1"/>
    <xf numFmtId="167" fontId="15" fillId="0" borderId="11" xfId="0" applyNumberFormat="1" applyFont="1" applyBorder="1"/>
    <xf numFmtId="167" fontId="15" fillId="0" borderId="0" xfId="0" applyNumberFormat="1" applyFont="1" applyBorder="1"/>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OCTOBER 2021</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885706084831375"/>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3662309742142049"/>
          <c:y val="0.13341770354431259"/>
          <c:w val="0.695853841819123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'!$B$5:$K$5</c:f>
              <c:numCache>
                <c:formatCode>_(* #,##0_);_(* \(#,##0\);_(* "-"??_);_(@_)</c:formatCode>
                <c:ptCount val="10"/>
                <c:pt idx="0">
                  <c:v>224077.66640615001</c:v>
                </c:pt>
                <c:pt idx="1">
                  <c:v>304402.30395810999</c:v>
                </c:pt>
                <c:pt idx="2">
                  <c:v>282201.41311427002</c:v>
                </c:pt>
                <c:pt idx="3">
                  <c:v>408356.79556663003</c:v>
                </c:pt>
                <c:pt idx="4">
                  <c:v>406839.25308108999</c:v>
                </c:pt>
                <c:pt idx="5">
                  <c:v>309836.44993886998</c:v>
                </c:pt>
                <c:pt idx="6">
                  <c:v>445065.27952437999</c:v>
                </c:pt>
                <c:pt idx="7">
                  <c:v>294852.71586400998</c:v>
                </c:pt>
                <c:pt idx="8">
                  <c:v>281753.48978275998</c:v>
                </c:pt>
                <c:pt idx="9">
                  <c:v>395132.26687668002</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rgbClr val="919AEF"/>
            </a:solidFill>
            <a:ln>
              <a:noFill/>
            </a:ln>
            <a:effectLst/>
          </c:spPr>
          <c:invertIfNegative val="0"/>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'!$B$6:$K$6</c:f>
              <c:numCache>
                <c:formatCode>_(* #,##0_);_(* \(#,##0\);_(* "-"??_);_(@_)</c:formatCode>
                <c:ptCount val="10"/>
                <c:pt idx="0">
                  <c:v>160941.90977395</c:v>
                </c:pt>
                <c:pt idx="1">
                  <c:v>287760.09099066001</c:v>
                </c:pt>
                <c:pt idx="2">
                  <c:v>340143.01015943999</c:v>
                </c:pt>
                <c:pt idx="3">
                  <c:v>293626.05967013002</c:v>
                </c:pt>
                <c:pt idx="4">
                  <c:v>399831.52343856002</c:v>
                </c:pt>
                <c:pt idx="5">
                  <c:v>388792.54130262998</c:v>
                </c:pt>
                <c:pt idx="6">
                  <c:v>256269.79038178001</c:v>
                </c:pt>
                <c:pt idx="7">
                  <c:v>319202.65126051998</c:v>
                </c:pt>
                <c:pt idx="8">
                  <c:v>370297.02011397999</c:v>
                </c:pt>
                <c:pt idx="9">
                  <c:v>233843.12428466001</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'!$B$8:$K$8</c:f>
              <c:numCache>
                <c:formatCode>_(* #,##0_);_(* \(#,##0\);_(* "-"??_);_(@_)</c:formatCode>
                <c:ptCount val="10"/>
                <c:pt idx="0">
                  <c:v>71.824163628264571</c:v>
                </c:pt>
                <c:pt idx="1">
                  <c:v>84.904258614633548</c:v>
                </c:pt>
                <c:pt idx="2">
                  <c:v>97.306417416324166</c:v>
                </c:pt>
                <c:pt idx="3">
                  <c:v>88.797142632731195</c:v>
                </c:pt>
                <c:pt idx="4">
                  <c:v>88.797142632731195</c:v>
                </c:pt>
                <c:pt idx="5">
                  <c:v>91.169393506757189</c:v>
                </c:pt>
                <c:pt idx="6">
                  <c:v>96.661761465449032</c:v>
                </c:pt>
                <c:pt idx="7">
                  <c:v>91.438870854915635</c:v>
                </c:pt>
                <c:pt idx="8">
                  <c:v>91.438870854915635</c:v>
                </c:pt>
                <c:pt idx="9">
                  <c:v>90.997514534580617</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674600769741445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15</xdr:col>
      <xdr:colOff>457200</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E7A0-BC8E-4278-AA40-6C0ECC7472A6}">
  <sheetPr>
    <pageSetUpPr fitToPage="1"/>
  </sheetPr>
  <dimension ref="A1:AH75"/>
  <sheetViews>
    <sheetView view="pageBreakPreview" zoomScale="70" zoomScaleNormal="100" zoomScaleSheetLayoutView="70" workbookViewId="0">
      <pane xSplit="2" ySplit="6" topLeftCell="C7" activePane="bottomRight" state="frozen"/>
      <selection pane="topRight" activeCell="C1" sqref="C1"/>
      <selection pane="bottomLeft" activeCell="A7" sqref="A7"/>
      <selection pane="bottomRight" activeCell="M68" sqref="M68"/>
    </sheetView>
  </sheetViews>
  <sheetFormatPr defaultColWidth="9.109375" defaultRowHeight="13.2" x14ac:dyDescent="0.25"/>
  <cols>
    <col min="1" max="1" width="1.88671875" style="29" customWidth="1"/>
    <col min="2" max="2" width="42.109375" style="29" customWidth="1"/>
    <col min="3" max="3" width="13.33203125" style="30" customWidth="1"/>
    <col min="4" max="4" width="14.77734375" style="30" customWidth="1"/>
    <col min="5" max="5" width="14.88671875" style="30" customWidth="1"/>
    <col min="6" max="6" width="14.5546875" style="30" bestFit="1" customWidth="1"/>
    <col min="7" max="7" width="15.44140625" style="30" customWidth="1"/>
    <col min="8" max="8" width="14" style="30" customWidth="1"/>
    <col min="9" max="9" width="14.6640625" style="30" customWidth="1"/>
    <col min="10" max="10" width="13.5546875" style="30" customWidth="1"/>
    <col min="11" max="11" width="14.5546875" style="30" bestFit="1" customWidth="1"/>
    <col min="12" max="12" width="15.21875" style="30" customWidth="1"/>
    <col min="13" max="15" width="12" style="30" customWidth="1"/>
    <col min="16" max="16" width="13.21875" style="30" customWidth="1"/>
    <col min="17" max="17" width="14.33203125" style="30" customWidth="1"/>
    <col min="18" max="21" width="9.109375" style="30"/>
    <col min="22" max="22" width="10.44140625" style="30" customWidth="1"/>
    <col min="23" max="16384" width="9.109375" style="30"/>
  </cols>
  <sheetData>
    <row r="1" spans="1:33" ht="15.6" x14ac:dyDescent="0.25">
      <c r="A1" s="28" t="s">
        <v>235</v>
      </c>
    </row>
    <row r="2" spans="1:33" x14ac:dyDescent="0.25">
      <c r="A2" s="29" t="s">
        <v>330</v>
      </c>
    </row>
    <row r="3" spans="1:33" x14ac:dyDescent="0.25">
      <c r="A3" s="29" t="s">
        <v>236</v>
      </c>
    </row>
    <row r="5" spans="1:33" s="55" customFormat="1" ht="18.75" customHeight="1" x14ac:dyDescent="0.25">
      <c r="A5" s="62" t="s">
        <v>237</v>
      </c>
      <c r="B5" s="62"/>
      <c r="C5" s="63" t="s">
        <v>238</v>
      </c>
      <c r="D5" s="63"/>
      <c r="E5" s="63"/>
      <c r="F5" s="63"/>
      <c r="G5" s="63"/>
      <c r="H5" s="63" t="s">
        <v>239</v>
      </c>
      <c r="I5" s="63"/>
      <c r="J5" s="63"/>
      <c r="K5" s="63"/>
      <c r="L5" s="63"/>
      <c r="M5" s="63" t="s">
        <v>240</v>
      </c>
      <c r="N5" s="63"/>
      <c r="O5" s="63"/>
      <c r="P5" s="63"/>
      <c r="Q5" s="63"/>
      <c r="R5" s="63" t="s">
        <v>241</v>
      </c>
      <c r="S5" s="63"/>
      <c r="T5" s="63"/>
      <c r="U5" s="63"/>
      <c r="V5" s="63"/>
    </row>
    <row r="6" spans="1:33" s="55" customFormat="1" ht="26.4" x14ac:dyDescent="0.25">
      <c r="A6" s="62"/>
      <c r="B6" s="62"/>
      <c r="C6" s="60" t="s">
        <v>242</v>
      </c>
      <c r="D6" s="60" t="s">
        <v>243</v>
      </c>
      <c r="E6" s="60" t="s">
        <v>244</v>
      </c>
      <c r="F6" s="60" t="s">
        <v>336</v>
      </c>
      <c r="G6" s="60" t="s">
        <v>337</v>
      </c>
      <c r="H6" s="60" t="s">
        <v>242</v>
      </c>
      <c r="I6" s="60" t="s">
        <v>243</v>
      </c>
      <c r="J6" s="60" t="s">
        <v>244</v>
      </c>
      <c r="K6" s="60" t="s">
        <v>336</v>
      </c>
      <c r="L6" s="60" t="s">
        <v>337</v>
      </c>
      <c r="M6" s="60" t="s">
        <v>242</v>
      </c>
      <c r="N6" s="60" t="s">
        <v>243</v>
      </c>
      <c r="O6" s="60" t="s">
        <v>244</v>
      </c>
      <c r="P6" s="60" t="s">
        <v>336</v>
      </c>
      <c r="Q6" s="60" t="s">
        <v>337</v>
      </c>
      <c r="R6" s="60" t="s">
        <v>242</v>
      </c>
      <c r="S6" s="60" t="s">
        <v>243</v>
      </c>
      <c r="T6" s="60" t="s">
        <v>244</v>
      </c>
      <c r="U6" s="60" t="s">
        <v>336</v>
      </c>
      <c r="V6" s="60" t="s">
        <v>337</v>
      </c>
    </row>
    <row r="7" spans="1:33" x14ac:dyDescent="0.25">
      <c r="A7" s="31"/>
      <c r="B7" s="31"/>
      <c r="C7" s="32"/>
      <c r="D7" s="32"/>
      <c r="E7" s="32"/>
      <c r="F7" s="32"/>
      <c r="G7" s="32"/>
      <c r="H7" s="32"/>
      <c r="I7" s="32"/>
      <c r="J7" s="32"/>
      <c r="K7" s="32"/>
      <c r="L7" s="32"/>
      <c r="M7" s="32"/>
      <c r="N7" s="32"/>
      <c r="O7" s="32"/>
      <c r="P7" s="32"/>
      <c r="Q7" s="32"/>
      <c r="R7" s="33"/>
      <c r="S7" s="33"/>
      <c r="T7" s="33"/>
      <c r="U7" s="33"/>
      <c r="V7" s="33"/>
    </row>
    <row r="8" spans="1:33" s="36" customFormat="1" x14ac:dyDescent="0.25">
      <c r="A8" s="34" t="s">
        <v>14</v>
      </c>
      <c r="B8" s="34"/>
      <c r="C8" s="35">
        <f t="shared" ref="C8:Q8" si="0">+C10+C48</f>
        <v>810681383.47852993</v>
      </c>
      <c r="D8" s="35">
        <f t="shared" si="0"/>
        <v>1125032498.5865901</v>
      </c>
      <c r="E8" s="35">
        <f t="shared" si="0"/>
        <v>1021671485.1711497</v>
      </c>
      <c r="F8" s="35">
        <f t="shared" si="0"/>
        <v>395132266.8766799</v>
      </c>
      <c r="G8" s="35">
        <f t="shared" si="0"/>
        <v>3352517634.1129503</v>
      </c>
      <c r="H8" s="35">
        <f t="shared" si="0"/>
        <v>788845010.92404997</v>
      </c>
      <c r="I8" s="35">
        <f t="shared" si="0"/>
        <v>1082250124.4113202</v>
      </c>
      <c r="J8" s="35">
        <f t="shared" si="0"/>
        <v>945769461.75628018</v>
      </c>
      <c r="K8" s="35">
        <f t="shared" si="0"/>
        <v>233843124.28465998</v>
      </c>
      <c r="L8" s="35">
        <f t="shared" si="0"/>
        <v>3050707721.3763099</v>
      </c>
      <c r="M8" s="35">
        <f t="shared" si="0"/>
        <v>21836372.554479979</v>
      </c>
      <c r="N8" s="35">
        <f t="shared" si="0"/>
        <v>42782374.175270028</v>
      </c>
      <c r="O8" s="35">
        <f t="shared" si="0"/>
        <v>75902023.41486977</v>
      </c>
      <c r="P8" s="35">
        <f t="shared" si="0"/>
        <v>161289142.59201992</v>
      </c>
      <c r="Q8" s="35">
        <f t="shared" si="0"/>
        <v>301809912.73663968</v>
      </c>
      <c r="R8" s="47">
        <f>+H8/C8*100</f>
        <v>97.306417416324166</v>
      </c>
      <c r="S8" s="47">
        <f>+I8/D8*100</f>
        <v>96.197232148491835</v>
      </c>
      <c r="T8" s="47">
        <f>+J8/E8*100</f>
        <v>92.570799467682662</v>
      </c>
      <c r="U8" s="47">
        <f>+K8/F8*100</f>
        <v>59.180974040179315</v>
      </c>
      <c r="V8" s="47">
        <f>+L8/G8*100</f>
        <v>90.997514534580603</v>
      </c>
      <c r="X8" s="36" t="b">
        <v>1</v>
      </c>
      <c r="Y8" s="36" t="b">
        <v>1</v>
      </c>
      <c r="Z8" s="36" t="b">
        <v>1</v>
      </c>
      <c r="AA8" s="36" t="b">
        <v>1</v>
      </c>
      <c r="AB8" s="36" t="b">
        <v>1</v>
      </c>
      <c r="AC8" s="36" t="b">
        <v>1</v>
      </c>
      <c r="AD8" s="36" t="b">
        <v>1</v>
      </c>
      <c r="AE8" s="36" t="b">
        <v>1</v>
      </c>
      <c r="AF8" s="36" t="b">
        <v>1</v>
      </c>
      <c r="AG8" s="36" t="b">
        <v>1</v>
      </c>
    </row>
    <row r="9" spans="1:33" x14ac:dyDescent="0.25">
      <c r="C9" s="32"/>
      <c r="D9" s="32"/>
      <c r="E9" s="32"/>
      <c r="F9" s="32"/>
      <c r="G9" s="32"/>
      <c r="H9" s="32"/>
      <c r="I9" s="32"/>
      <c r="J9" s="32"/>
      <c r="K9" s="32"/>
      <c r="L9" s="32"/>
      <c r="M9" s="32"/>
      <c r="N9" s="32"/>
      <c r="O9" s="32"/>
      <c r="P9" s="32"/>
      <c r="Q9" s="32"/>
      <c r="R9" s="48"/>
      <c r="S9" s="48"/>
      <c r="T9" s="48"/>
      <c r="U9" s="48"/>
      <c r="V9" s="48"/>
    </row>
    <row r="10" spans="1:33" ht="15" x14ac:dyDescent="0.4">
      <c r="A10" s="29" t="s">
        <v>245</v>
      </c>
      <c r="C10" s="37">
        <f t="shared" ref="C10:Q10" si="1">SUM(C12:C46)</f>
        <v>536242842.87352991</v>
      </c>
      <c r="D10" s="37">
        <f t="shared" si="1"/>
        <v>792719169.25173998</v>
      </c>
      <c r="E10" s="37">
        <f t="shared" si="1"/>
        <v>732044921.78510976</v>
      </c>
      <c r="F10" s="37">
        <f t="shared" si="1"/>
        <v>320914109.75067985</v>
      </c>
      <c r="G10" s="37">
        <f t="shared" si="1"/>
        <v>2381921043.6610603</v>
      </c>
      <c r="H10" s="37">
        <f t="shared" si="1"/>
        <v>522720050.50693995</v>
      </c>
      <c r="I10" s="37">
        <f t="shared" si="1"/>
        <v>750597836.44314039</v>
      </c>
      <c r="J10" s="37">
        <f t="shared" si="1"/>
        <v>656834693.28587008</v>
      </c>
      <c r="K10" s="37">
        <f t="shared" si="1"/>
        <v>161861627.77892014</v>
      </c>
      <c r="L10" s="37">
        <f t="shared" si="1"/>
        <v>2092014208.0148702</v>
      </c>
      <c r="M10" s="37">
        <f t="shared" si="1"/>
        <v>13522792.366589986</v>
      </c>
      <c r="N10" s="37">
        <f t="shared" si="1"/>
        <v>42121332.808599956</v>
      </c>
      <c r="O10" s="37">
        <f t="shared" si="1"/>
        <v>75210228.499239907</v>
      </c>
      <c r="P10" s="37">
        <f t="shared" si="1"/>
        <v>159052481.97175968</v>
      </c>
      <c r="Q10" s="37">
        <f t="shared" si="1"/>
        <v>289906835.64618951</v>
      </c>
      <c r="R10" s="48">
        <f>+H10/C10*100</f>
        <v>97.478233500679238</v>
      </c>
      <c r="S10" s="48">
        <f>+I10/D10*100</f>
        <v>94.686474801869807</v>
      </c>
      <c r="T10" s="48">
        <f>+J10/E10*100</f>
        <v>89.726009120336812</v>
      </c>
      <c r="U10" s="48">
        <f>+K10/F10*100</f>
        <v>50.437678762292947</v>
      </c>
      <c r="V10" s="48">
        <f>+L10/G10*100</f>
        <v>87.828864587358552</v>
      </c>
    </row>
    <row r="11" spans="1:33" x14ac:dyDescent="0.25">
      <c r="C11" s="32"/>
      <c r="D11" s="32"/>
      <c r="E11" s="32"/>
      <c r="F11" s="32"/>
      <c r="G11" s="32"/>
      <c r="H11" s="32"/>
      <c r="I11" s="32"/>
      <c r="J11" s="32"/>
      <c r="K11" s="32"/>
      <c r="L11" s="32"/>
      <c r="M11" s="32"/>
      <c r="N11" s="32"/>
      <c r="O11" s="32"/>
      <c r="P11" s="32"/>
      <c r="Q11" s="32"/>
      <c r="R11" s="48"/>
      <c r="S11" s="48"/>
      <c r="T11" s="48"/>
      <c r="U11" s="48"/>
      <c r="V11" s="48"/>
    </row>
    <row r="12" spans="1:33" x14ac:dyDescent="0.25">
      <c r="B12" s="38" t="s">
        <v>246</v>
      </c>
      <c r="C12" s="32">
        <v>4978794</v>
      </c>
      <c r="D12" s="32">
        <v>9779834.1539999992</v>
      </c>
      <c r="E12" s="32">
        <v>7415088</v>
      </c>
      <c r="F12" s="32">
        <v>3957820.9999999963</v>
      </c>
      <c r="G12" s="32">
        <f>SUM(C12:F12)</f>
        <v>26131537.153999995</v>
      </c>
      <c r="H12" s="32">
        <v>4816396.8848900003</v>
      </c>
      <c r="I12" s="32">
        <v>9477687.3041200005</v>
      </c>
      <c r="J12" s="32">
        <v>5804004.9640000034</v>
      </c>
      <c r="K12" s="32">
        <v>1152463.459049996</v>
      </c>
      <c r="L12" s="32">
        <f>SUM(H12:K12)</f>
        <v>21250552.612059999</v>
      </c>
      <c r="M12" s="32">
        <f t="shared" ref="M12:P46" si="2">+C12-H12</f>
        <v>162397.11510999966</v>
      </c>
      <c r="N12" s="32">
        <f t="shared" si="2"/>
        <v>302146.84987999871</v>
      </c>
      <c r="O12" s="32">
        <f t="shared" si="2"/>
        <v>1611083.0359999966</v>
      </c>
      <c r="P12" s="32">
        <f t="shared" si="2"/>
        <v>2805357.5409500003</v>
      </c>
      <c r="Q12" s="32">
        <f>SUM(M12:P12)</f>
        <v>4880984.5419399953</v>
      </c>
      <c r="R12" s="48">
        <f t="shared" ref="R12:V46" si="3">+H12/C12*100</f>
        <v>96.738223852804524</v>
      </c>
      <c r="S12" s="48">
        <f t="shared" si="3"/>
        <v>96.910511516635296</v>
      </c>
      <c r="T12" s="48">
        <f t="shared" si="3"/>
        <v>78.272907401773296</v>
      </c>
      <c r="U12" s="48">
        <f t="shared" si="3"/>
        <v>29.118635204826017</v>
      </c>
      <c r="V12" s="48">
        <f t="shared" si="3"/>
        <v>81.321479432399727</v>
      </c>
      <c r="X12" s="30" t="b">
        <v>1</v>
      </c>
      <c r="Y12" s="30" t="b">
        <v>1</v>
      </c>
      <c r="Z12" s="30" t="b">
        <v>1</v>
      </c>
      <c r="AA12" s="30" t="b">
        <v>1</v>
      </c>
      <c r="AB12" s="30" t="b">
        <v>1</v>
      </c>
      <c r="AC12" s="30" t="b">
        <v>1</v>
      </c>
      <c r="AD12" s="30" t="b">
        <v>1</v>
      </c>
      <c r="AE12" s="30" t="b">
        <v>1</v>
      </c>
      <c r="AF12" s="30" t="b">
        <v>1</v>
      </c>
      <c r="AG12" s="30" t="b">
        <v>1</v>
      </c>
    </row>
    <row r="13" spans="1:33" x14ac:dyDescent="0.25">
      <c r="B13" s="38" t="s">
        <v>247</v>
      </c>
      <c r="C13" s="32">
        <v>1918406.6329999999</v>
      </c>
      <c r="D13" s="32">
        <v>1987674</v>
      </c>
      <c r="E13" s="32">
        <v>2616399.0000000005</v>
      </c>
      <c r="F13" s="32">
        <v>697230</v>
      </c>
      <c r="G13" s="32">
        <f t="shared" ref="G13:G46" si="4">SUM(C13:F13)</f>
        <v>7219709.6330000004</v>
      </c>
      <c r="H13" s="32">
        <v>1534189.47068</v>
      </c>
      <c r="I13" s="32">
        <v>1540671.4270900001</v>
      </c>
      <c r="J13" s="32">
        <v>1557504.3199200002</v>
      </c>
      <c r="K13" s="32">
        <v>693985.67272000015</v>
      </c>
      <c r="L13" s="32">
        <f t="shared" ref="L13:L46" si="5">SUM(H13:K13)</f>
        <v>5326350.8904100005</v>
      </c>
      <c r="M13" s="32">
        <f t="shared" si="2"/>
        <v>384217.16231999989</v>
      </c>
      <c r="N13" s="32">
        <f t="shared" si="2"/>
        <v>447002.57290999987</v>
      </c>
      <c r="O13" s="32">
        <f t="shared" si="2"/>
        <v>1058894.6800800003</v>
      </c>
      <c r="P13" s="32">
        <f t="shared" si="2"/>
        <v>3244.3272799998522</v>
      </c>
      <c r="Q13" s="32">
        <f t="shared" ref="Q13:Q46" si="6">SUM(M13:P13)</f>
        <v>1893358.7425899999</v>
      </c>
      <c r="R13" s="48">
        <f t="shared" si="3"/>
        <v>79.972068710002219</v>
      </c>
      <c r="S13" s="48">
        <f t="shared" si="3"/>
        <v>77.511273332045405</v>
      </c>
      <c r="T13" s="48">
        <f t="shared" si="3"/>
        <v>59.528547439438704</v>
      </c>
      <c r="U13" s="48">
        <f t="shared" si="3"/>
        <v>99.534683349827191</v>
      </c>
      <c r="V13" s="48">
        <f t="shared" si="3"/>
        <v>73.775140014831123</v>
      </c>
      <c r="X13" s="30" t="b">
        <v>1</v>
      </c>
      <c r="Y13" s="30" t="b">
        <v>1</v>
      </c>
      <c r="Z13" s="30" t="b">
        <v>1</v>
      </c>
      <c r="AA13" s="30" t="b">
        <v>1</v>
      </c>
      <c r="AB13" s="30" t="b">
        <v>1</v>
      </c>
      <c r="AC13" s="30" t="b">
        <v>1</v>
      </c>
      <c r="AD13" s="30" t="b">
        <v>1</v>
      </c>
      <c r="AE13" s="30" t="b">
        <v>1</v>
      </c>
      <c r="AF13" s="30" t="b">
        <v>1</v>
      </c>
      <c r="AG13" s="30" t="b">
        <v>1</v>
      </c>
    </row>
    <row r="14" spans="1:33" x14ac:dyDescent="0.25">
      <c r="B14" s="38" t="s">
        <v>248</v>
      </c>
      <c r="C14" s="32">
        <v>157778.91500000001</v>
      </c>
      <c r="D14" s="32">
        <v>272185.20299999998</v>
      </c>
      <c r="E14" s="32">
        <v>247650.69099999999</v>
      </c>
      <c r="F14" s="32">
        <v>130072.87100000004</v>
      </c>
      <c r="G14" s="32">
        <f t="shared" si="4"/>
        <v>807687.68000000005</v>
      </c>
      <c r="H14" s="32">
        <v>143701.22719000001</v>
      </c>
      <c r="I14" s="32">
        <v>197354.54982000001</v>
      </c>
      <c r="J14" s="32">
        <v>234765.59710999992</v>
      </c>
      <c r="K14" s="32">
        <v>88422.589470000006</v>
      </c>
      <c r="L14" s="32">
        <f t="shared" si="5"/>
        <v>664243.96358999994</v>
      </c>
      <c r="M14" s="32">
        <f t="shared" si="2"/>
        <v>14077.687810000003</v>
      </c>
      <c r="N14" s="32">
        <f t="shared" si="2"/>
        <v>74830.653179999965</v>
      </c>
      <c r="O14" s="32">
        <f t="shared" si="2"/>
        <v>12885.093890000076</v>
      </c>
      <c r="P14" s="32">
        <f t="shared" si="2"/>
        <v>41650.281530000037</v>
      </c>
      <c r="Q14" s="32">
        <f t="shared" si="6"/>
        <v>143443.71641000008</v>
      </c>
      <c r="R14" s="48">
        <f t="shared" si="3"/>
        <v>91.077586121060591</v>
      </c>
      <c r="S14" s="48">
        <f t="shared" si="3"/>
        <v>72.507449943926602</v>
      </c>
      <c r="T14" s="48">
        <f t="shared" si="3"/>
        <v>94.797069276095797</v>
      </c>
      <c r="U14" s="48">
        <f t="shared" si="3"/>
        <v>67.97927099648625</v>
      </c>
      <c r="V14" s="48">
        <f t="shared" si="3"/>
        <v>82.240200022612683</v>
      </c>
      <c r="X14" s="30" t="b">
        <v>1</v>
      </c>
      <c r="Y14" s="30" t="b">
        <v>1</v>
      </c>
      <c r="Z14" s="30" t="b">
        <v>1</v>
      </c>
      <c r="AA14" s="30" t="b">
        <v>1</v>
      </c>
      <c r="AB14" s="30" t="b">
        <v>1</v>
      </c>
      <c r="AC14" s="30" t="b">
        <v>1</v>
      </c>
      <c r="AD14" s="30" t="b">
        <v>1</v>
      </c>
      <c r="AE14" s="30" t="b">
        <v>1</v>
      </c>
      <c r="AF14" s="30" t="b">
        <v>1</v>
      </c>
      <c r="AG14" s="30" t="b">
        <v>1</v>
      </c>
    </row>
    <row r="15" spans="1:33" x14ac:dyDescent="0.25">
      <c r="B15" s="38" t="s">
        <v>249</v>
      </c>
      <c r="C15" s="32">
        <v>1684560.102</v>
      </c>
      <c r="D15" s="32">
        <v>2575663.4330000002</v>
      </c>
      <c r="E15" s="32">
        <v>2248082.5296299988</v>
      </c>
      <c r="F15" s="32">
        <v>790186.99600000028</v>
      </c>
      <c r="G15" s="32">
        <f t="shared" si="4"/>
        <v>7298493.0606299993</v>
      </c>
      <c r="H15" s="32">
        <v>1679368.82779</v>
      </c>
      <c r="I15" s="32">
        <v>2448374.2107099998</v>
      </c>
      <c r="J15" s="32">
        <v>2060891.7164699994</v>
      </c>
      <c r="K15" s="32">
        <v>402399.68674000073</v>
      </c>
      <c r="L15" s="32">
        <f t="shared" si="5"/>
        <v>6591034.4417099999</v>
      </c>
      <c r="M15" s="32">
        <f t="shared" si="2"/>
        <v>5191.274209999945</v>
      </c>
      <c r="N15" s="32">
        <f t="shared" si="2"/>
        <v>127289.22229000041</v>
      </c>
      <c r="O15" s="32">
        <f t="shared" si="2"/>
        <v>187190.81315999944</v>
      </c>
      <c r="P15" s="32">
        <f t="shared" si="2"/>
        <v>387787.30925999954</v>
      </c>
      <c r="Q15" s="32">
        <f t="shared" si="6"/>
        <v>707458.61891999934</v>
      </c>
      <c r="R15" s="48">
        <f t="shared" si="3"/>
        <v>99.691832057292785</v>
      </c>
      <c r="S15" s="48">
        <f t="shared" si="3"/>
        <v>95.058002506882644</v>
      </c>
      <c r="T15" s="48">
        <f t="shared" si="3"/>
        <v>91.67331222529414</v>
      </c>
      <c r="U15" s="48">
        <f t="shared" si="3"/>
        <v>50.924615157802542</v>
      </c>
      <c r="V15" s="48">
        <f t="shared" si="3"/>
        <v>90.306785071342759</v>
      </c>
      <c r="X15" s="30" t="b">
        <v>1</v>
      </c>
      <c r="Y15" s="30" t="b">
        <v>1</v>
      </c>
      <c r="Z15" s="30" t="b">
        <v>1</v>
      </c>
      <c r="AA15" s="30" t="b">
        <v>1</v>
      </c>
      <c r="AB15" s="30" t="b">
        <v>1</v>
      </c>
      <c r="AC15" s="30" t="b">
        <v>1</v>
      </c>
      <c r="AD15" s="30" t="b">
        <v>1</v>
      </c>
      <c r="AE15" s="30" t="b">
        <v>1</v>
      </c>
      <c r="AF15" s="30" t="b">
        <v>1</v>
      </c>
      <c r="AG15" s="30" t="b">
        <v>1</v>
      </c>
    </row>
    <row r="16" spans="1:33" x14ac:dyDescent="0.25">
      <c r="B16" s="38" t="s">
        <v>250</v>
      </c>
      <c r="C16" s="32">
        <v>16743385.92</v>
      </c>
      <c r="D16" s="32">
        <v>14367006.422070006</v>
      </c>
      <c r="E16" s="32">
        <v>14009768.26675</v>
      </c>
      <c r="F16" s="32">
        <v>11990377.315049998</v>
      </c>
      <c r="G16" s="32">
        <f t="shared" si="4"/>
        <v>57110537.923870005</v>
      </c>
      <c r="H16" s="32">
        <v>16477019.35375</v>
      </c>
      <c r="I16" s="32">
        <v>13891556.654930001</v>
      </c>
      <c r="J16" s="32">
        <v>13035242.694490001</v>
      </c>
      <c r="K16" s="32">
        <v>3139185.8936199918</v>
      </c>
      <c r="L16" s="32">
        <f t="shared" si="5"/>
        <v>46543004.596789993</v>
      </c>
      <c r="M16" s="32">
        <f t="shared" si="2"/>
        <v>266366.56625000015</v>
      </c>
      <c r="N16" s="32">
        <f t="shared" si="2"/>
        <v>475449.76714000478</v>
      </c>
      <c r="O16" s="32">
        <f t="shared" si="2"/>
        <v>974525.57225999981</v>
      </c>
      <c r="P16" s="32">
        <f t="shared" si="2"/>
        <v>8851191.4214300066</v>
      </c>
      <c r="Q16" s="32">
        <f t="shared" si="6"/>
        <v>10567533.327080011</v>
      </c>
      <c r="R16" s="48">
        <f t="shared" si="3"/>
        <v>98.409123653228207</v>
      </c>
      <c r="S16" s="48">
        <f t="shared" si="3"/>
        <v>96.690683130692847</v>
      </c>
      <c r="T16" s="48">
        <f t="shared" si="3"/>
        <v>93.043956518732116</v>
      </c>
      <c r="U16" s="48">
        <f t="shared" si="3"/>
        <v>26.180876640802374</v>
      </c>
      <c r="V16" s="48">
        <f t="shared" si="3"/>
        <v>81.496351266789262</v>
      </c>
      <c r="X16" s="30" t="b">
        <v>1</v>
      </c>
      <c r="Y16" s="30" t="b">
        <v>1</v>
      </c>
      <c r="Z16" s="30" t="b">
        <v>1</v>
      </c>
      <c r="AA16" s="30" t="b">
        <v>1</v>
      </c>
      <c r="AB16" s="30" t="b">
        <v>1</v>
      </c>
      <c r="AC16" s="30" t="b">
        <v>1</v>
      </c>
      <c r="AD16" s="30" t="b">
        <v>1</v>
      </c>
      <c r="AE16" s="30" t="b">
        <v>1</v>
      </c>
      <c r="AF16" s="30" t="b">
        <v>1</v>
      </c>
      <c r="AG16" s="30" t="b">
        <v>1</v>
      </c>
    </row>
    <row r="17" spans="2:33" x14ac:dyDescent="0.25">
      <c r="B17" s="38" t="s">
        <v>295</v>
      </c>
      <c r="C17" s="32">
        <v>1559911.0009999999</v>
      </c>
      <c r="D17" s="32">
        <v>699150.18500000029</v>
      </c>
      <c r="E17" s="32">
        <v>509397.5560000008</v>
      </c>
      <c r="F17" s="32">
        <v>309305.19441999914</v>
      </c>
      <c r="G17" s="32">
        <f t="shared" si="4"/>
        <v>3077763.9364200002</v>
      </c>
      <c r="H17" s="32">
        <v>1435017.3634699995</v>
      </c>
      <c r="I17" s="32">
        <v>667080.47641000035</v>
      </c>
      <c r="J17" s="32">
        <v>370626.5952700004</v>
      </c>
      <c r="K17" s="32">
        <v>172985.01594999991</v>
      </c>
      <c r="L17" s="32">
        <f t="shared" si="5"/>
        <v>2645709.4511000002</v>
      </c>
      <c r="M17" s="32">
        <f t="shared" si="2"/>
        <v>124893.63753000041</v>
      </c>
      <c r="N17" s="32">
        <f t="shared" si="2"/>
        <v>32069.708589999937</v>
      </c>
      <c r="O17" s="32">
        <f t="shared" si="2"/>
        <v>138770.9607300004</v>
      </c>
      <c r="P17" s="32">
        <f t="shared" si="2"/>
        <v>136320.17846999923</v>
      </c>
      <c r="Q17" s="32">
        <f t="shared" si="6"/>
        <v>432054.48531999998</v>
      </c>
      <c r="R17" s="48">
        <f t="shared" si="3"/>
        <v>91.99354082060222</v>
      </c>
      <c r="S17" s="48">
        <f t="shared" si="3"/>
        <v>95.413044396176488</v>
      </c>
      <c r="T17" s="48">
        <f t="shared" si="3"/>
        <v>72.757827536573387</v>
      </c>
      <c r="U17" s="48">
        <f t="shared" si="3"/>
        <v>55.926967626384936</v>
      </c>
      <c r="V17" s="48">
        <f t="shared" si="3"/>
        <v>85.962065504524759</v>
      </c>
      <c r="X17" s="30" t="b">
        <v>1</v>
      </c>
      <c r="Y17" s="30" t="b">
        <v>1</v>
      </c>
      <c r="Z17" s="30" t="b">
        <v>1</v>
      </c>
      <c r="AA17" s="30" t="b">
        <v>1</v>
      </c>
      <c r="AB17" s="30" t="b">
        <v>1</v>
      </c>
      <c r="AC17" s="30" t="b">
        <v>1</v>
      </c>
      <c r="AD17" s="30" t="b">
        <v>1</v>
      </c>
      <c r="AE17" s="30" t="b">
        <v>1</v>
      </c>
      <c r="AF17" s="30" t="b">
        <v>1</v>
      </c>
      <c r="AG17" s="30" t="b">
        <v>1</v>
      </c>
    </row>
    <row r="18" spans="2:33" x14ac:dyDescent="0.25">
      <c r="B18" s="38" t="s">
        <v>251</v>
      </c>
      <c r="C18" s="32">
        <v>113781612.741</v>
      </c>
      <c r="D18" s="32">
        <v>180398309.85885</v>
      </c>
      <c r="E18" s="32">
        <v>128993540.95468998</v>
      </c>
      <c r="F18" s="32">
        <v>63143304.653999984</v>
      </c>
      <c r="G18" s="32">
        <f t="shared" si="4"/>
        <v>486316768.20853996</v>
      </c>
      <c r="H18" s="32">
        <v>113594194.46528001</v>
      </c>
      <c r="I18" s="32">
        <v>179252049.17907</v>
      </c>
      <c r="J18" s="32">
        <v>126073226.22768998</v>
      </c>
      <c r="K18" s="32">
        <v>36379110.752760112</v>
      </c>
      <c r="L18" s="32">
        <f t="shared" si="5"/>
        <v>455298580.62480009</v>
      </c>
      <c r="M18" s="32">
        <f t="shared" si="2"/>
        <v>187418.27571998537</v>
      </c>
      <c r="N18" s="32">
        <f t="shared" si="2"/>
        <v>1146260.6797800064</v>
      </c>
      <c r="O18" s="32">
        <f t="shared" si="2"/>
        <v>2920314.7269999981</v>
      </c>
      <c r="P18" s="32">
        <f t="shared" si="2"/>
        <v>26764193.901239872</v>
      </c>
      <c r="Q18" s="32">
        <f t="shared" si="6"/>
        <v>31018187.583739862</v>
      </c>
      <c r="R18" s="48">
        <f t="shared" si="3"/>
        <v>99.835282458030719</v>
      </c>
      <c r="S18" s="48">
        <f t="shared" si="3"/>
        <v>99.364594557079343</v>
      </c>
      <c r="T18" s="48">
        <f t="shared" si="3"/>
        <v>97.736076779204168</v>
      </c>
      <c r="U18" s="48">
        <f t="shared" si="3"/>
        <v>57.613567981756844</v>
      </c>
      <c r="V18" s="48">
        <f t="shared" si="3"/>
        <v>93.621814090844012</v>
      </c>
      <c r="X18" s="30" t="b">
        <v>1</v>
      </c>
      <c r="Y18" s="30" t="b">
        <v>1</v>
      </c>
      <c r="Z18" s="30" t="b">
        <v>1</v>
      </c>
      <c r="AA18" s="30" t="b">
        <v>1</v>
      </c>
      <c r="AB18" s="30" t="b">
        <v>1</v>
      </c>
      <c r="AC18" s="30" t="b">
        <v>1</v>
      </c>
      <c r="AD18" s="30" t="b">
        <v>1</v>
      </c>
      <c r="AE18" s="30" t="b">
        <v>1</v>
      </c>
      <c r="AF18" s="30" t="b">
        <v>1</v>
      </c>
      <c r="AG18" s="30" t="b">
        <v>1</v>
      </c>
    </row>
    <row r="19" spans="2:33" x14ac:dyDescent="0.25">
      <c r="B19" s="38" t="s">
        <v>252</v>
      </c>
      <c r="C19" s="32">
        <v>15729011.957</v>
      </c>
      <c r="D19" s="32">
        <v>23457084.898999996</v>
      </c>
      <c r="E19" s="32">
        <v>19159195.669</v>
      </c>
      <c r="F19" s="32">
        <v>8077771.2789999992</v>
      </c>
      <c r="G19" s="32">
        <f t="shared" si="4"/>
        <v>66423063.803999998</v>
      </c>
      <c r="H19" s="32">
        <v>15486730.119169999</v>
      </c>
      <c r="I19" s="32">
        <v>21983560.85433</v>
      </c>
      <c r="J19" s="32">
        <v>18125344.259430006</v>
      </c>
      <c r="K19" s="32">
        <v>4321467.8357499912</v>
      </c>
      <c r="L19" s="32">
        <f t="shared" si="5"/>
        <v>59917103.068679996</v>
      </c>
      <c r="M19" s="32">
        <f t="shared" si="2"/>
        <v>242281.83783000149</v>
      </c>
      <c r="N19" s="32">
        <f t="shared" si="2"/>
        <v>1473524.0446699969</v>
      </c>
      <c r="O19" s="32">
        <f t="shared" si="2"/>
        <v>1033851.4095699936</v>
      </c>
      <c r="P19" s="32">
        <f t="shared" si="2"/>
        <v>3756303.4432500079</v>
      </c>
      <c r="Q19" s="32">
        <f t="shared" si="6"/>
        <v>6505960.73532</v>
      </c>
      <c r="R19" s="48">
        <f t="shared" si="3"/>
        <v>98.459649986328756</v>
      </c>
      <c r="S19" s="48">
        <f t="shared" si="3"/>
        <v>93.718213277503992</v>
      </c>
      <c r="T19" s="48">
        <f t="shared" si="3"/>
        <v>94.60388928934637</v>
      </c>
      <c r="U19" s="48">
        <f t="shared" si="3"/>
        <v>53.498269342988557</v>
      </c>
      <c r="V19" s="48">
        <f t="shared" si="3"/>
        <v>90.205268527634203</v>
      </c>
      <c r="X19" s="30" t="b">
        <v>1</v>
      </c>
      <c r="Y19" s="30" t="b">
        <v>1</v>
      </c>
      <c r="Z19" s="30" t="b">
        <v>1</v>
      </c>
      <c r="AA19" s="30" t="b">
        <v>1</v>
      </c>
      <c r="AB19" s="30" t="b">
        <v>1</v>
      </c>
      <c r="AC19" s="30" t="b">
        <v>1</v>
      </c>
      <c r="AD19" s="30" t="b">
        <v>1</v>
      </c>
      <c r="AE19" s="30" t="b">
        <v>1</v>
      </c>
      <c r="AF19" s="30" t="b">
        <v>1</v>
      </c>
      <c r="AG19" s="30" t="b">
        <v>1</v>
      </c>
    </row>
    <row r="20" spans="2:33" x14ac:dyDescent="0.25">
      <c r="B20" s="38" t="s">
        <v>253</v>
      </c>
      <c r="C20" s="32">
        <v>254498</v>
      </c>
      <c r="D20" s="32">
        <v>585016</v>
      </c>
      <c r="E20" s="32">
        <v>547628</v>
      </c>
      <c r="F20" s="32">
        <v>228794.42699999991</v>
      </c>
      <c r="G20" s="32">
        <f t="shared" si="4"/>
        <v>1615936.4269999999</v>
      </c>
      <c r="H20" s="32">
        <v>254266.87129000001</v>
      </c>
      <c r="I20" s="32">
        <v>564486.9301</v>
      </c>
      <c r="J20" s="32">
        <v>241959.29417000001</v>
      </c>
      <c r="K20" s="32">
        <v>111573.25585999992</v>
      </c>
      <c r="L20" s="32">
        <f t="shared" si="5"/>
        <v>1172286.35142</v>
      </c>
      <c r="M20" s="32">
        <f t="shared" si="2"/>
        <v>231.12870999998995</v>
      </c>
      <c r="N20" s="32">
        <f t="shared" si="2"/>
        <v>20529.069900000002</v>
      </c>
      <c r="O20" s="32">
        <f t="shared" si="2"/>
        <v>305668.70582999999</v>
      </c>
      <c r="P20" s="32">
        <f t="shared" si="2"/>
        <v>117221.17113999999</v>
      </c>
      <c r="Q20" s="32">
        <f t="shared" si="6"/>
        <v>443650.07557999995</v>
      </c>
      <c r="R20" s="48">
        <f t="shared" si="3"/>
        <v>99.909182504381178</v>
      </c>
      <c r="S20" s="48">
        <f t="shared" si="3"/>
        <v>96.490853258714296</v>
      </c>
      <c r="T20" s="48">
        <f t="shared" si="3"/>
        <v>44.183148810871614</v>
      </c>
      <c r="U20" s="48">
        <f t="shared" si="3"/>
        <v>48.765722715789735</v>
      </c>
      <c r="V20" s="48">
        <f t="shared" si="3"/>
        <v>72.545326154715113</v>
      </c>
      <c r="X20" s="30" t="b">
        <v>1</v>
      </c>
      <c r="Y20" s="30" t="b">
        <v>1</v>
      </c>
      <c r="Z20" s="30" t="b">
        <v>1</v>
      </c>
      <c r="AA20" s="30" t="b">
        <v>1</v>
      </c>
      <c r="AB20" s="30" t="b">
        <v>1</v>
      </c>
      <c r="AC20" s="30" t="b">
        <v>1</v>
      </c>
      <c r="AD20" s="30" t="b">
        <v>1</v>
      </c>
      <c r="AE20" s="30" t="b">
        <v>1</v>
      </c>
      <c r="AF20" s="30" t="b">
        <v>1</v>
      </c>
      <c r="AG20" s="30" t="b">
        <v>1</v>
      </c>
    </row>
    <row r="21" spans="2:33" x14ac:dyDescent="0.25">
      <c r="B21" s="38" t="s">
        <v>254</v>
      </c>
      <c r="C21" s="32">
        <v>4431554.1050000004</v>
      </c>
      <c r="D21" s="32">
        <v>6701754.1952800006</v>
      </c>
      <c r="E21" s="32">
        <v>5745967.7410000004</v>
      </c>
      <c r="F21" s="32">
        <v>2882218.8329999968</v>
      </c>
      <c r="G21" s="32">
        <f t="shared" si="4"/>
        <v>19761494.874279998</v>
      </c>
      <c r="H21" s="32">
        <v>4420462.0453599999</v>
      </c>
      <c r="I21" s="32">
        <v>6417625.0305600008</v>
      </c>
      <c r="J21" s="32">
        <v>5563116.1913100015</v>
      </c>
      <c r="K21" s="32">
        <v>1704675.0636399966</v>
      </c>
      <c r="L21" s="32">
        <f t="shared" si="5"/>
        <v>18105878.330869999</v>
      </c>
      <c r="M21" s="32">
        <f t="shared" si="2"/>
        <v>11092.059640000574</v>
      </c>
      <c r="N21" s="32">
        <f t="shared" si="2"/>
        <v>284129.16471999977</v>
      </c>
      <c r="O21" s="32">
        <f t="shared" si="2"/>
        <v>182851.54968999885</v>
      </c>
      <c r="P21" s="32">
        <f t="shared" si="2"/>
        <v>1177543.7693600003</v>
      </c>
      <c r="Q21" s="32">
        <f t="shared" si="6"/>
        <v>1655616.5434099995</v>
      </c>
      <c r="R21" s="48">
        <f t="shared" si="3"/>
        <v>99.749702714280616</v>
      </c>
      <c r="S21" s="48">
        <f t="shared" si="3"/>
        <v>95.760376217317699</v>
      </c>
      <c r="T21" s="48">
        <f t="shared" si="3"/>
        <v>96.817741450491042</v>
      </c>
      <c r="U21" s="48">
        <f t="shared" si="3"/>
        <v>59.144539759517926</v>
      </c>
      <c r="V21" s="48">
        <f t="shared" si="3"/>
        <v>91.622007576133228</v>
      </c>
      <c r="X21" s="30" t="b">
        <v>1</v>
      </c>
      <c r="Y21" s="30" t="b">
        <v>1</v>
      </c>
      <c r="Z21" s="30" t="b">
        <v>1</v>
      </c>
      <c r="AA21" s="30" t="b">
        <v>1</v>
      </c>
      <c r="AB21" s="30" t="b">
        <v>1</v>
      </c>
      <c r="AC21" s="30" t="b">
        <v>1</v>
      </c>
      <c r="AD21" s="30" t="b">
        <v>1</v>
      </c>
      <c r="AE21" s="30" t="b">
        <v>1</v>
      </c>
      <c r="AF21" s="30" t="b">
        <v>1</v>
      </c>
      <c r="AG21" s="30" t="b">
        <v>1</v>
      </c>
    </row>
    <row r="22" spans="2:33" x14ac:dyDescent="0.25">
      <c r="B22" s="38" t="s">
        <v>255</v>
      </c>
      <c r="C22" s="32">
        <v>3869500.2203099974</v>
      </c>
      <c r="D22" s="32">
        <v>7151955.6691499762</v>
      </c>
      <c r="E22" s="32">
        <v>4181676.5947299842</v>
      </c>
      <c r="F22" s="32">
        <v>1950991.9448899403</v>
      </c>
      <c r="G22" s="32">
        <f t="shared" si="4"/>
        <v>17154124.429079898</v>
      </c>
      <c r="H22" s="32">
        <v>3754025.5921600084</v>
      </c>
      <c r="I22" s="32">
        <v>6773473.8573100157</v>
      </c>
      <c r="J22" s="32">
        <v>3886690.6702300012</v>
      </c>
      <c r="K22" s="32">
        <v>1196828.5353199523</v>
      </c>
      <c r="L22" s="32">
        <f t="shared" si="5"/>
        <v>15611018.655019978</v>
      </c>
      <c r="M22" s="32">
        <f t="shared" si="2"/>
        <v>115474.62814998906</v>
      </c>
      <c r="N22" s="32">
        <f t="shared" si="2"/>
        <v>378481.81183996052</v>
      </c>
      <c r="O22" s="32">
        <f t="shared" si="2"/>
        <v>294985.92449998297</v>
      </c>
      <c r="P22" s="32">
        <f t="shared" si="2"/>
        <v>754163.40956998803</v>
      </c>
      <c r="Q22" s="32">
        <f t="shared" si="6"/>
        <v>1543105.7740599206</v>
      </c>
      <c r="R22" s="48">
        <f t="shared" si="3"/>
        <v>97.015774090310344</v>
      </c>
      <c r="S22" s="48">
        <f t="shared" si="3"/>
        <v>94.70799555606105</v>
      </c>
      <c r="T22" s="48">
        <f t="shared" si="3"/>
        <v>92.945749920695846</v>
      </c>
      <c r="U22" s="48">
        <f t="shared" si="3"/>
        <v>61.344616950095507</v>
      </c>
      <c r="V22" s="48">
        <f t="shared" si="3"/>
        <v>91.004462043868429</v>
      </c>
      <c r="X22" s="30" t="b">
        <v>1</v>
      </c>
      <c r="Y22" s="30" t="b">
        <v>1</v>
      </c>
      <c r="Z22" s="30" t="b">
        <v>1</v>
      </c>
      <c r="AA22" s="30" t="b">
        <v>1</v>
      </c>
      <c r="AB22" s="30" t="b">
        <v>1</v>
      </c>
      <c r="AC22" s="30" t="b">
        <v>1</v>
      </c>
      <c r="AD22" s="30" t="b">
        <v>1</v>
      </c>
      <c r="AE22" s="30" t="b">
        <v>1</v>
      </c>
      <c r="AF22" s="30" t="b">
        <v>1</v>
      </c>
      <c r="AG22" s="30" t="b">
        <v>1</v>
      </c>
    </row>
    <row r="23" spans="2:33" x14ac:dyDescent="0.25">
      <c r="B23" s="38" t="s">
        <v>256</v>
      </c>
      <c r="C23" s="32">
        <v>4980421.6040000003</v>
      </c>
      <c r="D23" s="32">
        <v>4036815.0319999997</v>
      </c>
      <c r="E23" s="32">
        <v>3457328.9739999995</v>
      </c>
      <c r="F23" s="32">
        <v>1013532.8760000002</v>
      </c>
      <c r="G23" s="32">
        <f t="shared" si="4"/>
        <v>13488098.486</v>
      </c>
      <c r="H23" s="32">
        <v>2933411.18799</v>
      </c>
      <c r="I23" s="32">
        <v>4008577.0164800002</v>
      </c>
      <c r="J23" s="32">
        <v>3443428.3810800007</v>
      </c>
      <c r="K23" s="32">
        <v>503332.79284999892</v>
      </c>
      <c r="L23" s="32">
        <f t="shared" si="5"/>
        <v>10888749.3784</v>
      </c>
      <c r="M23" s="32">
        <f t="shared" si="2"/>
        <v>2047010.4160100003</v>
      </c>
      <c r="N23" s="32">
        <f t="shared" si="2"/>
        <v>28238.015519999433</v>
      </c>
      <c r="O23" s="32">
        <f t="shared" si="2"/>
        <v>13900.592919998802</v>
      </c>
      <c r="P23" s="32">
        <f t="shared" si="2"/>
        <v>510200.08315000124</v>
      </c>
      <c r="Q23" s="32">
        <f t="shared" si="6"/>
        <v>2599349.1075999998</v>
      </c>
      <c r="R23" s="48">
        <f t="shared" si="3"/>
        <v>58.898852772505158</v>
      </c>
      <c r="S23" s="48">
        <f t="shared" si="3"/>
        <v>99.300487753435434</v>
      </c>
      <c r="T23" s="48">
        <f t="shared" si="3"/>
        <v>99.597938378889168</v>
      </c>
      <c r="U23" s="48">
        <f t="shared" si="3"/>
        <v>49.661220150691868</v>
      </c>
      <c r="V23" s="48">
        <f t="shared" si="3"/>
        <v>80.728572598294718</v>
      </c>
      <c r="X23" s="30" t="b">
        <v>1</v>
      </c>
      <c r="Y23" s="30" t="b">
        <v>1</v>
      </c>
      <c r="Z23" s="30" t="b">
        <v>1</v>
      </c>
      <c r="AA23" s="30" t="b">
        <v>1</v>
      </c>
      <c r="AB23" s="30" t="b">
        <v>1</v>
      </c>
      <c r="AC23" s="30" t="b">
        <v>1</v>
      </c>
      <c r="AD23" s="30" t="b">
        <v>1</v>
      </c>
      <c r="AE23" s="30" t="b">
        <v>1</v>
      </c>
      <c r="AF23" s="30" t="b">
        <v>1</v>
      </c>
      <c r="AG23" s="30" t="b">
        <v>1</v>
      </c>
    </row>
    <row r="24" spans="2:33" x14ac:dyDescent="0.25">
      <c r="B24" s="38" t="s">
        <v>257</v>
      </c>
      <c r="C24" s="32">
        <v>34412128.204000004</v>
      </c>
      <c r="D24" s="32">
        <v>51568692.863589995</v>
      </c>
      <c r="E24" s="32">
        <v>46344180.577160001</v>
      </c>
      <c r="F24" s="32">
        <v>20013225.548999995</v>
      </c>
      <c r="G24" s="32">
        <f t="shared" si="4"/>
        <v>152338227.19374999</v>
      </c>
      <c r="H24" s="32">
        <v>28581609.46156</v>
      </c>
      <c r="I24" s="32">
        <v>50381454.505730003</v>
      </c>
      <c r="J24" s="32">
        <v>34645452.076810002</v>
      </c>
      <c r="K24" s="32">
        <v>12264809.428570002</v>
      </c>
      <c r="L24" s="32">
        <f t="shared" si="5"/>
        <v>125873325.47267</v>
      </c>
      <c r="M24" s="32">
        <f t="shared" si="2"/>
        <v>5830518.7424400039</v>
      </c>
      <c r="N24" s="32">
        <f t="shared" si="2"/>
        <v>1187238.3578599915</v>
      </c>
      <c r="O24" s="32">
        <f t="shared" si="2"/>
        <v>11698728.500349998</v>
      </c>
      <c r="P24" s="32">
        <f t="shared" si="2"/>
        <v>7748416.1204299927</v>
      </c>
      <c r="Q24" s="32">
        <f t="shared" si="6"/>
        <v>26464901.721079987</v>
      </c>
      <c r="R24" s="48">
        <f t="shared" si="3"/>
        <v>83.056791175843998</v>
      </c>
      <c r="S24" s="48">
        <f t="shared" si="3"/>
        <v>97.697753633196626</v>
      </c>
      <c r="T24" s="48">
        <f t="shared" si="3"/>
        <v>74.756855435446994</v>
      </c>
      <c r="U24" s="48">
        <f t="shared" si="3"/>
        <v>61.283521731872156</v>
      </c>
      <c r="V24" s="48">
        <f t="shared" si="3"/>
        <v>82.627537284242607</v>
      </c>
      <c r="X24" s="30" t="b">
        <v>1</v>
      </c>
      <c r="Y24" s="30" t="b">
        <v>1</v>
      </c>
      <c r="Z24" s="30" t="b">
        <v>1</v>
      </c>
      <c r="AA24" s="30" t="b">
        <v>1</v>
      </c>
      <c r="AB24" s="30" t="b">
        <v>1</v>
      </c>
      <c r="AC24" s="30" t="b">
        <v>1</v>
      </c>
      <c r="AD24" s="30" t="b">
        <v>1</v>
      </c>
      <c r="AE24" s="30" t="b">
        <v>1</v>
      </c>
      <c r="AF24" s="30" t="b">
        <v>1</v>
      </c>
      <c r="AG24" s="30" t="b">
        <v>1</v>
      </c>
    </row>
    <row r="25" spans="2:33" x14ac:dyDescent="0.25">
      <c r="B25" s="38" t="s">
        <v>306</v>
      </c>
      <c r="C25" s="32">
        <v>133804.32199999999</v>
      </c>
      <c r="D25" s="32">
        <v>188434.96900000004</v>
      </c>
      <c r="E25" s="32">
        <v>297923.98269999999</v>
      </c>
      <c r="F25" s="32">
        <v>109110.60024000006</v>
      </c>
      <c r="G25" s="32">
        <f t="shared" si="4"/>
        <v>729273.87394000008</v>
      </c>
      <c r="H25" s="32">
        <v>125292.59722</v>
      </c>
      <c r="I25" s="32">
        <v>181744.16402000003</v>
      </c>
      <c r="J25" s="32">
        <v>291614.06002000009</v>
      </c>
      <c r="K25" s="32">
        <v>51413.552859999822</v>
      </c>
      <c r="L25" s="32">
        <f t="shared" si="5"/>
        <v>650064.37411999993</v>
      </c>
      <c r="M25" s="32">
        <f t="shared" si="2"/>
        <v>8511.7247799999896</v>
      </c>
      <c r="N25" s="32">
        <f t="shared" si="2"/>
        <v>6690.8049800000153</v>
      </c>
      <c r="O25" s="32">
        <f t="shared" si="2"/>
        <v>6309.9226799999014</v>
      </c>
      <c r="P25" s="32">
        <f t="shared" si="2"/>
        <v>57697.047380000236</v>
      </c>
      <c r="Q25" s="32">
        <f t="shared" si="6"/>
        <v>79209.499820000143</v>
      </c>
      <c r="R25" s="48">
        <f t="shared" si="3"/>
        <v>93.638677246912849</v>
      </c>
      <c r="S25" s="48">
        <f t="shared" si="3"/>
        <v>96.449276365471206</v>
      </c>
      <c r="T25" s="48">
        <f t="shared" si="3"/>
        <v>97.882036007032781</v>
      </c>
      <c r="U25" s="48">
        <f t="shared" si="3"/>
        <v>47.120584752453375</v>
      </c>
      <c r="V25" s="48">
        <f t="shared" si="3"/>
        <v>89.138579805134086</v>
      </c>
      <c r="X25" s="30" t="b">
        <v>1</v>
      </c>
      <c r="Y25" s="30" t="b">
        <v>1</v>
      </c>
      <c r="Z25" s="30" t="b">
        <v>1</v>
      </c>
      <c r="AA25" s="30" t="b">
        <v>1</v>
      </c>
      <c r="AB25" s="30" t="b">
        <v>1</v>
      </c>
      <c r="AC25" s="30" t="b">
        <v>1</v>
      </c>
      <c r="AD25" s="30" t="b">
        <v>1</v>
      </c>
      <c r="AE25" s="30" t="b">
        <v>1</v>
      </c>
      <c r="AF25" s="30" t="b">
        <v>1</v>
      </c>
      <c r="AG25" s="30" t="b">
        <v>1</v>
      </c>
    </row>
    <row r="26" spans="2:33" x14ac:dyDescent="0.25">
      <c r="B26" s="38" t="s">
        <v>258</v>
      </c>
      <c r="C26" s="32">
        <v>2667402.25</v>
      </c>
      <c r="D26" s="32">
        <v>1995917.8128600009</v>
      </c>
      <c r="E26" s="32">
        <v>3334888.2905599996</v>
      </c>
      <c r="F26" s="32">
        <v>1188576.42</v>
      </c>
      <c r="G26" s="32">
        <f>SUM(C26:F26)</f>
        <v>9186784.7734200004</v>
      </c>
      <c r="H26" s="32">
        <v>2311998.7557199998</v>
      </c>
      <c r="I26" s="32">
        <v>1371419.6376100001</v>
      </c>
      <c r="J26" s="32">
        <v>1055326.5378299993</v>
      </c>
      <c r="K26" s="32">
        <v>196788.94204000104</v>
      </c>
      <c r="L26" s="32">
        <f>SUM(H26:K26)</f>
        <v>4935533.8732000003</v>
      </c>
      <c r="M26" s="32">
        <f>+C26-H26</f>
        <v>355403.49428000022</v>
      </c>
      <c r="N26" s="32">
        <f>+D26-I26</f>
        <v>624498.17525000079</v>
      </c>
      <c r="O26" s="32">
        <f>+E26-J26</f>
        <v>2279561.7527300003</v>
      </c>
      <c r="P26" s="32">
        <f>+F26-K26</f>
        <v>991787.47795999888</v>
      </c>
      <c r="Q26" s="32">
        <f>SUM(M26:P26)</f>
        <v>4251250.9002200002</v>
      </c>
      <c r="R26" s="48">
        <f>+H26/C26*100</f>
        <v>86.676044294406651</v>
      </c>
      <c r="S26" s="48">
        <f>+I26/D26*100</f>
        <v>68.711227926006543</v>
      </c>
      <c r="T26" s="48">
        <f>+J26/E26*100</f>
        <v>31.645034132546229</v>
      </c>
      <c r="U26" s="48">
        <f>+K26/F26*100</f>
        <v>16.556692420332642</v>
      </c>
      <c r="V26" s="48">
        <f>+L26/G26*100</f>
        <v>53.724278895483799</v>
      </c>
      <c r="X26" s="30" t="b">
        <v>1</v>
      </c>
      <c r="Y26" s="30" t="b">
        <v>1</v>
      </c>
      <c r="Z26" s="30" t="b">
        <v>1</v>
      </c>
      <c r="AA26" s="30" t="b">
        <v>1</v>
      </c>
      <c r="AB26" s="30" t="b">
        <v>1</v>
      </c>
      <c r="AC26" s="30" t="b">
        <v>1</v>
      </c>
      <c r="AD26" s="30" t="b">
        <v>1</v>
      </c>
      <c r="AE26" s="30" t="b">
        <v>1</v>
      </c>
      <c r="AF26" s="30" t="b">
        <v>1</v>
      </c>
      <c r="AG26" s="30" t="b">
        <v>1</v>
      </c>
    </row>
    <row r="27" spans="2:33" x14ac:dyDescent="0.25">
      <c r="B27" s="38" t="s">
        <v>259</v>
      </c>
      <c r="C27" s="32">
        <v>62616379.648999996</v>
      </c>
      <c r="D27" s="32">
        <v>72435302.348710001</v>
      </c>
      <c r="E27" s="32">
        <v>71034585.994309962</v>
      </c>
      <c r="F27" s="32">
        <v>26303490.273620009</v>
      </c>
      <c r="G27" s="32">
        <f t="shared" si="4"/>
        <v>232389758.26563996</v>
      </c>
      <c r="H27" s="32">
        <v>62364075.078280002</v>
      </c>
      <c r="I27" s="32">
        <v>72062569.259759992</v>
      </c>
      <c r="J27" s="32">
        <v>68811557.320550025</v>
      </c>
      <c r="K27" s="32">
        <v>21049219.349620014</v>
      </c>
      <c r="L27" s="32">
        <f t="shared" si="5"/>
        <v>224287421.00821003</v>
      </c>
      <c r="M27" s="32">
        <f t="shared" si="2"/>
        <v>252304.5707199946</v>
      </c>
      <c r="N27" s="32">
        <f t="shared" si="2"/>
        <v>372733.08895000815</v>
      </c>
      <c r="O27" s="32">
        <f t="shared" si="2"/>
        <v>2223028.6737599373</v>
      </c>
      <c r="P27" s="32">
        <f t="shared" si="2"/>
        <v>5254270.923999995</v>
      </c>
      <c r="Q27" s="32">
        <f t="shared" si="6"/>
        <v>8102337.257429935</v>
      </c>
      <c r="R27" s="48">
        <f t="shared" si="3"/>
        <v>99.597062985541001</v>
      </c>
      <c r="S27" s="48">
        <f t="shared" si="3"/>
        <v>99.485426198463784</v>
      </c>
      <c r="T27" s="48">
        <f t="shared" si="3"/>
        <v>96.870498162771014</v>
      </c>
      <c r="U27" s="48">
        <f t="shared" si="3"/>
        <v>80.024434516701575</v>
      </c>
      <c r="V27" s="48">
        <f t="shared" si="3"/>
        <v>96.513470594444911</v>
      </c>
      <c r="X27" s="30" t="b">
        <v>1</v>
      </c>
      <c r="Y27" s="30" t="b">
        <v>1</v>
      </c>
      <c r="Z27" s="30" t="b">
        <v>1</v>
      </c>
      <c r="AA27" s="30" t="b">
        <v>1</v>
      </c>
      <c r="AB27" s="30" t="b">
        <v>1</v>
      </c>
      <c r="AC27" s="30" t="b">
        <v>1</v>
      </c>
      <c r="AD27" s="30" t="b">
        <v>1</v>
      </c>
      <c r="AE27" s="30" t="b">
        <v>1</v>
      </c>
      <c r="AF27" s="30" t="b">
        <v>1</v>
      </c>
      <c r="AG27" s="30" t="b">
        <v>1</v>
      </c>
    </row>
    <row r="28" spans="2:33" x14ac:dyDescent="0.25">
      <c r="B28" s="38" t="s">
        <v>260</v>
      </c>
      <c r="C28" s="32">
        <v>5348375.5460000001</v>
      </c>
      <c r="D28" s="32">
        <v>6769982.2589999996</v>
      </c>
      <c r="E28" s="32">
        <v>6831939.7970000021</v>
      </c>
      <c r="F28" s="32">
        <v>2258712.2924300022</v>
      </c>
      <c r="G28" s="32">
        <f t="shared" si="4"/>
        <v>21209009.894430004</v>
      </c>
      <c r="H28" s="32">
        <v>4848191.1231499994</v>
      </c>
      <c r="I28" s="32">
        <v>6487732.3492100025</v>
      </c>
      <c r="J28" s="32">
        <v>6477180.7094299961</v>
      </c>
      <c r="K28" s="32">
        <v>1560966.3572900034</v>
      </c>
      <c r="L28" s="32">
        <f t="shared" si="5"/>
        <v>19374070.539080001</v>
      </c>
      <c r="M28" s="32">
        <f t="shared" si="2"/>
        <v>500184.42285000067</v>
      </c>
      <c r="N28" s="32">
        <f t="shared" si="2"/>
        <v>282249.90978999715</v>
      </c>
      <c r="O28" s="32">
        <f t="shared" si="2"/>
        <v>354759.08757000603</v>
      </c>
      <c r="P28" s="32">
        <f t="shared" si="2"/>
        <v>697745.93513999879</v>
      </c>
      <c r="Q28" s="32">
        <f t="shared" si="6"/>
        <v>1834939.3553500026</v>
      </c>
      <c r="R28" s="48">
        <f t="shared" si="3"/>
        <v>90.647918820433546</v>
      </c>
      <c r="S28" s="48">
        <f t="shared" si="3"/>
        <v>95.83086189901347</v>
      </c>
      <c r="T28" s="48">
        <f t="shared" si="3"/>
        <v>94.80734464718519</v>
      </c>
      <c r="U28" s="48">
        <f t="shared" si="3"/>
        <v>69.108684736941896</v>
      </c>
      <c r="V28" s="48">
        <f t="shared" si="3"/>
        <v>91.348302610618788</v>
      </c>
      <c r="X28" s="30" t="b">
        <v>1</v>
      </c>
      <c r="Y28" s="30" t="b">
        <v>1</v>
      </c>
      <c r="Z28" s="30" t="b">
        <v>1</v>
      </c>
      <c r="AA28" s="30" t="b">
        <v>1</v>
      </c>
      <c r="AB28" s="30" t="b">
        <v>1</v>
      </c>
      <c r="AC28" s="30" t="b">
        <v>1</v>
      </c>
      <c r="AD28" s="30" t="b">
        <v>1</v>
      </c>
      <c r="AE28" s="30" t="b">
        <v>1</v>
      </c>
      <c r="AF28" s="30" t="b">
        <v>1</v>
      </c>
      <c r="AG28" s="30" t="b">
        <v>1</v>
      </c>
    </row>
    <row r="29" spans="2:33" x14ac:dyDescent="0.25">
      <c r="B29" s="29" t="s">
        <v>261</v>
      </c>
      <c r="C29" s="32">
        <v>8722585.9299999997</v>
      </c>
      <c r="D29" s="32">
        <v>12272327.129000001</v>
      </c>
      <c r="E29" s="32">
        <v>16256113.047000006</v>
      </c>
      <c r="F29" s="32">
        <v>6661807.0879999995</v>
      </c>
      <c r="G29" s="32">
        <f t="shared" si="4"/>
        <v>43912833.194000006</v>
      </c>
      <c r="H29" s="32">
        <v>8629004.901399998</v>
      </c>
      <c r="I29" s="32">
        <v>11957245.052600002</v>
      </c>
      <c r="J29" s="32">
        <v>15136939.77733</v>
      </c>
      <c r="K29" s="32">
        <v>2557306.9359499961</v>
      </c>
      <c r="L29" s="32">
        <f t="shared" si="5"/>
        <v>38280496.667279996</v>
      </c>
      <c r="M29" s="32">
        <f t="shared" si="2"/>
        <v>93581.028600001708</v>
      </c>
      <c r="N29" s="32">
        <f t="shared" si="2"/>
        <v>315082.07639999874</v>
      </c>
      <c r="O29" s="32">
        <f t="shared" si="2"/>
        <v>1119173.2696700059</v>
      </c>
      <c r="P29" s="32">
        <f t="shared" si="2"/>
        <v>4104500.1520500034</v>
      </c>
      <c r="Q29" s="32">
        <f t="shared" si="6"/>
        <v>5632336.5267200097</v>
      </c>
      <c r="R29" s="48">
        <f t="shared" si="3"/>
        <v>98.927141224506101</v>
      </c>
      <c r="S29" s="48">
        <f t="shared" si="3"/>
        <v>97.432580853753109</v>
      </c>
      <c r="T29" s="48">
        <f t="shared" si="3"/>
        <v>93.115369790833583</v>
      </c>
      <c r="U29" s="48">
        <f t="shared" si="3"/>
        <v>38.387586163467667</v>
      </c>
      <c r="V29" s="48">
        <f t="shared" si="3"/>
        <v>87.173825697291647</v>
      </c>
      <c r="X29" s="30" t="b">
        <v>1</v>
      </c>
      <c r="Y29" s="30" t="b">
        <v>1</v>
      </c>
      <c r="Z29" s="30" t="b">
        <v>1</v>
      </c>
      <c r="AA29" s="30" t="b">
        <v>1</v>
      </c>
      <c r="AB29" s="30" t="b">
        <v>1</v>
      </c>
      <c r="AC29" s="30" t="b">
        <v>1</v>
      </c>
      <c r="AD29" s="30" t="b">
        <v>1</v>
      </c>
      <c r="AE29" s="30" t="b">
        <v>1</v>
      </c>
      <c r="AF29" s="30" t="b">
        <v>1</v>
      </c>
      <c r="AG29" s="30" t="b">
        <v>1</v>
      </c>
    </row>
    <row r="30" spans="2:33" x14ac:dyDescent="0.25">
      <c r="B30" s="29" t="s">
        <v>262</v>
      </c>
      <c r="C30" s="32">
        <v>58479336.186499998</v>
      </c>
      <c r="D30" s="32">
        <v>78624502.387260005</v>
      </c>
      <c r="E30" s="32">
        <v>71623037.072149992</v>
      </c>
      <c r="F30" s="32">
        <v>26962558.537840009</v>
      </c>
      <c r="G30" s="32">
        <f t="shared" si="4"/>
        <v>235689434.18375</v>
      </c>
      <c r="H30" s="32">
        <v>57686141.23065</v>
      </c>
      <c r="I30" s="32">
        <v>75077857.93599999</v>
      </c>
      <c r="J30" s="32">
        <v>70669936.34657003</v>
      </c>
      <c r="K30" s="32">
        <v>19760902.812830001</v>
      </c>
      <c r="L30" s="32">
        <f t="shared" si="5"/>
        <v>223194838.32605001</v>
      </c>
      <c r="M30" s="32">
        <f t="shared" si="2"/>
        <v>793194.9558499977</v>
      </c>
      <c r="N30" s="32">
        <f t="shared" si="2"/>
        <v>3546644.4512600154</v>
      </c>
      <c r="O30" s="32">
        <f t="shared" si="2"/>
        <v>953100.72557996213</v>
      </c>
      <c r="P30" s="32">
        <f t="shared" si="2"/>
        <v>7201655.7250100076</v>
      </c>
      <c r="Q30" s="32">
        <f t="shared" si="6"/>
        <v>12494595.857699983</v>
      </c>
      <c r="R30" s="48">
        <f t="shared" si="3"/>
        <v>98.643632080021618</v>
      </c>
      <c r="S30" s="48">
        <f t="shared" si="3"/>
        <v>95.489135900929142</v>
      </c>
      <c r="T30" s="48">
        <f t="shared" si="3"/>
        <v>98.669281889540855</v>
      </c>
      <c r="U30" s="48">
        <f t="shared" si="3"/>
        <v>73.290161929911051</v>
      </c>
      <c r="V30" s="48">
        <f t="shared" si="3"/>
        <v>94.698703443804419</v>
      </c>
      <c r="X30" s="30" t="b">
        <v>1</v>
      </c>
      <c r="Y30" s="30" t="b">
        <v>1</v>
      </c>
      <c r="Z30" s="30" t="b">
        <v>1</v>
      </c>
      <c r="AA30" s="30" t="b">
        <v>1</v>
      </c>
      <c r="AB30" s="30" t="b">
        <v>1</v>
      </c>
      <c r="AC30" s="30" t="b">
        <v>1</v>
      </c>
      <c r="AD30" s="30" t="b">
        <v>1</v>
      </c>
      <c r="AE30" s="30" t="b">
        <v>1</v>
      </c>
      <c r="AF30" s="30" t="b">
        <v>1</v>
      </c>
      <c r="AG30" s="30" t="b">
        <v>1</v>
      </c>
    </row>
    <row r="31" spans="2:33" x14ac:dyDescent="0.25">
      <c r="B31" s="29" t="s">
        <v>263</v>
      </c>
      <c r="C31" s="32">
        <v>114620455.80272001</v>
      </c>
      <c r="D31" s="32">
        <v>213517317.96310002</v>
      </c>
      <c r="E31" s="32">
        <v>181442456.91271001</v>
      </c>
      <c r="F31" s="32">
        <v>99997840.983829916</v>
      </c>
      <c r="G31" s="32">
        <f t="shared" si="4"/>
        <v>609578071.66235995</v>
      </c>
      <c r="H31" s="32">
        <v>114480717.22971</v>
      </c>
      <c r="I31" s="32">
        <v>186057770.59663004</v>
      </c>
      <c r="J31" s="32">
        <v>139586233.12195998</v>
      </c>
      <c r="K31" s="32">
        <v>36194019.122100055</v>
      </c>
      <c r="L31" s="32">
        <f t="shared" si="5"/>
        <v>476318740.07040006</v>
      </c>
      <c r="M31" s="32">
        <f t="shared" si="2"/>
        <v>139738.57301001251</v>
      </c>
      <c r="N31" s="32">
        <f t="shared" si="2"/>
        <v>27459547.366469979</v>
      </c>
      <c r="O31" s="32">
        <f t="shared" si="2"/>
        <v>41856223.790750027</v>
      </c>
      <c r="P31" s="32">
        <f t="shared" si="2"/>
        <v>63803821.86172986</v>
      </c>
      <c r="Q31" s="32">
        <f t="shared" si="6"/>
        <v>133259331.59195988</v>
      </c>
      <c r="R31" s="48">
        <f t="shared" si="3"/>
        <v>99.878085833779508</v>
      </c>
      <c r="S31" s="48">
        <f t="shared" si="3"/>
        <v>87.139428488317975</v>
      </c>
      <c r="T31" s="48">
        <f t="shared" si="3"/>
        <v>76.931405965866844</v>
      </c>
      <c r="U31" s="48">
        <f t="shared" si="3"/>
        <v>36.194800573697172</v>
      </c>
      <c r="V31" s="48">
        <f t="shared" si="3"/>
        <v>78.139087052696496</v>
      </c>
      <c r="X31" s="30" t="b">
        <v>1</v>
      </c>
      <c r="Y31" s="30" t="b">
        <v>1</v>
      </c>
      <c r="Z31" s="30" t="b">
        <v>1</v>
      </c>
      <c r="AA31" s="30" t="b">
        <v>1</v>
      </c>
      <c r="AB31" s="30" t="b">
        <v>1</v>
      </c>
      <c r="AC31" s="30" t="b">
        <v>1</v>
      </c>
      <c r="AD31" s="30" t="b">
        <v>1</v>
      </c>
      <c r="AE31" s="30" t="b">
        <v>1</v>
      </c>
      <c r="AF31" s="30" t="b">
        <v>1</v>
      </c>
      <c r="AG31" s="30" t="b">
        <v>1</v>
      </c>
    </row>
    <row r="32" spans="2:33" x14ac:dyDescent="0.25">
      <c r="B32" s="29" t="s">
        <v>264</v>
      </c>
      <c r="C32" s="32">
        <v>7159554.4929999998</v>
      </c>
      <c r="D32" s="32">
        <v>7246865.5359999994</v>
      </c>
      <c r="E32" s="32">
        <v>6681903.7300000004</v>
      </c>
      <c r="F32" s="32">
        <v>1974194.7589999996</v>
      </c>
      <c r="G32" s="32">
        <f t="shared" si="4"/>
        <v>23062518.517999999</v>
      </c>
      <c r="H32" s="32">
        <v>7001334.34834</v>
      </c>
      <c r="I32" s="32">
        <v>6729003.2356399996</v>
      </c>
      <c r="J32" s="32">
        <v>6141968.5915199984</v>
      </c>
      <c r="K32" s="32">
        <v>1334397.527730003</v>
      </c>
      <c r="L32" s="32">
        <f t="shared" si="5"/>
        <v>21206703.703230001</v>
      </c>
      <c r="M32" s="32">
        <f t="shared" si="2"/>
        <v>158220.14465999976</v>
      </c>
      <c r="N32" s="32">
        <f t="shared" si="2"/>
        <v>517862.30035999976</v>
      </c>
      <c r="O32" s="32">
        <f t="shared" si="2"/>
        <v>539935.13848000206</v>
      </c>
      <c r="P32" s="32">
        <f t="shared" si="2"/>
        <v>639797.23126999661</v>
      </c>
      <c r="Q32" s="32">
        <f t="shared" si="6"/>
        <v>1855814.8147699982</v>
      </c>
      <c r="R32" s="48">
        <f t="shared" si="3"/>
        <v>97.790083938676716</v>
      </c>
      <c r="S32" s="48">
        <f t="shared" si="3"/>
        <v>92.853982210827098</v>
      </c>
      <c r="T32" s="48">
        <f t="shared" si="3"/>
        <v>91.919441519999239</v>
      </c>
      <c r="U32" s="48">
        <f t="shared" si="3"/>
        <v>67.591990184692989</v>
      </c>
      <c r="V32" s="48">
        <f t="shared" si="3"/>
        <v>91.953112955458181</v>
      </c>
      <c r="X32" s="30" t="b">
        <v>1</v>
      </c>
      <c r="Y32" s="30" t="b">
        <v>1</v>
      </c>
      <c r="Z32" s="30" t="b">
        <v>1</v>
      </c>
      <c r="AA32" s="30" t="b">
        <v>1</v>
      </c>
      <c r="AB32" s="30" t="b">
        <v>1</v>
      </c>
      <c r="AC32" s="30" t="b">
        <v>1</v>
      </c>
      <c r="AD32" s="30" t="b">
        <v>1</v>
      </c>
      <c r="AE32" s="30" t="b">
        <v>1</v>
      </c>
      <c r="AF32" s="30" t="b">
        <v>1</v>
      </c>
      <c r="AG32" s="30" t="b">
        <v>1</v>
      </c>
    </row>
    <row r="33" spans="1:34" x14ac:dyDescent="0.25">
      <c r="B33" s="29" t="s">
        <v>265</v>
      </c>
      <c r="C33" s="32">
        <v>33498735.960000001</v>
      </c>
      <c r="D33" s="32">
        <v>38473215.092039995</v>
      </c>
      <c r="E33" s="32">
        <v>64114359.80799</v>
      </c>
      <c r="F33" s="32">
        <v>13656167.423999995</v>
      </c>
      <c r="G33" s="32">
        <f t="shared" si="4"/>
        <v>149742478.28402999</v>
      </c>
      <c r="H33" s="32">
        <v>32805978.870100003</v>
      </c>
      <c r="I33" s="32">
        <v>38074681.613969997</v>
      </c>
      <c r="J33" s="32">
        <v>61177713.784150004</v>
      </c>
      <c r="K33" s="32">
        <v>7993268.8605200052</v>
      </c>
      <c r="L33" s="32">
        <f t="shared" si="5"/>
        <v>140051643.12874001</v>
      </c>
      <c r="M33" s="32">
        <f t="shared" si="2"/>
        <v>692757.08989999816</v>
      </c>
      <c r="N33" s="32">
        <f t="shared" si="2"/>
        <v>398533.47806999832</v>
      </c>
      <c r="O33" s="32">
        <f t="shared" si="2"/>
        <v>2936646.0238399953</v>
      </c>
      <c r="P33" s="32">
        <f t="shared" si="2"/>
        <v>5662898.5634799898</v>
      </c>
      <c r="Q33" s="32">
        <f t="shared" si="6"/>
        <v>9690835.1552899815</v>
      </c>
      <c r="R33" s="48">
        <f t="shared" si="3"/>
        <v>97.931990357107196</v>
      </c>
      <c r="S33" s="48">
        <f t="shared" si="3"/>
        <v>98.964127440047363</v>
      </c>
      <c r="T33" s="48">
        <f t="shared" si="3"/>
        <v>95.419675042167341</v>
      </c>
      <c r="U33" s="48">
        <f t="shared" si="3"/>
        <v>58.532299819876663</v>
      </c>
      <c r="V33" s="48">
        <f t="shared" si="3"/>
        <v>93.528332597174938</v>
      </c>
      <c r="X33" s="30" t="b">
        <v>1</v>
      </c>
      <c r="Y33" s="30" t="b">
        <v>1</v>
      </c>
      <c r="Z33" s="30" t="b">
        <v>1</v>
      </c>
      <c r="AA33" s="30" t="b">
        <v>1</v>
      </c>
      <c r="AB33" s="30" t="b">
        <v>1</v>
      </c>
      <c r="AC33" s="30" t="b">
        <v>1</v>
      </c>
      <c r="AD33" s="30" t="b">
        <v>1</v>
      </c>
      <c r="AE33" s="30" t="b">
        <v>1</v>
      </c>
      <c r="AF33" s="30" t="b">
        <v>1</v>
      </c>
      <c r="AG33" s="30" t="b">
        <v>1</v>
      </c>
    </row>
    <row r="34" spans="1:34" x14ac:dyDescent="0.25">
      <c r="B34" s="29" t="s">
        <v>266</v>
      </c>
      <c r="C34" s="32">
        <v>722323.95900000003</v>
      </c>
      <c r="D34" s="32">
        <v>782232</v>
      </c>
      <c r="E34" s="32">
        <v>701355.95299999998</v>
      </c>
      <c r="F34" s="32">
        <v>286325</v>
      </c>
      <c r="G34" s="32">
        <f t="shared" si="4"/>
        <v>2492236.912</v>
      </c>
      <c r="H34" s="32">
        <v>718225.51563000004</v>
      </c>
      <c r="I34" s="32">
        <v>745608.18533999985</v>
      </c>
      <c r="J34" s="32">
        <v>634186.47818999994</v>
      </c>
      <c r="K34" s="32">
        <v>115551.85425000032</v>
      </c>
      <c r="L34" s="32">
        <f t="shared" si="5"/>
        <v>2213572.0334100001</v>
      </c>
      <c r="M34" s="32">
        <f t="shared" si="2"/>
        <v>4098.4433699999936</v>
      </c>
      <c r="N34" s="32">
        <f t="shared" si="2"/>
        <v>36623.814660000149</v>
      </c>
      <c r="O34" s="32">
        <f t="shared" si="2"/>
        <v>67169.474810000043</v>
      </c>
      <c r="P34" s="32">
        <f t="shared" si="2"/>
        <v>170773.14574999968</v>
      </c>
      <c r="Q34" s="32">
        <f t="shared" si="6"/>
        <v>278664.87858999986</v>
      </c>
      <c r="R34" s="48">
        <f t="shared" si="3"/>
        <v>99.43260315279116</v>
      </c>
      <c r="S34" s="48">
        <f t="shared" si="3"/>
        <v>95.318036764029074</v>
      </c>
      <c r="T34" s="48">
        <f t="shared" si="3"/>
        <v>90.42291228545399</v>
      </c>
      <c r="U34" s="48">
        <f t="shared" si="3"/>
        <v>40.356886143368662</v>
      </c>
      <c r="V34" s="48">
        <f t="shared" si="3"/>
        <v>88.818684241123222</v>
      </c>
      <c r="X34" s="30" t="b">
        <v>1</v>
      </c>
      <c r="Y34" s="30" t="b">
        <v>1</v>
      </c>
      <c r="Z34" s="30" t="b">
        <v>1</v>
      </c>
      <c r="AA34" s="30" t="b">
        <v>1</v>
      </c>
      <c r="AB34" s="30" t="b">
        <v>1</v>
      </c>
      <c r="AC34" s="30" t="b">
        <v>1</v>
      </c>
      <c r="AD34" s="30" t="b">
        <v>1</v>
      </c>
      <c r="AE34" s="30" t="b">
        <v>1</v>
      </c>
      <c r="AF34" s="30" t="b">
        <v>1</v>
      </c>
      <c r="AG34" s="30" t="b">
        <v>1</v>
      </c>
    </row>
    <row r="35" spans="1:34" x14ac:dyDescent="0.25">
      <c r="B35" s="29" t="s">
        <v>267</v>
      </c>
      <c r="C35" s="32">
        <v>2672500.5469999998</v>
      </c>
      <c r="D35" s="32">
        <v>8079487.7920000022</v>
      </c>
      <c r="E35" s="32">
        <v>5759392.1370000001</v>
      </c>
      <c r="F35" s="32">
        <v>2692799.8149999995</v>
      </c>
      <c r="G35" s="32">
        <f t="shared" si="4"/>
        <v>19204180.291000001</v>
      </c>
      <c r="H35" s="32">
        <v>2662913.4517000006</v>
      </c>
      <c r="I35" s="32">
        <v>7884959.2240399998</v>
      </c>
      <c r="J35" s="32">
        <v>5591300.9485700019</v>
      </c>
      <c r="K35" s="32">
        <v>1909409.9879900031</v>
      </c>
      <c r="L35" s="32">
        <f t="shared" si="5"/>
        <v>18048583.612300005</v>
      </c>
      <c r="M35" s="32">
        <f t="shared" si="2"/>
        <v>9587.0952999992296</v>
      </c>
      <c r="N35" s="32">
        <f t="shared" si="2"/>
        <v>194528.56796000246</v>
      </c>
      <c r="O35" s="32">
        <f t="shared" si="2"/>
        <v>168091.18842999823</v>
      </c>
      <c r="P35" s="32">
        <f t="shared" si="2"/>
        <v>783389.8270099964</v>
      </c>
      <c r="Q35" s="32">
        <f t="shared" si="6"/>
        <v>1155596.6786999963</v>
      </c>
      <c r="R35" s="48">
        <f t="shared" si="3"/>
        <v>99.641268724499938</v>
      </c>
      <c r="S35" s="48">
        <f t="shared" si="3"/>
        <v>97.592315590195994</v>
      </c>
      <c r="T35" s="48">
        <f t="shared" si="3"/>
        <v>97.081442200295214</v>
      </c>
      <c r="U35" s="48">
        <f t="shared" si="3"/>
        <v>70.907981252590929</v>
      </c>
      <c r="V35" s="48">
        <f t="shared" si="3"/>
        <v>93.982577432677175</v>
      </c>
      <c r="X35" s="30" t="b">
        <v>1</v>
      </c>
      <c r="Y35" s="30" t="b">
        <v>1</v>
      </c>
      <c r="Z35" s="30" t="b">
        <v>1</v>
      </c>
      <c r="AA35" s="30" t="b">
        <v>1</v>
      </c>
      <c r="AB35" s="30" t="b">
        <v>1</v>
      </c>
      <c r="AC35" s="30" t="b">
        <v>1</v>
      </c>
      <c r="AD35" s="30" t="b">
        <v>1</v>
      </c>
      <c r="AE35" s="30" t="b">
        <v>1</v>
      </c>
      <c r="AF35" s="30" t="b">
        <v>1</v>
      </c>
      <c r="AG35" s="30" t="b">
        <v>1</v>
      </c>
    </row>
    <row r="36" spans="1:34" x14ac:dyDescent="0.25">
      <c r="B36" s="29" t="s">
        <v>317</v>
      </c>
      <c r="C36" s="32">
        <v>13027752.646000002</v>
      </c>
      <c r="D36" s="32">
        <v>11462775.655180002</v>
      </c>
      <c r="E36" s="32">
        <v>21425220.970019992</v>
      </c>
      <c r="F36" s="32">
        <v>4187773.4877600074</v>
      </c>
      <c r="G36" s="32">
        <f t="shared" si="4"/>
        <v>50103522.758960009</v>
      </c>
      <c r="H36" s="32">
        <v>13008199.765489999</v>
      </c>
      <c r="I36" s="32">
        <v>11454821.991950002</v>
      </c>
      <c r="J36" s="32">
        <v>21417743.378799997</v>
      </c>
      <c r="K36" s="32">
        <v>2176079.9766100049</v>
      </c>
      <c r="L36" s="32">
        <f t="shared" si="5"/>
        <v>48056845.112850003</v>
      </c>
      <c r="M36" s="32">
        <f t="shared" si="2"/>
        <v>19552.880510002375</v>
      </c>
      <c r="N36" s="32">
        <f t="shared" si="2"/>
        <v>7953.6632300000638</v>
      </c>
      <c r="O36" s="32">
        <f t="shared" si="2"/>
        <v>7477.5912199951708</v>
      </c>
      <c r="P36" s="32">
        <f t="shared" si="2"/>
        <v>2011693.5111500025</v>
      </c>
      <c r="Q36" s="32">
        <f t="shared" si="6"/>
        <v>2046677.6461100001</v>
      </c>
      <c r="R36" s="48">
        <f t="shared" si="3"/>
        <v>99.849913634060243</v>
      </c>
      <c r="S36" s="48">
        <f t="shared" si="3"/>
        <v>99.930613112659088</v>
      </c>
      <c r="T36" s="48">
        <f t="shared" si="3"/>
        <v>99.965099117388519</v>
      </c>
      <c r="U36" s="48">
        <f t="shared" si="3"/>
        <v>51.962695283549479</v>
      </c>
      <c r="V36" s="48">
        <f t="shared" si="3"/>
        <v>95.915102305368336</v>
      </c>
      <c r="X36" s="30" t="b">
        <v>1</v>
      </c>
      <c r="Y36" s="30" t="b">
        <v>1</v>
      </c>
      <c r="Z36" s="30" t="b">
        <v>1</v>
      </c>
      <c r="AA36" s="30" t="b">
        <v>1</v>
      </c>
      <c r="AB36" s="30" t="b">
        <v>1</v>
      </c>
      <c r="AC36" s="30" t="b">
        <v>1</v>
      </c>
      <c r="AD36" s="30" t="b">
        <v>1</v>
      </c>
      <c r="AE36" s="30" t="b">
        <v>1</v>
      </c>
      <c r="AF36" s="30" t="b">
        <v>1</v>
      </c>
      <c r="AG36" s="30" t="b">
        <v>1</v>
      </c>
    </row>
    <row r="37" spans="1:34" x14ac:dyDescent="0.25">
      <c r="B37" s="39" t="s">
        <v>268</v>
      </c>
      <c r="C37" s="32">
        <v>2327958.61</v>
      </c>
      <c r="D37" s="32">
        <v>2581411.3369999998</v>
      </c>
      <c r="E37" s="32">
        <v>4021395.9239700017</v>
      </c>
      <c r="F37" s="32">
        <v>1638488.3729999978</v>
      </c>
      <c r="G37" s="32">
        <f t="shared" si="4"/>
        <v>10569254.243969999</v>
      </c>
      <c r="H37" s="32">
        <v>2288033.4882500004</v>
      </c>
      <c r="I37" s="32">
        <v>2553882.949289999</v>
      </c>
      <c r="J37" s="32">
        <v>3696463.1498800004</v>
      </c>
      <c r="K37" s="32">
        <v>296192.85825000145</v>
      </c>
      <c r="L37" s="32">
        <f t="shared" si="5"/>
        <v>8834572.4456700012</v>
      </c>
      <c r="M37" s="32">
        <f t="shared" si="2"/>
        <v>39925.121749999467</v>
      </c>
      <c r="N37" s="32">
        <f t="shared" si="2"/>
        <v>27528.387710000854</v>
      </c>
      <c r="O37" s="32">
        <f t="shared" si="2"/>
        <v>324932.77409000136</v>
      </c>
      <c r="P37" s="32">
        <f t="shared" si="2"/>
        <v>1342295.5147499964</v>
      </c>
      <c r="Q37" s="32">
        <f t="shared" si="6"/>
        <v>1734681.798299998</v>
      </c>
      <c r="R37" s="48">
        <f t="shared" si="3"/>
        <v>98.284972869427463</v>
      </c>
      <c r="S37" s="48">
        <f t="shared" si="3"/>
        <v>98.933591585524169</v>
      </c>
      <c r="T37" s="48">
        <f t="shared" si="3"/>
        <v>91.919900944017925</v>
      </c>
      <c r="U37" s="48">
        <f t="shared" si="3"/>
        <v>18.07720232446238</v>
      </c>
      <c r="V37" s="48">
        <f t="shared" si="3"/>
        <v>83.587472131350481</v>
      </c>
      <c r="X37" s="30" t="b">
        <v>1</v>
      </c>
      <c r="Y37" s="30" t="b">
        <v>1</v>
      </c>
      <c r="Z37" s="30" t="b">
        <v>1</v>
      </c>
      <c r="AA37" s="30" t="b">
        <v>1</v>
      </c>
      <c r="AB37" s="30" t="b">
        <v>1</v>
      </c>
      <c r="AC37" s="30" t="b">
        <v>1</v>
      </c>
      <c r="AD37" s="30" t="b">
        <v>1</v>
      </c>
      <c r="AE37" s="30" t="b">
        <v>1</v>
      </c>
      <c r="AF37" s="30" t="b">
        <v>1</v>
      </c>
      <c r="AG37" s="30" t="b">
        <v>1</v>
      </c>
    </row>
    <row r="38" spans="1:34" x14ac:dyDescent="0.25">
      <c r="B38" s="29" t="s">
        <v>269</v>
      </c>
      <c r="C38" s="32">
        <v>332404.005</v>
      </c>
      <c r="D38" s="32">
        <v>591750.38199999998</v>
      </c>
      <c r="E38" s="32">
        <v>374975.255</v>
      </c>
      <c r="F38" s="32">
        <v>128238.96299999999</v>
      </c>
      <c r="G38" s="32">
        <f t="shared" si="4"/>
        <v>1427368.605</v>
      </c>
      <c r="H38" s="32">
        <v>309246.92401999998</v>
      </c>
      <c r="I38" s="32">
        <v>541257.49243999994</v>
      </c>
      <c r="J38" s="32">
        <v>361227.14819000009</v>
      </c>
      <c r="K38" s="32">
        <v>100327.19034999982</v>
      </c>
      <c r="L38" s="32">
        <f t="shared" si="5"/>
        <v>1312058.7549999999</v>
      </c>
      <c r="M38" s="32">
        <f t="shared" si="2"/>
        <v>23157.080980000028</v>
      </c>
      <c r="N38" s="32">
        <f t="shared" si="2"/>
        <v>50492.88956000004</v>
      </c>
      <c r="O38" s="32">
        <f t="shared" si="2"/>
        <v>13748.10680999991</v>
      </c>
      <c r="P38" s="32">
        <f t="shared" si="2"/>
        <v>27911.772650000174</v>
      </c>
      <c r="Q38" s="32">
        <f t="shared" si="6"/>
        <v>115309.85000000015</v>
      </c>
      <c r="R38" s="48">
        <f t="shared" si="3"/>
        <v>93.033453077678757</v>
      </c>
      <c r="S38" s="48">
        <f t="shared" si="3"/>
        <v>91.467197809092397</v>
      </c>
      <c r="T38" s="48">
        <f t="shared" si="3"/>
        <v>96.333596250237918</v>
      </c>
      <c r="U38" s="48">
        <f t="shared" si="3"/>
        <v>78.234561480351189</v>
      </c>
      <c r="V38" s="48">
        <f t="shared" si="3"/>
        <v>91.921508600085815</v>
      </c>
      <c r="X38" s="30" t="b">
        <v>1</v>
      </c>
      <c r="Y38" s="30" t="b">
        <v>1</v>
      </c>
      <c r="Z38" s="30" t="b">
        <v>1</v>
      </c>
      <c r="AA38" s="30" t="b">
        <v>1</v>
      </c>
      <c r="AB38" s="30" t="b">
        <v>1</v>
      </c>
      <c r="AC38" s="30" t="b">
        <v>1</v>
      </c>
      <c r="AD38" s="30" t="b">
        <v>1</v>
      </c>
      <c r="AE38" s="30" t="b">
        <v>1</v>
      </c>
      <c r="AF38" s="30" t="b">
        <v>1</v>
      </c>
      <c r="AG38" s="30" t="b">
        <v>1</v>
      </c>
    </row>
    <row r="39" spans="1:34" x14ac:dyDescent="0.25">
      <c r="B39" s="29" t="s">
        <v>270</v>
      </c>
      <c r="C39" s="32">
        <v>5530681.6679999996</v>
      </c>
      <c r="D39" s="32">
        <v>12666041.899649998</v>
      </c>
      <c r="E39" s="32">
        <v>22601425.952739999</v>
      </c>
      <c r="F39" s="32">
        <v>10685859.974600002</v>
      </c>
      <c r="G39" s="32">
        <f t="shared" si="4"/>
        <v>51484009.494989999</v>
      </c>
      <c r="H39" s="32">
        <v>4899534.02752</v>
      </c>
      <c r="I39" s="32">
        <v>10386622.518569998</v>
      </c>
      <c r="J39" s="32">
        <v>20678253.912670001</v>
      </c>
      <c r="K39" s="32">
        <v>2024145.0301799998</v>
      </c>
      <c r="L39" s="32">
        <f t="shared" si="5"/>
        <v>37988555.488940001</v>
      </c>
      <c r="M39" s="32">
        <f t="shared" si="2"/>
        <v>631147.64047999959</v>
      </c>
      <c r="N39" s="32">
        <f t="shared" si="2"/>
        <v>2279419.3810799997</v>
      </c>
      <c r="O39" s="32">
        <f t="shared" si="2"/>
        <v>1923172.0400699973</v>
      </c>
      <c r="P39" s="32">
        <f t="shared" si="2"/>
        <v>8661714.9444200024</v>
      </c>
      <c r="Q39" s="32">
        <f t="shared" si="6"/>
        <v>13495454.006049998</v>
      </c>
      <c r="R39" s="48">
        <f t="shared" si="3"/>
        <v>88.588248639733507</v>
      </c>
      <c r="S39" s="48">
        <f t="shared" si="3"/>
        <v>82.003696189075555</v>
      </c>
      <c r="T39" s="48">
        <f t="shared" si="3"/>
        <v>91.490926085409896</v>
      </c>
      <c r="U39" s="48">
        <f t="shared" si="3"/>
        <v>18.942275446162849</v>
      </c>
      <c r="V39" s="48">
        <f t="shared" si="3"/>
        <v>73.787095957700672</v>
      </c>
      <c r="X39" s="30" t="b">
        <v>1</v>
      </c>
      <c r="Y39" s="30" t="b">
        <v>1</v>
      </c>
      <c r="Z39" s="30" t="b">
        <v>1</v>
      </c>
      <c r="AA39" s="30" t="b">
        <v>1</v>
      </c>
      <c r="AB39" s="30" t="b">
        <v>1</v>
      </c>
      <c r="AC39" s="30" t="b">
        <v>1</v>
      </c>
      <c r="AD39" s="30" t="b">
        <v>1</v>
      </c>
      <c r="AE39" s="30" t="b">
        <v>1</v>
      </c>
      <c r="AF39" s="30" t="b">
        <v>1</v>
      </c>
      <c r="AG39" s="30" t="b">
        <v>1</v>
      </c>
      <c r="AH39" s="32"/>
    </row>
    <row r="40" spans="1:34" x14ac:dyDescent="0.25">
      <c r="B40" s="29" t="s">
        <v>271</v>
      </c>
      <c r="C40" s="32">
        <v>959.14499999999998</v>
      </c>
      <c r="D40" s="32">
        <v>1116</v>
      </c>
      <c r="E40" s="32">
        <v>828</v>
      </c>
      <c r="F40" s="32">
        <v>276</v>
      </c>
      <c r="G40" s="32">
        <f>SUM(C40:F40)</f>
        <v>3179.145</v>
      </c>
      <c r="H40" s="32">
        <v>942.56033000000002</v>
      </c>
      <c r="I40" s="32">
        <v>1067.05015</v>
      </c>
      <c r="J40" s="32">
        <v>825.50152000000003</v>
      </c>
      <c r="K40" s="32">
        <v>272.63500999999951</v>
      </c>
      <c r="L40" s="32">
        <f>SUM(H40:K40)</f>
        <v>3107.7470099999996</v>
      </c>
      <c r="M40" s="32">
        <f>+C40-H40</f>
        <v>16.58466999999996</v>
      </c>
      <c r="N40" s="32">
        <f>+D40-I40</f>
        <v>48.949849999999969</v>
      </c>
      <c r="O40" s="32">
        <f>+E40-J40</f>
        <v>2.4984799999999723</v>
      </c>
      <c r="P40" s="32">
        <f>+F40-K40</f>
        <v>3.3649900000004891</v>
      </c>
      <c r="Q40" s="32">
        <f>SUM(M40:P40)</f>
        <v>71.397990000000391</v>
      </c>
      <c r="R40" s="48">
        <f>+H40/C40*100</f>
        <v>98.270890219935467</v>
      </c>
      <c r="S40" s="48">
        <f>+I40/D40*100</f>
        <v>95.613812724014338</v>
      </c>
      <c r="T40" s="48">
        <f>+J40/E40*100</f>
        <v>99.69825120772947</v>
      </c>
      <c r="U40" s="48">
        <f>+K40/F40*100</f>
        <v>98.780800724637501</v>
      </c>
      <c r="V40" s="48">
        <f>+L40/G40*100</f>
        <v>97.754176358737951</v>
      </c>
      <c r="X40" s="30" t="b">
        <v>1</v>
      </c>
      <c r="Y40" s="30" t="b">
        <v>1</v>
      </c>
      <c r="Z40" s="30" t="b">
        <v>1</v>
      </c>
      <c r="AA40" s="30" t="b">
        <v>1</v>
      </c>
      <c r="AB40" s="30" t="b">
        <v>1</v>
      </c>
      <c r="AC40" s="30" t="b">
        <v>1</v>
      </c>
      <c r="AD40" s="30" t="b">
        <v>1</v>
      </c>
      <c r="AE40" s="30" t="b">
        <v>1</v>
      </c>
      <c r="AF40" s="30" t="b">
        <v>1</v>
      </c>
      <c r="AG40" s="30" t="b">
        <v>1</v>
      </c>
    </row>
    <row r="41" spans="1:34" x14ac:dyDescent="0.25">
      <c r="B41" s="29" t="s">
        <v>272</v>
      </c>
      <c r="C41" s="32">
        <v>9200515.6720000003</v>
      </c>
      <c r="D41" s="32">
        <v>11619753.543999998</v>
      </c>
      <c r="E41" s="32">
        <v>10608399.111000001</v>
      </c>
      <c r="F41" s="32">
        <v>3754608</v>
      </c>
      <c r="G41" s="32">
        <f t="shared" si="4"/>
        <v>35183276.327</v>
      </c>
      <c r="H41" s="32">
        <v>9192988.6660399996</v>
      </c>
      <c r="I41" s="32">
        <v>11609269.182619996</v>
      </c>
      <c r="J41" s="32">
        <v>10607871.732090004</v>
      </c>
      <c r="K41" s="32">
        <v>736868.92421999946</v>
      </c>
      <c r="L41" s="32">
        <f t="shared" si="5"/>
        <v>32146998.504969999</v>
      </c>
      <c r="M41" s="32">
        <f t="shared" si="2"/>
        <v>7527.0059600006789</v>
      </c>
      <c r="N41" s="32">
        <f t="shared" si="2"/>
        <v>10484.36138000153</v>
      </c>
      <c r="O41" s="32">
        <f t="shared" si="2"/>
        <v>527.37890999764204</v>
      </c>
      <c r="P41" s="32">
        <f t="shared" si="2"/>
        <v>3017739.0757800005</v>
      </c>
      <c r="Q41" s="32">
        <f t="shared" si="6"/>
        <v>3036277.8220300004</v>
      </c>
      <c r="R41" s="48">
        <f t="shared" si="3"/>
        <v>99.918189303422338</v>
      </c>
      <c r="S41" s="48">
        <f t="shared" si="3"/>
        <v>99.909771224146013</v>
      </c>
      <c r="T41" s="48">
        <f t="shared" si="3"/>
        <v>99.995028666394632</v>
      </c>
      <c r="U41" s="48">
        <f t="shared" si="3"/>
        <v>19.625721892138927</v>
      </c>
      <c r="V41" s="48">
        <f t="shared" si="3"/>
        <v>91.37011063492136</v>
      </c>
      <c r="X41" s="30" t="b">
        <v>1</v>
      </c>
      <c r="Y41" s="30" t="b">
        <v>1</v>
      </c>
      <c r="Z41" s="30" t="b">
        <v>1</v>
      </c>
      <c r="AA41" s="30" t="b">
        <v>1</v>
      </c>
      <c r="AB41" s="30" t="b">
        <v>1</v>
      </c>
      <c r="AC41" s="30" t="b">
        <v>1</v>
      </c>
      <c r="AD41" s="30" t="b">
        <v>1</v>
      </c>
      <c r="AE41" s="30" t="b">
        <v>1</v>
      </c>
      <c r="AF41" s="30" t="b">
        <v>1</v>
      </c>
      <c r="AG41" s="30" t="b">
        <v>1</v>
      </c>
    </row>
    <row r="42" spans="1:34" x14ac:dyDescent="0.25">
      <c r="B42" s="29" t="s">
        <v>273</v>
      </c>
      <c r="C42" s="32">
        <v>404153</v>
      </c>
      <c r="D42" s="32">
        <v>504314.61899999995</v>
      </c>
      <c r="E42" s="32">
        <v>378589.32000000007</v>
      </c>
      <c r="F42" s="32">
        <v>130253</v>
      </c>
      <c r="G42" s="32">
        <f t="shared" si="4"/>
        <v>1417309.939</v>
      </c>
      <c r="H42" s="32">
        <v>404135.26176999998</v>
      </c>
      <c r="I42" s="32">
        <v>504300.40514000005</v>
      </c>
      <c r="J42" s="32">
        <v>378579.05125999998</v>
      </c>
      <c r="K42" s="32">
        <v>85735.977939999895</v>
      </c>
      <c r="L42" s="32">
        <f t="shared" si="5"/>
        <v>1372750.6961099999</v>
      </c>
      <c r="M42" s="32">
        <f t="shared" si="2"/>
        <v>17.738230000017211</v>
      </c>
      <c r="N42" s="32">
        <f t="shared" si="2"/>
        <v>14.213859999901615</v>
      </c>
      <c r="O42" s="32">
        <f t="shared" si="2"/>
        <v>10.268740000086837</v>
      </c>
      <c r="P42" s="32">
        <f t="shared" si="2"/>
        <v>44517.022060000105</v>
      </c>
      <c r="Q42" s="32">
        <f t="shared" si="6"/>
        <v>44559.24289000011</v>
      </c>
      <c r="R42" s="48">
        <f t="shared" si="3"/>
        <v>99.99561101117645</v>
      </c>
      <c r="S42" s="48">
        <f t="shared" si="3"/>
        <v>99.997181549083763</v>
      </c>
      <c r="T42" s="48">
        <f t="shared" si="3"/>
        <v>99.997287630829078</v>
      </c>
      <c r="U42" s="48">
        <f t="shared" si="3"/>
        <v>65.82265125563319</v>
      </c>
      <c r="V42" s="48">
        <f t="shared" si="3"/>
        <v>96.856069257410311</v>
      </c>
      <c r="X42" s="30" t="b">
        <v>1</v>
      </c>
      <c r="Y42" s="30" t="b">
        <v>1</v>
      </c>
      <c r="Z42" s="30" t="b">
        <v>1</v>
      </c>
      <c r="AA42" s="30" t="b">
        <v>1</v>
      </c>
      <c r="AB42" s="30" t="b">
        <v>1</v>
      </c>
      <c r="AC42" s="30" t="b">
        <v>1</v>
      </c>
      <c r="AD42" s="30" t="b">
        <v>1</v>
      </c>
      <c r="AE42" s="30" t="b">
        <v>1</v>
      </c>
      <c r="AF42" s="30" t="b">
        <v>1</v>
      </c>
      <c r="AG42" s="30" t="b">
        <v>1</v>
      </c>
    </row>
    <row r="43" spans="1:34" x14ac:dyDescent="0.25">
      <c r="B43" s="29" t="s">
        <v>274</v>
      </c>
      <c r="C43" s="32">
        <v>1656394.993</v>
      </c>
      <c r="D43" s="32">
        <v>3861272.7379999999</v>
      </c>
      <c r="E43" s="32">
        <v>3715896.0880000005</v>
      </c>
      <c r="F43" s="32">
        <v>1139724.8190000001</v>
      </c>
      <c r="G43" s="32">
        <f t="shared" si="4"/>
        <v>10373288.638</v>
      </c>
      <c r="H43" s="32">
        <v>1647262.5974399999</v>
      </c>
      <c r="I43" s="32">
        <v>3848429.1214400008</v>
      </c>
      <c r="J43" s="32">
        <v>3713649.4111600006</v>
      </c>
      <c r="K43" s="32">
        <v>1074816.2854499985</v>
      </c>
      <c r="L43" s="32">
        <f t="shared" si="5"/>
        <v>10284157.41549</v>
      </c>
      <c r="M43" s="32">
        <f t="shared" si="2"/>
        <v>9132.3955600000918</v>
      </c>
      <c r="N43" s="32">
        <f t="shared" si="2"/>
        <v>12843.616559999064</v>
      </c>
      <c r="O43" s="32">
        <f t="shared" si="2"/>
        <v>2246.6768399998546</v>
      </c>
      <c r="P43" s="32">
        <f t="shared" si="2"/>
        <v>64908.533550001681</v>
      </c>
      <c r="Q43" s="32">
        <f t="shared" si="6"/>
        <v>89131.222510000691</v>
      </c>
      <c r="R43" s="48">
        <f t="shared" si="3"/>
        <v>99.448658345467479</v>
      </c>
      <c r="S43" s="48">
        <f t="shared" si="3"/>
        <v>99.66737349492044</v>
      </c>
      <c r="T43" s="48">
        <f t="shared" si="3"/>
        <v>99.939538760320687</v>
      </c>
      <c r="U43" s="48">
        <f t="shared" si="3"/>
        <v>94.30489426325272</v>
      </c>
      <c r="V43" s="48">
        <f t="shared" si="3"/>
        <v>99.140762147661732</v>
      </c>
      <c r="X43" s="30" t="b">
        <v>1</v>
      </c>
      <c r="Y43" s="30" t="b">
        <v>1</v>
      </c>
      <c r="Z43" s="30" t="b">
        <v>1</v>
      </c>
      <c r="AA43" s="30" t="b">
        <v>1</v>
      </c>
      <c r="AB43" s="30" t="b">
        <v>1</v>
      </c>
      <c r="AC43" s="30" t="b">
        <v>1</v>
      </c>
      <c r="AD43" s="30" t="b">
        <v>1</v>
      </c>
      <c r="AE43" s="30" t="b">
        <v>1</v>
      </c>
      <c r="AF43" s="30" t="b">
        <v>1</v>
      </c>
      <c r="AG43" s="30" t="b">
        <v>1</v>
      </c>
    </row>
    <row r="44" spans="1:34" x14ac:dyDescent="0.25">
      <c r="B44" s="29" t="s">
        <v>275</v>
      </c>
      <c r="C44" s="32">
        <v>1715957</v>
      </c>
      <c r="D44" s="32">
        <v>3991941</v>
      </c>
      <c r="E44" s="32">
        <v>3992801</v>
      </c>
      <c r="F44" s="32">
        <v>1410105</v>
      </c>
      <c r="G44" s="32">
        <f t="shared" si="4"/>
        <v>11110804</v>
      </c>
      <c r="H44" s="32">
        <v>1324987.1276700001</v>
      </c>
      <c r="I44" s="32">
        <v>3991940.9753999999</v>
      </c>
      <c r="J44" s="32">
        <v>3992800.8868000004</v>
      </c>
      <c r="K44" s="32">
        <v>330605.15183999948</v>
      </c>
      <c r="L44" s="32">
        <f t="shared" si="5"/>
        <v>9640334.1417100001</v>
      </c>
      <c r="M44" s="32">
        <f t="shared" si="2"/>
        <v>390969.87232999993</v>
      </c>
      <c r="N44" s="32">
        <f t="shared" si="2"/>
        <v>2.4600000120699406E-2</v>
      </c>
      <c r="O44" s="32">
        <f t="shared" si="2"/>
        <v>0.1131999995559454</v>
      </c>
      <c r="P44" s="32">
        <f t="shared" si="2"/>
        <v>1079499.8481600005</v>
      </c>
      <c r="Q44" s="32">
        <f t="shared" si="6"/>
        <v>1470469.8582900001</v>
      </c>
      <c r="R44" s="48">
        <f t="shared" si="3"/>
        <v>77.215636969341304</v>
      </c>
      <c r="S44" s="48">
        <f t="shared" si="3"/>
        <v>99.999999383758421</v>
      </c>
      <c r="T44" s="48">
        <f t="shared" si="3"/>
        <v>99.999997164897536</v>
      </c>
      <c r="U44" s="48">
        <f t="shared" si="3"/>
        <v>23.445427953237488</v>
      </c>
      <c r="V44" s="48">
        <f t="shared" si="3"/>
        <v>86.765405471197226</v>
      </c>
      <c r="X44" s="30" t="b">
        <v>1</v>
      </c>
      <c r="Y44" s="30" t="b">
        <v>1</v>
      </c>
      <c r="Z44" s="30" t="b">
        <v>1</v>
      </c>
      <c r="AA44" s="30" t="b">
        <v>1</v>
      </c>
      <c r="AB44" s="30" t="b">
        <v>1</v>
      </c>
      <c r="AC44" s="30" t="b">
        <v>1</v>
      </c>
      <c r="AD44" s="30" t="b">
        <v>1</v>
      </c>
      <c r="AE44" s="30" t="b">
        <v>1</v>
      </c>
      <c r="AF44" s="30" t="b">
        <v>1</v>
      </c>
      <c r="AG44" s="30" t="b">
        <v>1</v>
      </c>
    </row>
    <row r="45" spans="1:34" x14ac:dyDescent="0.25">
      <c r="B45" s="29" t="s">
        <v>276</v>
      </c>
      <c r="C45" s="32">
        <v>710121</v>
      </c>
      <c r="D45" s="32">
        <v>1223975</v>
      </c>
      <c r="E45" s="32">
        <v>1164123</v>
      </c>
      <c r="F45" s="32">
        <v>454708</v>
      </c>
      <c r="G45" s="32">
        <f t="shared" si="4"/>
        <v>3552927</v>
      </c>
      <c r="H45" s="32">
        <v>710105.02741999994</v>
      </c>
      <c r="I45" s="32">
        <v>1223975</v>
      </c>
      <c r="J45" s="32">
        <v>1164123.0000000002</v>
      </c>
      <c r="K45" s="32">
        <v>117828.37850000011</v>
      </c>
      <c r="L45" s="32">
        <f t="shared" si="5"/>
        <v>3216031.4059200003</v>
      </c>
      <c r="M45" s="32">
        <f t="shared" si="2"/>
        <v>15.972580000059679</v>
      </c>
      <c r="N45" s="32">
        <f t="shared" si="2"/>
        <v>0</v>
      </c>
      <c r="O45" s="32">
        <f t="shared" si="2"/>
        <v>0</v>
      </c>
      <c r="P45" s="32">
        <f t="shared" si="2"/>
        <v>336879.62149999989</v>
      </c>
      <c r="Q45" s="32">
        <f t="shared" si="6"/>
        <v>336895.59407999995</v>
      </c>
      <c r="R45" s="48">
        <f t="shared" si="3"/>
        <v>99.997750724172349</v>
      </c>
      <c r="S45" s="48">
        <f t="shared" si="3"/>
        <v>100</v>
      </c>
      <c r="T45" s="48">
        <f t="shared" si="3"/>
        <v>100.00000000000003</v>
      </c>
      <c r="U45" s="48">
        <f t="shared" si="3"/>
        <v>25.912976789500096</v>
      </c>
      <c r="V45" s="48">
        <f t="shared" si="3"/>
        <v>90.517801404869843</v>
      </c>
      <c r="X45" s="30" t="b">
        <v>1</v>
      </c>
      <c r="Y45" s="30" t="b">
        <v>1</v>
      </c>
      <c r="Z45" s="30" t="b">
        <v>1</v>
      </c>
      <c r="AA45" s="30" t="b">
        <v>1</v>
      </c>
      <c r="AB45" s="30" t="b">
        <v>1</v>
      </c>
      <c r="AC45" s="30" t="b">
        <v>1</v>
      </c>
      <c r="AD45" s="30" t="b">
        <v>1</v>
      </c>
      <c r="AE45" s="30" t="b">
        <v>1</v>
      </c>
      <c r="AF45" s="30" t="b">
        <v>1</v>
      </c>
      <c r="AG45" s="30" t="b">
        <v>1</v>
      </c>
    </row>
    <row r="46" spans="1:34" x14ac:dyDescent="0.25">
      <c r="B46" s="29" t="s">
        <v>277</v>
      </c>
      <c r="C46" s="32">
        <v>192927.087</v>
      </c>
      <c r="D46" s="32">
        <v>248089.87300000002</v>
      </c>
      <c r="E46" s="32">
        <v>207405.886</v>
      </c>
      <c r="F46" s="32">
        <v>107658</v>
      </c>
      <c r="G46" s="32">
        <f t="shared" si="4"/>
        <v>756080.84600000002</v>
      </c>
      <c r="H46" s="32">
        <v>190349.08851000003</v>
      </c>
      <c r="I46" s="32">
        <v>247726.50466000001</v>
      </c>
      <c r="J46" s="32">
        <v>206945.44939999992</v>
      </c>
      <c r="K46" s="32">
        <v>64270.085090000066</v>
      </c>
      <c r="L46" s="32">
        <f t="shared" si="5"/>
        <v>709291.12766</v>
      </c>
      <c r="M46" s="32">
        <f t="shared" si="2"/>
        <v>2577.998489999969</v>
      </c>
      <c r="N46" s="32">
        <f t="shared" si="2"/>
        <v>363.36834000001545</v>
      </c>
      <c r="O46" s="32">
        <f t="shared" si="2"/>
        <v>460.43660000007367</v>
      </c>
      <c r="P46" s="32">
        <f t="shared" si="2"/>
        <v>43387.914909999934</v>
      </c>
      <c r="Q46" s="32">
        <f t="shared" si="6"/>
        <v>46789.718339999992</v>
      </c>
      <c r="R46" s="48">
        <f t="shared" si="3"/>
        <v>98.663744666398259</v>
      </c>
      <c r="S46" s="48">
        <f t="shared" si="3"/>
        <v>99.853533586193578</v>
      </c>
      <c r="T46" s="48">
        <f t="shared" si="3"/>
        <v>99.778002153709338</v>
      </c>
      <c r="U46" s="48">
        <f t="shared" si="3"/>
        <v>59.698382925560637</v>
      </c>
      <c r="V46" s="48">
        <f t="shared" si="3"/>
        <v>93.811545605534349</v>
      </c>
      <c r="X46" s="30" t="b">
        <v>1</v>
      </c>
      <c r="Y46" s="30" t="b">
        <v>1</v>
      </c>
      <c r="Z46" s="30" t="b">
        <v>1</v>
      </c>
      <c r="AA46" s="30" t="b">
        <v>1</v>
      </c>
      <c r="AB46" s="30" t="b">
        <v>1</v>
      </c>
      <c r="AC46" s="30" t="b">
        <v>1</v>
      </c>
      <c r="AD46" s="30" t="b">
        <v>1</v>
      </c>
      <c r="AE46" s="30" t="b">
        <v>1</v>
      </c>
      <c r="AF46" s="30" t="b">
        <v>1</v>
      </c>
      <c r="AG46" s="30" t="b">
        <v>1</v>
      </c>
    </row>
    <row r="47" spans="1:34" x14ac:dyDescent="0.25">
      <c r="C47" s="32"/>
      <c r="D47" s="32"/>
      <c r="E47" s="32"/>
      <c r="F47" s="32"/>
      <c r="G47" s="32"/>
      <c r="H47" s="32"/>
      <c r="I47" s="32"/>
      <c r="J47" s="32"/>
      <c r="K47" s="32"/>
      <c r="L47" s="32"/>
      <c r="M47" s="32"/>
      <c r="N47" s="32"/>
      <c r="O47" s="32"/>
      <c r="P47" s="32"/>
      <c r="Q47" s="32"/>
      <c r="R47" s="48"/>
      <c r="S47" s="48"/>
      <c r="T47" s="48"/>
      <c r="U47" s="48"/>
      <c r="V47" s="48"/>
    </row>
    <row r="48" spans="1:34" ht="15" x14ac:dyDescent="0.4">
      <c r="A48" s="29" t="s">
        <v>278</v>
      </c>
      <c r="C48" s="37">
        <f t="shared" ref="C48:Q48" si="7">SUM(C50:C52)</f>
        <v>274438540.60500002</v>
      </c>
      <c r="D48" s="37">
        <f t="shared" si="7"/>
        <v>332313329.33485007</v>
      </c>
      <c r="E48" s="37">
        <f t="shared" si="7"/>
        <v>289626563.38603997</v>
      </c>
      <c r="F48" s="37">
        <f>SUM(F50:F52)</f>
        <v>74218157.126000047</v>
      </c>
      <c r="G48" s="37">
        <f t="shared" si="7"/>
        <v>970596590.45189011</v>
      </c>
      <c r="H48" s="37">
        <f t="shared" si="7"/>
        <v>266124960.41711</v>
      </c>
      <c r="I48" s="37">
        <f t="shared" si="7"/>
        <v>331652287.96817994</v>
      </c>
      <c r="J48" s="37">
        <f t="shared" si="7"/>
        <v>288934768.47041011</v>
      </c>
      <c r="K48" s="37">
        <f>SUM(K50:K52)</f>
        <v>71981496.505739823</v>
      </c>
      <c r="L48" s="37">
        <f t="shared" si="7"/>
        <v>958693513.36143982</v>
      </c>
      <c r="M48" s="37">
        <f t="shared" si="7"/>
        <v>8313580.1878899932</v>
      </c>
      <c r="N48" s="37">
        <f t="shared" si="7"/>
        <v>661041.36667007208</v>
      </c>
      <c r="O48" s="37">
        <f t="shared" si="7"/>
        <v>691794.91562986374</v>
      </c>
      <c r="P48" s="37">
        <f>SUM(P50:P52)</f>
        <v>2236660.6202602237</v>
      </c>
      <c r="Q48" s="37">
        <f t="shared" si="7"/>
        <v>11903077.090450153</v>
      </c>
      <c r="R48" s="48">
        <f>+H48/C48*100</f>
        <v>96.970695089121691</v>
      </c>
      <c r="S48" s="48">
        <f>+I48/D48*100</f>
        <v>99.801078889013198</v>
      </c>
      <c r="T48" s="48">
        <f>+J48/E48*100</f>
        <v>99.761142449248425</v>
      </c>
      <c r="U48" s="48">
        <f>+K48/F48*100</f>
        <v>96.986370038179402</v>
      </c>
      <c r="V48" s="48">
        <f>+L48/G48*100</f>
        <v>98.773632917368019</v>
      </c>
    </row>
    <row r="49" spans="1:33" x14ac:dyDescent="0.25">
      <c r="C49" s="32"/>
      <c r="D49" s="32"/>
      <c r="E49" s="32"/>
      <c r="F49" s="32"/>
      <c r="G49" s="32"/>
      <c r="H49" s="32"/>
      <c r="I49" s="32"/>
      <c r="J49" s="32"/>
      <c r="K49" s="32"/>
      <c r="L49" s="32"/>
      <c r="M49" s="32"/>
      <c r="N49" s="32"/>
      <c r="O49" s="32"/>
      <c r="P49" s="32"/>
      <c r="Q49" s="32"/>
      <c r="R49" s="48"/>
      <c r="S49" s="48"/>
      <c r="T49" s="48"/>
      <c r="U49" s="48"/>
      <c r="V49" s="48"/>
    </row>
    <row r="50" spans="1:33" x14ac:dyDescent="0.25">
      <c r="B50" s="29" t="s">
        <v>279</v>
      </c>
      <c r="C50" s="32">
        <v>66105140.245999999</v>
      </c>
      <c r="D50" s="32">
        <v>85726161.666999996</v>
      </c>
      <c r="E50" s="32">
        <v>69839848.519000024</v>
      </c>
      <c r="F50" s="32">
        <v>6004191.7439999878</v>
      </c>
      <c r="G50" s="32">
        <f>SUM(C50:F50)</f>
        <v>227675342.176</v>
      </c>
      <c r="H50" s="32">
        <v>58557843.840630002</v>
      </c>
      <c r="I50" s="32">
        <v>85348332.09946999</v>
      </c>
      <c r="J50" s="32">
        <v>69268435.695760012</v>
      </c>
      <c r="K50" s="32">
        <v>5861087.7703699768</v>
      </c>
      <c r="L50" s="32">
        <f>SUM(H50:K50)</f>
        <v>219035699.40622997</v>
      </c>
      <c r="M50" s="32">
        <f>+C50-H50</f>
        <v>7547296.405369997</v>
      </c>
      <c r="N50" s="32">
        <f>+D50-I50</f>
        <v>377829.56753000617</v>
      </c>
      <c r="O50" s="32">
        <f>+E50-J50</f>
        <v>571412.82324001193</v>
      </c>
      <c r="P50" s="32">
        <f>+F50-K50</f>
        <v>143103.97363001108</v>
      </c>
      <c r="Q50" s="32">
        <f>SUM(M50:P50)</f>
        <v>8639642.7697700262</v>
      </c>
      <c r="R50" s="48">
        <f>+H50/C50*100</f>
        <v>88.582890260448877</v>
      </c>
      <c r="S50" s="48">
        <f>+I50/D50*100</f>
        <v>99.559259903647998</v>
      </c>
      <c r="T50" s="48">
        <f>+J50/E50*100</f>
        <v>99.181824079866729</v>
      </c>
      <c r="U50" s="48">
        <f>+K50/F50*100</f>
        <v>97.616598874061353</v>
      </c>
      <c r="V50" s="48">
        <f>+L50/G50*100</f>
        <v>96.205279549732126</v>
      </c>
      <c r="X50" s="30" t="b">
        <v>1</v>
      </c>
      <c r="Y50" s="30" t="b">
        <v>1</v>
      </c>
      <c r="Z50" s="30" t="b">
        <v>1</v>
      </c>
      <c r="AA50" s="30" t="b">
        <v>1</v>
      </c>
      <c r="AB50" s="30" t="b">
        <v>1</v>
      </c>
      <c r="AC50" s="30" t="b">
        <v>1</v>
      </c>
      <c r="AD50" s="30" t="b">
        <v>1</v>
      </c>
      <c r="AE50" s="30" t="b">
        <v>1</v>
      </c>
      <c r="AF50" s="30" t="b">
        <v>1</v>
      </c>
      <c r="AG50" s="30" t="b">
        <v>1</v>
      </c>
    </row>
    <row r="51" spans="1:33" ht="15.6" x14ac:dyDescent="0.25">
      <c r="B51" s="29" t="s">
        <v>293</v>
      </c>
      <c r="C51" s="32"/>
      <c r="D51" s="32"/>
      <c r="E51" s="32"/>
      <c r="F51" s="32"/>
      <c r="G51" s="32"/>
      <c r="H51" s="32"/>
      <c r="I51" s="32"/>
      <c r="J51" s="32"/>
      <c r="K51" s="32"/>
      <c r="L51" s="32"/>
      <c r="M51" s="32"/>
      <c r="N51" s="32"/>
      <c r="O51" s="32"/>
      <c r="P51" s="32"/>
      <c r="Q51" s="32"/>
      <c r="R51" s="48"/>
      <c r="S51" s="48"/>
      <c r="T51" s="48"/>
      <c r="U51" s="48"/>
      <c r="V51" s="48"/>
    </row>
    <row r="52" spans="1:33" ht="15.6" x14ac:dyDescent="0.25">
      <c r="B52" s="29" t="s">
        <v>294</v>
      </c>
      <c r="C52" s="32">
        <v>208333400.359</v>
      </c>
      <c r="D52" s="32">
        <v>246587167.66785005</v>
      </c>
      <c r="E52" s="32">
        <v>219786714.86703998</v>
      </c>
      <c r="F52" s="32">
        <v>68213965.382000059</v>
      </c>
      <c r="G52" s="32">
        <f>SUM(C52:F52)</f>
        <v>742921248.27589011</v>
      </c>
      <c r="H52" s="32">
        <v>207567116.57648</v>
      </c>
      <c r="I52" s="32">
        <v>246303955.86870998</v>
      </c>
      <c r="J52" s="32">
        <v>219666332.77465013</v>
      </c>
      <c r="K52" s="32">
        <v>66120408.735369846</v>
      </c>
      <c r="L52" s="32">
        <f>SUM(H52:K52)</f>
        <v>739657813.95520985</v>
      </c>
      <c r="M52" s="32">
        <f t="shared" ref="M52:P53" si="8">+C52-H52</f>
        <v>766283.78251999617</v>
      </c>
      <c r="N52" s="32">
        <f t="shared" si="8"/>
        <v>283211.79914006591</v>
      </c>
      <c r="O52" s="32">
        <f t="shared" si="8"/>
        <v>120382.09238985181</v>
      </c>
      <c r="P52" s="32">
        <f t="shared" si="8"/>
        <v>2093556.6466302127</v>
      </c>
      <c r="Q52" s="32">
        <f>SUM(M52:P52)</f>
        <v>3263434.3206801265</v>
      </c>
      <c r="R52" s="48">
        <f t="shared" ref="R52:V53" si="9">+H52/C52*100</f>
        <v>99.632183902725373</v>
      </c>
      <c r="S52" s="48">
        <f t="shared" si="9"/>
        <v>99.885147389534254</v>
      </c>
      <c r="T52" s="48">
        <f t="shared" si="9"/>
        <v>99.945227766626985</v>
      </c>
      <c r="U52" s="48">
        <f t="shared" si="9"/>
        <v>96.930897309801239</v>
      </c>
      <c r="V52" s="48">
        <f t="shared" si="9"/>
        <v>99.560729440939568</v>
      </c>
      <c r="X52" s="30" t="b">
        <v>1</v>
      </c>
      <c r="Y52" s="30" t="b">
        <v>1</v>
      </c>
      <c r="Z52" s="30" t="b">
        <v>1</v>
      </c>
      <c r="AA52" s="30" t="b">
        <v>1</v>
      </c>
      <c r="AB52" s="30" t="b">
        <v>1</v>
      </c>
      <c r="AC52" s="30" t="b">
        <v>1</v>
      </c>
      <c r="AD52" s="30" t="b">
        <v>1</v>
      </c>
      <c r="AE52" s="30" t="b">
        <v>1</v>
      </c>
      <c r="AF52" s="30" t="b">
        <v>1</v>
      </c>
      <c r="AG52" s="30" t="b">
        <v>1</v>
      </c>
    </row>
    <row r="53" spans="1:33" ht="26.25" customHeight="1" x14ac:dyDescent="0.25">
      <c r="B53" s="40" t="s">
        <v>280</v>
      </c>
      <c r="C53" s="32">
        <v>543955</v>
      </c>
      <c r="D53" s="32">
        <v>816856.73600000003</v>
      </c>
      <c r="E53" s="32">
        <v>1010360.037</v>
      </c>
      <c r="F53" s="32">
        <v>491333.59499999974</v>
      </c>
      <c r="G53" s="32">
        <f>SUM(C53:F53)</f>
        <v>2862505.3679999998</v>
      </c>
      <c r="H53" s="32">
        <v>543954.98839999991</v>
      </c>
      <c r="I53" s="32">
        <v>815135.85384</v>
      </c>
      <c r="J53" s="32">
        <v>1005842.6574599997</v>
      </c>
      <c r="K53" s="32">
        <v>482035.72346000047</v>
      </c>
      <c r="L53" s="32">
        <f>SUM(H53:K53)</f>
        <v>2846969.2231600001</v>
      </c>
      <c r="M53" s="32">
        <f t="shared" si="8"/>
        <v>1.1600000085309148E-2</v>
      </c>
      <c r="N53" s="32">
        <f t="shared" si="8"/>
        <v>1720.8821600000374</v>
      </c>
      <c r="O53" s="32">
        <f t="shared" si="8"/>
        <v>4517.3795400003437</v>
      </c>
      <c r="P53" s="32">
        <f t="shared" si="8"/>
        <v>9297.8715399992652</v>
      </c>
      <c r="Q53" s="32">
        <f>SUM(M53:P53)</f>
        <v>15536.144839999732</v>
      </c>
      <c r="R53" s="48">
        <f t="shared" si="9"/>
        <v>99.99999786747064</v>
      </c>
      <c r="S53" s="48">
        <f t="shared" si="9"/>
        <v>99.789328766703107</v>
      </c>
      <c r="T53" s="48">
        <f t="shared" si="9"/>
        <v>99.552894079875372</v>
      </c>
      <c r="U53" s="48">
        <f t="shared" si="9"/>
        <v>98.107625524772175</v>
      </c>
      <c r="V53" s="48">
        <f t="shared" si="9"/>
        <v>99.457253599812304</v>
      </c>
      <c r="X53" s="30" t="b">
        <v>1</v>
      </c>
      <c r="Y53" s="30" t="b">
        <v>1</v>
      </c>
      <c r="Z53" s="30" t="b">
        <v>1</v>
      </c>
      <c r="AA53" s="30" t="b">
        <v>1</v>
      </c>
      <c r="AB53" s="30" t="b">
        <v>1</v>
      </c>
      <c r="AC53" s="30" t="b">
        <v>1</v>
      </c>
      <c r="AD53" s="30" t="b">
        <v>1</v>
      </c>
      <c r="AE53" s="30" t="b">
        <v>1</v>
      </c>
      <c r="AF53" s="30" t="b">
        <v>1</v>
      </c>
      <c r="AG53" s="30" t="b">
        <v>1</v>
      </c>
    </row>
    <row r="54" spans="1:33" x14ac:dyDescent="0.25">
      <c r="C54" s="32"/>
      <c r="D54" s="32"/>
      <c r="E54" s="32"/>
      <c r="F54" s="32"/>
      <c r="G54" s="32"/>
      <c r="H54" s="32"/>
      <c r="I54" s="32"/>
      <c r="J54" s="32"/>
      <c r="K54" s="32"/>
      <c r="L54" s="32"/>
      <c r="M54" s="32"/>
      <c r="N54" s="32"/>
      <c r="O54" s="32"/>
      <c r="P54" s="32"/>
      <c r="Q54" s="32"/>
      <c r="R54" s="126"/>
      <c r="S54" s="126"/>
      <c r="T54" s="126"/>
      <c r="U54" s="126"/>
      <c r="V54" s="126"/>
    </row>
    <row r="55" spans="1:33" x14ac:dyDescent="0.25">
      <c r="C55" s="32"/>
      <c r="D55" s="32"/>
      <c r="E55" s="32"/>
      <c r="F55" s="32"/>
      <c r="G55" s="32"/>
      <c r="H55" s="32"/>
      <c r="I55" s="32"/>
      <c r="J55" s="32"/>
      <c r="K55" s="32"/>
      <c r="L55" s="32"/>
      <c r="M55" s="32"/>
      <c r="N55" s="32"/>
      <c r="O55" s="32"/>
      <c r="P55" s="32"/>
      <c r="Q55" s="32"/>
      <c r="R55" s="126"/>
      <c r="S55" s="126"/>
      <c r="T55" s="126"/>
      <c r="U55" s="126"/>
      <c r="V55" s="126"/>
    </row>
    <row r="56" spans="1:33" x14ac:dyDescent="0.25">
      <c r="A56" s="41"/>
      <c r="B56" s="41"/>
      <c r="C56" s="42"/>
      <c r="D56" s="42"/>
      <c r="E56" s="42"/>
      <c r="F56" s="42"/>
      <c r="G56" s="42"/>
      <c r="H56" s="42"/>
      <c r="I56" s="42"/>
      <c r="J56" s="42"/>
      <c r="K56" s="42"/>
      <c r="L56" s="42"/>
      <c r="M56" s="42"/>
      <c r="N56" s="42"/>
      <c r="O56" s="42"/>
      <c r="P56" s="42"/>
      <c r="Q56" s="42"/>
      <c r="R56" s="127"/>
      <c r="S56" s="127"/>
      <c r="T56" s="127"/>
      <c r="U56" s="127"/>
      <c r="V56" s="127"/>
    </row>
    <row r="57" spans="1:33" x14ac:dyDescent="0.25">
      <c r="A57" s="43"/>
      <c r="B57" s="43"/>
      <c r="C57" s="44"/>
      <c r="D57" s="44"/>
      <c r="E57" s="44"/>
      <c r="F57" s="44"/>
      <c r="G57" s="44"/>
      <c r="H57" s="44"/>
      <c r="I57" s="44"/>
      <c r="J57" s="44"/>
      <c r="K57" s="44"/>
      <c r="L57" s="44"/>
      <c r="M57" s="44"/>
      <c r="N57" s="44"/>
      <c r="O57" s="44"/>
      <c r="P57" s="44"/>
      <c r="Q57" s="44"/>
      <c r="R57" s="128"/>
      <c r="S57" s="128"/>
      <c r="T57" s="128"/>
      <c r="U57" s="128"/>
      <c r="V57" s="128"/>
    </row>
    <row r="58" spans="1:33" ht="12.75" customHeight="1" x14ac:dyDescent="0.25">
      <c r="A58" s="58" t="s">
        <v>281</v>
      </c>
      <c r="B58" s="46" t="s">
        <v>338</v>
      </c>
      <c r="C58" s="46"/>
      <c r="D58" s="46"/>
      <c r="E58" s="46"/>
      <c r="F58" s="46"/>
      <c r="G58" s="44"/>
      <c r="H58" s="44"/>
      <c r="I58" s="44"/>
      <c r="J58" s="44"/>
      <c r="K58" s="44"/>
      <c r="L58" s="45"/>
      <c r="M58" s="45"/>
      <c r="N58" s="45"/>
      <c r="Q58" s="54"/>
      <c r="R58" s="126"/>
      <c r="S58" s="126"/>
      <c r="T58" s="126"/>
      <c r="U58" s="126"/>
      <c r="V58" s="126"/>
    </row>
    <row r="59" spans="1:33" ht="12.75" customHeight="1" x14ac:dyDescent="0.25">
      <c r="A59" s="58" t="s">
        <v>282</v>
      </c>
      <c r="B59" s="46" t="s">
        <v>283</v>
      </c>
      <c r="C59" s="46"/>
      <c r="D59" s="46"/>
      <c r="E59" s="46"/>
      <c r="F59" s="46"/>
      <c r="G59" s="44"/>
      <c r="H59" s="44"/>
      <c r="I59" s="44"/>
      <c r="J59" s="44"/>
      <c r="K59" s="44"/>
      <c r="L59" s="45"/>
      <c r="M59" s="45"/>
      <c r="N59" s="45"/>
      <c r="Q59" s="54"/>
      <c r="R59" s="54"/>
      <c r="S59" s="54"/>
      <c r="T59" s="54"/>
    </row>
    <row r="60" spans="1:33" ht="15.6" x14ac:dyDescent="0.25">
      <c r="A60" s="57" t="s">
        <v>284</v>
      </c>
      <c r="B60" s="43" t="s">
        <v>285</v>
      </c>
      <c r="C60" s="44"/>
      <c r="D60" s="44"/>
      <c r="E60" s="44"/>
      <c r="F60" s="44"/>
      <c r="G60" s="44"/>
      <c r="H60" s="44"/>
      <c r="I60" s="44"/>
      <c r="J60" s="44"/>
      <c r="K60" s="44"/>
      <c r="L60" s="45"/>
      <c r="M60" s="45"/>
      <c r="N60" s="45"/>
      <c r="Q60" s="54"/>
      <c r="R60" s="54"/>
      <c r="S60" s="54"/>
      <c r="T60" s="54"/>
    </row>
    <row r="61" spans="1:33" ht="15.6" x14ac:dyDescent="0.25">
      <c r="A61" s="57" t="s">
        <v>286</v>
      </c>
      <c r="B61" s="43" t="s">
        <v>287</v>
      </c>
      <c r="C61" s="44"/>
      <c r="D61" s="44"/>
      <c r="E61" s="44"/>
      <c r="F61" s="44"/>
      <c r="G61" s="44"/>
      <c r="H61" s="44"/>
      <c r="I61" s="44"/>
      <c r="J61" s="44"/>
      <c r="K61" s="44"/>
      <c r="L61" s="45"/>
      <c r="M61" s="45"/>
      <c r="N61" s="45"/>
    </row>
    <row r="62" spans="1:33" ht="15.6" x14ac:dyDescent="0.25">
      <c r="A62" s="57" t="s">
        <v>288</v>
      </c>
      <c r="B62" s="43" t="s">
        <v>289</v>
      </c>
      <c r="C62" s="44"/>
      <c r="D62" s="44"/>
      <c r="E62" s="44"/>
      <c r="F62" s="44"/>
      <c r="G62" s="44"/>
      <c r="H62" s="44"/>
      <c r="I62" s="44"/>
      <c r="J62" s="44"/>
      <c r="K62" s="44"/>
      <c r="L62" s="45"/>
      <c r="M62" s="45"/>
      <c r="N62" s="45"/>
    </row>
    <row r="63" spans="1:33" ht="15.6" x14ac:dyDescent="0.25">
      <c r="A63" s="57" t="s">
        <v>290</v>
      </c>
      <c r="B63" s="43" t="s">
        <v>292</v>
      </c>
      <c r="C63" s="44"/>
      <c r="D63" s="44"/>
      <c r="E63" s="44"/>
      <c r="F63" s="44"/>
      <c r="G63" s="44"/>
      <c r="H63" s="44"/>
      <c r="I63" s="44"/>
      <c r="J63" s="44"/>
      <c r="K63" s="44"/>
      <c r="L63" s="45"/>
      <c r="M63" s="45"/>
      <c r="N63" s="45"/>
    </row>
    <row r="64" spans="1:33" ht="15.6" x14ac:dyDescent="0.25">
      <c r="A64" s="57" t="s">
        <v>291</v>
      </c>
      <c r="B64" s="43" t="s">
        <v>305</v>
      </c>
      <c r="C64" s="32"/>
      <c r="D64" s="32"/>
      <c r="E64" s="32"/>
      <c r="F64" s="32"/>
      <c r="G64" s="32"/>
      <c r="H64" s="32"/>
      <c r="I64" s="32"/>
      <c r="J64" s="32"/>
      <c r="K64" s="32"/>
      <c r="L64" s="32"/>
      <c r="M64" s="32"/>
      <c r="N64" s="32"/>
      <c r="O64" s="32"/>
      <c r="P64" s="32"/>
    </row>
    <row r="65" spans="1:17" x14ac:dyDescent="0.25">
      <c r="A65" s="43"/>
      <c r="B65" s="43"/>
      <c r="C65" s="32"/>
      <c r="D65" s="32"/>
      <c r="E65" s="32"/>
      <c r="F65" s="32"/>
      <c r="G65" s="32"/>
      <c r="H65" s="32"/>
      <c r="I65" s="32"/>
      <c r="J65" s="32"/>
      <c r="K65" s="32"/>
      <c r="L65" s="32"/>
      <c r="M65" s="32"/>
      <c r="N65" s="32"/>
      <c r="O65" s="32"/>
      <c r="P65" s="32"/>
      <c r="Q65" s="32"/>
    </row>
    <row r="66" spans="1:17" x14ac:dyDescent="0.25">
      <c r="C66" s="32">
        <v>0</v>
      </c>
      <c r="D66" s="32">
        <v>0</v>
      </c>
      <c r="E66" s="32">
        <v>0</v>
      </c>
      <c r="F66" s="32">
        <v>0</v>
      </c>
      <c r="G66" s="32">
        <v>0</v>
      </c>
      <c r="H66" s="32">
        <v>0</v>
      </c>
      <c r="I66" s="32">
        <v>0</v>
      </c>
      <c r="J66" s="32">
        <v>0</v>
      </c>
      <c r="K66" s="32">
        <v>0</v>
      </c>
      <c r="L66" s="32">
        <v>0</v>
      </c>
      <c r="M66" s="32"/>
      <c r="N66" s="32"/>
      <c r="O66" s="32"/>
      <c r="P66" s="32"/>
      <c r="Q66" s="32"/>
    </row>
    <row r="67" spans="1:17" x14ac:dyDescent="0.25">
      <c r="C67" s="32"/>
      <c r="D67" s="32"/>
      <c r="E67" s="32"/>
      <c r="F67" s="32"/>
      <c r="G67" s="32"/>
      <c r="H67" s="32"/>
      <c r="I67" s="32"/>
      <c r="J67" s="32"/>
      <c r="K67" s="32"/>
      <c r="L67" s="32"/>
      <c r="M67" s="32"/>
      <c r="N67" s="32"/>
      <c r="O67" s="32"/>
      <c r="P67" s="32"/>
      <c r="Q67" s="32"/>
    </row>
    <row r="68" spans="1:17" x14ac:dyDescent="0.25">
      <c r="C68" s="32"/>
      <c r="D68" s="32"/>
      <c r="E68" s="32"/>
      <c r="F68" s="32"/>
      <c r="G68" s="32"/>
      <c r="H68" s="32"/>
      <c r="I68" s="32"/>
      <c r="J68" s="32"/>
      <c r="K68" s="32"/>
      <c r="L68" s="32"/>
      <c r="M68" s="32"/>
      <c r="N68" s="32"/>
      <c r="O68" s="32"/>
      <c r="P68" s="32"/>
      <c r="Q68" s="32"/>
    </row>
    <row r="69" spans="1:17" x14ac:dyDescent="0.25">
      <c r="C69" s="32"/>
      <c r="D69" s="32"/>
      <c r="E69" s="32"/>
      <c r="F69" s="32"/>
      <c r="G69" s="32"/>
      <c r="H69" s="32"/>
      <c r="I69" s="32"/>
      <c r="J69" s="32"/>
      <c r="K69" s="32"/>
      <c r="L69" s="32"/>
      <c r="M69" s="32"/>
      <c r="N69" s="32"/>
      <c r="O69" s="32"/>
      <c r="P69" s="32"/>
      <c r="Q69" s="32"/>
    </row>
    <row r="70" spans="1:17" x14ac:dyDescent="0.25">
      <c r="C70" s="32"/>
      <c r="D70" s="32"/>
      <c r="E70" s="32"/>
      <c r="F70" s="32"/>
      <c r="G70" s="32"/>
      <c r="H70" s="32"/>
      <c r="I70" s="32"/>
      <c r="J70" s="32"/>
      <c r="K70" s="32"/>
      <c r="L70" s="32"/>
      <c r="M70" s="32"/>
      <c r="N70" s="32"/>
      <c r="O70" s="32"/>
      <c r="P70" s="32"/>
      <c r="Q70" s="32"/>
    </row>
    <row r="71" spans="1:17" x14ac:dyDescent="0.25">
      <c r="C71" s="32"/>
      <c r="D71" s="32"/>
      <c r="E71" s="32"/>
      <c r="F71" s="32"/>
      <c r="G71" s="32"/>
      <c r="H71" s="32"/>
      <c r="I71" s="32"/>
      <c r="J71" s="32"/>
      <c r="K71" s="32"/>
      <c r="L71" s="32"/>
      <c r="M71" s="32"/>
      <c r="N71" s="32"/>
      <c r="O71" s="32"/>
      <c r="P71" s="32"/>
      <c r="Q71" s="32"/>
    </row>
    <row r="72" spans="1:17" x14ac:dyDescent="0.25">
      <c r="C72" s="32"/>
      <c r="D72" s="32"/>
      <c r="E72" s="32"/>
      <c r="F72" s="32"/>
      <c r="G72" s="32"/>
      <c r="H72" s="32"/>
      <c r="I72" s="32"/>
      <c r="J72" s="32"/>
      <c r="K72" s="32"/>
      <c r="L72" s="32"/>
      <c r="M72" s="32"/>
      <c r="N72" s="32"/>
      <c r="O72" s="32"/>
      <c r="P72" s="32"/>
      <c r="Q72" s="32"/>
    </row>
    <row r="73" spans="1:17" x14ac:dyDescent="0.25">
      <c r="C73" s="32"/>
      <c r="D73" s="32"/>
      <c r="E73" s="32"/>
      <c r="F73" s="32"/>
      <c r="G73" s="32"/>
      <c r="H73" s="32"/>
      <c r="I73" s="32"/>
      <c r="J73" s="32"/>
      <c r="K73" s="32"/>
      <c r="L73" s="32"/>
      <c r="M73" s="32"/>
      <c r="N73" s="32"/>
      <c r="O73" s="32"/>
      <c r="P73" s="32"/>
      <c r="Q73" s="32"/>
    </row>
    <row r="74" spans="1:17" x14ac:dyDescent="0.25">
      <c r="C74" s="32"/>
      <c r="D74" s="32"/>
      <c r="E74" s="32"/>
      <c r="F74" s="32"/>
      <c r="G74" s="32"/>
      <c r="H74" s="32"/>
      <c r="I74" s="32"/>
      <c r="J74" s="32"/>
      <c r="K74" s="32"/>
      <c r="L74" s="32"/>
      <c r="M74" s="32"/>
      <c r="N74" s="32"/>
      <c r="O74" s="32"/>
      <c r="P74" s="32"/>
      <c r="Q74" s="32"/>
    </row>
    <row r="75" spans="1:17" x14ac:dyDescent="0.25">
      <c r="C75" s="32"/>
      <c r="D75" s="32"/>
      <c r="E75" s="32"/>
      <c r="F75" s="32"/>
      <c r="G75" s="32"/>
      <c r="H75" s="32"/>
      <c r="I75" s="32"/>
      <c r="J75" s="32"/>
      <c r="K75" s="32"/>
      <c r="L75" s="32"/>
      <c r="M75" s="32"/>
      <c r="N75" s="32"/>
      <c r="O75" s="32"/>
      <c r="P75" s="32"/>
      <c r="Q75" s="32"/>
    </row>
  </sheetData>
  <mergeCells count="5">
    <mergeCell ref="A5:B6"/>
    <mergeCell ref="C5:G5"/>
    <mergeCell ref="H5:L5"/>
    <mergeCell ref="M5:Q5"/>
    <mergeCell ref="R5:V5"/>
  </mergeCells>
  <pageMargins left="0.22" right="0.2" top="0.53" bottom="0.48" header="0.3" footer="0.17"/>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5DC4-D8C4-4CE1-B123-62115F83C588}">
  <dimension ref="A1:V330"/>
  <sheetViews>
    <sheetView view="pageBreakPreview" topLeftCell="A265" zoomScaleNormal="100" zoomScaleSheetLayoutView="100" workbookViewId="0">
      <selection activeCell="A226" sqref="A226:XFD226"/>
    </sheetView>
  </sheetViews>
  <sheetFormatPr defaultColWidth="9.109375" defaultRowHeight="10.199999999999999" x14ac:dyDescent="0.2"/>
  <cols>
    <col min="1" max="1" width="25" style="94" customWidth="1"/>
    <col min="2" max="3" width="13.6640625" style="94" customWidth="1"/>
    <col min="4" max="4" width="12.44140625" style="94" customWidth="1"/>
    <col min="5" max="5" width="13.21875" style="122" customWidth="1"/>
    <col min="6" max="6" width="12" style="123" bestFit="1" customWidth="1"/>
    <col min="7" max="7" width="12" style="124" bestFit="1" customWidth="1"/>
    <col min="8" max="8" width="8.33203125" style="123" customWidth="1"/>
    <col min="9" max="16384" width="9.109375" style="123"/>
  </cols>
  <sheetData>
    <row r="1" spans="1:22" s="74" customFormat="1" ht="9" customHeight="1" x14ac:dyDescent="0.25">
      <c r="A1" s="73"/>
      <c r="F1" s="49"/>
      <c r="G1" s="49"/>
    </row>
    <row r="2" spans="1:22" s="77" customFormat="1" ht="15" x14ac:dyDescent="0.4">
      <c r="A2" s="75" t="s">
        <v>335</v>
      </c>
      <c r="B2" s="76"/>
      <c r="C2" s="76"/>
      <c r="D2" s="76"/>
      <c r="E2" s="76"/>
      <c r="F2" s="76"/>
      <c r="G2" s="76"/>
    </row>
    <row r="3" spans="1:22" s="77" customFormat="1" x14ac:dyDescent="0.2">
      <c r="A3" s="78" t="s">
        <v>15</v>
      </c>
      <c r="B3" s="76"/>
      <c r="C3" s="76"/>
      <c r="D3" s="76"/>
      <c r="E3" s="76"/>
      <c r="F3" s="79"/>
      <c r="G3" s="79"/>
    </row>
    <row r="4" spans="1:22" s="77" customFormat="1" x14ac:dyDescent="0.2">
      <c r="A4" s="80" t="s">
        <v>16</v>
      </c>
      <c r="B4" s="81"/>
      <c r="C4" s="81"/>
      <c r="D4" s="81"/>
      <c r="E4" s="81"/>
      <c r="F4" s="81"/>
      <c r="G4" s="81"/>
    </row>
    <row r="5" spans="1:22" s="83" customFormat="1" ht="6" customHeight="1" x14ac:dyDescent="0.25">
      <c r="A5" s="82" t="s">
        <v>17</v>
      </c>
      <c r="B5" s="59"/>
      <c r="C5" s="67" t="s">
        <v>318</v>
      </c>
      <c r="D5" s="68"/>
      <c r="E5" s="69"/>
      <c r="F5" s="59"/>
      <c r="G5" s="61"/>
      <c r="H5" s="61"/>
    </row>
    <row r="6" spans="1:22" s="83" customFormat="1" ht="7.8" customHeight="1" x14ac:dyDescent="0.25">
      <c r="A6" s="84"/>
      <c r="B6" s="85" t="s">
        <v>18</v>
      </c>
      <c r="C6" s="70"/>
      <c r="D6" s="71"/>
      <c r="E6" s="72"/>
      <c r="F6" s="86" t="s">
        <v>19</v>
      </c>
      <c r="G6" s="87" t="s">
        <v>20</v>
      </c>
      <c r="H6" s="65" t="s">
        <v>21</v>
      </c>
    </row>
    <row r="7" spans="1:22" s="83" customFormat="1" ht="50.4" customHeight="1" x14ac:dyDescent="0.25">
      <c r="A7" s="88"/>
      <c r="B7" s="89"/>
      <c r="C7" s="90" t="s">
        <v>22</v>
      </c>
      <c r="D7" s="90" t="s">
        <v>23</v>
      </c>
      <c r="E7" s="90" t="s">
        <v>14</v>
      </c>
      <c r="F7" s="91"/>
      <c r="G7" s="92"/>
      <c r="H7" s="66"/>
    </row>
    <row r="8" spans="1:22" s="94" customFormat="1" x14ac:dyDescent="0.2">
      <c r="A8" s="93"/>
      <c r="B8" s="51"/>
      <c r="C8" s="51"/>
      <c r="D8" s="51"/>
      <c r="E8" s="51"/>
      <c r="F8" s="51"/>
      <c r="G8" s="51"/>
      <c r="H8" s="51"/>
    </row>
    <row r="9" spans="1:22" s="94" customFormat="1" ht="13.8" x14ac:dyDescent="0.25">
      <c r="A9" s="95" t="s">
        <v>24</v>
      </c>
      <c r="B9" s="51"/>
      <c r="C9" s="51"/>
      <c r="D9" s="51"/>
      <c r="E9" s="51"/>
      <c r="F9" s="51"/>
      <c r="G9" s="51"/>
      <c r="H9" s="51"/>
    </row>
    <row r="10" spans="1:22" s="94" customFormat="1" ht="11.25" customHeight="1" x14ac:dyDescent="0.2">
      <c r="A10" s="96" t="s">
        <v>25</v>
      </c>
      <c r="B10" s="5">
        <f t="shared" ref="B10:G10" si="0">SUM(B11:B15)</f>
        <v>26131537.153999984</v>
      </c>
      <c r="C10" s="5">
        <f t="shared" si="0"/>
        <v>21043315.092210002</v>
      </c>
      <c r="D10" s="5">
        <f t="shared" si="0"/>
        <v>207237.51984999995</v>
      </c>
      <c r="E10" s="5">
        <f t="shared" si="0"/>
        <v>21250552.612059999</v>
      </c>
      <c r="F10" s="5">
        <f t="shared" si="0"/>
        <v>4880984.541939985</v>
      </c>
      <c r="G10" s="5">
        <f t="shared" si="0"/>
        <v>5088222.0617899839</v>
      </c>
      <c r="H10" s="6">
        <f>E10/B10*100</f>
        <v>81.321479432399755</v>
      </c>
      <c r="I10" s="97"/>
      <c r="J10" s="97"/>
      <c r="K10" s="97"/>
      <c r="L10" s="97"/>
      <c r="M10" s="97"/>
      <c r="N10" s="97"/>
      <c r="O10" s="97"/>
      <c r="P10" s="97"/>
      <c r="Q10" s="97"/>
      <c r="R10" s="97"/>
      <c r="S10" s="97"/>
      <c r="T10" s="97"/>
      <c r="U10" s="97"/>
      <c r="V10" s="97"/>
    </row>
    <row r="11" spans="1:22" s="94" customFormat="1" ht="11.25" customHeight="1" x14ac:dyDescent="0.2">
      <c r="A11" s="98" t="s">
        <v>26</v>
      </c>
      <c r="B11" s="12">
        <v>10583471.153999986</v>
      </c>
      <c r="C11" s="7">
        <v>6573990.4388700007</v>
      </c>
      <c r="D11" s="12">
        <v>134940.03722999999</v>
      </c>
      <c r="E11" s="7">
        <f>SUM(C11:D11)</f>
        <v>6708930.4761000006</v>
      </c>
      <c r="F11" s="7">
        <f>B11-E11</f>
        <v>3874540.6778999856</v>
      </c>
      <c r="G11" s="7">
        <f>B11-C11</f>
        <v>4009480.7151299855</v>
      </c>
      <c r="H11" s="8">
        <f>E11/B11*100</f>
        <v>63.390643565597884</v>
      </c>
    </row>
    <row r="12" spans="1:22" s="94" customFormat="1" ht="11.25" customHeight="1" x14ac:dyDescent="0.2">
      <c r="A12" s="99" t="s">
        <v>27</v>
      </c>
      <c r="B12" s="12">
        <v>275201</v>
      </c>
      <c r="C12" s="7">
        <v>137727.58606999999</v>
      </c>
      <c r="D12" s="12">
        <v>3483.1947799999998</v>
      </c>
      <c r="E12" s="7">
        <f>SUM(C12:D12)</f>
        <v>141210.78084999998</v>
      </c>
      <c r="F12" s="7">
        <f>B12-E12</f>
        <v>133990.21915000002</v>
      </c>
      <c r="G12" s="7">
        <f>B12-C12</f>
        <v>137473.41393000001</v>
      </c>
      <c r="H12" s="8">
        <f>E12/B12*100</f>
        <v>51.31187054189482</v>
      </c>
    </row>
    <row r="13" spans="1:22" s="94" customFormat="1" ht="11.25" customHeight="1" x14ac:dyDescent="0.2">
      <c r="A13" s="98" t="s">
        <v>28</v>
      </c>
      <c r="B13" s="12">
        <v>624692</v>
      </c>
      <c r="C13" s="7">
        <v>585054.57563999994</v>
      </c>
      <c r="D13" s="12">
        <v>14971.20552</v>
      </c>
      <c r="E13" s="7">
        <f>SUM(C13:D13)</f>
        <v>600025.7811599999</v>
      </c>
      <c r="F13" s="7">
        <f>B13-E13</f>
        <v>24666.218840000103</v>
      </c>
      <c r="G13" s="7">
        <f>B13-C13</f>
        <v>39637.424360000063</v>
      </c>
      <c r="H13" s="8">
        <f>E13/B13*100</f>
        <v>96.051459144666467</v>
      </c>
    </row>
    <row r="14" spans="1:22" s="94" customFormat="1" ht="11.25" customHeight="1" x14ac:dyDescent="0.2">
      <c r="A14" s="98" t="s">
        <v>29</v>
      </c>
      <c r="B14" s="12">
        <v>14406174.999999998</v>
      </c>
      <c r="C14" s="7">
        <v>13596210.828049999</v>
      </c>
      <c r="D14" s="12">
        <v>52118.123359999998</v>
      </c>
      <c r="E14" s="7">
        <f>SUM(C14:D14)</f>
        <v>13648328.951409999</v>
      </c>
      <c r="F14" s="7">
        <f>B14-E14</f>
        <v>757846.04858999886</v>
      </c>
      <c r="G14" s="7">
        <f>B14-C14</f>
        <v>809964.17194999941</v>
      </c>
      <c r="H14" s="8">
        <f>E14/B14*100</f>
        <v>94.739436050235412</v>
      </c>
    </row>
    <row r="15" spans="1:22" s="94" customFormat="1" ht="11.25" customHeight="1" x14ac:dyDescent="0.2">
      <c r="A15" s="98" t="s">
        <v>30</v>
      </c>
      <c r="B15" s="12">
        <v>241998</v>
      </c>
      <c r="C15" s="7">
        <v>150331.66358000002</v>
      </c>
      <c r="D15" s="12">
        <v>1724.9589599999999</v>
      </c>
      <c r="E15" s="7">
        <f>SUM(C15:D15)</f>
        <v>152056.62254000001</v>
      </c>
      <c r="F15" s="7">
        <f>B15-E15</f>
        <v>89941.377459999989</v>
      </c>
      <c r="G15" s="7">
        <f>B15-C15</f>
        <v>91666.336419999978</v>
      </c>
      <c r="H15" s="8">
        <f>E15/B15*100</f>
        <v>62.833834387061046</v>
      </c>
    </row>
    <row r="16" spans="1:22" s="94" customFormat="1" ht="11.25" customHeight="1" x14ac:dyDescent="0.2">
      <c r="B16" s="9"/>
      <c r="C16" s="9"/>
      <c r="D16" s="9"/>
      <c r="E16" s="9"/>
      <c r="F16" s="9"/>
      <c r="G16" s="9"/>
      <c r="H16" s="6"/>
    </row>
    <row r="17" spans="1:8" s="94" customFormat="1" ht="11.25" customHeight="1" x14ac:dyDescent="0.2">
      <c r="A17" s="96" t="s">
        <v>31</v>
      </c>
      <c r="B17" s="12">
        <v>7219709.6329999994</v>
      </c>
      <c r="C17" s="7">
        <v>5291295.2216000007</v>
      </c>
      <c r="D17" s="12">
        <v>35055.668810000003</v>
      </c>
      <c r="E17" s="7">
        <f>SUM(C17:D17)</f>
        <v>5326350.8904100005</v>
      </c>
      <c r="F17" s="7">
        <f>B17-E17</f>
        <v>1893358.742589999</v>
      </c>
      <c r="G17" s="7">
        <f>B17-C17</f>
        <v>1928414.4113999987</v>
      </c>
      <c r="H17" s="8">
        <f>E17/B17*100</f>
        <v>73.775140014831138</v>
      </c>
    </row>
    <row r="18" spans="1:8" s="94" customFormat="1" ht="11.25" customHeight="1" x14ac:dyDescent="0.2">
      <c r="A18" s="98"/>
      <c r="B18" s="11"/>
      <c r="C18" s="9"/>
      <c r="D18" s="11"/>
      <c r="E18" s="9"/>
      <c r="F18" s="9"/>
      <c r="G18" s="9"/>
      <c r="H18" s="6"/>
    </row>
    <row r="19" spans="1:8" s="94" customFormat="1" ht="11.25" customHeight="1" x14ac:dyDescent="0.2">
      <c r="A19" s="96" t="s">
        <v>32</v>
      </c>
      <c r="B19" s="12">
        <v>807687.67999999993</v>
      </c>
      <c r="C19" s="7">
        <v>657781.01012999995</v>
      </c>
      <c r="D19" s="12">
        <v>6462.9534599999997</v>
      </c>
      <c r="E19" s="7">
        <f>SUM(C19:D19)</f>
        <v>664243.96358999994</v>
      </c>
      <c r="F19" s="7">
        <f>B19-E19</f>
        <v>143443.71640999999</v>
      </c>
      <c r="G19" s="7">
        <f>B19-C19</f>
        <v>149906.66986999998</v>
      </c>
      <c r="H19" s="8">
        <f>E19/B19*100</f>
        <v>82.240200022612697</v>
      </c>
    </row>
    <row r="20" spans="1:8" s="94" customFormat="1" ht="11.25" customHeight="1" x14ac:dyDescent="0.2">
      <c r="A20" s="98"/>
      <c r="B20" s="11"/>
      <c r="C20" s="9"/>
      <c r="D20" s="11"/>
      <c r="E20" s="9"/>
      <c r="F20" s="9"/>
      <c r="G20" s="9"/>
      <c r="H20" s="6"/>
    </row>
    <row r="21" spans="1:8" s="94" customFormat="1" ht="11.25" customHeight="1" x14ac:dyDescent="0.2">
      <c r="A21" s="96" t="s">
        <v>33</v>
      </c>
      <c r="B21" s="12">
        <v>7298493.0606299983</v>
      </c>
      <c r="C21" s="7">
        <v>6479905.8072100002</v>
      </c>
      <c r="D21" s="12">
        <v>111128.6345</v>
      </c>
      <c r="E21" s="7">
        <f>SUM(C21:D21)</f>
        <v>6591034.4417099999</v>
      </c>
      <c r="F21" s="7">
        <f>B21-E21</f>
        <v>707458.61891999841</v>
      </c>
      <c r="G21" s="7">
        <f>B21-C21</f>
        <v>818587.2534199981</v>
      </c>
      <c r="H21" s="8">
        <f>E21/B21*100</f>
        <v>90.306785071342773</v>
      </c>
    </row>
    <row r="22" spans="1:8" s="94" customFormat="1" ht="11.25" customHeight="1" x14ac:dyDescent="0.2">
      <c r="A22" s="98"/>
      <c r="B22" s="9"/>
      <c r="C22" s="9"/>
      <c r="D22" s="9"/>
      <c r="E22" s="9"/>
      <c r="F22" s="9"/>
      <c r="G22" s="9"/>
      <c r="H22" s="6"/>
    </row>
    <row r="23" spans="1:8" s="94" customFormat="1" ht="11.25" customHeight="1" x14ac:dyDescent="0.2">
      <c r="A23" s="96" t="s">
        <v>35</v>
      </c>
      <c r="B23" s="5">
        <f>SUM(B24:B33)</f>
        <v>57110537.923870005</v>
      </c>
      <c r="C23" s="5">
        <f>SUM(C24:C33)</f>
        <v>45888763.498649999</v>
      </c>
      <c r="D23" s="5">
        <f t="shared" ref="D23:G23" si="1">SUM(D24:D33)</f>
        <v>654241.09814000013</v>
      </c>
      <c r="E23" s="5">
        <f t="shared" si="1"/>
        <v>46543004.596789993</v>
      </c>
      <c r="F23" s="5">
        <f t="shared" si="1"/>
        <v>10567533.327080011</v>
      </c>
      <c r="G23" s="5">
        <f t="shared" si="1"/>
        <v>11221774.425220011</v>
      </c>
      <c r="H23" s="6">
        <f>E23/B23*100</f>
        <v>81.496351266789262</v>
      </c>
    </row>
    <row r="24" spans="1:8" s="94" customFormat="1" ht="11.25" customHeight="1" x14ac:dyDescent="0.2">
      <c r="A24" s="98" t="s">
        <v>34</v>
      </c>
      <c r="B24" s="12">
        <v>48384864.087870009</v>
      </c>
      <c r="C24" s="7">
        <v>37825735.41178</v>
      </c>
      <c r="D24" s="12">
        <v>441638.79898000008</v>
      </c>
      <c r="E24" s="7">
        <f t="shared" ref="E24:E33" si="2">SUM(C24:D24)</f>
        <v>38267374.210759997</v>
      </c>
      <c r="F24" s="7">
        <f>B24-E24</f>
        <v>10117489.877110012</v>
      </c>
      <c r="G24" s="7">
        <f>B24-C24</f>
        <v>10559128.67609001</v>
      </c>
      <c r="H24" s="8">
        <f>E24/B24*100</f>
        <v>79.089556067087415</v>
      </c>
    </row>
    <row r="25" spans="1:8" s="94" customFormat="1" ht="11.25" customHeight="1" x14ac:dyDescent="0.2">
      <c r="A25" s="98" t="s">
        <v>36</v>
      </c>
      <c r="B25" s="12">
        <v>2589145</v>
      </c>
      <c r="C25" s="7">
        <v>2322228.8141700001</v>
      </c>
      <c r="D25" s="12">
        <v>91289.278529999996</v>
      </c>
      <c r="E25" s="7">
        <f t="shared" si="2"/>
        <v>2413518.0926999999</v>
      </c>
      <c r="F25" s="7">
        <f>B25-E25</f>
        <v>175626.90730000008</v>
      </c>
      <c r="G25" s="7">
        <f>B25-C25</f>
        <v>266916.18582999986</v>
      </c>
      <c r="H25" s="8">
        <f>E25/B25*100</f>
        <v>93.216799086184821</v>
      </c>
    </row>
    <row r="26" spans="1:8" s="94" customFormat="1" ht="11.25" customHeight="1" x14ac:dyDescent="0.2">
      <c r="A26" s="98" t="s">
        <v>37</v>
      </c>
      <c r="B26" s="12">
        <v>3900355.037</v>
      </c>
      <c r="C26" s="7">
        <v>3727128.2994600004</v>
      </c>
      <c r="D26" s="12">
        <v>104367.52204000001</v>
      </c>
      <c r="E26" s="7">
        <f t="shared" si="2"/>
        <v>3831495.8215000005</v>
      </c>
      <c r="F26" s="7">
        <f>B26-E26</f>
        <v>68859.215499999467</v>
      </c>
      <c r="G26" s="7">
        <f>B26-C26</f>
        <v>173226.73753999965</v>
      </c>
      <c r="H26" s="8">
        <f>E26/B26*100</f>
        <v>98.234539808638459</v>
      </c>
    </row>
    <row r="27" spans="1:8" s="94" customFormat="1" ht="11.25" customHeight="1" x14ac:dyDescent="0.2">
      <c r="A27" s="98" t="s">
        <v>228</v>
      </c>
      <c r="B27" s="12">
        <v>119177</v>
      </c>
      <c r="C27" s="7">
        <v>114369.0652</v>
      </c>
      <c r="D27" s="12">
        <v>253.90615</v>
      </c>
      <c r="E27" s="7">
        <f t="shared" si="2"/>
        <v>114622.97134999999</v>
      </c>
      <c r="F27" s="7">
        <f>B27-E27</f>
        <v>4554.0286500000075</v>
      </c>
      <c r="G27" s="7">
        <f>B27-C27</f>
        <v>4807.9348000000027</v>
      </c>
      <c r="H27" s="8">
        <f>E27/B27*100</f>
        <v>96.178768848015977</v>
      </c>
    </row>
    <row r="28" spans="1:8" s="94" customFormat="1" ht="11.25" customHeight="1" x14ac:dyDescent="0.2">
      <c r="A28" s="98" t="s">
        <v>38</v>
      </c>
      <c r="B28" s="12">
        <v>546303.28200000001</v>
      </c>
      <c r="C28" s="7">
        <v>406422.35189999995</v>
      </c>
      <c r="D28" s="12">
        <v>50.558150000000005</v>
      </c>
      <c r="E28" s="7">
        <f t="shared" si="2"/>
        <v>406472.91004999995</v>
      </c>
      <c r="F28" s="7">
        <f>B28-E28</f>
        <v>139830.37195000006</v>
      </c>
      <c r="G28" s="7">
        <f>B28-C28</f>
        <v>139880.93010000006</v>
      </c>
      <c r="H28" s="8">
        <f>E28/B28*100</f>
        <v>74.404259216952667</v>
      </c>
    </row>
    <row r="29" spans="1:8" s="94" customFormat="1" ht="11.25" customHeight="1" x14ac:dyDescent="0.2">
      <c r="A29" s="98" t="s">
        <v>39</v>
      </c>
      <c r="B29" s="12">
        <v>517700.033</v>
      </c>
      <c r="C29" s="7">
        <v>506592.22066000005</v>
      </c>
      <c r="D29" s="12">
        <v>11107.81234</v>
      </c>
      <c r="E29" s="7">
        <f t="shared" si="2"/>
        <v>517700.03300000005</v>
      </c>
      <c r="F29" s="7">
        <f>B29-E29</f>
        <v>0</v>
      </c>
      <c r="G29" s="7">
        <f>B29-C29</f>
        <v>11107.812339999946</v>
      </c>
      <c r="H29" s="8">
        <f>E29/B29*100</f>
        <v>100.00000000000003</v>
      </c>
    </row>
    <row r="30" spans="1:8" s="94" customFormat="1" ht="11.25" customHeight="1" x14ac:dyDescent="0.2">
      <c r="A30" s="98" t="s">
        <v>40</v>
      </c>
      <c r="B30" s="12">
        <v>266449</v>
      </c>
      <c r="C30" s="7">
        <v>234669.70696000001</v>
      </c>
      <c r="D30" s="12">
        <v>5089.8459499999999</v>
      </c>
      <c r="E30" s="7">
        <f t="shared" si="2"/>
        <v>239759.55291</v>
      </c>
      <c r="F30" s="7">
        <f>B30-E30</f>
        <v>26689.447090000001</v>
      </c>
      <c r="G30" s="7">
        <f>B30-C30</f>
        <v>31779.29303999999</v>
      </c>
      <c r="H30" s="8">
        <f>E30/B30*100</f>
        <v>89.983281194525034</v>
      </c>
    </row>
    <row r="31" spans="1:8" s="94" customFormat="1" ht="11.25" customHeight="1" x14ac:dyDescent="0.2">
      <c r="A31" s="98" t="s">
        <v>319</v>
      </c>
      <c r="B31" s="12">
        <v>353808</v>
      </c>
      <c r="C31" s="7">
        <v>343587.99317999999</v>
      </c>
      <c r="D31" s="12">
        <v>276.36696999999998</v>
      </c>
      <c r="E31" s="7">
        <f t="shared" si="2"/>
        <v>343864.36014999996</v>
      </c>
      <c r="F31" s="7">
        <f>B31-E31</f>
        <v>9943.6398500000359</v>
      </c>
      <c r="G31" s="7">
        <f>B31-C31</f>
        <v>10220.00682000001</v>
      </c>
      <c r="H31" s="8">
        <f>E31/B31*100</f>
        <v>97.189537870822591</v>
      </c>
    </row>
    <row r="32" spans="1:8" s="94" customFormat="1" ht="11.25" customHeight="1" x14ac:dyDescent="0.2">
      <c r="A32" s="98" t="s">
        <v>41</v>
      </c>
      <c r="B32" s="12">
        <v>178597.16200000001</v>
      </c>
      <c r="C32" s="7">
        <v>154128.52166999999</v>
      </c>
      <c r="D32" s="12">
        <v>98</v>
      </c>
      <c r="E32" s="7">
        <f t="shared" si="2"/>
        <v>154226.52166999999</v>
      </c>
      <c r="F32" s="7">
        <f>B32-E32</f>
        <v>24370.640330000024</v>
      </c>
      <c r="G32" s="7">
        <f>B32-C32</f>
        <v>24468.640330000024</v>
      </c>
      <c r="H32" s="8">
        <f>E32/B32*100</f>
        <v>86.35440784327804</v>
      </c>
    </row>
    <row r="33" spans="1:8" s="94" customFormat="1" ht="11.25" customHeight="1" x14ac:dyDescent="0.2">
      <c r="A33" s="98" t="s">
        <v>296</v>
      </c>
      <c r="B33" s="12">
        <v>254139.32199999999</v>
      </c>
      <c r="C33" s="7">
        <v>253901.11366999999</v>
      </c>
      <c r="D33" s="12">
        <v>69.009029999999996</v>
      </c>
      <c r="E33" s="7">
        <f t="shared" si="2"/>
        <v>253970.12269999998</v>
      </c>
      <c r="F33" s="7">
        <f>B33-E33</f>
        <v>169.1993000000075</v>
      </c>
      <c r="G33" s="7">
        <f>B33-C33</f>
        <v>238.20832999999402</v>
      </c>
      <c r="H33" s="8">
        <f>E33/B33*100</f>
        <v>99.933422620841014</v>
      </c>
    </row>
    <row r="34" spans="1:8" s="94" customFormat="1" ht="11.25" customHeight="1" x14ac:dyDescent="0.2">
      <c r="A34" s="98"/>
      <c r="B34" s="9"/>
      <c r="C34" s="9"/>
      <c r="D34" s="9"/>
      <c r="E34" s="9"/>
      <c r="F34" s="9"/>
      <c r="G34" s="9"/>
      <c r="H34" s="6"/>
    </row>
    <row r="35" spans="1:8" s="94" customFormat="1" ht="11.25" customHeight="1" x14ac:dyDescent="0.2">
      <c r="A35" s="96" t="s">
        <v>42</v>
      </c>
      <c r="B35" s="10">
        <f t="shared" ref="B35:G35" si="3">+B36+B37</f>
        <v>3077763.9364200002</v>
      </c>
      <c r="C35" s="10">
        <f t="shared" si="3"/>
        <v>2638361.2162499996</v>
      </c>
      <c r="D35" s="10">
        <f t="shared" si="3"/>
        <v>7348.2348499999989</v>
      </c>
      <c r="E35" s="10">
        <f t="shared" si="3"/>
        <v>2645709.4510999997</v>
      </c>
      <c r="F35" s="10">
        <f t="shared" si="3"/>
        <v>432054.4853200005</v>
      </c>
      <c r="G35" s="10">
        <f t="shared" si="3"/>
        <v>439402.72017000045</v>
      </c>
      <c r="H35" s="6">
        <f>E35/B35*100</f>
        <v>85.962065504524745</v>
      </c>
    </row>
    <row r="36" spans="1:8" s="94" customFormat="1" ht="11.25" customHeight="1" x14ac:dyDescent="0.2">
      <c r="A36" s="98" t="s">
        <v>43</v>
      </c>
      <c r="B36" s="12">
        <v>2965748.00942</v>
      </c>
      <c r="C36" s="7">
        <v>2567446.4000799996</v>
      </c>
      <c r="D36" s="12">
        <v>7255.2965299999987</v>
      </c>
      <c r="E36" s="7">
        <f t="shared" ref="E36:E37" si="4">SUM(C36:D36)</f>
        <v>2574701.6966099995</v>
      </c>
      <c r="F36" s="7">
        <f>B36-E36</f>
        <v>391046.3128100005</v>
      </c>
      <c r="G36" s="7">
        <f>B36-C36</f>
        <v>398301.60934000043</v>
      </c>
      <c r="H36" s="8">
        <f>E36/B36*100</f>
        <v>86.814580619528897</v>
      </c>
    </row>
    <row r="37" spans="1:8" s="94" customFormat="1" ht="11.25" customHeight="1" x14ac:dyDescent="0.2">
      <c r="A37" s="98" t="s">
        <v>44</v>
      </c>
      <c r="B37" s="12">
        <v>112015.92700000001</v>
      </c>
      <c r="C37" s="7">
        <v>70914.816170000006</v>
      </c>
      <c r="D37" s="12">
        <v>92.938320000000004</v>
      </c>
      <c r="E37" s="7">
        <f t="shared" si="4"/>
        <v>71007.754490000007</v>
      </c>
      <c r="F37" s="7">
        <f>B37-E37</f>
        <v>41008.172510000004</v>
      </c>
      <c r="G37" s="7">
        <f>B37-C37</f>
        <v>41101.110830000005</v>
      </c>
      <c r="H37" s="8">
        <f>E37/B37*100</f>
        <v>63.390766288083299</v>
      </c>
    </row>
    <row r="38" spans="1:8" s="94" customFormat="1" ht="11.25" customHeight="1" x14ac:dyDescent="0.2">
      <c r="A38" s="98"/>
      <c r="B38" s="9"/>
      <c r="C38" s="9"/>
      <c r="D38" s="9"/>
      <c r="E38" s="9"/>
      <c r="F38" s="9"/>
      <c r="G38" s="9"/>
      <c r="H38" s="6"/>
    </row>
    <row r="39" spans="1:8" s="94" customFormat="1" ht="11.25" customHeight="1" x14ac:dyDescent="0.2">
      <c r="A39" s="96" t="s">
        <v>45</v>
      </c>
      <c r="B39" s="10">
        <f t="shared" ref="B39:G39" si="5">SUM(B40:B45)</f>
        <v>486316768.20854002</v>
      </c>
      <c r="C39" s="10">
        <f t="shared" si="5"/>
        <v>451818263.06014007</v>
      </c>
      <c r="D39" s="10">
        <f t="shared" ref="D39" si="6">SUM(D40:D45)</f>
        <v>3480317.5646599997</v>
      </c>
      <c r="E39" s="10">
        <f t="shared" si="5"/>
        <v>455298580.62480015</v>
      </c>
      <c r="F39" s="10">
        <f t="shared" si="5"/>
        <v>31018187.583739944</v>
      </c>
      <c r="G39" s="10">
        <f t="shared" si="5"/>
        <v>34498505.148399919</v>
      </c>
      <c r="H39" s="6">
        <f>E39/B39*100</f>
        <v>93.621814090844012</v>
      </c>
    </row>
    <row r="40" spans="1:8" s="94" customFormat="1" ht="11.25" customHeight="1" x14ac:dyDescent="0.2">
      <c r="A40" s="98" t="s">
        <v>46</v>
      </c>
      <c r="B40" s="12">
        <v>485466097.17254001</v>
      </c>
      <c r="C40" s="7">
        <v>451108003.5194701</v>
      </c>
      <c r="D40" s="12">
        <v>3443948.07907</v>
      </c>
      <c r="E40" s="7">
        <f t="shared" ref="E40:E45" si="7">SUM(C40:D40)</f>
        <v>454551951.59854007</v>
      </c>
      <c r="F40" s="7">
        <f>B40-E40</f>
        <v>30914145.573999941</v>
      </c>
      <c r="G40" s="7">
        <f>B40-C40</f>
        <v>34358093.653069913</v>
      </c>
      <c r="H40" s="8">
        <f>E40/B40*100</f>
        <v>93.63206910759564</v>
      </c>
    </row>
    <row r="41" spans="1:8" s="94" customFormat="1" ht="11.25" customHeight="1" x14ac:dyDescent="0.2">
      <c r="A41" s="100" t="s">
        <v>47</v>
      </c>
      <c r="B41" s="12">
        <v>70602</v>
      </c>
      <c r="C41" s="7">
        <v>55564.538970000001</v>
      </c>
      <c r="D41" s="12">
        <v>63.521039999999999</v>
      </c>
      <c r="E41" s="7">
        <f t="shared" si="7"/>
        <v>55628.060010000001</v>
      </c>
      <c r="F41" s="7">
        <f>B41-E41</f>
        <v>14973.939989999999</v>
      </c>
      <c r="G41" s="7">
        <f>B41-C41</f>
        <v>15037.461029999999</v>
      </c>
      <c r="H41" s="8">
        <f>E41/B41*100</f>
        <v>78.791054091952077</v>
      </c>
    </row>
    <row r="42" spans="1:8" s="94" customFormat="1" ht="11.25" customHeight="1" x14ac:dyDescent="0.2">
      <c r="A42" s="100" t="s">
        <v>48</v>
      </c>
      <c r="B42" s="12">
        <v>21990.485000000001</v>
      </c>
      <c r="C42" s="7">
        <v>19220.836899999998</v>
      </c>
      <c r="D42" s="12">
        <v>547.75708999999995</v>
      </c>
      <c r="E42" s="7">
        <f t="shared" si="7"/>
        <v>19768.593989999998</v>
      </c>
      <c r="F42" s="7">
        <f>B42-E42</f>
        <v>2221.891010000003</v>
      </c>
      <c r="G42" s="7">
        <f>B42-C42</f>
        <v>2769.6481000000022</v>
      </c>
      <c r="H42" s="8">
        <f>E42/B42*100</f>
        <v>89.896125483362454</v>
      </c>
    </row>
    <row r="43" spans="1:8" s="94" customFormat="1" ht="11.25" customHeight="1" x14ac:dyDescent="0.2">
      <c r="A43" s="98" t="s">
        <v>49</v>
      </c>
      <c r="B43" s="12">
        <v>526769.69299999997</v>
      </c>
      <c r="C43" s="7">
        <v>468518.94641000003</v>
      </c>
      <c r="D43" s="12">
        <v>1047.09692</v>
      </c>
      <c r="E43" s="7">
        <f t="shared" si="7"/>
        <v>469566.04333000001</v>
      </c>
      <c r="F43" s="7">
        <f>B43-E43</f>
        <v>57203.649669999955</v>
      </c>
      <c r="G43" s="7">
        <f>B43-C43</f>
        <v>58250.746589999937</v>
      </c>
      <c r="H43" s="8">
        <f>E43/B43*100</f>
        <v>89.140671828665745</v>
      </c>
    </row>
    <row r="44" spans="1:8" s="94" customFormat="1" ht="11.25" customHeight="1" x14ac:dyDescent="0.2">
      <c r="A44" s="98" t="s">
        <v>51</v>
      </c>
      <c r="B44" s="12">
        <v>81094.858000000007</v>
      </c>
      <c r="C44" s="7">
        <v>68413.293810000003</v>
      </c>
      <c r="D44" s="12">
        <v>18.071669999999997</v>
      </c>
      <c r="E44" s="7">
        <f t="shared" si="7"/>
        <v>68431.365480000008</v>
      </c>
      <c r="F44" s="7">
        <f>B44-E44</f>
        <v>12663.49252</v>
      </c>
      <c r="G44" s="7">
        <f>B44-C44</f>
        <v>12681.564190000005</v>
      </c>
      <c r="H44" s="8">
        <f>E44/B44*100</f>
        <v>84.384345897738683</v>
      </c>
    </row>
    <row r="45" spans="1:8" s="94" customFormat="1" ht="11.25" customHeight="1" x14ac:dyDescent="0.2">
      <c r="A45" s="98" t="s">
        <v>50</v>
      </c>
      <c r="B45" s="12">
        <v>150214.00000000003</v>
      </c>
      <c r="C45" s="7">
        <v>98541.924580000006</v>
      </c>
      <c r="D45" s="12">
        <v>34693.038869999997</v>
      </c>
      <c r="E45" s="7">
        <f t="shared" si="7"/>
        <v>133234.96345000001</v>
      </c>
      <c r="F45" s="7">
        <f>B45-E45</f>
        <v>16979.036550000019</v>
      </c>
      <c r="G45" s="7">
        <f>B45-C45</f>
        <v>51672.075420000023</v>
      </c>
      <c r="H45" s="8">
        <f>E45/B45*100</f>
        <v>88.696768243971917</v>
      </c>
    </row>
    <row r="46" spans="1:8" s="94" customFormat="1" ht="11.25" customHeight="1" x14ac:dyDescent="0.2">
      <c r="A46" s="98"/>
      <c r="B46" s="7"/>
      <c r="C46" s="7"/>
      <c r="D46" s="7"/>
      <c r="E46" s="7"/>
      <c r="F46" s="7"/>
      <c r="G46" s="7"/>
      <c r="H46" s="8"/>
    </row>
    <row r="47" spans="1:8" s="94" customFormat="1" ht="11.25" customHeight="1" x14ac:dyDescent="0.2">
      <c r="A47" s="96" t="s">
        <v>52</v>
      </c>
      <c r="B47" s="12">
        <v>66423063.80399999</v>
      </c>
      <c r="C47" s="7">
        <v>59322266.816019997</v>
      </c>
      <c r="D47" s="12">
        <v>594836.25266</v>
      </c>
      <c r="E47" s="7">
        <f t="shared" ref="E47" si="8">SUM(C47:D47)</f>
        <v>59917103.068679996</v>
      </c>
      <c r="F47" s="7">
        <f>B47-E47</f>
        <v>6505960.7353199944</v>
      </c>
      <c r="G47" s="7">
        <f>B47-C47</f>
        <v>7100796.9879799932</v>
      </c>
      <c r="H47" s="8">
        <f>E47/B47*100</f>
        <v>90.205268527634203</v>
      </c>
    </row>
    <row r="48" spans="1:8" s="94" customFormat="1" ht="11.25" customHeight="1" x14ac:dyDescent="0.2">
      <c r="A48" s="101"/>
      <c r="B48" s="9"/>
      <c r="C48" s="9"/>
      <c r="D48" s="9"/>
      <c r="E48" s="9"/>
      <c r="F48" s="9"/>
      <c r="G48" s="9"/>
      <c r="H48" s="6"/>
    </row>
    <row r="49" spans="1:8" s="94" customFormat="1" ht="11.25" customHeight="1" x14ac:dyDescent="0.2">
      <c r="A49" s="96" t="s">
        <v>53</v>
      </c>
      <c r="B49" s="12">
        <v>1615936.4269999999</v>
      </c>
      <c r="C49" s="7">
        <v>1161137.84825</v>
      </c>
      <c r="D49" s="12">
        <v>11148.50317</v>
      </c>
      <c r="E49" s="7">
        <f>SUM(C49:D49)</f>
        <v>1172286.35142</v>
      </c>
      <c r="F49" s="7">
        <f>B49-E49</f>
        <v>443650.07557999995</v>
      </c>
      <c r="G49" s="7">
        <f>B49-C49</f>
        <v>454798.57874999987</v>
      </c>
      <c r="H49" s="8">
        <f>E49/B49*100</f>
        <v>72.545326154715113</v>
      </c>
    </row>
    <row r="50" spans="1:8" s="94" customFormat="1" ht="11.25" customHeight="1" x14ac:dyDescent="0.2">
      <c r="A50" s="98"/>
      <c r="B50" s="9"/>
      <c r="C50" s="9"/>
      <c r="D50" s="9"/>
      <c r="E50" s="9"/>
      <c r="F50" s="9"/>
      <c r="G50" s="9"/>
      <c r="H50" s="6"/>
    </row>
    <row r="51" spans="1:8" s="94" customFormat="1" ht="11.25" customHeight="1" x14ac:dyDescent="0.2">
      <c r="A51" s="96" t="s">
        <v>54</v>
      </c>
      <c r="B51" s="10">
        <f t="shared" ref="B51:G51" si="9">SUM(B52:B57)</f>
        <v>19761494.874279998</v>
      </c>
      <c r="C51" s="10">
        <f t="shared" si="9"/>
        <v>17661698.561000004</v>
      </c>
      <c r="D51" s="10">
        <f t="shared" ref="D51" si="10">SUM(D52:D57)</f>
        <v>444179.76986999996</v>
      </c>
      <c r="E51" s="10">
        <f t="shared" si="9"/>
        <v>18105878.330870003</v>
      </c>
      <c r="F51" s="10">
        <f t="shared" si="9"/>
        <v>1655616.5434100002</v>
      </c>
      <c r="G51" s="10">
        <f t="shared" si="9"/>
        <v>2099796.3132799999</v>
      </c>
      <c r="H51" s="6">
        <f>E51/B51*100</f>
        <v>91.622007576133242</v>
      </c>
    </row>
    <row r="52" spans="1:8" s="94" customFormat="1" ht="11.25" customHeight="1" x14ac:dyDescent="0.2">
      <c r="A52" s="98" t="s">
        <v>34</v>
      </c>
      <c r="B52" s="12">
        <v>14619167.193840001</v>
      </c>
      <c r="C52" s="7">
        <v>13418944.624300001</v>
      </c>
      <c r="D52" s="12">
        <v>180508.06568999999</v>
      </c>
      <c r="E52" s="7">
        <f t="shared" ref="E52:E57" si="11">SUM(C52:D52)</f>
        <v>13599452.689990001</v>
      </c>
      <c r="F52" s="7">
        <f>B52-E52</f>
        <v>1019714.50385</v>
      </c>
      <c r="G52" s="7">
        <f>B52-C52</f>
        <v>1200222.5695399996</v>
      </c>
      <c r="H52" s="8">
        <f>E52/B52*100</f>
        <v>93.024811260933717</v>
      </c>
    </row>
    <row r="53" spans="1:8" s="94" customFormat="1" ht="11.25" customHeight="1" x14ac:dyDescent="0.2">
      <c r="A53" s="98" t="s">
        <v>55</v>
      </c>
      <c r="B53" s="12">
        <v>2522544.432</v>
      </c>
      <c r="C53" s="7">
        <v>2002733.06308</v>
      </c>
      <c r="D53" s="12">
        <v>204757.36741000001</v>
      </c>
      <c r="E53" s="7">
        <f t="shared" si="11"/>
        <v>2207490.4304900002</v>
      </c>
      <c r="F53" s="7">
        <f>B53-E53</f>
        <v>315054.00150999986</v>
      </c>
      <c r="G53" s="7">
        <f>B53-C53</f>
        <v>519811.36892000004</v>
      </c>
      <c r="H53" s="8">
        <f>E53/B53*100</f>
        <v>87.510467704221597</v>
      </c>
    </row>
    <row r="54" spans="1:8" s="94" customFormat="1" ht="11.25" customHeight="1" x14ac:dyDescent="0.2">
      <c r="A54" s="98" t="s">
        <v>56</v>
      </c>
      <c r="B54" s="12">
        <v>1168216.6854400001</v>
      </c>
      <c r="C54" s="7">
        <v>1017331.7339099997</v>
      </c>
      <c r="D54" s="12">
        <v>40891.213380000001</v>
      </c>
      <c r="E54" s="7">
        <f t="shared" si="11"/>
        <v>1058222.9472899998</v>
      </c>
      <c r="F54" s="7">
        <f>B54-E54</f>
        <v>109993.73815000034</v>
      </c>
      <c r="G54" s="7">
        <f>B54-C54</f>
        <v>150884.95153000043</v>
      </c>
      <c r="H54" s="8">
        <f>E54/B54*100</f>
        <v>90.584474650901598</v>
      </c>
    </row>
    <row r="55" spans="1:8" s="94" customFormat="1" ht="11.25" customHeight="1" x14ac:dyDescent="0.2">
      <c r="A55" s="98" t="s">
        <v>57</v>
      </c>
      <c r="B55" s="12">
        <v>1246651.7549999999</v>
      </c>
      <c r="C55" s="7">
        <v>1026716.4775800001</v>
      </c>
      <c r="D55" s="12">
        <v>16731.42152</v>
      </c>
      <c r="E55" s="7">
        <f t="shared" si="11"/>
        <v>1043447.8991</v>
      </c>
      <c r="F55" s="7">
        <f>B55-E55</f>
        <v>203203.85589999985</v>
      </c>
      <c r="G55" s="7">
        <f>B55-C55</f>
        <v>219935.27741999982</v>
      </c>
      <c r="H55" s="8">
        <f>E55/B55*100</f>
        <v>83.700030494883478</v>
      </c>
    </row>
    <row r="56" spans="1:8" s="94" customFormat="1" ht="11.25" customHeight="1" x14ac:dyDescent="0.2">
      <c r="A56" s="98" t="s">
        <v>58</v>
      </c>
      <c r="B56" s="12">
        <v>108571.91500000001</v>
      </c>
      <c r="C56" s="7">
        <v>108536.40582</v>
      </c>
      <c r="D56" s="12">
        <v>1.30779</v>
      </c>
      <c r="E56" s="7">
        <f t="shared" si="11"/>
        <v>108537.71361000001</v>
      </c>
      <c r="F56" s="7">
        <f>B56-E56</f>
        <v>34.201390000001993</v>
      </c>
      <c r="G56" s="7">
        <f>B56-C56</f>
        <v>35.5091800000082</v>
      </c>
      <c r="H56" s="8">
        <f>E56/B56*100</f>
        <v>99.968498860870241</v>
      </c>
    </row>
    <row r="57" spans="1:8" s="94" customFormat="1" ht="11.25" customHeight="1" x14ac:dyDescent="0.2">
      <c r="A57" s="98" t="s">
        <v>59</v>
      </c>
      <c r="B57" s="12">
        <v>96342.893000000025</v>
      </c>
      <c r="C57" s="7">
        <v>87436.256309999997</v>
      </c>
      <c r="D57" s="12">
        <v>1290.39408</v>
      </c>
      <c r="E57" s="7">
        <f t="shared" si="11"/>
        <v>88726.650389999995</v>
      </c>
      <c r="F57" s="7">
        <f>B57-E57</f>
        <v>7616.2426100000303</v>
      </c>
      <c r="G57" s="7">
        <f>B57-C57</f>
        <v>8906.6366900000285</v>
      </c>
      <c r="H57" s="8">
        <f>E57/B57*100</f>
        <v>92.094650292471471</v>
      </c>
    </row>
    <row r="58" spans="1:8" s="94" customFormat="1" ht="11.25" customHeight="1" x14ac:dyDescent="0.2">
      <c r="A58" s="98"/>
      <c r="B58" s="9"/>
      <c r="C58" s="9"/>
      <c r="D58" s="9"/>
      <c r="E58" s="9"/>
      <c r="F58" s="9"/>
      <c r="G58" s="9"/>
      <c r="H58" s="6"/>
    </row>
    <row r="59" spans="1:8" s="94" customFormat="1" ht="11.25" customHeight="1" x14ac:dyDescent="0.2">
      <c r="A59" s="96" t="s">
        <v>60</v>
      </c>
      <c r="B59" s="13">
        <f t="shared" ref="B59:G59" si="12">SUM(B60:B69)</f>
        <v>17154124.42907995</v>
      </c>
      <c r="C59" s="13">
        <f t="shared" si="12"/>
        <v>12906456.178540042</v>
      </c>
      <c r="D59" s="13">
        <f t="shared" si="12"/>
        <v>2704562.4764800002</v>
      </c>
      <c r="E59" s="13">
        <f t="shared" si="12"/>
        <v>15611018.65502004</v>
      </c>
      <c r="F59" s="13">
        <f t="shared" si="12"/>
        <v>1543105.7740599152</v>
      </c>
      <c r="G59" s="13">
        <f t="shared" si="12"/>
        <v>4247668.2505399147</v>
      </c>
      <c r="H59" s="6">
        <f>E59/B59*100</f>
        <v>91.004462043868514</v>
      </c>
    </row>
    <row r="60" spans="1:8" s="94" customFormat="1" ht="11.25" customHeight="1" x14ac:dyDescent="0.2">
      <c r="A60" s="98" t="s">
        <v>61</v>
      </c>
      <c r="B60" s="12">
        <v>832359.105999953</v>
      </c>
      <c r="C60" s="7">
        <v>652360.00369004009</v>
      </c>
      <c r="D60" s="12">
        <v>1439.2693799998942</v>
      </c>
      <c r="E60" s="7">
        <f t="shared" ref="E60:E69" si="13">SUM(C60:D60)</f>
        <v>653799.27307003993</v>
      </c>
      <c r="F60" s="7">
        <f>B60-E60</f>
        <v>178559.83292991307</v>
      </c>
      <c r="G60" s="7">
        <f>B60-C60</f>
        <v>179999.10230991291</v>
      </c>
      <c r="H60" s="8">
        <f>E60/B60*100</f>
        <v>78.547740795674898</v>
      </c>
    </row>
    <row r="61" spans="1:8" s="94" customFormat="1" ht="11.25" customHeight="1" x14ac:dyDescent="0.2">
      <c r="A61" s="98" t="s">
        <v>62</v>
      </c>
      <c r="B61" s="12">
        <v>3248477.6840000013</v>
      </c>
      <c r="C61" s="7">
        <v>2230963.8293699999</v>
      </c>
      <c r="D61" s="12">
        <v>581096.34464000002</v>
      </c>
      <c r="E61" s="7">
        <f t="shared" si="13"/>
        <v>2812060.1740100002</v>
      </c>
      <c r="F61" s="7">
        <f>B61-E61</f>
        <v>436417.5099900011</v>
      </c>
      <c r="G61" s="7">
        <f>B61-C61</f>
        <v>1017513.8546300014</v>
      </c>
      <c r="H61" s="8">
        <f>E61/B61*100</f>
        <v>86.565476126262936</v>
      </c>
    </row>
    <row r="62" spans="1:8" s="94" customFormat="1" ht="11.25" customHeight="1" x14ac:dyDescent="0.2">
      <c r="A62" s="98" t="s">
        <v>63</v>
      </c>
      <c r="B62" s="12">
        <v>8763825.2040800005</v>
      </c>
      <c r="C62" s="7">
        <v>8211880.8043299997</v>
      </c>
      <c r="D62" s="12">
        <v>108684.73793000002</v>
      </c>
      <c r="E62" s="7">
        <f t="shared" si="13"/>
        <v>8320565.5422599996</v>
      </c>
      <c r="F62" s="7">
        <f>B62-E62</f>
        <v>443259.66182000097</v>
      </c>
      <c r="G62" s="7">
        <f>B62-C62</f>
        <v>551944.3997500008</v>
      </c>
      <c r="H62" s="8">
        <f>E62/B62*100</f>
        <v>94.942166787926794</v>
      </c>
    </row>
    <row r="63" spans="1:8" s="94" customFormat="1" ht="11.25" customHeight="1" x14ac:dyDescent="0.2">
      <c r="A63" s="98" t="s">
        <v>64</v>
      </c>
      <c r="B63" s="12">
        <v>218363.59700000001</v>
      </c>
      <c r="C63" s="7">
        <v>193533.37759000005</v>
      </c>
      <c r="D63" s="12">
        <v>1765.3921599999996</v>
      </c>
      <c r="E63" s="7">
        <f t="shared" si="13"/>
        <v>195298.76975000004</v>
      </c>
      <c r="F63" s="7">
        <f>B63-E63</f>
        <v>23064.827249999973</v>
      </c>
      <c r="G63" s="7">
        <f>B63-C63</f>
        <v>24830.219409999961</v>
      </c>
      <c r="H63" s="8">
        <f>E63/B63*100</f>
        <v>89.437421087178748</v>
      </c>
    </row>
    <row r="64" spans="1:8" s="94" customFormat="1" ht="11.25" customHeight="1" x14ac:dyDescent="0.2">
      <c r="A64" s="98" t="s">
        <v>65</v>
      </c>
      <c r="B64" s="12">
        <v>3787086.17</v>
      </c>
      <c r="C64" s="7">
        <v>1336825.6592399999</v>
      </c>
      <c r="D64" s="12">
        <v>2002855.52214</v>
      </c>
      <c r="E64" s="7">
        <f t="shared" si="13"/>
        <v>3339681.18138</v>
      </c>
      <c r="F64" s="7">
        <f>B64-E64</f>
        <v>447404.98861999996</v>
      </c>
      <c r="G64" s="7">
        <f>B64-C64</f>
        <v>2450260.51076</v>
      </c>
      <c r="H64" s="8">
        <f>E64/B64*100</f>
        <v>88.186036215278406</v>
      </c>
    </row>
    <row r="65" spans="1:8" s="94" customFormat="1" ht="11.25" customHeight="1" x14ac:dyDescent="0.2">
      <c r="A65" s="98" t="s">
        <v>66</v>
      </c>
      <c r="B65" s="12">
        <v>14713.449999999999</v>
      </c>
      <c r="C65" s="7">
        <v>14229.458279999999</v>
      </c>
      <c r="D65" s="12">
        <v>43.267890000000001</v>
      </c>
      <c r="E65" s="7">
        <f t="shared" si="13"/>
        <v>14272.726169999998</v>
      </c>
      <c r="F65" s="7">
        <f>B65-E65</f>
        <v>440.72383000000082</v>
      </c>
      <c r="G65" s="7">
        <f>B65-C65</f>
        <v>483.99171999999999</v>
      </c>
      <c r="H65" s="8">
        <f>E65/B65*100</f>
        <v>97.004619378867631</v>
      </c>
    </row>
    <row r="66" spans="1:8" s="94" customFormat="1" ht="11.25" customHeight="1" x14ac:dyDescent="0.2">
      <c r="A66" s="98" t="s">
        <v>67</v>
      </c>
      <c r="B66" s="12">
        <v>168707</v>
      </c>
      <c r="C66" s="7">
        <v>153440.56597999998</v>
      </c>
      <c r="D66" s="12">
        <v>5834.8399800000007</v>
      </c>
      <c r="E66" s="7">
        <f t="shared" si="13"/>
        <v>159275.40595999997</v>
      </c>
      <c r="F66" s="7">
        <f>B66-E66</f>
        <v>9431.5940400000254</v>
      </c>
      <c r="G66" s="7">
        <f>B66-C66</f>
        <v>15266.434020000015</v>
      </c>
      <c r="H66" s="8">
        <f>E66/B66*100</f>
        <v>94.409482688922196</v>
      </c>
    </row>
    <row r="67" spans="1:8" s="94" customFormat="1" ht="11.25" customHeight="1" x14ac:dyDescent="0.2">
      <c r="A67" s="98" t="s">
        <v>68</v>
      </c>
      <c r="B67" s="12">
        <v>55515.000000000007</v>
      </c>
      <c r="C67" s="7">
        <v>54931.111560000005</v>
      </c>
      <c r="D67" s="12">
        <v>419.82047</v>
      </c>
      <c r="E67" s="7">
        <f t="shared" si="13"/>
        <v>55350.932030000004</v>
      </c>
      <c r="F67" s="7">
        <f>B67-E67</f>
        <v>164.0679700000037</v>
      </c>
      <c r="G67" s="7">
        <f>B67-C67</f>
        <v>583.88844000000245</v>
      </c>
      <c r="H67" s="8">
        <f>E67/B67*100</f>
        <v>99.704461911195168</v>
      </c>
    </row>
    <row r="68" spans="1:8" s="94" customFormat="1" ht="11.25" customHeight="1" x14ac:dyDescent="0.2">
      <c r="A68" s="100" t="s">
        <v>69</v>
      </c>
      <c r="B68" s="12">
        <v>65077.217999999993</v>
      </c>
      <c r="C68" s="7">
        <v>58291.368499999997</v>
      </c>
      <c r="D68" s="12">
        <v>2423.2818900000002</v>
      </c>
      <c r="E68" s="7">
        <f t="shared" si="13"/>
        <v>60714.650389999995</v>
      </c>
      <c r="F68" s="7">
        <f>B68-E68</f>
        <v>4362.5676099999982</v>
      </c>
      <c r="G68" s="7">
        <f>B68-C68</f>
        <v>6785.8494999999966</v>
      </c>
      <c r="H68" s="8">
        <f>E68/B68*100</f>
        <v>93.29632128712079</v>
      </c>
    </row>
    <row r="69" spans="1:8" s="94" customFormat="1" ht="11.25" customHeight="1" x14ac:dyDescent="0.2">
      <c r="A69" s="98" t="s">
        <v>70</v>
      </c>
      <c r="B69" s="12">
        <v>0</v>
      </c>
      <c r="C69" s="7">
        <v>0</v>
      </c>
      <c r="D69" s="12">
        <v>0</v>
      </c>
      <c r="E69" s="7">
        <f t="shared" si="13"/>
        <v>0</v>
      </c>
      <c r="F69" s="7">
        <f>B69-E69</f>
        <v>0</v>
      </c>
      <c r="G69" s="7">
        <f>B69-C69</f>
        <v>0</v>
      </c>
      <c r="H69" s="8"/>
    </row>
    <row r="70" spans="1:8" s="94" customFormat="1" ht="11.25" customHeight="1" x14ac:dyDescent="0.2">
      <c r="A70" s="98"/>
      <c r="B70" s="9"/>
      <c r="C70" s="9"/>
      <c r="D70" s="9"/>
      <c r="E70" s="9"/>
      <c r="F70" s="9"/>
      <c r="G70" s="9"/>
      <c r="H70" s="6"/>
    </row>
    <row r="71" spans="1:8" s="94" customFormat="1" ht="11.25" customHeight="1" x14ac:dyDescent="0.2">
      <c r="A71" s="96" t="s">
        <v>71</v>
      </c>
      <c r="B71" s="10">
        <f t="shared" ref="B71:G71" si="14">SUM(B72:B76)</f>
        <v>13488098.486000005</v>
      </c>
      <c r="C71" s="10">
        <f t="shared" si="14"/>
        <v>10810931.48105</v>
      </c>
      <c r="D71" s="10">
        <f t="shared" si="14"/>
        <v>77817.897350000014</v>
      </c>
      <c r="E71" s="10">
        <f t="shared" si="14"/>
        <v>10888749.378400002</v>
      </c>
      <c r="F71" s="10">
        <f t="shared" si="14"/>
        <v>2599349.1076000053</v>
      </c>
      <c r="G71" s="10">
        <f t="shared" si="14"/>
        <v>2677167.004950006</v>
      </c>
      <c r="H71" s="6">
        <f>E71/B71*100</f>
        <v>80.72857259829469</v>
      </c>
    </row>
    <row r="72" spans="1:8" s="94" customFormat="1" ht="11.25" customHeight="1" x14ac:dyDescent="0.2">
      <c r="A72" s="98" t="s">
        <v>34</v>
      </c>
      <c r="B72" s="12">
        <v>13348565.686000004</v>
      </c>
      <c r="C72" s="7">
        <v>10714496.587259999</v>
      </c>
      <c r="D72" s="12">
        <v>75350.466769999999</v>
      </c>
      <c r="E72" s="7">
        <f t="shared" ref="E72:E76" si="15">SUM(C72:D72)</f>
        <v>10789847.054029999</v>
      </c>
      <c r="F72" s="7">
        <f>B72-E72</f>
        <v>2558718.6319700051</v>
      </c>
      <c r="G72" s="7">
        <f>B72-C72</f>
        <v>2634069.0987400059</v>
      </c>
      <c r="H72" s="8">
        <f>E72/B72*100</f>
        <v>80.831508851519587</v>
      </c>
    </row>
    <row r="73" spans="1:8" s="94" customFormat="1" ht="11.25" customHeight="1" x14ac:dyDescent="0.2">
      <c r="A73" s="98" t="s">
        <v>72</v>
      </c>
      <c r="B73" s="12">
        <v>80397.000000000015</v>
      </c>
      <c r="C73" s="7">
        <v>59160.831490000004</v>
      </c>
      <c r="D73" s="12">
        <v>2014.09592</v>
      </c>
      <c r="E73" s="7">
        <f t="shared" si="15"/>
        <v>61174.927410000004</v>
      </c>
      <c r="F73" s="7">
        <f>B73-E73</f>
        <v>19222.072590000011</v>
      </c>
      <c r="G73" s="7">
        <f>B73-C73</f>
        <v>21236.16851000001</v>
      </c>
      <c r="H73" s="8">
        <f>E73/B73*100</f>
        <v>76.091057390201115</v>
      </c>
    </row>
    <row r="74" spans="1:8" s="94" customFormat="1" ht="11.25" customHeight="1" x14ac:dyDescent="0.2">
      <c r="A74" s="98" t="s">
        <v>73</v>
      </c>
      <c r="B74" s="12">
        <v>3878.3</v>
      </c>
      <c r="C74" s="7">
        <v>2961.23344</v>
      </c>
      <c r="D74" s="12">
        <v>207.91401999999999</v>
      </c>
      <c r="E74" s="7">
        <f t="shared" si="15"/>
        <v>3169.1474600000001</v>
      </c>
      <c r="F74" s="7">
        <f>B74-E74</f>
        <v>709.15254000000004</v>
      </c>
      <c r="G74" s="7">
        <f>B74-C74</f>
        <v>917.06656000000021</v>
      </c>
      <c r="H74" s="8">
        <f>E74/B74*100</f>
        <v>81.714861150504078</v>
      </c>
    </row>
    <row r="75" spans="1:8" s="94" customFormat="1" ht="11.25" customHeight="1" x14ac:dyDescent="0.2">
      <c r="A75" s="98" t="s">
        <v>74</v>
      </c>
      <c r="B75" s="12">
        <v>18935.5</v>
      </c>
      <c r="C75" s="7">
        <v>12473.219570000001</v>
      </c>
      <c r="D75" s="12">
        <v>178.13167999999999</v>
      </c>
      <c r="E75" s="7">
        <f t="shared" si="15"/>
        <v>12651.351250000002</v>
      </c>
      <c r="F75" s="7">
        <f>B75-E75</f>
        <v>6284.1487499999985</v>
      </c>
      <c r="G75" s="7">
        <f>B75-C75</f>
        <v>6462.2804299999989</v>
      </c>
      <c r="H75" s="8">
        <f>E75/B75*100</f>
        <v>66.812871326344705</v>
      </c>
    </row>
    <row r="76" spans="1:8" s="94" customFormat="1" ht="11.25" customHeight="1" x14ac:dyDescent="0.2">
      <c r="A76" s="98" t="s">
        <v>320</v>
      </c>
      <c r="B76" s="12">
        <v>36322</v>
      </c>
      <c r="C76" s="7">
        <v>21839.60929</v>
      </c>
      <c r="D76" s="12">
        <v>67.288960000000003</v>
      </c>
      <c r="E76" s="7">
        <f t="shared" si="15"/>
        <v>21906.898250000002</v>
      </c>
      <c r="F76" s="7">
        <f>B76-E76</f>
        <v>14415.101749999998</v>
      </c>
      <c r="G76" s="7">
        <f>B76-C76</f>
        <v>14482.39071</v>
      </c>
      <c r="H76" s="8">
        <f>E76/B76*100</f>
        <v>60.313028605253017</v>
      </c>
    </row>
    <row r="77" spans="1:8" s="94" customFormat="1" ht="11.25" customHeight="1" x14ac:dyDescent="0.2">
      <c r="A77" s="98"/>
      <c r="B77" s="9"/>
      <c r="C77" s="9"/>
      <c r="D77" s="9"/>
      <c r="E77" s="9"/>
      <c r="F77" s="9"/>
      <c r="G77" s="9"/>
      <c r="H77" s="6"/>
    </row>
    <row r="78" spans="1:8" s="94" customFormat="1" ht="11.25" customHeight="1" x14ac:dyDescent="0.2">
      <c r="A78" s="96" t="s">
        <v>75</v>
      </c>
      <c r="B78" s="10">
        <f t="shared" ref="B78:G78" si="16">SUM(B79:B80)</f>
        <v>152338227.19374996</v>
      </c>
      <c r="C78" s="10">
        <f t="shared" si="16"/>
        <v>123543681.12613</v>
      </c>
      <c r="D78" s="10">
        <f t="shared" si="16"/>
        <v>2329644.3465399998</v>
      </c>
      <c r="E78" s="10">
        <f t="shared" si="16"/>
        <v>125873325.47267</v>
      </c>
      <c r="F78" s="10">
        <f t="shared" si="16"/>
        <v>26464901.721079972</v>
      </c>
      <c r="G78" s="10">
        <f t="shared" si="16"/>
        <v>28794546.067619976</v>
      </c>
      <c r="H78" s="6">
        <f>E78/B78*100</f>
        <v>82.627537284242635</v>
      </c>
    </row>
    <row r="79" spans="1:8" s="94" customFormat="1" ht="11.25" customHeight="1" x14ac:dyDescent="0.2">
      <c r="A79" s="98" t="s">
        <v>76</v>
      </c>
      <c r="B79" s="12">
        <v>151916497.80174997</v>
      </c>
      <c r="C79" s="7">
        <v>123303240.51739</v>
      </c>
      <c r="D79" s="12">
        <v>2315586.06324</v>
      </c>
      <c r="E79" s="7">
        <f t="shared" ref="E79:E80" si="17">SUM(C79:D79)</f>
        <v>125618826.58063</v>
      </c>
      <c r="F79" s="7">
        <f>B79-E79</f>
        <v>26297671.22111997</v>
      </c>
      <c r="G79" s="7">
        <f>B79-C79</f>
        <v>28613257.284359977</v>
      </c>
      <c r="H79" s="8">
        <f>E79/B79*100</f>
        <v>82.689390815579316</v>
      </c>
    </row>
    <row r="80" spans="1:8" s="94" customFormat="1" ht="11.25" customHeight="1" x14ac:dyDescent="0.2">
      <c r="A80" s="98" t="s">
        <v>77</v>
      </c>
      <c r="B80" s="12">
        <v>421729.39199999999</v>
      </c>
      <c r="C80" s="7">
        <v>240440.60874</v>
      </c>
      <c r="D80" s="12">
        <v>14058.283300000001</v>
      </c>
      <c r="E80" s="7">
        <f t="shared" si="17"/>
        <v>254498.89204000001</v>
      </c>
      <c r="F80" s="7">
        <f>B80-E80</f>
        <v>167230.49995999999</v>
      </c>
      <c r="G80" s="7">
        <f>B80-C80</f>
        <v>181288.78326</v>
      </c>
      <c r="H80" s="8">
        <f>E80/B80*100</f>
        <v>60.346491581502107</v>
      </c>
    </row>
    <row r="81" spans="1:8" s="94" customFormat="1" ht="11.25" customHeight="1" x14ac:dyDescent="0.2">
      <c r="A81" s="98"/>
      <c r="B81" s="9"/>
      <c r="C81" s="9"/>
      <c r="D81" s="9"/>
      <c r="E81" s="9"/>
      <c r="F81" s="9"/>
      <c r="G81" s="9"/>
      <c r="H81" s="6"/>
    </row>
    <row r="82" spans="1:8" s="94" customFormat="1" ht="11.25" customHeight="1" x14ac:dyDescent="0.2">
      <c r="A82" s="96" t="s">
        <v>297</v>
      </c>
      <c r="B82" s="10">
        <f t="shared" ref="B82:G82" si="18">+B83+B84</f>
        <v>729273.87394000019</v>
      </c>
      <c r="C82" s="10">
        <f t="shared" si="18"/>
        <v>620922.93586000009</v>
      </c>
      <c r="D82" s="10">
        <f t="shared" si="18"/>
        <v>29141.438260000003</v>
      </c>
      <c r="E82" s="10">
        <f t="shared" si="18"/>
        <v>650064.37412000005</v>
      </c>
      <c r="F82" s="10">
        <f t="shared" si="18"/>
        <v>79209.499820000114</v>
      </c>
      <c r="G82" s="10">
        <f t="shared" si="18"/>
        <v>108350.93808000014</v>
      </c>
      <c r="H82" s="6">
        <f>E82/B82*100</f>
        <v>89.138579805134086</v>
      </c>
    </row>
    <row r="83" spans="1:8" s="94" customFormat="1" ht="11.25" customHeight="1" x14ac:dyDescent="0.2">
      <c r="A83" s="98" t="s">
        <v>43</v>
      </c>
      <c r="B83" s="12">
        <v>504897.60394000012</v>
      </c>
      <c r="C83" s="7">
        <v>441216.17052000004</v>
      </c>
      <c r="D83" s="12">
        <v>25805.041520000002</v>
      </c>
      <c r="E83" s="7">
        <f t="shared" ref="E83:E84" si="19">SUM(C83:D83)</f>
        <v>467021.21204000007</v>
      </c>
      <c r="F83" s="7">
        <f>B83-E83</f>
        <v>37876.391900000046</v>
      </c>
      <c r="G83" s="7">
        <f>B83-C83</f>
        <v>63681.433420000074</v>
      </c>
      <c r="H83" s="8">
        <f>E83/B83*100</f>
        <v>92.498203278361927</v>
      </c>
    </row>
    <row r="84" spans="1:8" s="94" customFormat="1" ht="11.25" customHeight="1" x14ac:dyDescent="0.2">
      <c r="A84" s="98" t="s">
        <v>298</v>
      </c>
      <c r="B84" s="12">
        <v>224376.27000000005</v>
      </c>
      <c r="C84" s="7">
        <v>179706.76533999998</v>
      </c>
      <c r="D84" s="12">
        <v>3336.3967399999997</v>
      </c>
      <c r="E84" s="7">
        <f t="shared" si="19"/>
        <v>183043.16207999998</v>
      </c>
      <c r="F84" s="7">
        <f>B84-E84</f>
        <v>41333.107920000068</v>
      </c>
      <c r="G84" s="7">
        <f>B84-C84</f>
        <v>44669.504660000064</v>
      </c>
      <c r="H84" s="8">
        <f>E84/B84*100</f>
        <v>81.578663412133537</v>
      </c>
    </row>
    <row r="85" spans="1:8" s="94" customFormat="1" ht="11.25" customHeight="1" x14ac:dyDescent="0.2">
      <c r="A85" s="98"/>
      <c r="B85" s="9"/>
      <c r="C85" s="9"/>
      <c r="D85" s="9"/>
      <c r="E85" s="9"/>
      <c r="F85" s="9"/>
      <c r="G85" s="9"/>
      <c r="H85" s="6"/>
    </row>
    <row r="86" spans="1:8" s="94" customFormat="1" ht="11.25" customHeight="1" x14ac:dyDescent="0.2">
      <c r="A86" s="96" t="s">
        <v>216</v>
      </c>
      <c r="B86" s="10">
        <f t="shared" ref="B86:G86" si="20">SUM(B87:B90)</f>
        <v>9186784.7734200004</v>
      </c>
      <c r="C86" s="10">
        <f t="shared" si="20"/>
        <v>4918890.1637300011</v>
      </c>
      <c r="D86" s="10">
        <f t="shared" ref="D86" si="21">SUM(D87:D90)</f>
        <v>16643.709470000002</v>
      </c>
      <c r="E86" s="10">
        <f t="shared" si="20"/>
        <v>4935533.8732000012</v>
      </c>
      <c r="F86" s="10">
        <f t="shared" si="20"/>
        <v>4251250.9002199993</v>
      </c>
      <c r="G86" s="10">
        <f t="shared" si="20"/>
        <v>4267894.6096899994</v>
      </c>
      <c r="H86" s="6">
        <f>E86/B86*100</f>
        <v>53.724278895483813</v>
      </c>
    </row>
    <row r="87" spans="1:8" s="94" customFormat="1" ht="11.25" customHeight="1" x14ac:dyDescent="0.2">
      <c r="A87" s="98" t="s">
        <v>46</v>
      </c>
      <c r="B87" s="12">
        <v>7902477.7774200002</v>
      </c>
      <c r="C87" s="7">
        <v>3954344.8729800009</v>
      </c>
      <c r="D87" s="12">
        <v>9576.6725399999996</v>
      </c>
      <c r="E87" s="7">
        <f t="shared" ref="E87:E90" si="22">SUM(C87:D87)</f>
        <v>3963921.5455200011</v>
      </c>
      <c r="F87" s="7">
        <f>B87-E87</f>
        <v>3938556.2318999991</v>
      </c>
      <c r="G87" s="7">
        <f>B87-C87</f>
        <v>3948132.9044399993</v>
      </c>
      <c r="H87" s="8">
        <f>E87/B87*100</f>
        <v>50.160489623219682</v>
      </c>
    </row>
    <row r="88" spans="1:8" s="94" customFormat="1" ht="11.25" customHeight="1" x14ac:dyDescent="0.2">
      <c r="A88" s="98" t="s">
        <v>217</v>
      </c>
      <c r="B88" s="12">
        <v>30207.688000000006</v>
      </c>
      <c r="C88" s="7">
        <v>27078.241859999998</v>
      </c>
      <c r="D88" s="12">
        <v>117.55066000000001</v>
      </c>
      <c r="E88" s="7">
        <f t="shared" si="22"/>
        <v>27195.792519999999</v>
      </c>
      <c r="F88" s="7">
        <f>B88-E88</f>
        <v>3011.8954800000065</v>
      </c>
      <c r="G88" s="7">
        <f>B88-C88</f>
        <v>3129.4461400000073</v>
      </c>
      <c r="H88" s="8">
        <f>E88/B88*100</f>
        <v>90.029374376483204</v>
      </c>
    </row>
    <row r="89" spans="1:8" s="94" customFormat="1" ht="11.25" customHeight="1" x14ac:dyDescent="0.2">
      <c r="A89" s="98" t="s">
        <v>218</v>
      </c>
      <c r="B89" s="12">
        <v>168829.99999999997</v>
      </c>
      <c r="C89" s="7">
        <v>139366.19746</v>
      </c>
      <c r="D89" s="12">
        <v>776.43206999999995</v>
      </c>
      <c r="E89" s="7">
        <f t="shared" si="22"/>
        <v>140142.62953000001</v>
      </c>
      <c r="F89" s="7">
        <f>B89-E89</f>
        <v>28687.370469999965</v>
      </c>
      <c r="G89" s="7">
        <f>B89-C89</f>
        <v>29463.802539999975</v>
      </c>
      <c r="H89" s="8">
        <f>E89/B89*100</f>
        <v>83.008132162530373</v>
      </c>
    </row>
    <row r="90" spans="1:8" s="94" customFormat="1" ht="11.25" customHeight="1" x14ac:dyDescent="0.2">
      <c r="A90" s="98" t="s">
        <v>219</v>
      </c>
      <c r="B90" s="12">
        <v>1085269.3080000002</v>
      </c>
      <c r="C90" s="7">
        <v>798100.85142999992</v>
      </c>
      <c r="D90" s="12">
        <v>6173.0542000000005</v>
      </c>
      <c r="E90" s="7">
        <f t="shared" si="22"/>
        <v>804273.90562999994</v>
      </c>
      <c r="F90" s="7">
        <f>B90-E90</f>
        <v>280995.40237000026</v>
      </c>
      <c r="G90" s="7">
        <f>B90-C90</f>
        <v>287168.45657000027</v>
      </c>
      <c r="H90" s="8">
        <f>E90/B90*100</f>
        <v>74.108232832287911</v>
      </c>
    </row>
    <row r="91" spans="1:8" s="94" customFormat="1" ht="11.25" customHeight="1" x14ac:dyDescent="0.25">
      <c r="A91" s="17"/>
      <c r="B91" s="12"/>
      <c r="C91" s="7"/>
      <c r="D91" s="12"/>
      <c r="E91" s="7"/>
      <c r="F91" s="7"/>
      <c r="G91" s="7"/>
      <c r="H91" s="8"/>
    </row>
    <row r="92" spans="1:8" s="94" customFormat="1" ht="11.25" customHeight="1" x14ac:dyDescent="0.2">
      <c r="A92" s="96" t="s">
        <v>78</v>
      </c>
      <c r="B92" s="10">
        <f t="shared" ref="B92:G92" si="23">SUM(B93:B102)</f>
        <v>232389758.26563993</v>
      </c>
      <c r="C92" s="10">
        <f t="shared" si="23"/>
        <v>223963322.61389002</v>
      </c>
      <c r="D92" s="10">
        <f t="shared" ref="D92" si="24">SUM(D93:D102)</f>
        <v>324098.39432000002</v>
      </c>
      <c r="E92" s="10">
        <f t="shared" si="23"/>
        <v>224287421.00821003</v>
      </c>
      <c r="F92" s="10">
        <f t="shared" si="23"/>
        <v>8102337.2574298223</v>
      </c>
      <c r="G92" s="10">
        <f t="shared" si="23"/>
        <v>8426435.6517498288</v>
      </c>
      <c r="H92" s="6">
        <f>E92/B92*100</f>
        <v>96.513470594444925</v>
      </c>
    </row>
    <row r="93" spans="1:8" s="94" customFormat="1" ht="11.25" customHeight="1" x14ac:dyDescent="0.2">
      <c r="A93" s="98" t="s">
        <v>61</v>
      </c>
      <c r="B93" s="12">
        <v>8671051.8387600016</v>
      </c>
      <c r="C93" s="7">
        <v>7725407.8906199997</v>
      </c>
      <c r="D93" s="12">
        <v>71741.216100000005</v>
      </c>
      <c r="E93" s="7">
        <f t="shared" ref="E93:E102" si="25">SUM(C93:D93)</f>
        <v>7797149.1067199996</v>
      </c>
      <c r="F93" s="7">
        <f>B93-E93</f>
        <v>873902.73204000201</v>
      </c>
      <c r="G93" s="7">
        <f>B93-C93</f>
        <v>945643.94814000186</v>
      </c>
      <c r="H93" s="8">
        <f>E93/B93*100</f>
        <v>89.921606417648007</v>
      </c>
    </row>
    <row r="94" spans="1:8" s="94" customFormat="1" ht="11.25" customHeight="1" x14ac:dyDescent="0.2">
      <c r="A94" s="98" t="s">
        <v>79</v>
      </c>
      <c r="B94" s="12">
        <v>21746278.044149991</v>
      </c>
      <c r="C94" s="7">
        <v>21532555.837689999</v>
      </c>
      <c r="D94" s="12">
        <v>38486.28050999999</v>
      </c>
      <c r="E94" s="7">
        <f t="shared" si="25"/>
        <v>21571042.1182</v>
      </c>
      <c r="F94" s="7">
        <f>B94-E94</f>
        <v>175235.92594999075</v>
      </c>
      <c r="G94" s="7">
        <f>B94-C94</f>
        <v>213722.20645999163</v>
      </c>
      <c r="H94" s="8">
        <f>E94/B94*100</f>
        <v>99.194179686315877</v>
      </c>
    </row>
    <row r="95" spans="1:8" s="94" customFormat="1" ht="11.25" customHeight="1" x14ac:dyDescent="0.2">
      <c r="A95" s="98" t="s">
        <v>80</v>
      </c>
      <c r="B95" s="12">
        <v>16521844.388870005</v>
      </c>
      <c r="C95" s="7">
        <v>15429404.503520003</v>
      </c>
      <c r="D95" s="12">
        <v>25368.383050000004</v>
      </c>
      <c r="E95" s="7">
        <f t="shared" si="25"/>
        <v>15454772.886570003</v>
      </c>
      <c r="F95" s="7">
        <f>B95-E95</f>
        <v>1067071.5023000017</v>
      </c>
      <c r="G95" s="7">
        <f>B95-C95</f>
        <v>1092439.885350002</v>
      </c>
      <c r="H95" s="8">
        <f>E95/B95*100</f>
        <v>93.541450474991535</v>
      </c>
    </row>
    <row r="96" spans="1:8" s="94" customFormat="1" ht="11.25" customHeight="1" x14ac:dyDescent="0.2">
      <c r="A96" s="98" t="s">
        <v>81</v>
      </c>
      <c r="B96" s="12">
        <v>218063.57299999997</v>
      </c>
      <c r="C96" s="7">
        <v>168457.28752000001</v>
      </c>
      <c r="D96" s="12">
        <v>6397.2138600000008</v>
      </c>
      <c r="E96" s="7">
        <f t="shared" si="25"/>
        <v>174854.50138</v>
      </c>
      <c r="F96" s="7">
        <f>B96-E96</f>
        <v>43209.071619999973</v>
      </c>
      <c r="G96" s="7">
        <f>B96-C96</f>
        <v>49606.285479999962</v>
      </c>
      <c r="H96" s="8">
        <f>E96/B96*100</f>
        <v>80.185103350571993</v>
      </c>
    </row>
    <row r="97" spans="1:8" s="94" customFormat="1" ht="11.25" customHeight="1" x14ac:dyDescent="0.2">
      <c r="A97" s="98" t="s">
        <v>82</v>
      </c>
      <c r="B97" s="12">
        <v>1111069.075</v>
      </c>
      <c r="C97" s="7">
        <v>1004452.32678</v>
      </c>
      <c r="D97" s="12">
        <v>20910.137500000001</v>
      </c>
      <c r="E97" s="7">
        <f t="shared" si="25"/>
        <v>1025362.46428</v>
      </c>
      <c r="F97" s="7">
        <f>B97-E97</f>
        <v>85706.610719999997</v>
      </c>
      <c r="G97" s="7">
        <f>B97-C97</f>
        <v>106616.74821999995</v>
      </c>
      <c r="H97" s="8">
        <f>E97/B97*100</f>
        <v>92.286113199577628</v>
      </c>
    </row>
    <row r="98" spans="1:8" s="94" customFormat="1" ht="11.25" customHeight="1" x14ac:dyDescent="0.2">
      <c r="A98" s="98" t="s">
        <v>83</v>
      </c>
      <c r="B98" s="12">
        <v>182498800.45115989</v>
      </c>
      <c r="C98" s="7">
        <v>176752324.53237006</v>
      </c>
      <c r="D98" s="12">
        <v>160371.32384999993</v>
      </c>
      <c r="E98" s="7">
        <f t="shared" si="25"/>
        <v>176912695.85622007</v>
      </c>
      <c r="F98" s="7">
        <f>B98-E98</f>
        <v>5586104.5949398279</v>
      </c>
      <c r="G98" s="7">
        <f>B98-C98</f>
        <v>5746475.9187898338</v>
      </c>
      <c r="H98" s="8">
        <f>E98/B98*100</f>
        <v>96.939100651001382</v>
      </c>
    </row>
    <row r="99" spans="1:8" s="94" customFormat="1" ht="11.25" customHeight="1" x14ac:dyDescent="0.2">
      <c r="A99" s="98" t="s">
        <v>84</v>
      </c>
      <c r="B99" s="12">
        <v>821232.61400000006</v>
      </c>
      <c r="C99" s="7">
        <v>605586.62724000006</v>
      </c>
      <c r="D99" s="12">
        <v>75.585999999999999</v>
      </c>
      <c r="E99" s="7">
        <f t="shared" si="25"/>
        <v>605662.21324000007</v>
      </c>
      <c r="F99" s="7">
        <f>B99-E99</f>
        <v>215570.40075999999</v>
      </c>
      <c r="G99" s="7">
        <f>B99-C99</f>
        <v>215645.98676</v>
      </c>
      <c r="H99" s="8">
        <f>E99/B99*100</f>
        <v>73.750384837979652</v>
      </c>
    </row>
    <row r="100" spans="1:8" s="94" customFormat="1" ht="11.25" customHeight="1" x14ac:dyDescent="0.2">
      <c r="A100" s="98" t="s">
        <v>229</v>
      </c>
      <c r="B100" s="12">
        <v>598915.326</v>
      </c>
      <c r="C100" s="7">
        <v>589645.06001000002</v>
      </c>
      <c r="D100" s="12">
        <v>320.83299</v>
      </c>
      <c r="E100" s="7">
        <f t="shared" si="25"/>
        <v>589965.89300000004</v>
      </c>
      <c r="F100" s="7">
        <f>B100-E100</f>
        <v>8949.4329999999609</v>
      </c>
      <c r="G100" s="7">
        <f>B100-C100</f>
        <v>9270.2659899999853</v>
      </c>
      <c r="H100" s="8">
        <f>E100/B100*100</f>
        <v>98.505726500643945</v>
      </c>
    </row>
    <row r="101" spans="1:8" s="94" customFormat="1" ht="11.25" customHeight="1" x14ac:dyDescent="0.2">
      <c r="A101" s="98" t="s">
        <v>230</v>
      </c>
      <c r="B101" s="12">
        <v>86299.665999999997</v>
      </c>
      <c r="C101" s="7">
        <v>76202.569610000006</v>
      </c>
      <c r="D101" s="12">
        <v>52.590780000000002</v>
      </c>
      <c r="E101" s="7">
        <f t="shared" si="25"/>
        <v>76255.160390000005</v>
      </c>
      <c r="F101" s="7">
        <f>B101-E101</f>
        <v>10044.505609999993</v>
      </c>
      <c r="G101" s="7">
        <f>B101-C101</f>
        <v>10097.096389999992</v>
      </c>
      <c r="H101" s="8">
        <f>E101/B101*100</f>
        <v>88.360898627348121</v>
      </c>
    </row>
    <row r="102" spans="1:8" s="94" customFormat="1" ht="11.25" customHeight="1" x14ac:dyDescent="0.2">
      <c r="A102" s="98" t="s">
        <v>140</v>
      </c>
      <c r="B102" s="12">
        <v>116203.2887</v>
      </c>
      <c r="C102" s="7">
        <v>79285.978530000008</v>
      </c>
      <c r="D102" s="12">
        <v>374.82968</v>
      </c>
      <c r="E102" s="7">
        <f t="shared" si="25"/>
        <v>79660.808210000003</v>
      </c>
      <c r="F102" s="7">
        <f>B102-E102</f>
        <v>36542.480490000002</v>
      </c>
      <c r="G102" s="7">
        <f>B102-C102</f>
        <v>36917.310169999997</v>
      </c>
      <c r="H102" s="8">
        <f>E102/B102*100</f>
        <v>68.552972210329528</v>
      </c>
    </row>
    <row r="103" spans="1:8" s="94" customFormat="1" ht="11.25" customHeight="1" x14ac:dyDescent="0.2">
      <c r="A103" s="98"/>
      <c r="B103" s="12"/>
      <c r="C103" s="7"/>
      <c r="D103" s="12"/>
      <c r="E103" s="7"/>
      <c r="F103" s="7"/>
      <c r="G103" s="7"/>
      <c r="H103" s="8"/>
    </row>
    <row r="104" spans="1:8" s="94" customFormat="1" ht="11.25" customHeight="1" x14ac:dyDescent="0.2">
      <c r="A104" s="96" t="s">
        <v>85</v>
      </c>
      <c r="B104" s="22">
        <f t="shared" ref="B104:G104" si="26">SUM(B105:B114)</f>
        <v>21209009.894429997</v>
      </c>
      <c r="C104" s="22">
        <f t="shared" si="26"/>
        <v>19182115.137350004</v>
      </c>
      <c r="D104" s="22">
        <f t="shared" si="26"/>
        <v>191955.40172999998</v>
      </c>
      <c r="E104" s="10">
        <f t="shared" si="26"/>
        <v>19374070.539080001</v>
      </c>
      <c r="F104" s="10">
        <f t="shared" si="26"/>
        <v>1834939.3553499966</v>
      </c>
      <c r="G104" s="10">
        <f t="shared" si="26"/>
        <v>2026894.7570799969</v>
      </c>
      <c r="H104" s="8">
        <f>E104/B104*100</f>
        <v>91.34830261061883</v>
      </c>
    </row>
    <row r="105" spans="1:8" s="94" customFormat="1" ht="11.25" customHeight="1" x14ac:dyDescent="0.2">
      <c r="A105" s="98" t="s">
        <v>34</v>
      </c>
      <c r="B105" s="12">
        <v>7095009.091</v>
      </c>
      <c r="C105" s="7">
        <v>6352644.5915000001</v>
      </c>
      <c r="D105" s="12">
        <v>10653.94875</v>
      </c>
      <c r="E105" s="7">
        <f t="shared" ref="E105:E114" si="27">SUM(C105:D105)</f>
        <v>6363298.5402500005</v>
      </c>
      <c r="F105" s="7">
        <f>B105-E105</f>
        <v>731710.55074999947</v>
      </c>
      <c r="G105" s="7">
        <f>B105-C105</f>
        <v>742364.49949999992</v>
      </c>
      <c r="H105" s="8">
        <f>E105/B105*100</f>
        <v>89.686968101588874</v>
      </c>
    </row>
    <row r="106" spans="1:8" s="94" customFormat="1" ht="11.25" customHeight="1" x14ac:dyDescent="0.2">
      <c r="A106" s="98" t="s">
        <v>86</v>
      </c>
      <c r="B106" s="12">
        <v>3884690.9130000002</v>
      </c>
      <c r="C106" s="7">
        <v>3758677.2207399998</v>
      </c>
      <c r="D106" s="12">
        <v>34323.489840000002</v>
      </c>
      <c r="E106" s="7">
        <f t="shared" si="27"/>
        <v>3793000.7105799997</v>
      </c>
      <c r="F106" s="7">
        <f>B106-E106</f>
        <v>91690.202420000453</v>
      </c>
      <c r="G106" s="7">
        <f>B106-C106</f>
        <v>126013.69226000039</v>
      </c>
      <c r="H106" s="8">
        <f>E106/B106*100</f>
        <v>97.639704046642123</v>
      </c>
    </row>
    <row r="107" spans="1:8" s="94" customFormat="1" ht="11.25" customHeight="1" x14ac:dyDescent="0.2">
      <c r="A107" s="98" t="s">
        <v>87</v>
      </c>
      <c r="B107" s="12">
        <v>1209850.67</v>
      </c>
      <c r="C107" s="7">
        <v>958916.02723000001</v>
      </c>
      <c r="D107" s="12">
        <v>9724.8340200000002</v>
      </c>
      <c r="E107" s="7">
        <f t="shared" si="27"/>
        <v>968640.86124999996</v>
      </c>
      <c r="F107" s="7">
        <f>B107-E107</f>
        <v>241209.80874999997</v>
      </c>
      <c r="G107" s="7">
        <f>B107-C107</f>
        <v>250934.64276999992</v>
      </c>
      <c r="H107" s="8">
        <f>E107/B107*100</f>
        <v>80.062844553369544</v>
      </c>
    </row>
    <row r="108" spans="1:8" s="94" customFormat="1" ht="11.25" customHeight="1" x14ac:dyDescent="0.2">
      <c r="A108" s="98" t="s">
        <v>88</v>
      </c>
      <c r="B108" s="12">
        <v>1296718.3504299999</v>
      </c>
      <c r="C108" s="7">
        <v>1185920.4657100001</v>
      </c>
      <c r="D108" s="12">
        <v>29662.673220000001</v>
      </c>
      <c r="E108" s="7">
        <f t="shared" si="27"/>
        <v>1215583.1389300001</v>
      </c>
      <c r="F108" s="7">
        <f>B108-E108</f>
        <v>81135.211499999743</v>
      </c>
      <c r="G108" s="7">
        <f>B108-C108</f>
        <v>110797.88471999974</v>
      </c>
      <c r="H108" s="8">
        <f>E108/B108*100</f>
        <v>93.743035141509736</v>
      </c>
    </row>
    <row r="109" spans="1:8" s="94" customFormat="1" ht="11.25" customHeight="1" x14ac:dyDescent="0.2">
      <c r="A109" s="98" t="s">
        <v>89</v>
      </c>
      <c r="B109" s="12">
        <v>1804742.324</v>
      </c>
      <c r="C109" s="7">
        <v>1377915.33767</v>
      </c>
      <c r="D109" s="12">
        <v>53017.280639999997</v>
      </c>
      <c r="E109" s="7">
        <f t="shared" si="27"/>
        <v>1430932.61831</v>
      </c>
      <c r="F109" s="7">
        <f>B109-E109</f>
        <v>373809.70568999997</v>
      </c>
      <c r="G109" s="7">
        <f>B109-C109</f>
        <v>426826.98632999999</v>
      </c>
      <c r="H109" s="8">
        <f>E109/B109*100</f>
        <v>79.287364145065624</v>
      </c>
    </row>
    <row r="110" spans="1:8" s="94" customFormat="1" ht="11.25" customHeight="1" x14ac:dyDescent="0.2">
      <c r="A110" s="98" t="s">
        <v>90</v>
      </c>
      <c r="B110" s="12">
        <v>178289.88399999996</v>
      </c>
      <c r="C110" s="7">
        <v>166701.71127</v>
      </c>
      <c r="D110" s="12">
        <v>2250.5909100000003</v>
      </c>
      <c r="E110" s="7">
        <f t="shared" si="27"/>
        <v>168952.30218</v>
      </c>
      <c r="F110" s="7">
        <f>B110-E110</f>
        <v>9337.581819999963</v>
      </c>
      <c r="G110" s="7">
        <f>B110-C110</f>
        <v>11588.172729999962</v>
      </c>
      <c r="H110" s="8">
        <f>E110/B110*100</f>
        <v>94.762696788786982</v>
      </c>
    </row>
    <row r="111" spans="1:8" s="94" customFormat="1" ht="11.25" customHeight="1" x14ac:dyDescent="0.2">
      <c r="A111" s="98" t="s">
        <v>91</v>
      </c>
      <c r="B111" s="12">
        <v>946741.37999999989</v>
      </c>
      <c r="C111" s="7">
        <v>866648.33129999996</v>
      </c>
      <c r="D111" s="12">
        <v>243.34696</v>
      </c>
      <c r="E111" s="7">
        <f t="shared" si="27"/>
        <v>866891.67825999996</v>
      </c>
      <c r="F111" s="7">
        <f>B111-E111</f>
        <v>79849.701739999931</v>
      </c>
      <c r="G111" s="7">
        <f>B111-C111</f>
        <v>80093.048699999927</v>
      </c>
      <c r="H111" s="8">
        <f>E111/B111*100</f>
        <v>91.565837996856132</v>
      </c>
    </row>
    <row r="112" spans="1:8" s="94" customFormat="1" ht="11.25" customHeight="1" x14ac:dyDescent="0.2">
      <c r="A112" s="98" t="s">
        <v>92</v>
      </c>
      <c r="B112" s="12">
        <v>839800.71399999724</v>
      </c>
      <c r="C112" s="7">
        <v>722169.97902999981</v>
      </c>
      <c r="D112" s="12">
        <v>7567.2275700000082</v>
      </c>
      <c r="E112" s="7">
        <f t="shared" si="27"/>
        <v>729737.2065999998</v>
      </c>
      <c r="F112" s="7">
        <f>B112-E112</f>
        <v>110063.50739999744</v>
      </c>
      <c r="G112" s="7">
        <f>B112-C112</f>
        <v>117630.73496999743</v>
      </c>
      <c r="H112" s="8">
        <f>E112/B112*100</f>
        <v>86.894092185780423</v>
      </c>
    </row>
    <row r="113" spans="1:8" s="94" customFormat="1" ht="11.25" customHeight="1" x14ac:dyDescent="0.2">
      <c r="A113" s="98" t="s">
        <v>93</v>
      </c>
      <c r="B113" s="12">
        <v>138628</v>
      </c>
      <c r="C113" s="7">
        <v>114913.07916999998</v>
      </c>
      <c r="D113" s="12">
        <v>2288.9499900000001</v>
      </c>
      <c r="E113" s="7">
        <f t="shared" si="27"/>
        <v>117202.02915999998</v>
      </c>
      <c r="F113" s="7">
        <f>B113-E113</f>
        <v>21425.970840000024</v>
      </c>
      <c r="G113" s="7">
        <f>B113-C113</f>
        <v>23714.920830000017</v>
      </c>
      <c r="H113" s="8">
        <f>E113/B113*100</f>
        <v>84.544268949995654</v>
      </c>
    </row>
    <row r="114" spans="1:8" s="94" customFormat="1" ht="11.25" customHeight="1" x14ac:dyDescent="0.2">
      <c r="A114" s="98" t="s">
        <v>94</v>
      </c>
      <c r="B114" s="12">
        <v>3814538.568</v>
      </c>
      <c r="C114" s="7">
        <v>3677608.3937300001</v>
      </c>
      <c r="D114" s="12">
        <v>42223.059829999998</v>
      </c>
      <c r="E114" s="7">
        <f t="shared" si="27"/>
        <v>3719831.4535600003</v>
      </c>
      <c r="F114" s="7">
        <f>B114-E114</f>
        <v>94707.114439999685</v>
      </c>
      <c r="G114" s="7">
        <f>B114-C114</f>
        <v>136930.17426999984</v>
      </c>
      <c r="H114" s="8">
        <f>E114/B114*100</f>
        <v>97.517206530968295</v>
      </c>
    </row>
    <row r="115" spans="1:8" s="94" customFormat="1" ht="11.25" customHeight="1" x14ac:dyDescent="0.2">
      <c r="A115" s="98"/>
      <c r="B115" s="12"/>
      <c r="C115" s="7"/>
      <c r="D115" s="12"/>
      <c r="E115" s="7"/>
      <c r="F115" s="7"/>
      <c r="G115" s="7"/>
      <c r="H115" s="8"/>
    </row>
    <row r="116" spans="1:8" s="94" customFormat="1" ht="11.25" customHeight="1" x14ac:dyDescent="0.2">
      <c r="A116" s="96" t="s">
        <v>95</v>
      </c>
      <c r="B116" s="22">
        <f t="shared" ref="B116:G116" si="28">SUM(B117:B125)</f>
        <v>43912833.193999998</v>
      </c>
      <c r="C116" s="22">
        <f t="shared" si="28"/>
        <v>37073025.90236</v>
      </c>
      <c r="D116" s="22">
        <f t="shared" si="28"/>
        <v>1207470.7649200002</v>
      </c>
      <c r="E116" s="10">
        <f t="shared" si="28"/>
        <v>38280496.667280003</v>
      </c>
      <c r="F116" s="10">
        <f t="shared" si="28"/>
        <v>5632336.5267199893</v>
      </c>
      <c r="G116" s="10">
        <f t="shared" si="28"/>
        <v>6839807.2916399874</v>
      </c>
      <c r="H116" s="8">
        <f>E116/B116*100</f>
        <v>87.17382569729169</v>
      </c>
    </row>
    <row r="117" spans="1:8" s="94" customFormat="1" ht="11.25" customHeight="1" x14ac:dyDescent="0.2">
      <c r="A117" s="98" t="s">
        <v>34</v>
      </c>
      <c r="B117" s="12">
        <v>24297655.555999991</v>
      </c>
      <c r="C117" s="7">
        <v>19884680.780510005</v>
      </c>
      <c r="D117" s="12">
        <v>793330.47366999998</v>
      </c>
      <c r="E117" s="7">
        <f t="shared" ref="E117:E125" si="29">SUM(C117:D117)</f>
        <v>20678011.254180003</v>
      </c>
      <c r="F117" s="7">
        <f>B117-E117</f>
        <v>3619644.3018199876</v>
      </c>
      <c r="G117" s="7">
        <f>B117-C117</f>
        <v>4412974.7754899859</v>
      </c>
      <c r="H117" s="8">
        <f>E117/B117*100</f>
        <v>85.10290717770026</v>
      </c>
    </row>
    <row r="118" spans="1:8" s="94" customFormat="1" ht="11.25" customHeight="1" x14ac:dyDescent="0.2">
      <c r="A118" s="98" t="s">
        <v>96</v>
      </c>
      <c r="B118" s="12">
        <v>40312.84599999999</v>
      </c>
      <c r="C118" s="7">
        <v>37605.432489999999</v>
      </c>
      <c r="D118" s="12">
        <v>56.327249999999999</v>
      </c>
      <c r="E118" s="7">
        <f t="shared" si="29"/>
        <v>37661.759740000001</v>
      </c>
      <c r="F118" s="7">
        <f>B118-E118</f>
        <v>2651.0862599999891</v>
      </c>
      <c r="G118" s="7">
        <f>B118-C118</f>
        <v>2707.4135099999912</v>
      </c>
      <c r="H118" s="8">
        <f>E118/B118*100</f>
        <v>93.423718434565529</v>
      </c>
    </row>
    <row r="119" spans="1:8" s="94" customFormat="1" ht="11.25" customHeight="1" x14ac:dyDescent="0.2">
      <c r="A119" s="98" t="s">
        <v>97</v>
      </c>
      <c r="B119" s="12">
        <v>230103.00000000003</v>
      </c>
      <c r="C119" s="7">
        <v>178576.92820000005</v>
      </c>
      <c r="D119" s="12">
        <v>3802.08212</v>
      </c>
      <c r="E119" s="7">
        <f t="shared" si="29"/>
        <v>182379.01032000006</v>
      </c>
      <c r="F119" s="7">
        <f>B119-E119</f>
        <v>47723.98967999997</v>
      </c>
      <c r="G119" s="7">
        <f>B119-C119</f>
        <v>51526.071799999976</v>
      </c>
      <c r="H119" s="8">
        <f>E119/B119*100</f>
        <v>79.25972730472877</v>
      </c>
    </row>
    <row r="120" spans="1:8" s="94" customFormat="1" ht="11.25" customHeight="1" x14ac:dyDescent="0.2">
      <c r="A120" s="98" t="s">
        <v>98</v>
      </c>
      <c r="B120" s="12">
        <v>1291463.8559999999</v>
      </c>
      <c r="C120" s="7">
        <v>1217086.9328000003</v>
      </c>
      <c r="D120" s="12">
        <v>18020.1633</v>
      </c>
      <c r="E120" s="7">
        <f t="shared" si="29"/>
        <v>1235107.0961000002</v>
      </c>
      <c r="F120" s="7">
        <f>B120-E120</f>
        <v>56356.759899999714</v>
      </c>
      <c r="G120" s="7">
        <f>B120-C120</f>
        <v>74376.923199999612</v>
      </c>
      <c r="H120" s="8">
        <f>E120/B120*100</f>
        <v>95.636210828652125</v>
      </c>
    </row>
    <row r="121" spans="1:8" s="94" customFormat="1" ht="11.25" customHeight="1" x14ac:dyDescent="0.2">
      <c r="A121" s="98" t="s">
        <v>99</v>
      </c>
      <c r="B121" s="12">
        <v>141013.72099999999</v>
      </c>
      <c r="C121" s="7">
        <v>101755.71563999999</v>
      </c>
      <c r="D121" s="12">
        <v>1282.23957</v>
      </c>
      <c r="E121" s="7">
        <f t="shared" si="29"/>
        <v>103037.95521</v>
      </c>
      <c r="F121" s="7">
        <f>B121-E121</f>
        <v>37975.76578999999</v>
      </c>
      <c r="G121" s="7">
        <f>B121-C121</f>
        <v>39258.005359999996</v>
      </c>
      <c r="H121" s="8">
        <f>E121/B121*100</f>
        <v>73.069453439924487</v>
      </c>
    </row>
    <row r="122" spans="1:8" s="94" customFormat="1" ht="11.25" customHeight="1" x14ac:dyDescent="0.2">
      <c r="A122" s="98" t="s">
        <v>100</v>
      </c>
      <c r="B122" s="12">
        <v>214294.00000000006</v>
      </c>
      <c r="C122" s="7">
        <v>184461.99522000001</v>
      </c>
      <c r="D122" s="12">
        <v>5479.1851099999994</v>
      </c>
      <c r="E122" s="7">
        <f t="shared" si="29"/>
        <v>189941.18033</v>
      </c>
      <c r="F122" s="7">
        <f>B122-E122</f>
        <v>24352.819670000055</v>
      </c>
      <c r="G122" s="7">
        <f>B122-C122</f>
        <v>29832.004780000047</v>
      </c>
      <c r="H122" s="8">
        <f>E122/B122*100</f>
        <v>88.635790236777495</v>
      </c>
    </row>
    <row r="123" spans="1:8" s="94" customFormat="1" ht="11.25" customHeight="1" x14ac:dyDescent="0.2">
      <c r="A123" s="98" t="s">
        <v>220</v>
      </c>
      <c r="B123" s="12">
        <v>15910265.718000002</v>
      </c>
      <c r="C123" s="7">
        <v>14133445.69115</v>
      </c>
      <c r="D123" s="12">
        <v>377214.75770000002</v>
      </c>
      <c r="E123" s="7">
        <f t="shared" si="29"/>
        <v>14510660.44885</v>
      </c>
      <c r="F123" s="7">
        <f>B123-E123</f>
        <v>1399605.2691500019</v>
      </c>
      <c r="G123" s="7">
        <f>B123-C123</f>
        <v>1776820.0268500019</v>
      </c>
      <c r="H123" s="8">
        <f>E123/B123*100</f>
        <v>91.203130771307201</v>
      </c>
    </row>
    <row r="124" spans="1:8" s="94" customFormat="1" ht="11.4" x14ac:dyDescent="0.2">
      <c r="A124" s="98" t="s">
        <v>101</v>
      </c>
      <c r="B124" s="12">
        <v>416701.95000000007</v>
      </c>
      <c r="C124" s="7">
        <v>412828.08127999998</v>
      </c>
      <c r="D124" s="12">
        <v>222.48338000000001</v>
      </c>
      <c r="E124" s="7">
        <f t="shared" si="29"/>
        <v>413050.56465999997</v>
      </c>
      <c r="F124" s="7">
        <f>B124-E124</f>
        <v>3651.3853400000953</v>
      </c>
      <c r="G124" s="7">
        <f>B124-C124</f>
        <v>3873.8687200000859</v>
      </c>
      <c r="H124" s="8">
        <f>E124/B124*100</f>
        <v>99.123741719951127</v>
      </c>
    </row>
    <row r="125" spans="1:8" s="94" customFormat="1" ht="11.25" customHeight="1" x14ac:dyDescent="0.2">
      <c r="A125" s="98" t="s">
        <v>102</v>
      </c>
      <c r="B125" s="12">
        <v>1371022.547</v>
      </c>
      <c r="C125" s="7">
        <v>922584.34506999992</v>
      </c>
      <c r="D125" s="12">
        <v>8063.0528199999999</v>
      </c>
      <c r="E125" s="7">
        <f t="shared" si="29"/>
        <v>930647.39788999991</v>
      </c>
      <c r="F125" s="7">
        <f>B125-E125</f>
        <v>440375.14911000011</v>
      </c>
      <c r="G125" s="7">
        <f>B125-C125</f>
        <v>448438.2019300001</v>
      </c>
      <c r="H125" s="8">
        <f>E125/B125*100</f>
        <v>67.879802555136237</v>
      </c>
    </row>
    <row r="126" spans="1:8" s="94" customFormat="1" ht="11.25" customHeight="1" x14ac:dyDescent="0.2">
      <c r="A126" s="101"/>
      <c r="B126" s="12"/>
      <c r="C126" s="7"/>
      <c r="D126" s="12"/>
      <c r="E126" s="7"/>
      <c r="F126" s="7"/>
      <c r="G126" s="7"/>
      <c r="H126" s="8"/>
    </row>
    <row r="127" spans="1:8" s="94" customFormat="1" ht="11.25" customHeight="1" x14ac:dyDescent="0.2">
      <c r="A127" s="102" t="s">
        <v>103</v>
      </c>
      <c r="B127" s="22">
        <f t="shared" ref="B127:G127" si="30">+B128+B136</f>
        <v>235689434.18374997</v>
      </c>
      <c r="C127" s="22">
        <f t="shared" si="30"/>
        <v>220863945.42104995</v>
      </c>
      <c r="D127" s="22">
        <f t="shared" si="30"/>
        <v>2330892.9050000003</v>
      </c>
      <c r="E127" s="10">
        <f t="shared" si="30"/>
        <v>223194838.32604998</v>
      </c>
      <c r="F127" s="10">
        <f t="shared" si="30"/>
        <v>12494595.857699975</v>
      </c>
      <c r="G127" s="10">
        <f t="shared" si="30"/>
        <v>14825488.762699982</v>
      </c>
      <c r="H127" s="8">
        <f>E127/B127*100</f>
        <v>94.698703443804419</v>
      </c>
    </row>
    <row r="128" spans="1:8" s="94" customFormat="1" ht="22.5" customHeight="1" x14ac:dyDescent="0.2">
      <c r="A128" s="103" t="s">
        <v>104</v>
      </c>
      <c r="B128" s="20">
        <f t="shared" ref="B128:G128" si="31">SUM(B129:B133)</f>
        <v>18206777.965</v>
      </c>
      <c r="C128" s="20">
        <f t="shared" si="31"/>
        <v>17613909.849540003</v>
      </c>
      <c r="D128" s="20">
        <f t="shared" ref="D128" si="32">SUM(D129:D133)</f>
        <v>215601.16365</v>
      </c>
      <c r="E128" s="18">
        <f t="shared" si="31"/>
        <v>17829511.013190001</v>
      </c>
      <c r="F128" s="18">
        <f t="shared" si="31"/>
        <v>377266.9518099993</v>
      </c>
      <c r="G128" s="18">
        <f t="shared" si="31"/>
        <v>592868.11545999884</v>
      </c>
      <c r="H128" s="8">
        <f>E128/B128*100</f>
        <v>97.927876351679345</v>
      </c>
    </row>
    <row r="129" spans="1:8" s="94" customFormat="1" ht="11.25" customHeight="1" x14ac:dyDescent="0.2">
      <c r="A129" s="104" t="s">
        <v>105</v>
      </c>
      <c r="B129" s="12">
        <v>414976.62199999997</v>
      </c>
      <c r="C129" s="7">
        <v>386925.52354999998</v>
      </c>
      <c r="D129" s="12">
        <v>4310.5791300000001</v>
      </c>
      <c r="E129" s="7">
        <f t="shared" ref="E129:E135" si="33">SUM(C129:D129)</f>
        <v>391236.10268000001</v>
      </c>
      <c r="F129" s="7">
        <f>B129-E129</f>
        <v>23740.519319999963</v>
      </c>
      <c r="G129" s="7">
        <f>B129-C129</f>
        <v>28051.09844999999</v>
      </c>
      <c r="H129" s="8">
        <f>E129/B129*100</f>
        <v>94.27907066051543</v>
      </c>
    </row>
    <row r="130" spans="1:8" s="94" customFormat="1" ht="11.25" customHeight="1" x14ac:dyDescent="0.2">
      <c r="A130" s="104" t="s">
        <v>106</v>
      </c>
      <c r="B130" s="12">
        <v>1171780.6989999998</v>
      </c>
      <c r="C130" s="7">
        <v>907565.42129999993</v>
      </c>
      <c r="D130" s="12">
        <v>2787.7195899999997</v>
      </c>
      <c r="E130" s="7">
        <f t="shared" si="33"/>
        <v>910353.14088999992</v>
      </c>
      <c r="F130" s="7">
        <f>B130-E130</f>
        <v>261427.55810999987</v>
      </c>
      <c r="G130" s="7">
        <f>B130-C130</f>
        <v>264215.27769999986</v>
      </c>
      <c r="H130" s="8">
        <f>E130/B130*100</f>
        <v>77.689719728862002</v>
      </c>
    </row>
    <row r="131" spans="1:8" s="94" customFormat="1" ht="11.25" customHeight="1" x14ac:dyDescent="0.2">
      <c r="A131" s="104" t="s">
        <v>107</v>
      </c>
      <c r="B131" s="12">
        <v>120108.98199999999</v>
      </c>
      <c r="C131" s="7">
        <v>105068.73798000001</v>
      </c>
      <c r="D131" s="12">
        <v>1051.1436100000001</v>
      </c>
      <c r="E131" s="7">
        <f t="shared" si="33"/>
        <v>106119.88159</v>
      </c>
      <c r="F131" s="7">
        <f>B131-E131</f>
        <v>13989.100409999985</v>
      </c>
      <c r="G131" s="7">
        <f>B131-C131</f>
        <v>15040.244019999984</v>
      </c>
      <c r="H131" s="8">
        <f>E131/B131*100</f>
        <v>88.352993941785314</v>
      </c>
    </row>
    <row r="132" spans="1:8" s="94" customFormat="1" ht="11.4" x14ac:dyDescent="0.2">
      <c r="A132" s="104" t="s">
        <v>108</v>
      </c>
      <c r="B132" s="12">
        <v>6160226.2069999995</v>
      </c>
      <c r="C132" s="7">
        <v>5995978.2213000003</v>
      </c>
      <c r="D132" s="12">
        <v>148360.51368999999</v>
      </c>
      <c r="E132" s="7">
        <f t="shared" si="33"/>
        <v>6144338.7349900007</v>
      </c>
      <c r="F132" s="7">
        <f>B132-E132</f>
        <v>15887.472009998746</v>
      </c>
      <c r="G132" s="7">
        <f>B132-C132</f>
        <v>164247.98569999915</v>
      </c>
      <c r="H132" s="8">
        <f>E132/B132*100</f>
        <v>99.742095964074423</v>
      </c>
    </row>
    <row r="133" spans="1:8" s="94" customFormat="1" ht="11.25" customHeight="1" x14ac:dyDescent="0.2">
      <c r="A133" s="103" t="s">
        <v>109</v>
      </c>
      <c r="B133" s="21">
        <f>SUM(B134:B135)</f>
        <v>10339685.455</v>
      </c>
      <c r="C133" s="21">
        <f>SUM(C134:C135)</f>
        <v>10218371.94541</v>
      </c>
      <c r="D133" s="21">
        <f>SUM(D134:D135)</f>
        <v>59091.207630000004</v>
      </c>
      <c r="E133" s="10">
        <f t="shared" si="33"/>
        <v>10277463.153039999</v>
      </c>
      <c r="F133" s="10">
        <f>B133-E133</f>
        <v>62222.301960000768</v>
      </c>
      <c r="G133" s="10">
        <f>B133-C133</f>
        <v>121313.50958999991</v>
      </c>
      <c r="H133" s="8">
        <f>E133/B133*100</f>
        <v>99.398218618633976</v>
      </c>
    </row>
    <row r="134" spans="1:8" s="94" customFormat="1" ht="11.25" customHeight="1" x14ac:dyDescent="0.2">
      <c r="A134" s="105" t="s">
        <v>109</v>
      </c>
      <c r="B134" s="12">
        <v>8754619.3420000002</v>
      </c>
      <c r="C134" s="7">
        <v>8707958.4913400002</v>
      </c>
      <c r="D134" s="12">
        <v>23906.296539999999</v>
      </c>
      <c r="E134" s="7">
        <f t="shared" si="33"/>
        <v>8731864.7878799997</v>
      </c>
      <c r="F134" s="7">
        <f>B134-E134</f>
        <v>22754.554120000452</v>
      </c>
      <c r="G134" s="7">
        <f>B134-C134</f>
        <v>46660.850659999996</v>
      </c>
      <c r="H134" s="8">
        <f>E134/B134*100</f>
        <v>99.740085168399773</v>
      </c>
    </row>
    <row r="135" spans="1:8" s="94" customFormat="1" ht="11.25" customHeight="1" x14ac:dyDescent="0.2">
      <c r="A135" s="105" t="s">
        <v>110</v>
      </c>
      <c r="B135" s="12">
        <v>1585066.1129999999</v>
      </c>
      <c r="C135" s="7">
        <v>1510413.45407</v>
      </c>
      <c r="D135" s="12">
        <v>35184.911090000001</v>
      </c>
      <c r="E135" s="7">
        <f t="shared" si="33"/>
        <v>1545598.36516</v>
      </c>
      <c r="F135" s="7">
        <f>B135-E135</f>
        <v>39467.747839999851</v>
      </c>
      <c r="G135" s="7">
        <f>B135-C135</f>
        <v>74652.658929999918</v>
      </c>
      <c r="H135" s="8">
        <f>E135/B135*100</f>
        <v>97.510025132939049</v>
      </c>
    </row>
    <row r="136" spans="1:8" s="94" customFormat="1" ht="11.25" customHeight="1" x14ac:dyDescent="0.2">
      <c r="A136" s="103" t="s">
        <v>111</v>
      </c>
      <c r="B136" s="19">
        <f t="shared" ref="B136:G136" si="34">SUM(B137:B140)</f>
        <v>217482656.21874997</v>
      </c>
      <c r="C136" s="19">
        <f t="shared" si="34"/>
        <v>203250035.57150996</v>
      </c>
      <c r="D136" s="19">
        <f t="shared" si="34"/>
        <v>2115291.7413500003</v>
      </c>
      <c r="E136" s="19">
        <f t="shared" si="34"/>
        <v>205365327.31285998</v>
      </c>
      <c r="F136" s="19">
        <f t="shared" si="34"/>
        <v>12117328.905889977</v>
      </c>
      <c r="G136" s="19">
        <f t="shared" si="34"/>
        <v>14232620.647239983</v>
      </c>
      <c r="H136" s="8">
        <f>E136/B136*100</f>
        <v>94.428370005881277</v>
      </c>
    </row>
    <row r="137" spans="1:8" s="94" customFormat="1" ht="11.25" customHeight="1" x14ac:dyDescent="0.2">
      <c r="A137" s="105" t="s">
        <v>112</v>
      </c>
      <c r="B137" s="12">
        <v>78074700.74777998</v>
      </c>
      <c r="C137" s="7">
        <v>73780262.955349982</v>
      </c>
      <c r="D137" s="12">
        <v>1697575.5597400004</v>
      </c>
      <c r="E137" s="7">
        <f t="shared" ref="E137:E139" si="35">SUM(C137:D137)</f>
        <v>75477838.515089989</v>
      </c>
      <c r="F137" s="7">
        <f>B137-E137</f>
        <v>2596862.2326899916</v>
      </c>
      <c r="G137" s="7">
        <f>B137-C137</f>
        <v>4294437.7924299985</v>
      </c>
      <c r="H137" s="8">
        <f>E137/B137*100</f>
        <v>96.673874881596873</v>
      </c>
    </row>
    <row r="138" spans="1:8" s="94" customFormat="1" ht="11.25" customHeight="1" x14ac:dyDescent="0.2">
      <c r="A138" s="105" t="s">
        <v>113</v>
      </c>
      <c r="B138" s="12">
        <v>20437780.344769996</v>
      </c>
      <c r="C138" s="7">
        <v>19583125.629859999</v>
      </c>
      <c r="D138" s="12">
        <v>93124.122289999999</v>
      </c>
      <c r="E138" s="7">
        <f t="shared" si="35"/>
        <v>19676249.752149999</v>
      </c>
      <c r="F138" s="7">
        <f>B138-E138</f>
        <v>761530.59261999652</v>
      </c>
      <c r="G138" s="7">
        <f>B138-C138</f>
        <v>854654.71490999684</v>
      </c>
      <c r="H138" s="8">
        <f>E138/B138*100</f>
        <v>96.27390753901085</v>
      </c>
    </row>
    <row r="139" spans="1:8" s="94" customFormat="1" ht="11.25" customHeight="1" x14ac:dyDescent="0.2">
      <c r="A139" s="105" t="s">
        <v>114</v>
      </c>
      <c r="B139" s="12">
        <v>24112355.451149996</v>
      </c>
      <c r="C139" s="7">
        <v>21011438.335090004</v>
      </c>
      <c r="D139" s="12">
        <v>44348.994449999998</v>
      </c>
      <c r="E139" s="7">
        <f t="shared" si="35"/>
        <v>21055787.329540003</v>
      </c>
      <c r="F139" s="7">
        <f>B139-E139</f>
        <v>3056568.1216099933</v>
      </c>
      <c r="G139" s="7">
        <f>B139-C139</f>
        <v>3100917.1160599925</v>
      </c>
      <c r="H139" s="8">
        <f>E139/B139*100</f>
        <v>87.323643566044822</v>
      </c>
    </row>
    <row r="140" spans="1:8" s="94" customFormat="1" ht="22.5" customHeight="1" x14ac:dyDescent="0.2">
      <c r="A140" s="106" t="s">
        <v>115</v>
      </c>
      <c r="B140" s="10">
        <f t="shared" ref="B140:G140" si="36">SUM(B141)</f>
        <v>94857819.67504999</v>
      </c>
      <c r="C140" s="10">
        <f t="shared" si="36"/>
        <v>88875208.651209995</v>
      </c>
      <c r="D140" s="10">
        <f t="shared" si="36"/>
        <v>280243.06487</v>
      </c>
      <c r="E140" s="10">
        <f t="shared" si="36"/>
        <v>89155451.716079995</v>
      </c>
      <c r="F140" s="10">
        <f t="shared" si="36"/>
        <v>5702367.9589699954</v>
      </c>
      <c r="G140" s="10">
        <f t="shared" si="36"/>
        <v>5982611.0238399953</v>
      </c>
      <c r="H140" s="25">
        <f>+H141</f>
        <v>93.988510405885009</v>
      </c>
    </row>
    <row r="141" spans="1:8" s="94" customFormat="1" ht="11.25" customHeight="1" x14ac:dyDescent="0.2">
      <c r="A141" s="105" t="s">
        <v>116</v>
      </c>
      <c r="B141" s="12">
        <v>94857819.67504999</v>
      </c>
      <c r="C141" s="7">
        <v>88875208.651209995</v>
      </c>
      <c r="D141" s="12">
        <v>280243.06487</v>
      </c>
      <c r="E141" s="7">
        <f t="shared" ref="E141" si="37">SUM(C141:D141)</f>
        <v>89155451.716079995</v>
      </c>
      <c r="F141" s="7">
        <f>B141-E141</f>
        <v>5702367.9589699954</v>
      </c>
      <c r="G141" s="7">
        <f>B141-C141</f>
        <v>5982611.0238399953</v>
      </c>
      <c r="H141" s="8">
        <f>E141/B141*100</f>
        <v>93.988510405885009</v>
      </c>
    </row>
    <row r="142" spans="1:8" s="94" customFormat="1" ht="11.25" customHeight="1" x14ac:dyDescent="0.2">
      <c r="A142" s="101"/>
      <c r="B142" s="11"/>
      <c r="C142" s="9"/>
      <c r="D142" s="11"/>
      <c r="E142" s="9"/>
      <c r="F142" s="9"/>
      <c r="G142" s="9"/>
      <c r="H142" s="8"/>
    </row>
    <row r="143" spans="1:8" s="94" customFormat="1" ht="11.25" customHeight="1" x14ac:dyDescent="0.2">
      <c r="A143" s="96" t="s">
        <v>117</v>
      </c>
      <c r="B143" s="12">
        <v>609578071.66235995</v>
      </c>
      <c r="C143" s="7">
        <v>463874882.38322002</v>
      </c>
      <c r="D143" s="12">
        <v>12443857.687179999</v>
      </c>
      <c r="E143" s="7">
        <f t="shared" ref="E143" si="38">SUM(C143:D143)</f>
        <v>476318740.0704</v>
      </c>
      <c r="F143" s="7">
        <f>B143-E143</f>
        <v>133259331.59195995</v>
      </c>
      <c r="G143" s="7">
        <f>B143-C143</f>
        <v>145703189.27913994</v>
      </c>
      <c r="H143" s="8">
        <f>E143/B143*100</f>
        <v>78.139087052696482</v>
      </c>
    </row>
    <row r="144" spans="1:8" s="94" customFormat="1" ht="11.25" customHeight="1" x14ac:dyDescent="0.2">
      <c r="A144" s="101"/>
      <c r="B144" s="12"/>
      <c r="C144" s="7"/>
      <c r="D144" s="12"/>
      <c r="E144" s="7"/>
      <c r="F144" s="7"/>
      <c r="G144" s="7"/>
      <c r="H144" s="8"/>
    </row>
    <row r="145" spans="1:8" s="94" customFormat="1" ht="11.25" customHeight="1" x14ac:dyDescent="0.2">
      <c r="A145" s="96" t="s">
        <v>118</v>
      </c>
      <c r="B145" s="22">
        <f t="shared" ref="B145:G145" si="39">SUM(B146:B164)</f>
        <v>23062518.517999999</v>
      </c>
      <c r="C145" s="22">
        <f t="shared" si="39"/>
        <v>20377207.586310007</v>
      </c>
      <c r="D145" s="22">
        <f t="shared" ref="D145" si="40">SUM(D146:D164)</f>
        <v>829496.11692000006</v>
      </c>
      <c r="E145" s="10">
        <f t="shared" si="39"/>
        <v>21206703.703230008</v>
      </c>
      <c r="F145" s="10">
        <f t="shared" si="39"/>
        <v>1855814.8147699879</v>
      </c>
      <c r="G145" s="10">
        <f t="shared" si="39"/>
        <v>2685310.9316899879</v>
      </c>
      <c r="H145" s="8">
        <f>E145/B145*100</f>
        <v>91.953112955458209</v>
      </c>
    </row>
    <row r="146" spans="1:8" s="94" customFormat="1" ht="11.25" customHeight="1" x14ac:dyDescent="0.2">
      <c r="A146" s="107" t="s">
        <v>119</v>
      </c>
      <c r="B146" s="12">
        <v>6943670.3509999979</v>
      </c>
      <c r="C146" s="7">
        <v>6223560.7687000083</v>
      </c>
      <c r="D146" s="12">
        <v>109178.01692000011</v>
      </c>
      <c r="E146" s="7">
        <f t="shared" ref="E146:E164" si="41">SUM(C146:D146)</f>
        <v>6332738.7856200086</v>
      </c>
      <c r="F146" s="7">
        <f>B146-E146</f>
        <v>610931.56537998933</v>
      </c>
      <c r="G146" s="7">
        <f>B146-C146</f>
        <v>720109.58229998965</v>
      </c>
      <c r="H146" s="8">
        <f>E146/B146*100</f>
        <v>91.201604706191077</v>
      </c>
    </row>
    <row r="147" spans="1:8" s="94" customFormat="1" ht="11.25" customHeight="1" x14ac:dyDescent="0.2">
      <c r="A147" s="107" t="s">
        <v>120</v>
      </c>
      <c r="B147" s="12">
        <v>427086.99999999994</v>
      </c>
      <c r="C147" s="7">
        <v>307659.71187</v>
      </c>
      <c r="D147" s="12">
        <v>16.875</v>
      </c>
      <c r="E147" s="7">
        <f t="shared" si="41"/>
        <v>307676.58687</v>
      </c>
      <c r="F147" s="7">
        <f>B147-E147</f>
        <v>119410.41312999994</v>
      </c>
      <c r="G147" s="7">
        <f>B147-C147</f>
        <v>119427.28812999994</v>
      </c>
      <c r="H147" s="8">
        <f>E147/B147*100</f>
        <v>72.040728673548955</v>
      </c>
    </row>
    <row r="148" spans="1:8" s="94" customFormat="1" ht="11.25" customHeight="1" x14ac:dyDescent="0.2">
      <c r="A148" s="98" t="s">
        <v>121</v>
      </c>
      <c r="B148" s="12">
        <v>480191.99999999994</v>
      </c>
      <c r="C148" s="7">
        <v>339639.13263999997</v>
      </c>
      <c r="D148" s="12">
        <v>64.624650000000003</v>
      </c>
      <c r="E148" s="7">
        <f t="shared" si="41"/>
        <v>339703.75728999998</v>
      </c>
      <c r="F148" s="7">
        <f>B148-E148</f>
        <v>140488.24270999996</v>
      </c>
      <c r="G148" s="7">
        <f>B148-C148</f>
        <v>140552.86735999997</v>
      </c>
      <c r="H148" s="8">
        <f>E148/B148*100</f>
        <v>70.74331877457351</v>
      </c>
    </row>
    <row r="149" spans="1:8" s="94" customFormat="1" ht="11.25" customHeight="1" x14ac:dyDescent="0.2">
      <c r="A149" s="98" t="s">
        <v>122</v>
      </c>
      <c r="B149" s="12">
        <v>177991.00000000003</v>
      </c>
      <c r="C149" s="7">
        <v>133375.63526000001</v>
      </c>
      <c r="D149" s="12">
        <v>0</v>
      </c>
      <c r="E149" s="7">
        <f t="shared" si="41"/>
        <v>133375.63526000001</v>
      </c>
      <c r="F149" s="7">
        <f>B149-E149</f>
        <v>44615.364740000019</v>
      </c>
      <c r="G149" s="7">
        <f>B149-C149</f>
        <v>44615.364740000019</v>
      </c>
      <c r="H149" s="8">
        <f>E149/B149*100</f>
        <v>74.933920962295844</v>
      </c>
    </row>
    <row r="150" spans="1:8" s="94" customFormat="1" ht="11.25" customHeight="1" x14ac:dyDescent="0.2">
      <c r="A150" s="98" t="s">
        <v>123</v>
      </c>
      <c r="B150" s="12">
        <v>431845.1050000001</v>
      </c>
      <c r="C150" s="7">
        <v>414508.35632999998</v>
      </c>
      <c r="D150" s="12">
        <v>2929.48621</v>
      </c>
      <c r="E150" s="7">
        <f t="shared" si="41"/>
        <v>417437.84253999998</v>
      </c>
      <c r="F150" s="7">
        <f>B150-E150</f>
        <v>14407.262460000115</v>
      </c>
      <c r="G150" s="7">
        <f>B150-C150</f>
        <v>17336.748670000117</v>
      </c>
      <c r="H150" s="8">
        <f>E150/B150*100</f>
        <v>96.663789332520025</v>
      </c>
    </row>
    <row r="151" spans="1:8" s="94" customFormat="1" ht="11.25" customHeight="1" x14ac:dyDescent="0.2">
      <c r="A151" s="98" t="s">
        <v>124</v>
      </c>
      <c r="B151" s="12">
        <v>188280.073</v>
      </c>
      <c r="C151" s="7">
        <v>182630.92393000002</v>
      </c>
      <c r="D151" s="12">
        <v>110.72882000000001</v>
      </c>
      <c r="E151" s="7">
        <f t="shared" si="41"/>
        <v>182741.65275000001</v>
      </c>
      <c r="F151" s="7">
        <f>B151-E151</f>
        <v>5538.4202499999956</v>
      </c>
      <c r="G151" s="7">
        <f>B151-C151</f>
        <v>5649.1490699999849</v>
      </c>
      <c r="H151" s="8">
        <f>E151/B151*100</f>
        <v>97.058414009644039</v>
      </c>
    </row>
    <row r="152" spans="1:8" s="94" customFormat="1" ht="11.25" customHeight="1" x14ac:dyDescent="0.2">
      <c r="A152" s="98" t="s">
        <v>125</v>
      </c>
      <c r="B152" s="12">
        <v>77980.999999999985</v>
      </c>
      <c r="C152" s="7">
        <v>61028.418259999999</v>
      </c>
      <c r="D152" s="12">
        <v>24.661490000000001</v>
      </c>
      <c r="E152" s="7">
        <f t="shared" si="41"/>
        <v>61053.079749999997</v>
      </c>
      <c r="F152" s="7">
        <f>B152-E152</f>
        <v>16927.920249999988</v>
      </c>
      <c r="G152" s="7">
        <f>B152-C152</f>
        <v>16952.581739999987</v>
      </c>
      <c r="H152" s="8">
        <f>E152/B152*100</f>
        <v>78.292250355855913</v>
      </c>
    </row>
    <row r="153" spans="1:8" s="94" customFormat="1" ht="11.25" customHeight="1" x14ac:dyDescent="0.2">
      <c r="A153" s="107" t="s">
        <v>126</v>
      </c>
      <c r="B153" s="12">
        <v>152775.99999999997</v>
      </c>
      <c r="C153" s="7">
        <v>104758.03104999999</v>
      </c>
      <c r="D153" s="12">
        <v>4036.2534799999999</v>
      </c>
      <c r="E153" s="7">
        <f t="shared" si="41"/>
        <v>108794.28452999999</v>
      </c>
      <c r="F153" s="7">
        <f>B153-E153</f>
        <v>43981.715469999981</v>
      </c>
      <c r="G153" s="7">
        <f>B153-C153</f>
        <v>48017.96894999998</v>
      </c>
      <c r="H153" s="8">
        <f>E153/B153*100</f>
        <v>71.211633064093846</v>
      </c>
    </row>
    <row r="154" spans="1:8" s="94" customFormat="1" ht="11.25" customHeight="1" x14ac:dyDescent="0.2">
      <c r="A154" s="98" t="s">
        <v>127</v>
      </c>
      <c r="B154" s="12">
        <v>1316748</v>
      </c>
      <c r="C154" s="7">
        <v>1143314.5581800002</v>
      </c>
      <c r="D154" s="12">
        <v>10946.88918</v>
      </c>
      <c r="E154" s="7">
        <f t="shared" si="41"/>
        <v>1154261.4473600001</v>
      </c>
      <c r="F154" s="7">
        <f>B154-E154</f>
        <v>162486.55263999989</v>
      </c>
      <c r="G154" s="7">
        <f>B154-C154</f>
        <v>173433.44181999983</v>
      </c>
      <c r="H154" s="8">
        <f>E154/B154*100</f>
        <v>87.660011434230398</v>
      </c>
    </row>
    <row r="155" spans="1:8" s="94" customFormat="1" ht="11.25" customHeight="1" x14ac:dyDescent="0.2">
      <c r="A155" s="98" t="s">
        <v>221</v>
      </c>
      <c r="B155" s="12">
        <v>1221078</v>
      </c>
      <c r="C155" s="7">
        <v>1018339.8114700001</v>
      </c>
      <c r="D155" s="12">
        <v>9720.7490099999995</v>
      </c>
      <c r="E155" s="7">
        <f t="shared" si="41"/>
        <v>1028060.5604800001</v>
      </c>
      <c r="F155" s="7">
        <f>B155-E155</f>
        <v>193017.4395199999</v>
      </c>
      <c r="G155" s="7">
        <f>B155-C155</f>
        <v>202738.18852999993</v>
      </c>
      <c r="H155" s="8">
        <f>E155/B155*100</f>
        <v>84.19286568753185</v>
      </c>
    </row>
    <row r="156" spans="1:8" s="94" customFormat="1" ht="11.25" customHeight="1" x14ac:dyDescent="0.2">
      <c r="A156" s="98" t="s">
        <v>128</v>
      </c>
      <c r="B156" s="12">
        <v>874325.99999999988</v>
      </c>
      <c r="C156" s="7">
        <v>790033.46114999999</v>
      </c>
      <c r="D156" s="12">
        <v>2335.7240299999999</v>
      </c>
      <c r="E156" s="7">
        <f t="shared" si="41"/>
        <v>792369.18518000003</v>
      </c>
      <c r="F156" s="7">
        <f>B156-E156</f>
        <v>81956.814819999854</v>
      </c>
      <c r="G156" s="7">
        <f>B156-C156</f>
        <v>84292.538849999895</v>
      </c>
      <c r="H156" s="8">
        <f>E156/B156*100</f>
        <v>90.626286440069279</v>
      </c>
    </row>
    <row r="157" spans="1:8" s="94" customFormat="1" ht="11.25" customHeight="1" x14ac:dyDescent="0.2">
      <c r="A157" s="98" t="s">
        <v>321</v>
      </c>
      <c r="B157" s="12">
        <v>687802.00000000023</v>
      </c>
      <c r="C157" s="7">
        <v>600500.07438000001</v>
      </c>
      <c r="D157" s="12">
        <v>3293.8645099999999</v>
      </c>
      <c r="E157" s="7">
        <f t="shared" si="41"/>
        <v>603793.93888999999</v>
      </c>
      <c r="F157" s="7">
        <f>B157-E157</f>
        <v>84008.061110000242</v>
      </c>
      <c r="G157" s="7">
        <f>B157-C157</f>
        <v>87301.925620000227</v>
      </c>
      <c r="H157" s="8">
        <f>E157/B157*100</f>
        <v>87.786010929017337</v>
      </c>
    </row>
    <row r="158" spans="1:8" s="94" customFormat="1" ht="11.25" customHeight="1" x14ac:dyDescent="0.2">
      <c r="A158" s="98" t="s">
        <v>129</v>
      </c>
      <c r="B158" s="12">
        <v>410039.99999999988</v>
      </c>
      <c r="C158" s="7">
        <v>367639.92416000005</v>
      </c>
      <c r="D158" s="12">
        <v>12526.22155</v>
      </c>
      <c r="E158" s="7">
        <f t="shared" si="41"/>
        <v>380166.14571000007</v>
      </c>
      <c r="F158" s="7">
        <f>B158-E158</f>
        <v>29873.854289999814</v>
      </c>
      <c r="G158" s="7">
        <f>B158-C158</f>
        <v>42400.07583999983</v>
      </c>
      <c r="H158" s="8">
        <f>E158/B158*100</f>
        <v>92.714404865379024</v>
      </c>
    </row>
    <row r="159" spans="1:8" s="94" customFormat="1" ht="11.25" customHeight="1" x14ac:dyDescent="0.2">
      <c r="A159" s="98" t="s">
        <v>130</v>
      </c>
      <c r="B159" s="12">
        <v>294919.78700000007</v>
      </c>
      <c r="C159" s="7">
        <v>200042.07454999999</v>
      </c>
      <c r="D159" s="12">
        <v>40636.456899999997</v>
      </c>
      <c r="E159" s="7">
        <f t="shared" si="41"/>
        <v>240678.53144999998</v>
      </c>
      <c r="F159" s="7">
        <f>B159-E159</f>
        <v>54241.255550000089</v>
      </c>
      <c r="G159" s="7">
        <f>B159-C159</f>
        <v>94877.712450000079</v>
      </c>
      <c r="H159" s="8">
        <f>E159/B159*100</f>
        <v>81.608132807311407</v>
      </c>
    </row>
    <row r="160" spans="1:8" s="94" customFormat="1" ht="11.25" customHeight="1" x14ac:dyDescent="0.2">
      <c r="A160" s="98" t="s">
        <v>131</v>
      </c>
      <c r="B160" s="12">
        <v>2266550.706999999</v>
      </c>
      <c r="C160" s="7">
        <v>2004975.7367499999</v>
      </c>
      <c r="D160" s="12">
        <v>43925.105300000003</v>
      </c>
      <c r="E160" s="7">
        <f t="shared" si="41"/>
        <v>2048900.8420499999</v>
      </c>
      <c r="F160" s="7">
        <f>B160-E160</f>
        <v>217649.86494999914</v>
      </c>
      <c r="G160" s="7">
        <f>B160-C160</f>
        <v>261574.97024999908</v>
      </c>
      <c r="H160" s="8">
        <f>E160/B160*100</f>
        <v>90.397308814763733</v>
      </c>
    </row>
    <row r="161" spans="1:8" s="94" customFormat="1" ht="11.25" customHeight="1" x14ac:dyDescent="0.2">
      <c r="A161" s="98" t="s">
        <v>132</v>
      </c>
      <c r="B161" s="12">
        <v>98257.266000000003</v>
      </c>
      <c r="C161" s="7">
        <v>95176.44004999999</v>
      </c>
      <c r="D161" s="12">
        <v>1816.5590199999999</v>
      </c>
      <c r="E161" s="7">
        <f t="shared" si="41"/>
        <v>96992.999069999991</v>
      </c>
      <c r="F161" s="7">
        <f>B161-E161</f>
        <v>1264.2669300000125</v>
      </c>
      <c r="G161" s="7">
        <f>B161-C161</f>
        <v>3080.8259500000131</v>
      </c>
      <c r="H161" s="8">
        <f>E161/B161*100</f>
        <v>98.713309476776999</v>
      </c>
    </row>
    <row r="162" spans="1:8" s="94" customFormat="1" ht="11.25" customHeight="1" x14ac:dyDescent="0.2">
      <c r="A162" s="98" t="s">
        <v>133</v>
      </c>
      <c r="B162" s="12">
        <v>6816955.2290000003</v>
      </c>
      <c r="C162" s="7">
        <v>6216662.3219300006</v>
      </c>
      <c r="D162" s="12">
        <v>586896.83264000004</v>
      </c>
      <c r="E162" s="7">
        <f t="shared" si="41"/>
        <v>6803559.1545700002</v>
      </c>
      <c r="F162" s="7">
        <f>B162-E162</f>
        <v>13396.074430000037</v>
      </c>
      <c r="G162" s="7">
        <f>B162-C162</f>
        <v>600292.90706999972</v>
      </c>
      <c r="H162" s="8">
        <f>E162/B162*100</f>
        <v>99.803488889394316</v>
      </c>
    </row>
    <row r="163" spans="1:8" s="94" customFormat="1" ht="11.25" customHeight="1" x14ac:dyDescent="0.2">
      <c r="A163" s="98" t="s">
        <v>134</v>
      </c>
      <c r="B163" s="12">
        <v>84692</v>
      </c>
      <c r="C163" s="7">
        <v>79334.127650000009</v>
      </c>
      <c r="D163" s="12">
        <v>584.15972999999997</v>
      </c>
      <c r="E163" s="7">
        <f t="shared" si="41"/>
        <v>79918.287380000009</v>
      </c>
      <c r="F163" s="7">
        <f>B163-E163</f>
        <v>4773.7126199999911</v>
      </c>
      <c r="G163" s="7">
        <f>B163-C163</f>
        <v>5357.8723499999905</v>
      </c>
      <c r="H163" s="8">
        <f>E163/B163*100</f>
        <v>94.36344327681482</v>
      </c>
    </row>
    <row r="164" spans="1:8" s="94" customFormat="1" ht="11.25" customHeight="1" x14ac:dyDescent="0.2">
      <c r="A164" s="98" t="s">
        <v>135</v>
      </c>
      <c r="B164" s="12">
        <v>111327</v>
      </c>
      <c r="C164" s="7">
        <v>94028.077999999994</v>
      </c>
      <c r="D164" s="12">
        <v>452.90848</v>
      </c>
      <c r="E164" s="7">
        <f t="shared" si="41"/>
        <v>94480.986479999992</v>
      </c>
      <c r="F164" s="7">
        <f>B164-E164</f>
        <v>16846.013520000008</v>
      </c>
      <c r="G164" s="7">
        <f>B164-C164</f>
        <v>17298.922000000006</v>
      </c>
      <c r="H164" s="8">
        <f>E164/B164*100</f>
        <v>84.867989328734268</v>
      </c>
    </row>
    <row r="165" spans="1:8" s="94" customFormat="1" ht="11.25" customHeight="1" x14ac:dyDescent="0.2">
      <c r="A165" s="101"/>
      <c r="B165" s="12"/>
      <c r="C165" s="7"/>
      <c r="D165" s="12"/>
      <c r="E165" s="7"/>
      <c r="F165" s="7"/>
      <c r="G165" s="7"/>
      <c r="H165" s="8"/>
    </row>
    <row r="166" spans="1:8" s="94" customFormat="1" ht="11.25" customHeight="1" x14ac:dyDescent="0.2">
      <c r="A166" s="96" t="s">
        <v>136</v>
      </c>
      <c r="B166" s="22">
        <f t="shared" ref="B166:G166" si="42">SUM(B167:B174)</f>
        <v>149742478.28402999</v>
      </c>
      <c r="C166" s="22">
        <f t="shared" si="42"/>
        <v>138312955.09093004</v>
      </c>
      <c r="D166" s="22">
        <f t="shared" si="42"/>
        <v>1738688.0378100004</v>
      </c>
      <c r="E166" s="10">
        <f t="shared" si="42"/>
        <v>140051643.12874001</v>
      </c>
      <c r="F166" s="10">
        <f t="shared" si="42"/>
        <v>9690835.1552899964</v>
      </c>
      <c r="G166" s="10">
        <f t="shared" si="42"/>
        <v>11429523.193099989</v>
      </c>
      <c r="H166" s="8">
        <f>E166/B166*100</f>
        <v>93.528332597174938</v>
      </c>
    </row>
    <row r="167" spans="1:8" s="94" customFormat="1" ht="11.25" customHeight="1" x14ac:dyDescent="0.2">
      <c r="A167" s="98" t="s">
        <v>34</v>
      </c>
      <c r="B167" s="12">
        <v>148052146.19554001</v>
      </c>
      <c r="C167" s="7">
        <v>136984241.05240002</v>
      </c>
      <c r="D167" s="12">
        <v>1722199.5369500001</v>
      </c>
      <c r="E167" s="7">
        <f t="shared" ref="E167:E174" si="43">SUM(C167:D167)</f>
        <v>138706440.58935001</v>
      </c>
      <c r="F167" s="7">
        <f>B167-E167</f>
        <v>9345705.606189996</v>
      </c>
      <c r="G167" s="7">
        <f>B167-C167</f>
        <v>11067905.143139988</v>
      </c>
      <c r="H167" s="8">
        <f>E167/B167*100</f>
        <v>93.687558170317473</v>
      </c>
    </row>
    <row r="168" spans="1:8" s="94" customFormat="1" ht="11.25" customHeight="1" x14ac:dyDescent="0.2">
      <c r="A168" s="98" t="s">
        <v>137</v>
      </c>
      <c r="B168" s="12">
        <v>66177.512999999992</v>
      </c>
      <c r="C168" s="7">
        <v>37764.773399999998</v>
      </c>
      <c r="D168" s="12">
        <v>280.32299999999998</v>
      </c>
      <c r="E168" s="7">
        <f t="shared" si="43"/>
        <v>38045.096399999995</v>
      </c>
      <c r="F168" s="7">
        <f>B168-E168</f>
        <v>28132.416599999997</v>
      </c>
      <c r="G168" s="7">
        <f>B168-C168</f>
        <v>28412.739599999994</v>
      </c>
      <c r="H168" s="8">
        <f>E168/B168*100</f>
        <v>57.489462319322882</v>
      </c>
    </row>
    <row r="169" spans="1:8" s="94" customFormat="1" ht="11.25" customHeight="1" x14ac:dyDescent="0.2">
      <c r="A169" s="98" t="s">
        <v>138</v>
      </c>
      <c r="B169" s="12">
        <v>63206</v>
      </c>
      <c r="C169" s="7">
        <v>46095.451439999997</v>
      </c>
      <c r="D169" s="12">
        <v>68.990130000000008</v>
      </c>
      <c r="E169" s="7">
        <f t="shared" si="43"/>
        <v>46164.441569999995</v>
      </c>
      <c r="F169" s="7">
        <f>B169-E169</f>
        <v>17041.558430000005</v>
      </c>
      <c r="G169" s="7">
        <f>B169-C169</f>
        <v>17110.548560000003</v>
      </c>
      <c r="H169" s="8">
        <f>E169/B169*100</f>
        <v>73.038068490333188</v>
      </c>
    </row>
    <row r="170" spans="1:8" s="94" customFormat="1" ht="11.25" customHeight="1" x14ac:dyDescent="0.2">
      <c r="A170" s="98" t="s">
        <v>139</v>
      </c>
      <c r="B170" s="12">
        <v>99709.547000000006</v>
      </c>
      <c r="C170" s="7">
        <v>34457.225810000004</v>
      </c>
      <c r="D170" s="12">
        <v>1888.5724700000001</v>
      </c>
      <c r="E170" s="7">
        <f t="shared" si="43"/>
        <v>36345.798280000003</v>
      </c>
      <c r="F170" s="7">
        <f>B170-E170</f>
        <v>63363.748720000003</v>
      </c>
      <c r="G170" s="7">
        <f>B170-C170</f>
        <v>65252.321190000002</v>
      </c>
      <c r="H170" s="8">
        <f>E170/B170*100</f>
        <v>36.451673258529596</v>
      </c>
    </row>
    <row r="171" spans="1:8" s="94" customFormat="1" ht="11.25" customHeight="1" x14ac:dyDescent="0.2">
      <c r="A171" s="98" t="s">
        <v>141</v>
      </c>
      <c r="B171" s="12">
        <v>122379.07308999999</v>
      </c>
      <c r="C171" s="7">
        <v>73729.203500000003</v>
      </c>
      <c r="D171" s="12">
        <v>226.05953</v>
      </c>
      <c r="E171" s="7">
        <f t="shared" si="43"/>
        <v>73955.263030000002</v>
      </c>
      <c r="F171" s="7">
        <f>B171-E171</f>
        <v>48423.810059999989</v>
      </c>
      <c r="G171" s="7">
        <f>B171-C171</f>
        <v>48649.869589999988</v>
      </c>
      <c r="H171" s="8">
        <f>E171/B171*100</f>
        <v>60.431298556749027</v>
      </c>
    </row>
    <row r="172" spans="1:8" s="94" customFormat="1" ht="11.25" customHeight="1" x14ac:dyDescent="0.2">
      <c r="A172" s="98" t="s">
        <v>231</v>
      </c>
      <c r="B172" s="12">
        <v>224802.00000000003</v>
      </c>
      <c r="C172" s="7">
        <v>161808.54134999998</v>
      </c>
      <c r="D172" s="12">
        <v>697.91909999999996</v>
      </c>
      <c r="E172" s="7">
        <f t="shared" si="43"/>
        <v>162506.46044999998</v>
      </c>
      <c r="F172" s="7">
        <f>B172-E172</f>
        <v>62295.539550000045</v>
      </c>
      <c r="G172" s="7">
        <f>B172-C172</f>
        <v>62993.458650000044</v>
      </c>
      <c r="H172" s="8">
        <f>E172/B172*100</f>
        <v>72.288707596017815</v>
      </c>
    </row>
    <row r="173" spans="1:8" s="94" customFormat="1" ht="11.25" customHeight="1" x14ac:dyDescent="0.2">
      <c r="A173" s="98" t="s">
        <v>185</v>
      </c>
      <c r="B173" s="12">
        <v>960212.95539999986</v>
      </c>
      <c r="C173" s="7">
        <v>829790.72635999986</v>
      </c>
      <c r="D173" s="12">
        <v>13190.055709999995</v>
      </c>
      <c r="E173" s="7">
        <f t="shared" si="43"/>
        <v>842980.78206999984</v>
      </c>
      <c r="F173" s="7">
        <f>B173-E173</f>
        <v>117232.17333000002</v>
      </c>
      <c r="G173" s="7">
        <f>B173-C173</f>
        <v>130422.22904000001</v>
      </c>
      <c r="H173" s="8">
        <f>E173/B173*100</f>
        <v>87.791023577560026</v>
      </c>
    </row>
    <row r="174" spans="1:8" s="94" customFormat="1" ht="11.25" customHeight="1" x14ac:dyDescent="0.2">
      <c r="A174" s="98" t="s">
        <v>192</v>
      </c>
      <c r="B174" s="12">
        <v>153845</v>
      </c>
      <c r="C174" s="7">
        <v>145068.11666999999</v>
      </c>
      <c r="D174" s="12">
        <v>136.58092000000002</v>
      </c>
      <c r="E174" s="7">
        <f t="shared" si="43"/>
        <v>145204.69759</v>
      </c>
      <c r="F174" s="7">
        <f>B174-E174</f>
        <v>8640.3024100000039</v>
      </c>
      <c r="G174" s="7">
        <f>B174-C174</f>
        <v>8776.8833300000115</v>
      </c>
      <c r="H174" s="8">
        <f>E174/B174*100</f>
        <v>94.383761311709833</v>
      </c>
    </row>
    <row r="175" spans="1:8" s="94" customFormat="1" ht="11.25" customHeight="1" x14ac:dyDescent="0.2">
      <c r="A175" s="101"/>
      <c r="B175" s="11"/>
      <c r="C175" s="9"/>
      <c r="D175" s="11"/>
      <c r="E175" s="9"/>
      <c r="F175" s="9"/>
      <c r="G175" s="9"/>
      <c r="H175" s="8"/>
    </row>
    <row r="176" spans="1:8" s="94" customFormat="1" ht="11.25" customHeight="1" x14ac:dyDescent="0.2">
      <c r="A176" s="96" t="s">
        <v>142</v>
      </c>
      <c r="B176" s="22">
        <f t="shared" ref="B176:G176" si="44">SUM(B177:B179)</f>
        <v>2492236.9119999995</v>
      </c>
      <c r="C176" s="22">
        <f t="shared" si="44"/>
        <v>2185330.1673699999</v>
      </c>
      <c r="D176" s="22">
        <f t="shared" si="44"/>
        <v>28241.866039999997</v>
      </c>
      <c r="E176" s="10">
        <f t="shared" si="44"/>
        <v>2213572.0334100001</v>
      </c>
      <c r="F176" s="10">
        <f t="shared" si="44"/>
        <v>278664.8785899994</v>
      </c>
      <c r="G176" s="10">
        <f t="shared" si="44"/>
        <v>306906.74462999939</v>
      </c>
      <c r="H176" s="8">
        <f>E176/B176*100</f>
        <v>88.81868424112325</v>
      </c>
    </row>
    <row r="177" spans="1:8" s="94" customFormat="1" ht="11.25" customHeight="1" x14ac:dyDescent="0.2">
      <c r="A177" s="98" t="s">
        <v>119</v>
      </c>
      <c r="B177" s="12">
        <v>2210875.9119999995</v>
      </c>
      <c r="C177" s="7">
        <v>1946704.7679400002</v>
      </c>
      <c r="D177" s="12">
        <v>22069.558949999999</v>
      </c>
      <c r="E177" s="7">
        <f t="shared" ref="E177:E179" si="45">SUM(C177:D177)</f>
        <v>1968774.3268900001</v>
      </c>
      <c r="F177" s="7">
        <f>B177-E177</f>
        <v>242101.5851099994</v>
      </c>
      <c r="G177" s="7">
        <f>B177-C177</f>
        <v>264171.14405999938</v>
      </c>
      <c r="H177" s="8">
        <f>E177/B177*100</f>
        <v>89.04951726164542</v>
      </c>
    </row>
    <row r="178" spans="1:8" s="94" customFormat="1" ht="11.4" customHeight="1" x14ac:dyDescent="0.2">
      <c r="A178" s="98" t="s">
        <v>143</v>
      </c>
      <c r="B178" s="12">
        <v>89814.000000000015</v>
      </c>
      <c r="C178" s="7">
        <v>66615.707340000008</v>
      </c>
      <c r="D178" s="12">
        <v>3519.3152700000001</v>
      </c>
      <c r="E178" s="7">
        <f t="shared" si="45"/>
        <v>70135.022610000015</v>
      </c>
      <c r="F178" s="7">
        <f>B178-E178</f>
        <v>19678.97739</v>
      </c>
      <c r="G178" s="7">
        <f>B178-C178</f>
        <v>23198.292660000006</v>
      </c>
      <c r="H178" s="8">
        <f>E178/B178*100</f>
        <v>78.089187220255198</v>
      </c>
    </row>
    <row r="179" spans="1:8" s="94" customFormat="1" ht="11.25" customHeight="1" x14ac:dyDescent="0.2">
      <c r="A179" s="98" t="s">
        <v>144</v>
      </c>
      <c r="B179" s="12">
        <v>191546.99999999997</v>
      </c>
      <c r="C179" s="7">
        <v>172009.69209</v>
      </c>
      <c r="D179" s="12">
        <v>2652.9918199999997</v>
      </c>
      <c r="E179" s="7">
        <f t="shared" si="45"/>
        <v>174662.68390999999</v>
      </c>
      <c r="F179" s="7">
        <f>B179-E179</f>
        <v>16884.316089999978</v>
      </c>
      <c r="G179" s="7">
        <f>B179-C179</f>
        <v>19537.307909999974</v>
      </c>
      <c r="H179" s="8">
        <f>E179/B179*100</f>
        <v>91.185288159041917</v>
      </c>
    </row>
    <row r="180" spans="1:8" s="94" customFormat="1" ht="11.25" customHeight="1" x14ac:dyDescent="0.2">
      <c r="A180" s="101" t="s">
        <v>145</v>
      </c>
      <c r="B180" s="9"/>
      <c r="C180" s="9"/>
      <c r="D180" s="9"/>
      <c r="E180" s="9"/>
      <c r="F180" s="9"/>
      <c r="G180" s="9"/>
      <c r="H180" s="6"/>
    </row>
    <row r="181" spans="1:8" s="94" customFormat="1" ht="11.25" customHeight="1" x14ac:dyDescent="0.2">
      <c r="A181" s="96" t="s">
        <v>146</v>
      </c>
      <c r="B181" s="10">
        <f t="shared" ref="B181:G181" si="46">SUM(B182:B188)</f>
        <v>19204180.291000001</v>
      </c>
      <c r="C181" s="10">
        <f t="shared" si="46"/>
        <v>17783412.378690004</v>
      </c>
      <c r="D181" s="10">
        <f t="shared" ref="D181" si="47">SUM(D182:D188)</f>
        <v>265171.23361</v>
      </c>
      <c r="E181" s="10">
        <f t="shared" si="46"/>
        <v>18048583.612300001</v>
      </c>
      <c r="F181" s="10">
        <f t="shared" si="46"/>
        <v>1155596.6786999973</v>
      </c>
      <c r="G181" s="10">
        <f t="shared" si="46"/>
        <v>1420767.9123099975</v>
      </c>
      <c r="H181" s="6">
        <f>E181/B181*100</f>
        <v>93.982577432677147</v>
      </c>
    </row>
    <row r="182" spans="1:8" s="94" customFormat="1" ht="11.25" customHeight="1" x14ac:dyDescent="0.2">
      <c r="A182" s="98" t="s">
        <v>119</v>
      </c>
      <c r="B182" s="12">
        <v>4784894.4687999953</v>
      </c>
      <c r="C182" s="7">
        <v>4175236.495140004</v>
      </c>
      <c r="D182" s="12">
        <v>62037.105949999954</v>
      </c>
      <c r="E182" s="7">
        <f t="shared" ref="E182:E188" si="48">SUM(C182:D182)</f>
        <v>4237273.6010900037</v>
      </c>
      <c r="F182" s="7">
        <f>B182-E182</f>
        <v>547620.86770999152</v>
      </c>
      <c r="G182" s="7">
        <f>B182-C182</f>
        <v>609657.97365999129</v>
      </c>
      <c r="H182" s="8">
        <f>E182/B182*100</f>
        <v>88.555215349455153</v>
      </c>
    </row>
    <row r="183" spans="1:8" s="94" customFormat="1" ht="11.25" customHeight="1" x14ac:dyDescent="0.2">
      <c r="A183" s="98" t="s">
        <v>147</v>
      </c>
      <c r="B183" s="12">
        <v>314966.75</v>
      </c>
      <c r="C183" s="7">
        <v>262079.45205000002</v>
      </c>
      <c r="D183" s="12">
        <v>1485.37015</v>
      </c>
      <c r="E183" s="7">
        <f t="shared" si="48"/>
        <v>263564.8222</v>
      </c>
      <c r="F183" s="7">
        <f>B183-E183</f>
        <v>51401.927800000005</v>
      </c>
      <c r="G183" s="7">
        <f>B183-C183</f>
        <v>52887.297949999978</v>
      </c>
      <c r="H183" s="8">
        <f>E183/B183*100</f>
        <v>83.680205037515861</v>
      </c>
    </row>
    <row r="184" spans="1:8" s="94" customFormat="1" ht="11.25" customHeight="1" x14ac:dyDescent="0.2">
      <c r="A184" s="98" t="s">
        <v>149</v>
      </c>
      <c r="B184" s="12">
        <v>54506</v>
      </c>
      <c r="C184" s="7">
        <v>52650.859229999995</v>
      </c>
      <c r="D184" s="12">
        <v>134.22740999999999</v>
      </c>
      <c r="E184" s="7">
        <f t="shared" si="48"/>
        <v>52785.086639999994</v>
      </c>
      <c r="F184" s="7">
        <f>B184-E184</f>
        <v>1720.9133600000059</v>
      </c>
      <c r="G184" s="7">
        <f>B184-C184</f>
        <v>1855.1407700000054</v>
      </c>
      <c r="H184" s="8">
        <f>E184/B184*100</f>
        <v>96.84270839907532</v>
      </c>
    </row>
    <row r="185" spans="1:8" s="94" customFormat="1" ht="11.25" customHeight="1" x14ac:dyDescent="0.2">
      <c r="A185" s="98" t="s">
        <v>225</v>
      </c>
      <c r="B185" s="12">
        <v>90138.950000000012</v>
      </c>
      <c r="C185" s="7">
        <v>81171.511910000001</v>
      </c>
      <c r="D185" s="12">
        <v>0</v>
      </c>
      <c r="E185" s="7">
        <f t="shared" si="48"/>
        <v>81171.511910000001</v>
      </c>
      <c r="F185" s="7">
        <f>B185-E185</f>
        <v>8967.4380900000106</v>
      </c>
      <c r="G185" s="7">
        <f>B185-C185</f>
        <v>8967.4380900000106</v>
      </c>
      <c r="H185" s="8">
        <f>E185/B185*100</f>
        <v>90.051539218062771</v>
      </c>
    </row>
    <row r="186" spans="1:8" s="94" customFormat="1" ht="11.25" customHeight="1" x14ac:dyDescent="0.2">
      <c r="A186" s="98" t="s">
        <v>148</v>
      </c>
      <c r="B186" s="12">
        <v>98829.999999999985</v>
      </c>
      <c r="C186" s="7">
        <v>90377.210489999998</v>
      </c>
      <c r="D186" s="12">
        <v>297.75958000000003</v>
      </c>
      <c r="E186" s="7">
        <f t="shared" si="48"/>
        <v>90674.970069999996</v>
      </c>
      <c r="F186" s="7">
        <f>B186-E186</f>
        <v>8155.0299299999897</v>
      </c>
      <c r="G186" s="7">
        <f>B186-C186</f>
        <v>8452.7895099999878</v>
      </c>
      <c r="H186" s="8">
        <f>E186/B186*100</f>
        <v>91.748426661944762</v>
      </c>
    </row>
    <row r="187" spans="1:8" s="94" customFormat="1" ht="11.4" x14ac:dyDescent="0.2">
      <c r="A187" s="98" t="s">
        <v>223</v>
      </c>
      <c r="B187" s="12">
        <v>538361.81099999987</v>
      </c>
      <c r="C187" s="7">
        <v>447361.91083000012</v>
      </c>
      <c r="D187" s="12">
        <v>4355.8438800000013</v>
      </c>
      <c r="E187" s="7">
        <f t="shared" si="48"/>
        <v>451717.75471000012</v>
      </c>
      <c r="F187" s="7">
        <f>B187-E187</f>
        <v>86644.056289999746</v>
      </c>
      <c r="G187" s="7">
        <f>B187-C187</f>
        <v>90999.900169999746</v>
      </c>
      <c r="H187" s="8">
        <f>E187/B187*100</f>
        <v>83.905980231201852</v>
      </c>
    </row>
    <row r="188" spans="1:8" s="94" customFormat="1" ht="11.4" x14ac:dyDescent="0.2">
      <c r="A188" s="98" t="s">
        <v>232</v>
      </c>
      <c r="B188" s="12">
        <v>13322482.311200004</v>
      </c>
      <c r="C188" s="7">
        <v>12674534.939039998</v>
      </c>
      <c r="D188" s="12">
        <v>196860.92664000002</v>
      </c>
      <c r="E188" s="7">
        <f t="shared" si="48"/>
        <v>12871395.865679998</v>
      </c>
      <c r="F188" s="7">
        <f>B188-E188</f>
        <v>451086.44552000612</v>
      </c>
      <c r="G188" s="7">
        <f>B188-C188</f>
        <v>647947.37216000631</v>
      </c>
      <c r="H188" s="8">
        <f>E188/B188*100</f>
        <v>96.614096119754009</v>
      </c>
    </row>
    <row r="189" spans="1:8" s="94" customFormat="1" ht="11.4" x14ac:dyDescent="0.2">
      <c r="A189" s="101"/>
      <c r="B189" s="9"/>
      <c r="C189" s="9"/>
      <c r="D189" s="9"/>
      <c r="E189" s="9"/>
      <c r="F189" s="9"/>
      <c r="G189" s="9"/>
      <c r="H189" s="6"/>
    </row>
    <row r="190" spans="1:8" s="94" customFormat="1" ht="11.25" customHeight="1" x14ac:dyDescent="0.2">
      <c r="A190" s="96" t="s">
        <v>222</v>
      </c>
      <c r="B190" s="26">
        <f t="shared" ref="B190:G190" si="49">SUM(B191:B197)</f>
        <v>50103522.758959994</v>
      </c>
      <c r="C190" s="26">
        <f t="shared" si="49"/>
        <v>47874920.3226</v>
      </c>
      <c r="D190" s="26">
        <f t="shared" si="49"/>
        <v>181924.79025000002</v>
      </c>
      <c r="E190" s="26">
        <f t="shared" si="49"/>
        <v>48056845.112850003</v>
      </c>
      <c r="F190" s="26">
        <f t="shared" si="49"/>
        <v>2046677.6461099957</v>
      </c>
      <c r="G190" s="26">
        <f t="shared" si="49"/>
        <v>2228602.4363599946</v>
      </c>
      <c r="H190" s="6">
        <f>E190/B190*100</f>
        <v>95.915102305368379</v>
      </c>
    </row>
    <row r="191" spans="1:8" s="94" customFormat="1" ht="11.25" customHeight="1" x14ac:dyDescent="0.2">
      <c r="A191" s="98" t="s">
        <v>119</v>
      </c>
      <c r="B191" s="12">
        <v>34965709.484959982</v>
      </c>
      <c r="C191" s="7">
        <v>33671529.631219998</v>
      </c>
      <c r="D191" s="12">
        <v>134514.12716</v>
      </c>
      <c r="E191" s="7">
        <f t="shared" ref="E191:E197" si="50">SUM(C191:D191)</f>
        <v>33806043.758379996</v>
      </c>
      <c r="F191" s="7">
        <f>B191-E191</f>
        <v>1159665.7265799865</v>
      </c>
      <c r="G191" s="7">
        <f>B191-C191</f>
        <v>1294179.8537399843</v>
      </c>
      <c r="H191" s="8">
        <f>E191/B191*100</f>
        <v>96.683420003020956</v>
      </c>
    </row>
    <row r="192" spans="1:8" s="94" customFormat="1" ht="11.25" customHeight="1" x14ac:dyDescent="0.2">
      <c r="A192" s="98" t="s">
        <v>150</v>
      </c>
      <c r="B192" s="12">
        <v>155829.79</v>
      </c>
      <c r="C192" s="7">
        <v>146948.01546</v>
      </c>
      <c r="D192" s="12">
        <v>2276.3735200000001</v>
      </c>
      <c r="E192" s="7">
        <f t="shared" si="50"/>
        <v>149224.38897999999</v>
      </c>
      <c r="F192" s="7">
        <f>B192-E192</f>
        <v>6605.4010200000193</v>
      </c>
      <c r="G192" s="7">
        <f>B192-C192</f>
        <v>8881.7745400000131</v>
      </c>
      <c r="H192" s="8">
        <f>E192/B192*100</f>
        <v>95.761143604185037</v>
      </c>
    </row>
    <row r="193" spans="1:8" s="94" customFormat="1" ht="11.25" customHeight="1" x14ac:dyDescent="0.2">
      <c r="A193" s="98" t="s">
        <v>151</v>
      </c>
      <c r="B193" s="12">
        <v>653998.65499999991</v>
      </c>
      <c r="C193" s="7">
        <v>641885.45122999989</v>
      </c>
      <c r="D193" s="12">
        <v>5283.6907299999993</v>
      </c>
      <c r="E193" s="7">
        <f t="shared" si="50"/>
        <v>647169.14195999992</v>
      </c>
      <c r="F193" s="7">
        <f>B193-E193</f>
        <v>6829.5130399999907</v>
      </c>
      <c r="G193" s="7">
        <f>B193-C193</f>
        <v>12113.203770000022</v>
      </c>
      <c r="H193" s="8">
        <f>E193/B193*100</f>
        <v>98.955729803450438</v>
      </c>
    </row>
    <row r="194" spans="1:8" s="94" customFormat="1" ht="11.25" customHeight="1" x14ac:dyDescent="0.2">
      <c r="A194" s="98" t="s">
        <v>152</v>
      </c>
      <c r="B194" s="12">
        <v>29648</v>
      </c>
      <c r="C194" s="7">
        <v>28666.089609999999</v>
      </c>
      <c r="D194" s="12">
        <v>0.2</v>
      </c>
      <c r="E194" s="7">
        <f t="shared" si="50"/>
        <v>28666.28961</v>
      </c>
      <c r="F194" s="7">
        <f>B194-E194</f>
        <v>981.71039000000019</v>
      </c>
      <c r="G194" s="7">
        <f>B194-C194</f>
        <v>981.91039000000092</v>
      </c>
      <c r="H194" s="8">
        <f>E194/B194*100</f>
        <v>96.68878038990826</v>
      </c>
    </row>
    <row r="195" spans="1:8" s="94" customFormat="1" ht="11.25" customHeight="1" x14ac:dyDescent="0.2">
      <c r="A195" s="98" t="s">
        <v>153</v>
      </c>
      <c r="B195" s="12">
        <v>807069.83999999985</v>
      </c>
      <c r="C195" s="7">
        <v>791444.5784</v>
      </c>
      <c r="D195" s="12">
        <v>3396.4290199999996</v>
      </c>
      <c r="E195" s="7">
        <f t="shared" si="50"/>
        <v>794841.00742000004</v>
      </c>
      <c r="F195" s="7">
        <f>B195-E195</f>
        <v>12228.832579999813</v>
      </c>
      <c r="G195" s="7">
        <f>B195-C195</f>
        <v>15625.261599999852</v>
      </c>
      <c r="H195" s="8">
        <f>E195/B195*100</f>
        <v>98.484786325307383</v>
      </c>
    </row>
    <row r="196" spans="1:8" s="94" customFormat="1" ht="11.25" customHeight="1" x14ac:dyDescent="0.2">
      <c r="A196" s="98" t="s">
        <v>154</v>
      </c>
      <c r="B196" s="12">
        <v>13462741.855000008</v>
      </c>
      <c r="C196" s="7">
        <v>12568391.340129998</v>
      </c>
      <c r="D196" s="12">
        <v>35596.537179999999</v>
      </c>
      <c r="E196" s="7">
        <f t="shared" si="50"/>
        <v>12603987.877309998</v>
      </c>
      <c r="F196" s="7">
        <f>B196-E196</f>
        <v>858753.9776900094</v>
      </c>
      <c r="G196" s="7">
        <f>B196-C196</f>
        <v>894350.51487001032</v>
      </c>
      <c r="H196" s="8">
        <f>E196/B196*100</f>
        <v>93.621254964707873</v>
      </c>
    </row>
    <row r="197" spans="1:8" s="94" customFormat="1" ht="11.25" customHeight="1" x14ac:dyDescent="0.2">
      <c r="A197" s="98" t="s">
        <v>155</v>
      </c>
      <c r="B197" s="12">
        <v>28525.134000000005</v>
      </c>
      <c r="C197" s="7">
        <v>26055.216550000001</v>
      </c>
      <c r="D197" s="12">
        <v>857.43263999999999</v>
      </c>
      <c r="E197" s="7">
        <f t="shared" si="50"/>
        <v>26912.64919</v>
      </c>
      <c r="F197" s="7">
        <f>B197-E197</f>
        <v>1612.4848100000054</v>
      </c>
      <c r="G197" s="7">
        <f>B197-C197</f>
        <v>2469.9174500000045</v>
      </c>
      <c r="H197" s="8">
        <f>E197/B197*100</f>
        <v>94.347143785547132</v>
      </c>
    </row>
    <row r="198" spans="1:8" s="94" customFormat="1" ht="11.25" customHeight="1" x14ac:dyDescent="0.2">
      <c r="A198" s="101"/>
      <c r="B198" s="9"/>
      <c r="C198" s="9"/>
      <c r="D198" s="9"/>
      <c r="E198" s="9"/>
      <c r="F198" s="9"/>
      <c r="G198" s="9"/>
      <c r="H198" s="6"/>
    </row>
    <row r="199" spans="1:8" s="94" customFormat="1" ht="11.25" customHeight="1" x14ac:dyDescent="0.2">
      <c r="A199" s="96" t="s">
        <v>156</v>
      </c>
      <c r="B199" s="23">
        <f>SUM(B200:B206)</f>
        <v>10569254.243969999</v>
      </c>
      <c r="C199" s="23">
        <f>SUM(C200:C206)</f>
        <v>8744761.7789900005</v>
      </c>
      <c r="D199" s="23">
        <f>SUM(D200:D206)</f>
        <v>89810.666680000009</v>
      </c>
      <c r="E199" s="23">
        <f t="shared" ref="E199:G199" si="51">SUM(E200:E206)</f>
        <v>8834572.4456700012</v>
      </c>
      <c r="F199" s="23">
        <f t="shared" si="51"/>
        <v>1734681.7982999997</v>
      </c>
      <c r="G199" s="23">
        <f t="shared" si="51"/>
        <v>1824492.4649799992</v>
      </c>
      <c r="H199" s="8">
        <f>E199/B199*100</f>
        <v>83.587472131350481</v>
      </c>
    </row>
    <row r="200" spans="1:8" s="94" customFormat="1" ht="11.25" customHeight="1" x14ac:dyDescent="0.2">
      <c r="A200" s="98" t="s">
        <v>157</v>
      </c>
      <c r="B200" s="12">
        <v>1654871.5929700024</v>
      </c>
      <c r="C200" s="7">
        <v>1534495.9846900015</v>
      </c>
      <c r="D200" s="12">
        <v>9650.5784200000198</v>
      </c>
      <c r="E200" s="7">
        <f t="shared" ref="E200:E206" si="52">SUM(C200:D200)</f>
        <v>1544146.5631100014</v>
      </c>
      <c r="F200" s="7">
        <f>B200-E200</f>
        <v>110725.02986000106</v>
      </c>
      <c r="G200" s="7">
        <f>B200-C200</f>
        <v>120375.60828000098</v>
      </c>
      <c r="H200" s="8">
        <f>E200/B200*100</f>
        <v>93.309146744051446</v>
      </c>
    </row>
    <row r="201" spans="1:8" s="94" customFormat="1" ht="11.25" customHeight="1" x14ac:dyDescent="0.2">
      <c r="A201" s="98" t="s">
        <v>158</v>
      </c>
      <c r="B201" s="12">
        <v>22007.315999999999</v>
      </c>
      <c r="C201" s="7">
        <v>21840.14014</v>
      </c>
      <c r="D201" s="12">
        <v>146.58552</v>
      </c>
      <c r="E201" s="7">
        <f t="shared" si="52"/>
        <v>21986.72566</v>
      </c>
      <c r="F201" s="7">
        <f>B201-E201</f>
        <v>20.590339999998832</v>
      </c>
      <c r="G201" s="7">
        <f>B201-C201</f>
        <v>167.17585999999937</v>
      </c>
      <c r="H201" s="8">
        <f>E201/B201*100</f>
        <v>99.906438658853276</v>
      </c>
    </row>
    <row r="202" spans="1:8" s="94" customFormat="1" ht="11.25" customHeight="1" x14ac:dyDescent="0.2">
      <c r="A202" s="98" t="s">
        <v>159</v>
      </c>
      <c r="B202" s="12">
        <v>160364.25400000002</v>
      </c>
      <c r="C202" s="7">
        <v>144340.85421000002</v>
      </c>
      <c r="D202" s="12">
        <v>427.13696000000004</v>
      </c>
      <c r="E202" s="7">
        <f t="shared" si="52"/>
        <v>144767.99117000002</v>
      </c>
      <c r="F202" s="7">
        <f>B202-E202</f>
        <v>15596.262829999992</v>
      </c>
      <c r="G202" s="7">
        <f>B202-C202</f>
        <v>16023.399789999996</v>
      </c>
      <c r="H202" s="8">
        <f>E202/B202*100</f>
        <v>90.274476735943921</v>
      </c>
    </row>
    <row r="203" spans="1:8" s="94" customFormat="1" ht="11.25" customHeight="1" x14ac:dyDescent="0.2">
      <c r="A203" s="98" t="s">
        <v>226</v>
      </c>
      <c r="B203" s="12">
        <v>49747.266999999993</v>
      </c>
      <c r="C203" s="7">
        <v>39807.850009999995</v>
      </c>
      <c r="D203" s="12">
        <v>1077.2889499999999</v>
      </c>
      <c r="E203" s="7">
        <f t="shared" si="52"/>
        <v>40885.138959999997</v>
      </c>
      <c r="F203" s="7">
        <f>B203-E203</f>
        <v>8862.128039999996</v>
      </c>
      <c r="G203" s="7">
        <f>B203-C203</f>
        <v>9939.4169899999979</v>
      </c>
      <c r="H203" s="8">
        <f>E203/B203*100</f>
        <v>82.185698683708594</v>
      </c>
    </row>
    <row r="204" spans="1:8" s="94" customFormat="1" ht="11.25" customHeight="1" x14ac:dyDescent="0.2">
      <c r="A204" s="98" t="s">
        <v>160</v>
      </c>
      <c r="B204" s="12">
        <v>75494.59</v>
      </c>
      <c r="C204" s="7">
        <v>63233.39215</v>
      </c>
      <c r="D204" s="12">
        <v>833.50052000000005</v>
      </c>
      <c r="E204" s="7">
        <f t="shared" si="52"/>
        <v>64066.892670000001</v>
      </c>
      <c r="F204" s="7">
        <f>B204-E204</f>
        <v>11427.697329999995</v>
      </c>
      <c r="G204" s="7">
        <f>B204-C204</f>
        <v>12261.197849999997</v>
      </c>
      <c r="H204" s="8">
        <f>E204/B204*100</f>
        <v>84.862892387388285</v>
      </c>
    </row>
    <row r="205" spans="1:8" s="94" customFormat="1" ht="11.25" customHeight="1" x14ac:dyDescent="0.2">
      <c r="A205" s="98" t="s">
        <v>161</v>
      </c>
      <c r="B205" s="12">
        <v>8160547.9999999972</v>
      </c>
      <c r="C205" s="7">
        <v>6559853.339949999</v>
      </c>
      <c r="D205" s="12">
        <v>74044.431959999987</v>
      </c>
      <c r="E205" s="7">
        <f t="shared" si="52"/>
        <v>6633897.7719099987</v>
      </c>
      <c r="F205" s="7">
        <f>B205-E205</f>
        <v>1526650.2280899985</v>
      </c>
      <c r="G205" s="7">
        <f>B205-C205</f>
        <v>1600694.6600499982</v>
      </c>
      <c r="H205" s="8">
        <f>E205/B205*100</f>
        <v>81.292307476287135</v>
      </c>
    </row>
    <row r="206" spans="1:8" s="94" customFormat="1" ht="11.25" customHeight="1" x14ac:dyDescent="0.2">
      <c r="A206" s="98" t="s">
        <v>299</v>
      </c>
      <c r="B206" s="12">
        <v>446221.22400000016</v>
      </c>
      <c r="C206" s="7">
        <v>381190.21784</v>
      </c>
      <c r="D206" s="12">
        <v>3631.14435</v>
      </c>
      <c r="E206" s="7">
        <f t="shared" si="52"/>
        <v>384821.36219000001</v>
      </c>
      <c r="F206" s="7">
        <f>B206-E206</f>
        <v>61399.861810000148</v>
      </c>
      <c r="G206" s="7">
        <f>B206-C206</f>
        <v>65031.006160000165</v>
      </c>
      <c r="H206" s="8">
        <f>E206/B206*100</f>
        <v>86.240040027768799</v>
      </c>
    </row>
    <row r="207" spans="1:8" s="94" customFormat="1" ht="11.25" customHeight="1" x14ac:dyDescent="0.2">
      <c r="A207" s="101"/>
      <c r="B207" s="9"/>
      <c r="C207" s="9"/>
      <c r="D207" s="9"/>
      <c r="E207" s="9"/>
      <c r="F207" s="9"/>
      <c r="G207" s="9"/>
      <c r="H207" s="6"/>
    </row>
    <row r="208" spans="1:8" s="94" customFormat="1" ht="11.25" customHeight="1" x14ac:dyDescent="0.2">
      <c r="A208" s="96" t="s">
        <v>162</v>
      </c>
      <c r="B208" s="26">
        <f t="shared" ref="B208:G208" si="53">SUM(B209:B215)</f>
        <v>1427368.6050000002</v>
      </c>
      <c r="C208" s="26">
        <f t="shared" si="53"/>
        <v>1305941.95126</v>
      </c>
      <c r="D208" s="26">
        <f t="shared" si="53"/>
        <v>6116.8037399999994</v>
      </c>
      <c r="E208" s="26">
        <f t="shared" si="53"/>
        <v>1312058.7549999999</v>
      </c>
      <c r="F208" s="26">
        <f t="shared" si="53"/>
        <v>115309.85000000008</v>
      </c>
      <c r="G208" s="26">
        <f t="shared" si="53"/>
        <v>121426.6537400001</v>
      </c>
      <c r="H208" s="6">
        <f>E208/B208*100</f>
        <v>91.921508600085801</v>
      </c>
    </row>
    <row r="209" spans="1:8" s="94" customFormat="1" ht="11.25" customHeight="1" x14ac:dyDescent="0.2">
      <c r="A209" s="98" t="s">
        <v>163</v>
      </c>
      <c r="B209" s="12">
        <v>423318.42300000007</v>
      </c>
      <c r="C209" s="7">
        <v>402007.40006000001</v>
      </c>
      <c r="D209" s="12">
        <v>521.93107000000009</v>
      </c>
      <c r="E209" s="7">
        <f t="shared" ref="E209:E215" si="54">SUM(C209:D209)</f>
        <v>402529.33113000001</v>
      </c>
      <c r="F209" s="7">
        <f>B209-E209</f>
        <v>20789.091870000062</v>
      </c>
      <c r="G209" s="7">
        <f>B209-C209</f>
        <v>21311.022940000053</v>
      </c>
      <c r="H209" s="8">
        <f>E209/B209*100</f>
        <v>95.089017925874657</v>
      </c>
    </row>
    <row r="210" spans="1:8" s="94" customFormat="1" ht="11.25" customHeight="1" x14ac:dyDescent="0.2">
      <c r="A210" s="98" t="s">
        <v>164</v>
      </c>
      <c r="B210" s="12">
        <v>327494.29400000005</v>
      </c>
      <c r="C210" s="7">
        <v>324313.51400999998</v>
      </c>
      <c r="D210" s="12">
        <v>501.27853999999996</v>
      </c>
      <c r="E210" s="7">
        <f t="shared" si="54"/>
        <v>324814.79255000001</v>
      </c>
      <c r="F210" s="7">
        <f>B210-E210</f>
        <v>2679.5014500000398</v>
      </c>
      <c r="G210" s="7">
        <f>B210-C210</f>
        <v>3180.7799900000682</v>
      </c>
      <c r="H210" s="8">
        <f>E210/B210*100</f>
        <v>99.18181736320571</v>
      </c>
    </row>
    <row r="211" spans="1:8" s="94" customFormat="1" ht="11.25" customHeight="1" x14ac:dyDescent="0.2">
      <c r="A211" s="98" t="s">
        <v>165</v>
      </c>
      <c r="B211" s="12">
        <v>54438.998</v>
      </c>
      <c r="C211" s="7">
        <v>50322.790130000001</v>
      </c>
      <c r="D211" s="12">
        <v>800.18858</v>
      </c>
      <c r="E211" s="7">
        <f t="shared" si="54"/>
        <v>51122.978710000003</v>
      </c>
      <c r="F211" s="7">
        <f>B211-E211</f>
        <v>3316.0192899999965</v>
      </c>
      <c r="G211" s="7">
        <f>B211-C211</f>
        <v>4116.2078699999984</v>
      </c>
      <c r="H211" s="8">
        <f>E211/B211*100</f>
        <v>93.90874297502684</v>
      </c>
    </row>
    <row r="212" spans="1:8" s="94" customFormat="1" ht="11.25" customHeight="1" x14ac:dyDescent="0.2">
      <c r="A212" s="98" t="s">
        <v>166</v>
      </c>
      <c r="B212" s="12">
        <v>11238</v>
      </c>
      <c r="C212" s="7">
        <v>0</v>
      </c>
      <c r="D212" s="12">
        <v>0</v>
      </c>
      <c r="E212" s="7">
        <f t="shared" si="54"/>
        <v>0</v>
      </c>
      <c r="F212" s="7">
        <f>B212-E212</f>
        <v>11238</v>
      </c>
      <c r="G212" s="7">
        <f>B212-C212</f>
        <v>11238</v>
      </c>
      <c r="H212" s="8">
        <f>E212/B212*100</f>
        <v>0</v>
      </c>
    </row>
    <row r="213" spans="1:8" s="94" customFormat="1" ht="11.25" customHeight="1" x14ac:dyDescent="0.2">
      <c r="A213" s="98" t="s">
        <v>167</v>
      </c>
      <c r="B213" s="12">
        <v>100667.091</v>
      </c>
      <c r="C213" s="7">
        <v>94218.975310000009</v>
      </c>
      <c r="D213" s="12">
        <v>2624.6099599999998</v>
      </c>
      <c r="E213" s="7">
        <f t="shared" si="54"/>
        <v>96843.58527000001</v>
      </c>
      <c r="F213" s="7">
        <f>B213-E213</f>
        <v>3823.5057299999899</v>
      </c>
      <c r="G213" s="7">
        <f>B213-C213</f>
        <v>6448.1156899999914</v>
      </c>
      <c r="H213" s="8">
        <f>E213/B213*100</f>
        <v>96.201831510160559</v>
      </c>
    </row>
    <row r="214" spans="1:8" s="94" customFormat="1" ht="11.25" customHeight="1" x14ac:dyDescent="0.2">
      <c r="A214" s="98" t="s">
        <v>168</v>
      </c>
      <c r="B214" s="12">
        <v>300979.799</v>
      </c>
      <c r="C214" s="7">
        <v>294750.07231000002</v>
      </c>
      <c r="D214" s="12">
        <v>31.61533</v>
      </c>
      <c r="E214" s="7">
        <f t="shared" si="54"/>
        <v>294781.68764000002</v>
      </c>
      <c r="F214" s="7">
        <f>B214-E214</f>
        <v>6198.1113599999808</v>
      </c>
      <c r="G214" s="7">
        <f>B214-C214</f>
        <v>6229.7266899999813</v>
      </c>
      <c r="H214" s="8">
        <f>E214/B214*100</f>
        <v>97.940688584219572</v>
      </c>
    </row>
    <row r="215" spans="1:8" s="94" customFormat="1" ht="11.25" customHeight="1" x14ac:dyDescent="0.2">
      <c r="A215" s="98" t="s">
        <v>169</v>
      </c>
      <c r="B215" s="12">
        <v>209232</v>
      </c>
      <c r="C215" s="7">
        <v>140329.19944</v>
      </c>
      <c r="D215" s="12">
        <v>1637.1802600000001</v>
      </c>
      <c r="E215" s="7">
        <f t="shared" si="54"/>
        <v>141966.37969999999</v>
      </c>
      <c r="F215" s="7">
        <f>B215-E215</f>
        <v>67265.62030000001</v>
      </c>
      <c r="G215" s="7">
        <f>B215-C215</f>
        <v>68902.800560000003</v>
      </c>
      <c r="H215" s="8">
        <f>E215/B215*100</f>
        <v>67.851179408503469</v>
      </c>
    </row>
    <row r="216" spans="1:8" s="94" customFormat="1" ht="11.25" customHeight="1" x14ac:dyDescent="0.2">
      <c r="A216" s="101"/>
      <c r="B216" s="12"/>
      <c r="C216" s="7"/>
      <c r="D216" s="12"/>
      <c r="E216" s="7"/>
      <c r="F216" s="7"/>
      <c r="G216" s="7"/>
      <c r="H216" s="8"/>
    </row>
    <row r="217" spans="1:8" s="94" customFormat="1" ht="11.25" customHeight="1" x14ac:dyDescent="0.2">
      <c r="A217" s="96" t="s">
        <v>170</v>
      </c>
      <c r="B217" s="23">
        <f t="shared" ref="B217:G217" si="55">SUM(B218:B230)+SUM(B235:B247)</f>
        <v>51484009.494990006</v>
      </c>
      <c r="C217" s="23">
        <f t="shared" si="55"/>
        <v>36882846.55737</v>
      </c>
      <c r="D217" s="23">
        <f t="shared" si="55"/>
        <v>1105708.9315700002</v>
      </c>
      <c r="E217" s="23">
        <f t="shared" si="55"/>
        <v>37988555.488940001</v>
      </c>
      <c r="F217" s="23">
        <f t="shared" si="55"/>
        <v>13495454.006050009</v>
      </c>
      <c r="G217" s="23">
        <f t="shared" si="55"/>
        <v>14601162.93762001</v>
      </c>
      <c r="H217" s="8">
        <f>E217/B217*100</f>
        <v>73.787095957700672</v>
      </c>
    </row>
    <row r="218" spans="1:8" s="94" customFormat="1" ht="11.25" customHeight="1" x14ac:dyDescent="0.2">
      <c r="A218" s="98" t="s">
        <v>171</v>
      </c>
      <c r="B218" s="12">
        <v>171570.685</v>
      </c>
      <c r="C218" s="7">
        <v>78120.006229999999</v>
      </c>
      <c r="D218" s="12">
        <v>0</v>
      </c>
      <c r="E218" s="7">
        <f t="shared" ref="E218:E229" si="56">SUM(C218:D218)</f>
        <v>78120.006229999999</v>
      </c>
      <c r="F218" s="7">
        <f>B218-E218</f>
        <v>93450.678769999999</v>
      </c>
      <c r="G218" s="7">
        <f>B218-C218</f>
        <v>93450.678769999999</v>
      </c>
      <c r="H218" s="8">
        <f>E218/B218*100</f>
        <v>45.532257582348642</v>
      </c>
    </row>
    <row r="219" spans="1:8" s="94" customFormat="1" ht="11.25" customHeight="1" x14ac:dyDescent="0.2">
      <c r="A219" s="98" t="s">
        <v>172</v>
      </c>
      <c r="B219" s="12">
        <v>116270.394</v>
      </c>
      <c r="C219" s="7">
        <v>81347.634620000012</v>
      </c>
      <c r="D219" s="12">
        <v>0</v>
      </c>
      <c r="E219" s="7">
        <f t="shared" si="56"/>
        <v>81347.634620000012</v>
      </c>
      <c r="F219" s="7">
        <f>B219-E219</f>
        <v>34922.759379999989</v>
      </c>
      <c r="G219" s="7">
        <f>B219-C219</f>
        <v>34922.759379999989</v>
      </c>
      <c r="H219" s="8">
        <f>E219/B219*100</f>
        <v>69.964185913053683</v>
      </c>
    </row>
    <row r="220" spans="1:8" s="94" customFormat="1" ht="11.25" customHeight="1" x14ac:dyDescent="0.2">
      <c r="A220" s="98" t="s">
        <v>173</v>
      </c>
      <c r="B220" s="12">
        <v>126524.689</v>
      </c>
      <c r="C220" s="7">
        <v>95052.044959999999</v>
      </c>
      <c r="D220" s="12">
        <v>2414.6169900000004</v>
      </c>
      <c r="E220" s="7">
        <f t="shared" si="56"/>
        <v>97466.661949999994</v>
      </c>
      <c r="F220" s="7">
        <f>B220-E220</f>
        <v>29058.027050000004</v>
      </c>
      <c r="G220" s="7">
        <f>B220-C220</f>
        <v>31472.644039999999</v>
      </c>
      <c r="H220" s="8">
        <f>E220/B220*100</f>
        <v>77.033709958378154</v>
      </c>
    </row>
    <row r="221" spans="1:8" s="94" customFormat="1" ht="11.25" customHeight="1" x14ac:dyDescent="0.2">
      <c r="A221" s="98" t="s">
        <v>174</v>
      </c>
      <c r="B221" s="12">
        <v>37252901.042990007</v>
      </c>
      <c r="C221" s="7">
        <v>26401656.979439996</v>
      </c>
      <c r="D221" s="12">
        <v>633676.99764000007</v>
      </c>
      <c r="E221" s="7">
        <f t="shared" si="56"/>
        <v>27035333.977079995</v>
      </c>
      <c r="F221" s="7">
        <f>B221-E221</f>
        <v>10217567.065910012</v>
      </c>
      <c r="G221" s="7">
        <f>B221-C221</f>
        <v>10851244.06355001</v>
      </c>
      <c r="H221" s="8">
        <f>E221/B221*100</f>
        <v>72.572425824987704</v>
      </c>
    </row>
    <row r="222" spans="1:8" s="94" customFormat="1" ht="11.25" customHeight="1" x14ac:dyDescent="0.2">
      <c r="A222" s="98" t="s">
        <v>175</v>
      </c>
      <c r="B222" s="12">
        <v>81752.945999999996</v>
      </c>
      <c r="C222" s="7">
        <v>43802.171190000001</v>
      </c>
      <c r="D222" s="12">
        <v>126.03282</v>
      </c>
      <c r="E222" s="7">
        <f t="shared" si="56"/>
        <v>43928.204010000001</v>
      </c>
      <c r="F222" s="7">
        <f>B222-E222</f>
        <v>37824.741989999995</v>
      </c>
      <c r="G222" s="7">
        <f>B222-C222</f>
        <v>37950.774809999995</v>
      </c>
      <c r="H222" s="8">
        <f>E222/B222*100</f>
        <v>53.7328697732801</v>
      </c>
    </row>
    <row r="223" spans="1:8" s="94" customFormat="1" ht="11.25" customHeight="1" x14ac:dyDescent="0.2">
      <c r="A223" s="98" t="s">
        <v>176</v>
      </c>
      <c r="B223" s="12">
        <v>303116.00900000002</v>
      </c>
      <c r="C223" s="7">
        <v>231821.53612</v>
      </c>
      <c r="D223" s="12">
        <v>62.221400000000003</v>
      </c>
      <c r="E223" s="7">
        <f t="shared" si="56"/>
        <v>231883.75752000001</v>
      </c>
      <c r="F223" s="7">
        <f>B223-E223</f>
        <v>71232.251480000006</v>
      </c>
      <c r="G223" s="7">
        <f>B223-C223</f>
        <v>71294.472880000016</v>
      </c>
      <c r="H223" s="8">
        <f>E223/B223*100</f>
        <v>76.500003508557683</v>
      </c>
    </row>
    <row r="224" spans="1:8" s="94" customFormat="1" ht="11.25" customHeight="1" x14ac:dyDescent="0.2">
      <c r="A224" s="98" t="s">
        <v>177</v>
      </c>
      <c r="B224" s="12">
        <v>748288.89899999998</v>
      </c>
      <c r="C224" s="7">
        <v>508307.87486000004</v>
      </c>
      <c r="D224" s="12">
        <v>8803.5855900000006</v>
      </c>
      <c r="E224" s="7">
        <f t="shared" si="56"/>
        <v>517111.46045000001</v>
      </c>
      <c r="F224" s="7">
        <f>B224-E224</f>
        <v>231177.43854999996</v>
      </c>
      <c r="G224" s="7">
        <f>B224-C224</f>
        <v>239981.02413999994</v>
      </c>
      <c r="H224" s="8">
        <f>E224/B224*100</f>
        <v>69.105857529232168</v>
      </c>
    </row>
    <row r="225" spans="1:8" s="94" customFormat="1" ht="11.25" customHeight="1" x14ac:dyDescent="0.2">
      <c r="A225" s="98" t="s">
        <v>178</v>
      </c>
      <c r="B225" s="12">
        <v>180731.76399999997</v>
      </c>
      <c r="C225" s="7">
        <v>127191.83410000001</v>
      </c>
      <c r="D225" s="12">
        <v>5411.5785999999998</v>
      </c>
      <c r="E225" s="7">
        <f t="shared" si="56"/>
        <v>132603.41270000002</v>
      </c>
      <c r="F225" s="7">
        <f>B225-E225</f>
        <v>48128.351299999951</v>
      </c>
      <c r="G225" s="7">
        <f>B225-C225</f>
        <v>53539.929899999959</v>
      </c>
      <c r="H225" s="8">
        <f>E225/B225*100</f>
        <v>73.370286310047888</v>
      </c>
    </row>
    <row r="226" spans="1:8" s="94" customFormat="1" ht="11.25" customHeight="1" x14ac:dyDescent="0.2">
      <c r="A226" s="98" t="s">
        <v>179</v>
      </c>
      <c r="B226" s="12">
        <v>131951</v>
      </c>
      <c r="C226" s="7">
        <v>101841.58043</v>
      </c>
      <c r="D226" s="12">
        <v>2399.4666099999999</v>
      </c>
      <c r="E226" s="7">
        <f t="shared" si="56"/>
        <v>104241.04704</v>
      </c>
      <c r="F226" s="7">
        <f>B226-E226</f>
        <v>27709.952959999995</v>
      </c>
      <c r="G226" s="7">
        <f>B226-C226</f>
        <v>30109.419569999998</v>
      </c>
      <c r="H226" s="8">
        <f>E226/B226*100</f>
        <v>78.99981587104304</v>
      </c>
    </row>
    <row r="227" spans="1:8" s="94" customFormat="1" ht="11.25" customHeight="1" x14ac:dyDescent="0.2">
      <c r="A227" s="98" t="s">
        <v>180</v>
      </c>
      <c r="B227" s="12">
        <v>147499</v>
      </c>
      <c r="C227" s="7">
        <v>120555.65392</v>
      </c>
      <c r="D227" s="12">
        <v>2029.7433100000001</v>
      </c>
      <c r="E227" s="7">
        <f t="shared" si="56"/>
        <v>122585.39723</v>
      </c>
      <c r="F227" s="7">
        <f>B227-E227</f>
        <v>24913.602769999998</v>
      </c>
      <c r="G227" s="7">
        <f>B227-C227</f>
        <v>26943.346080000003</v>
      </c>
      <c r="H227" s="8">
        <f>E227/B227*100</f>
        <v>83.109307337676867</v>
      </c>
    </row>
    <row r="228" spans="1:8" s="94" customFormat="1" ht="11.25" customHeight="1" x14ac:dyDescent="0.2">
      <c r="A228" s="98" t="s">
        <v>181</v>
      </c>
      <c r="B228" s="12">
        <v>144293</v>
      </c>
      <c r="C228" s="7">
        <v>128873.38470000001</v>
      </c>
      <c r="D228" s="12">
        <v>78.442580000000007</v>
      </c>
      <c r="E228" s="7">
        <f t="shared" si="56"/>
        <v>128951.82728000001</v>
      </c>
      <c r="F228" s="7">
        <f>B228-E228</f>
        <v>15341.172719999988</v>
      </c>
      <c r="G228" s="7">
        <f>B228-C228</f>
        <v>15419.61529999999</v>
      </c>
      <c r="H228" s="8">
        <f>E228/B228*100</f>
        <v>89.368040916745798</v>
      </c>
    </row>
    <row r="229" spans="1:8" s="94" customFormat="1" ht="11.25" customHeight="1" x14ac:dyDescent="0.2">
      <c r="A229" s="98" t="s">
        <v>182</v>
      </c>
      <c r="B229" s="12">
        <v>82015.820999999996</v>
      </c>
      <c r="C229" s="7">
        <v>48238.455330000012</v>
      </c>
      <c r="D229" s="12">
        <v>623.11552000000006</v>
      </c>
      <c r="E229" s="7">
        <f t="shared" si="56"/>
        <v>48861.570850000011</v>
      </c>
      <c r="F229" s="7">
        <f>B229-E229</f>
        <v>33154.250149999985</v>
      </c>
      <c r="G229" s="7">
        <f>B229-C229</f>
        <v>33777.365669999985</v>
      </c>
      <c r="H229" s="8">
        <f>E229/B229*100</f>
        <v>59.575787030163376</v>
      </c>
    </row>
    <row r="230" spans="1:8" s="94" customFormat="1" ht="11.25" customHeight="1" x14ac:dyDescent="0.2">
      <c r="A230" s="98" t="s">
        <v>183</v>
      </c>
      <c r="B230" s="22">
        <f t="shared" ref="B230:G230" si="57">SUM(B231:B234)</f>
        <v>1295996.8500000001</v>
      </c>
      <c r="C230" s="22">
        <f t="shared" si="57"/>
        <v>994389.17873000004</v>
      </c>
      <c r="D230" s="22">
        <f t="shared" si="57"/>
        <v>9560.4397799999988</v>
      </c>
      <c r="E230" s="10">
        <f t="shared" si="57"/>
        <v>1003949.6185100001</v>
      </c>
      <c r="F230" s="10">
        <f t="shared" si="57"/>
        <v>292047.23149000003</v>
      </c>
      <c r="G230" s="10">
        <f t="shared" si="57"/>
        <v>301607.67127000005</v>
      </c>
      <c r="H230" s="8">
        <f>E230/B230*100</f>
        <v>77.46543662586835</v>
      </c>
    </row>
    <row r="231" spans="1:8" s="94" customFormat="1" ht="11.25" customHeight="1" x14ac:dyDescent="0.2">
      <c r="A231" s="98" t="s">
        <v>224</v>
      </c>
      <c r="B231" s="12">
        <v>575428.03600000008</v>
      </c>
      <c r="C231" s="7">
        <v>467445.27969</v>
      </c>
      <c r="D231" s="12">
        <v>2982.8694999999998</v>
      </c>
      <c r="E231" s="7">
        <f t="shared" ref="E231:E247" si="58">SUM(C231:D231)</f>
        <v>470428.14918999997</v>
      </c>
      <c r="F231" s="7">
        <f>B231-E231</f>
        <v>104999.88681000011</v>
      </c>
      <c r="G231" s="7">
        <f>B231-C231</f>
        <v>107982.75631000008</v>
      </c>
      <c r="H231" s="8">
        <f>E231/B231*100</f>
        <v>81.752733575532616</v>
      </c>
    </row>
    <row r="232" spans="1:8" s="94" customFormat="1" ht="11.25" customHeight="1" x14ac:dyDescent="0.2">
      <c r="A232" s="98" t="s">
        <v>300</v>
      </c>
      <c r="B232" s="12">
        <v>323900.04300000006</v>
      </c>
      <c r="C232" s="7">
        <v>223636.78887000002</v>
      </c>
      <c r="D232" s="12">
        <v>3809.3343100000002</v>
      </c>
      <c r="E232" s="7">
        <f t="shared" si="58"/>
        <v>227446.12318000002</v>
      </c>
      <c r="F232" s="7">
        <f>B232-E232</f>
        <v>96453.919820000039</v>
      </c>
      <c r="G232" s="7">
        <f>B232-C232</f>
        <v>100263.25413000004</v>
      </c>
      <c r="H232" s="8">
        <f>E232/B232*100</f>
        <v>70.221084589358938</v>
      </c>
    </row>
    <row r="233" spans="1:8" s="94" customFormat="1" ht="11.25" customHeight="1" x14ac:dyDescent="0.2">
      <c r="A233" s="98" t="s">
        <v>184</v>
      </c>
      <c r="B233" s="12">
        <v>191660.40199999997</v>
      </c>
      <c r="C233" s="7">
        <v>130381.29526</v>
      </c>
      <c r="D233" s="12">
        <v>1520.5072</v>
      </c>
      <c r="E233" s="7">
        <f t="shared" si="58"/>
        <v>131901.80246000001</v>
      </c>
      <c r="F233" s="7">
        <f>B233-E233</f>
        <v>59758.599539999967</v>
      </c>
      <c r="G233" s="7">
        <f>B233-C233</f>
        <v>61279.106739999974</v>
      </c>
      <c r="H233" s="8">
        <f>E233/B233*100</f>
        <v>68.820581133916235</v>
      </c>
    </row>
    <row r="234" spans="1:8" s="94" customFormat="1" ht="11.25" customHeight="1" x14ac:dyDescent="0.2">
      <c r="A234" s="98" t="s">
        <v>301</v>
      </c>
      <c r="B234" s="12">
        <v>205008.36899999992</v>
      </c>
      <c r="C234" s="7">
        <v>172925.81490999999</v>
      </c>
      <c r="D234" s="12">
        <v>1247.7287699999999</v>
      </c>
      <c r="E234" s="7">
        <f t="shared" si="58"/>
        <v>174173.54367999997</v>
      </c>
      <c r="F234" s="7">
        <f>B234-E234</f>
        <v>30834.825319999945</v>
      </c>
      <c r="G234" s="7">
        <f>B234-C234</f>
        <v>32082.554089999932</v>
      </c>
      <c r="H234" s="8">
        <f>E234/B234*100</f>
        <v>84.959235825148212</v>
      </c>
    </row>
    <row r="235" spans="1:8" s="94" customFormat="1" ht="11.25" customHeight="1" x14ac:dyDescent="0.2">
      <c r="A235" s="98" t="s">
        <v>322</v>
      </c>
      <c r="B235" s="12">
        <v>48906.807000000001</v>
      </c>
      <c r="C235" s="7">
        <v>23306.219690000002</v>
      </c>
      <c r="D235" s="12">
        <v>53.104300000000002</v>
      </c>
      <c r="E235" s="7">
        <f t="shared" si="58"/>
        <v>23359.323990000001</v>
      </c>
      <c r="F235" s="7">
        <f>B235-E235</f>
        <v>25547.48301</v>
      </c>
      <c r="G235" s="7">
        <f>B235-C235</f>
        <v>25600.587309999999</v>
      </c>
      <c r="H235" s="8">
        <f>E235/B235*100</f>
        <v>47.762929994591552</v>
      </c>
    </row>
    <row r="236" spans="1:8" s="94" customFormat="1" ht="11.25" customHeight="1" x14ac:dyDescent="0.2">
      <c r="A236" s="98" t="s">
        <v>186</v>
      </c>
      <c r="B236" s="12">
        <v>793793.54800000007</v>
      </c>
      <c r="C236" s="7">
        <v>740525.54154999997</v>
      </c>
      <c r="D236" s="12">
        <v>18200.758539999999</v>
      </c>
      <c r="E236" s="7">
        <f t="shared" si="58"/>
        <v>758726.30008999992</v>
      </c>
      <c r="F236" s="7">
        <f>B236-E236</f>
        <v>35067.247910000151</v>
      </c>
      <c r="G236" s="7">
        <f>B236-C236</f>
        <v>53268.006450000103</v>
      </c>
      <c r="H236" s="8">
        <f>E236/B236*100</f>
        <v>95.582321373315054</v>
      </c>
    </row>
    <row r="237" spans="1:8" s="94" customFormat="1" ht="11.25" customHeight="1" x14ac:dyDescent="0.2">
      <c r="A237" s="98" t="s">
        <v>187</v>
      </c>
      <c r="B237" s="12">
        <v>811428.33400000015</v>
      </c>
      <c r="C237" s="7">
        <v>788440.09210999997</v>
      </c>
      <c r="D237" s="12">
        <v>15169.9121</v>
      </c>
      <c r="E237" s="7">
        <f t="shared" si="58"/>
        <v>803610.00420999993</v>
      </c>
      <c r="F237" s="7">
        <f>B237-E237</f>
        <v>7818.3297900002217</v>
      </c>
      <c r="G237" s="7">
        <f>B237-C237</f>
        <v>22988.241890000179</v>
      </c>
      <c r="H237" s="8">
        <f>E237/B237*100</f>
        <v>99.036473159439836</v>
      </c>
    </row>
    <row r="238" spans="1:8" s="94" customFormat="1" ht="11.25" customHeight="1" x14ac:dyDescent="0.2">
      <c r="A238" s="98" t="s">
        <v>188</v>
      </c>
      <c r="B238" s="12">
        <v>3081577.0349999997</v>
      </c>
      <c r="C238" s="7">
        <v>2325405.6585399997</v>
      </c>
      <c r="D238" s="12">
        <v>296810.07519999996</v>
      </c>
      <c r="E238" s="7">
        <f t="shared" si="58"/>
        <v>2622215.7337399996</v>
      </c>
      <c r="F238" s="7">
        <f>B238-E238</f>
        <v>459361.30126000009</v>
      </c>
      <c r="G238" s="7">
        <f>B238-C238</f>
        <v>756171.37645999994</v>
      </c>
      <c r="H238" s="8">
        <f>E238/B238*100</f>
        <v>85.093304628031134</v>
      </c>
    </row>
    <row r="239" spans="1:8" s="94" customFormat="1" ht="11.25" customHeight="1" x14ac:dyDescent="0.2">
      <c r="A239" s="98" t="s">
        <v>302</v>
      </c>
      <c r="B239" s="12">
        <v>58377.861000000012</v>
      </c>
      <c r="C239" s="7">
        <v>55317.670119999995</v>
      </c>
      <c r="D239" s="12">
        <v>415.63740000000001</v>
      </c>
      <c r="E239" s="7">
        <f t="shared" si="58"/>
        <v>55733.307519999995</v>
      </c>
      <c r="F239" s="7">
        <f>B239-E239</f>
        <v>2644.5534800000169</v>
      </c>
      <c r="G239" s="7">
        <f>B239-C239</f>
        <v>3060.1908800000165</v>
      </c>
      <c r="H239" s="8">
        <f>E239/B239*100</f>
        <v>95.469937687507908</v>
      </c>
    </row>
    <row r="240" spans="1:8" s="94" customFormat="1" ht="11.25" customHeight="1" x14ac:dyDescent="0.2">
      <c r="A240" s="108" t="s">
        <v>39</v>
      </c>
      <c r="B240" s="12">
        <v>390365.33899999992</v>
      </c>
      <c r="C240" s="7">
        <v>310163.10685000004</v>
      </c>
      <c r="D240" s="12">
        <v>2864.8652099999999</v>
      </c>
      <c r="E240" s="7">
        <f t="shared" si="58"/>
        <v>313027.97206000006</v>
      </c>
      <c r="F240" s="7">
        <f>B240-E240</f>
        <v>77337.366939999862</v>
      </c>
      <c r="G240" s="7">
        <f>B240-C240</f>
        <v>80202.23214999988</v>
      </c>
      <c r="H240" s="8">
        <f>E240/B240*100</f>
        <v>80.188464698706284</v>
      </c>
    </row>
    <row r="241" spans="1:8" s="94" customFormat="1" ht="11.25" customHeight="1" x14ac:dyDescent="0.2">
      <c r="A241" s="108" t="s">
        <v>189</v>
      </c>
      <c r="B241" s="12">
        <v>2502534.9510000004</v>
      </c>
      <c r="C241" s="7">
        <v>2210876.1988000004</v>
      </c>
      <c r="D241" s="12">
        <v>7257.4550999999992</v>
      </c>
      <c r="E241" s="7">
        <f t="shared" si="58"/>
        <v>2218133.6539000003</v>
      </c>
      <c r="F241" s="7">
        <f>B241-E241</f>
        <v>284401.29710000008</v>
      </c>
      <c r="G241" s="7">
        <f>B241-C241</f>
        <v>291658.75219999999</v>
      </c>
      <c r="H241" s="8">
        <f>E241/B241*100</f>
        <v>88.635471525128764</v>
      </c>
    </row>
    <row r="242" spans="1:8" s="94" customFormat="1" ht="11.25" customHeight="1" x14ac:dyDescent="0.2">
      <c r="A242" s="108" t="s">
        <v>190</v>
      </c>
      <c r="B242" s="12">
        <v>180939</v>
      </c>
      <c r="C242" s="7">
        <v>134323.79078000001</v>
      </c>
      <c r="D242" s="12">
        <v>9869.090189999999</v>
      </c>
      <c r="E242" s="7">
        <f t="shared" si="58"/>
        <v>144192.88097</v>
      </c>
      <c r="F242" s="7">
        <f>B242-E242</f>
        <v>36746.119030000002</v>
      </c>
      <c r="G242" s="7">
        <f>B242-C242</f>
        <v>46615.20921999999</v>
      </c>
      <c r="H242" s="8">
        <f>E242/B242*100</f>
        <v>79.691432455136805</v>
      </c>
    </row>
    <row r="243" spans="1:8" s="94" customFormat="1" ht="11.25" customHeight="1" x14ac:dyDescent="0.2">
      <c r="A243" s="108" t="s">
        <v>303</v>
      </c>
      <c r="B243" s="12">
        <v>312333.68599999999</v>
      </c>
      <c r="C243" s="7">
        <v>34703.786529999998</v>
      </c>
      <c r="D243" s="12">
        <v>0</v>
      </c>
      <c r="E243" s="7">
        <f t="shared" si="58"/>
        <v>34703.786529999998</v>
      </c>
      <c r="F243" s="7">
        <f>B243-E243</f>
        <v>277629.89947</v>
      </c>
      <c r="G243" s="7">
        <f>B243-C243</f>
        <v>277629.89947</v>
      </c>
      <c r="H243" s="8">
        <f>E243/B243*100</f>
        <v>11.111125083702946</v>
      </c>
    </row>
    <row r="244" spans="1:8" s="94" customFormat="1" ht="11.25" customHeight="1" x14ac:dyDescent="0.2">
      <c r="A244" s="108" t="s">
        <v>191</v>
      </c>
      <c r="B244" s="12">
        <v>1701072.3139999998</v>
      </c>
      <c r="C244" s="7">
        <v>659523.42137999996</v>
      </c>
      <c r="D244" s="12">
        <v>33017.121510000004</v>
      </c>
      <c r="E244" s="7">
        <f t="shared" si="58"/>
        <v>692540.54288999992</v>
      </c>
      <c r="F244" s="7">
        <f>B244-E244</f>
        <v>1008531.7711099999</v>
      </c>
      <c r="G244" s="7">
        <f>B244-C244</f>
        <v>1041548.8926199998</v>
      </c>
      <c r="H244" s="8">
        <f>E244/B244*100</f>
        <v>40.711998966200333</v>
      </c>
    </row>
    <row r="245" spans="1:8" s="94" customFormat="1" ht="11.25" customHeight="1" x14ac:dyDescent="0.2">
      <c r="A245" s="108" t="s">
        <v>193</v>
      </c>
      <c r="B245" s="12">
        <v>91576</v>
      </c>
      <c r="C245" s="7">
        <v>68020.756939999992</v>
      </c>
      <c r="D245" s="12">
        <v>1635.8329099999999</v>
      </c>
      <c r="E245" s="7">
        <f t="shared" si="58"/>
        <v>69656.589849999989</v>
      </c>
      <c r="F245" s="7">
        <f>B245-E245</f>
        <v>21919.410150000011</v>
      </c>
      <c r="G245" s="7">
        <f>B245-C245</f>
        <v>23555.243060000008</v>
      </c>
      <c r="H245" s="8">
        <f>E245/B245*100</f>
        <v>76.064241558923726</v>
      </c>
    </row>
    <row r="246" spans="1:8" s="94" customFormat="1" ht="11.25" customHeight="1" x14ac:dyDescent="0.2">
      <c r="A246" s="108" t="s">
        <v>194</v>
      </c>
      <c r="B246" s="12">
        <v>598690.10600000003</v>
      </c>
      <c r="C246" s="7">
        <v>450188.36958</v>
      </c>
      <c r="D246" s="12">
        <v>54785.727330000002</v>
      </c>
      <c r="E246" s="7">
        <f t="shared" si="58"/>
        <v>504974.09691000002</v>
      </c>
      <c r="F246" s="7">
        <f>B246-E246</f>
        <v>93716.009090000007</v>
      </c>
      <c r="G246" s="7">
        <f>B246-C246</f>
        <v>148501.73642000003</v>
      </c>
      <c r="H246" s="8">
        <f>E246/B246*100</f>
        <v>84.346491089331607</v>
      </c>
    </row>
    <row r="247" spans="1:8" s="94" customFormat="1" ht="11.25" customHeight="1" x14ac:dyDescent="0.2">
      <c r="A247" s="98" t="s">
        <v>304</v>
      </c>
      <c r="B247" s="12">
        <v>129502.41400000002</v>
      </c>
      <c r="C247" s="7">
        <v>120853.60987</v>
      </c>
      <c r="D247" s="12">
        <v>443.11094000000003</v>
      </c>
      <c r="E247" s="7">
        <f t="shared" si="58"/>
        <v>121296.72081</v>
      </c>
      <c r="F247" s="7">
        <f>B247-E247</f>
        <v>8205.69319000002</v>
      </c>
      <c r="G247" s="7">
        <f>B247-C247</f>
        <v>8648.8041300000186</v>
      </c>
      <c r="H247" s="8">
        <f>E247/B247*100</f>
        <v>93.663675497199591</v>
      </c>
    </row>
    <row r="248" spans="1:8" s="94" customFormat="1" ht="11.25" customHeight="1" x14ac:dyDescent="0.2">
      <c r="A248" s="101"/>
      <c r="B248" s="12"/>
      <c r="C248" s="7"/>
      <c r="D248" s="12"/>
      <c r="E248" s="7"/>
      <c r="F248" s="7"/>
      <c r="G248" s="7"/>
      <c r="H248" s="8"/>
    </row>
    <row r="249" spans="1:8" s="94" customFormat="1" ht="11.25" customHeight="1" x14ac:dyDescent="0.2">
      <c r="A249" s="96" t="s">
        <v>195</v>
      </c>
      <c r="B249" s="12">
        <v>3179.145</v>
      </c>
      <c r="C249" s="7">
        <v>3027.6233199999997</v>
      </c>
      <c r="D249" s="12">
        <v>80.123689999999996</v>
      </c>
      <c r="E249" s="7">
        <f t="shared" ref="E249" si="59">SUM(C249:D249)</f>
        <v>3107.7470099999996</v>
      </c>
      <c r="F249" s="7">
        <f>B249-E249</f>
        <v>71.397990000000391</v>
      </c>
      <c r="G249" s="7">
        <f>B249-C249</f>
        <v>151.52168000000029</v>
      </c>
      <c r="H249" s="8">
        <f>E249/B249*100</f>
        <v>97.754176358737951</v>
      </c>
    </row>
    <row r="250" spans="1:8" s="94" customFormat="1" ht="11.25" customHeight="1" x14ac:dyDescent="0.2">
      <c r="A250" s="101"/>
      <c r="B250" s="11"/>
      <c r="C250" s="9"/>
      <c r="D250" s="11"/>
      <c r="E250" s="9"/>
      <c r="F250" s="9"/>
      <c r="G250" s="9"/>
      <c r="H250" s="8"/>
    </row>
    <row r="251" spans="1:8" s="94" customFormat="1" ht="11.25" customHeight="1" x14ac:dyDescent="0.2">
      <c r="A251" s="96" t="s">
        <v>196</v>
      </c>
      <c r="B251" s="22">
        <f t="shared" ref="B251:G251" si="60">SUM(B252:B256)</f>
        <v>35183276.327000007</v>
      </c>
      <c r="C251" s="22">
        <f t="shared" si="60"/>
        <v>32110984.692909997</v>
      </c>
      <c r="D251" s="22">
        <f t="shared" ref="D251" si="61">SUM(D252:D256)</f>
        <v>36013.812060000004</v>
      </c>
      <c r="E251" s="10">
        <f t="shared" si="60"/>
        <v>32146998.504969995</v>
      </c>
      <c r="F251" s="10">
        <f t="shared" si="60"/>
        <v>3036277.8220300134</v>
      </c>
      <c r="G251" s="10">
        <f t="shared" si="60"/>
        <v>3072291.6340900124</v>
      </c>
      <c r="H251" s="8">
        <f>E251/B251*100</f>
        <v>91.370110634921346</v>
      </c>
    </row>
    <row r="252" spans="1:8" s="94" customFormat="1" ht="11.25" customHeight="1" x14ac:dyDescent="0.2">
      <c r="A252" s="108" t="s">
        <v>197</v>
      </c>
      <c r="B252" s="12">
        <v>30770065.967000008</v>
      </c>
      <c r="C252" s="7">
        <v>28421699.430569995</v>
      </c>
      <c r="D252" s="12">
        <v>33220.841560000001</v>
      </c>
      <c r="E252" s="7">
        <f t="shared" ref="E252:E256" si="62">SUM(C252:D252)</f>
        <v>28454920.272129994</v>
      </c>
      <c r="F252" s="7">
        <f>B252-E252</f>
        <v>2315145.6948700137</v>
      </c>
      <c r="G252" s="7">
        <f>B252-C252</f>
        <v>2348366.5364300124</v>
      </c>
      <c r="H252" s="8">
        <f>E252/B252*100</f>
        <v>92.475980723106218</v>
      </c>
    </row>
    <row r="253" spans="1:8" s="94" customFormat="1" ht="11.25" customHeight="1" x14ac:dyDescent="0.2">
      <c r="A253" s="108" t="s">
        <v>198</v>
      </c>
      <c r="B253" s="12">
        <v>121243.35999999999</v>
      </c>
      <c r="C253" s="7">
        <v>112806.70097000001</v>
      </c>
      <c r="D253" s="12">
        <v>73.180340000000001</v>
      </c>
      <c r="E253" s="7">
        <f t="shared" si="62"/>
        <v>112879.88131000001</v>
      </c>
      <c r="F253" s="7">
        <f>B253-E253</f>
        <v>8363.4786899999744</v>
      </c>
      <c r="G253" s="7">
        <f>B253-C253</f>
        <v>8436.6590299999807</v>
      </c>
      <c r="H253" s="8">
        <f>E253/B253*100</f>
        <v>93.1019078570571</v>
      </c>
    </row>
    <row r="254" spans="1:8" s="94" customFormat="1" ht="11.25" customHeight="1" x14ac:dyDescent="0.2">
      <c r="A254" s="108" t="s">
        <v>199</v>
      </c>
      <c r="B254" s="12">
        <v>1019443.0000000002</v>
      </c>
      <c r="C254" s="7">
        <v>942630.85340000002</v>
      </c>
      <c r="D254" s="12">
        <v>916.88525000000004</v>
      </c>
      <c r="E254" s="7">
        <f t="shared" si="62"/>
        <v>943547.73865000007</v>
      </c>
      <c r="F254" s="7">
        <f>B254-E254</f>
        <v>75895.261350000161</v>
      </c>
      <c r="G254" s="7">
        <f>B254-C254</f>
        <v>76812.146600000211</v>
      </c>
      <c r="H254" s="8">
        <f>E254/B254*100</f>
        <v>92.555222670615208</v>
      </c>
    </row>
    <row r="255" spans="1:8" s="94" customFormat="1" ht="11.25" customHeight="1" x14ac:dyDescent="0.2">
      <c r="A255" s="108" t="s">
        <v>200</v>
      </c>
      <c r="B255" s="12">
        <v>2854891</v>
      </c>
      <c r="C255" s="7">
        <v>2247412.19515</v>
      </c>
      <c r="D255" s="12">
        <v>1772.85491</v>
      </c>
      <c r="E255" s="7">
        <f t="shared" si="62"/>
        <v>2249185.0500600003</v>
      </c>
      <c r="F255" s="7">
        <f>B255-E255</f>
        <v>605705.94993999973</v>
      </c>
      <c r="G255" s="7">
        <f>B255-C255</f>
        <v>607478.80484999996</v>
      </c>
      <c r="H255" s="8">
        <f>E255/B255*100</f>
        <v>78.783570022813493</v>
      </c>
    </row>
    <row r="256" spans="1:8" s="94" customFormat="1" ht="11.25" customHeight="1" x14ac:dyDescent="0.2">
      <c r="A256" s="108" t="s">
        <v>201</v>
      </c>
      <c r="B256" s="12">
        <v>417633</v>
      </c>
      <c r="C256" s="7">
        <v>386435.51282</v>
      </c>
      <c r="D256" s="12">
        <v>30.05</v>
      </c>
      <c r="E256" s="7">
        <f t="shared" si="62"/>
        <v>386465.56281999999</v>
      </c>
      <c r="F256" s="7">
        <f>B256-E256</f>
        <v>31167.437180000008</v>
      </c>
      <c r="G256" s="7">
        <f>B256-C256</f>
        <v>31197.487179999996</v>
      </c>
      <c r="H256" s="8">
        <f>E256/B256*100</f>
        <v>92.537122981182037</v>
      </c>
    </row>
    <row r="257" spans="1:13" s="94" customFormat="1" ht="11.25" customHeight="1" x14ac:dyDescent="0.2">
      <c r="A257" s="101"/>
      <c r="B257" s="12"/>
      <c r="C257" s="7"/>
      <c r="D257" s="12"/>
      <c r="E257" s="7"/>
      <c r="F257" s="7"/>
      <c r="G257" s="7"/>
      <c r="H257" s="6"/>
    </row>
    <row r="258" spans="1:13" s="94" customFormat="1" ht="11.25" customHeight="1" x14ac:dyDescent="0.2">
      <c r="A258" s="96" t="s">
        <v>202</v>
      </c>
      <c r="B258" s="10">
        <f t="shared" ref="B258:G258" si="63">+B259+B260</f>
        <v>1417309.9389999998</v>
      </c>
      <c r="C258" s="10">
        <f t="shared" si="63"/>
        <v>1357602.2395799998</v>
      </c>
      <c r="D258" s="10">
        <f t="shared" si="63"/>
        <v>15148.456529999999</v>
      </c>
      <c r="E258" s="10">
        <f t="shared" si="63"/>
        <v>1372750.6961099999</v>
      </c>
      <c r="F258" s="10">
        <f t="shared" si="63"/>
        <v>44559.242889999769</v>
      </c>
      <c r="G258" s="10">
        <f t="shared" si="63"/>
        <v>59707.699419999859</v>
      </c>
      <c r="H258" s="6">
        <f>E258/B258*100</f>
        <v>96.856069257410326</v>
      </c>
    </row>
    <row r="259" spans="1:13" s="94" customFormat="1" ht="11.25" customHeight="1" x14ac:dyDescent="0.2">
      <c r="A259" s="108" t="s">
        <v>203</v>
      </c>
      <c r="B259" s="12">
        <v>1357412.9389999998</v>
      </c>
      <c r="C259" s="7">
        <v>1303124.6647699999</v>
      </c>
      <c r="D259" s="12">
        <v>11217.76952</v>
      </c>
      <c r="E259" s="7">
        <f t="shared" ref="E259:E260" si="64">SUM(C259:D259)</f>
        <v>1314342.43429</v>
      </c>
      <c r="F259" s="7">
        <f>B259-E259</f>
        <v>43070.504709999776</v>
      </c>
      <c r="G259" s="7">
        <f>B259-C259</f>
        <v>54288.274229999864</v>
      </c>
      <c r="H259" s="8">
        <f>E259/B259*100</f>
        <v>96.827015311808523</v>
      </c>
    </row>
    <row r="260" spans="1:13" s="94" customFormat="1" ht="11.25" customHeight="1" x14ac:dyDescent="0.2">
      <c r="A260" s="108" t="s">
        <v>204</v>
      </c>
      <c r="B260" s="12">
        <v>59897</v>
      </c>
      <c r="C260" s="7">
        <v>54477.574810000006</v>
      </c>
      <c r="D260" s="12">
        <v>3930.6870099999996</v>
      </c>
      <c r="E260" s="7">
        <f t="shared" si="64"/>
        <v>58408.261820000007</v>
      </c>
      <c r="F260" s="7">
        <f>B260-E260</f>
        <v>1488.738179999993</v>
      </c>
      <c r="G260" s="7">
        <f>B260-C260</f>
        <v>5419.4251899999945</v>
      </c>
      <c r="H260" s="8">
        <f>E260/B260*100</f>
        <v>97.514502930029906</v>
      </c>
    </row>
    <row r="261" spans="1:13" s="94" customFormat="1" ht="11.4" x14ac:dyDescent="0.2">
      <c r="A261" s="101"/>
      <c r="B261" s="9"/>
      <c r="C261" s="9"/>
      <c r="D261" s="9"/>
      <c r="E261" s="9"/>
      <c r="F261" s="9"/>
      <c r="G261" s="9"/>
      <c r="H261" s="6"/>
    </row>
    <row r="262" spans="1:13" s="94" customFormat="1" ht="11.25" customHeight="1" x14ac:dyDescent="0.2">
      <c r="A262" s="109" t="s">
        <v>205</v>
      </c>
      <c r="B262" s="12">
        <v>10373288.638</v>
      </c>
      <c r="C262" s="7">
        <v>9721398.2089099996</v>
      </c>
      <c r="D262" s="12">
        <v>562759.20658</v>
      </c>
      <c r="E262" s="7">
        <f t="shared" ref="E262" si="65">SUM(C262:D262)</f>
        <v>10284157.41549</v>
      </c>
      <c r="F262" s="7">
        <f>B262-E262</f>
        <v>89131.222510000691</v>
      </c>
      <c r="G262" s="7">
        <f>B262-C262</f>
        <v>651890.42909000069</v>
      </c>
      <c r="H262" s="8">
        <f>E262/B262*100</f>
        <v>99.140762147661732</v>
      </c>
    </row>
    <row r="263" spans="1:13" s="94" customFormat="1" ht="11.25" customHeight="1" x14ac:dyDescent="0.2">
      <c r="A263" s="101"/>
      <c r="B263" s="9"/>
      <c r="C263" s="9"/>
      <c r="D263" s="9"/>
      <c r="E263" s="9"/>
      <c r="F263" s="9"/>
      <c r="G263" s="9"/>
      <c r="H263" s="6"/>
    </row>
    <row r="264" spans="1:13" s="94" customFormat="1" ht="11.25" customHeight="1" x14ac:dyDescent="0.2">
      <c r="A264" s="96" t="s">
        <v>206</v>
      </c>
      <c r="B264" s="12">
        <v>11110804</v>
      </c>
      <c r="C264" s="7">
        <v>9625393.2533</v>
      </c>
      <c r="D264" s="12">
        <v>14940.88841</v>
      </c>
      <c r="E264" s="7">
        <f t="shared" ref="E264" si="66">SUM(C264:D264)</f>
        <v>9640334.1417100001</v>
      </c>
      <c r="F264" s="7">
        <f>B264-E264</f>
        <v>1470469.8582899999</v>
      </c>
      <c r="G264" s="7">
        <f>B264-C264</f>
        <v>1485410.7467</v>
      </c>
      <c r="H264" s="8">
        <f>E264/B264*100</f>
        <v>86.765405471197226</v>
      </c>
    </row>
    <row r="265" spans="1:13" s="94" customFormat="1" ht="11.25" customHeight="1" x14ac:dyDescent="0.2">
      <c r="A265" s="101"/>
      <c r="B265" s="9"/>
      <c r="C265" s="9"/>
      <c r="D265" s="9"/>
      <c r="E265" s="9"/>
      <c r="F265" s="9"/>
      <c r="G265" s="9"/>
      <c r="H265" s="6"/>
    </row>
    <row r="266" spans="1:13" s="94" customFormat="1" ht="11.25" customHeight="1" x14ac:dyDescent="0.2">
      <c r="A266" s="96" t="s">
        <v>207</v>
      </c>
      <c r="B266" s="12">
        <v>3552927</v>
      </c>
      <c r="C266" s="7">
        <v>3204581.7698300001</v>
      </c>
      <c r="D266" s="12">
        <v>11449.63609</v>
      </c>
      <c r="E266" s="7">
        <f t="shared" ref="E266" si="67">SUM(C266:D266)</f>
        <v>3216031.4059200003</v>
      </c>
      <c r="F266" s="7">
        <f>B266-E266</f>
        <v>336895.59407999972</v>
      </c>
      <c r="G266" s="7">
        <f>B266-C266</f>
        <v>348345.23016999988</v>
      </c>
      <c r="H266" s="8">
        <f>E266/B266*100</f>
        <v>90.517801404869843</v>
      </c>
    </row>
    <row r="267" spans="1:13" s="94" customFormat="1" ht="11.25" customHeight="1" x14ac:dyDescent="0.2">
      <c r="A267" s="110"/>
      <c r="B267" s="12"/>
      <c r="C267" s="12"/>
      <c r="D267" s="12"/>
      <c r="E267" s="12"/>
      <c r="F267" s="12"/>
      <c r="G267" s="12"/>
      <c r="H267" s="14"/>
      <c r="I267" s="97"/>
      <c r="J267" s="97"/>
      <c r="K267" s="97"/>
      <c r="L267" s="97"/>
      <c r="M267" s="97"/>
    </row>
    <row r="268" spans="1:13" s="94" customFormat="1" ht="11.25" customHeight="1" x14ac:dyDescent="0.2">
      <c r="A268" s="102" t="s">
        <v>208</v>
      </c>
      <c r="B268" s="22">
        <f t="shared" ref="B268:G268" si="68">+B269+B270</f>
        <v>756080.8459999999</v>
      </c>
      <c r="C268" s="22">
        <f t="shared" si="68"/>
        <v>706383.65802000009</v>
      </c>
      <c r="D268" s="22">
        <f t="shared" si="68"/>
        <v>2907.4696400000003</v>
      </c>
      <c r="E268" s="22">
        <f t="shared" si="68"/>
        <v>709291.12766000011</v>
      </c>
      <c r="F268" s="22">
        <f t="shared" si="68"/>
        <v>46789.718339999788</v>
      </c>
      <c r="G268" s="22">
        <f t="shared" si="68"/>
        <v>49697.187979999821</v>
      </c>
      <c r="H268" s="14">
        <f>E268/B268*100</f>
        <v>93.811545605534391</v>
      </c>
    </row>
    <row r="269" spans="1:13" s="94" customFormat="1" ht="11.25" customHeight="1" x14ac:dyDescent="0.2">
      <c r="A269" s="107" t="s">
        <v>233</v>
      </c>
      <c r="B269" s="12">
        <v>724180.8459999999</v>
      </c>
      <c r="C269" s="7">
        <v>678935.04210000008</v>
      </c>
      <c r="D269" s="12">
        <v>1944.4764900000002</v>
      </c>
      <c r="E269" s="7">
        <f t="shared" ref="E269:E270" si="69">SUM(C269:D269)</f>
        <v>680879.51859000011</v>
      </c>
      <c r="F269" s="7">
        <f>B269-E269</f>
        <v>43301.327409999794</v>
      </c>
      <c r="G269" s="7">
        <f>B269-C269</f>
        <v>45245.803899999824</v>
      </c>
      <c r="H269" s="8">
        <f>E269/B269*100</f>
        <v>94.020647238990946</v>
      </c>
    </row>
    <row r="270" spans="1:13" s="94" customFormat="1" ht="11.25" customHeight="1" x14ac:dyDescent="0.2">
      <c r="A270" s="107" t="s">
        <v>234</v>
      </c>
      <c r="B270" s="12">
        <v>31899.999999999996</v>
      </c>
      <c r="C270" s="7">
        <v>27448.61592</v>
      </c>
      <c r="D270" s="12">
        <v>962.99315000000001</v>
      </c>
      <c r="E270" s="7">
        <f t="shared" si="69"/>
        <v>28411.609069999999</v>
      </c>
      <c r="F270" s="7">
        <f>B270-E270</f>
        <v>3488.3909299999978</v>
      </c>
      <c r="G270" s="7">
        <f>B270-C270</f>
        <v>4451.3840799999962</v>
      </c>
      <c r="H270" s="8">
        <f>E270/B270*100</f>
        <v>89.064605235109724</v>
      </c>
    </row>
    <row r="271" spans="1:13" s="94" customFormat="1" ht="12" customHeight="1" x14ac:dyDescent="0.2">
      <c r="A271" s="111"/>
      <c r="B271" s="12"/>
      <c r="C271" s="12"/>
      <c r="D271" s="12"/>
      <c r="E271" s="12"/>
      <c r="F271" s="12"/>
      <c r="G271" s="12"/>
      <c r="H271" s="14"/>
    </row>
    <row r="272" spans="1:13" s="94" customFormat="1" ht="11.25" customHeight="1" x14ac:dyDescent="0.2">
      <c r="A272" s="112" t="s">
        <v>209</v>
      </c>
      <c r="B272" s="27">
        <f>B10+B17+B19+B21+B23+B35+B39+B47+B49+B51+B59+B71+B78+B82+B86+B92+B104+B116+B127+B143+B145+B166+B176+B181+B190+B199+B208+B217+B249+B251+B258+B262+B264+B266+B268</f>
        <v>2381921043.6610599</v>
      </c>
      <c r="C272" s="27">
        <f>C10+C17+C19+C21+C23+C35+C39+C47+C49+C51+C59+C71+C78+C82+C86+C92+C104+C116+C127+C143+C145+C166+C176+C181+C190+C199+C208+C217+C249+C251+C258+C262+C264+C266+C268</f>
        <v>2059917708.75403</v>
      </c>
      <c r="D272" s="27">
        <f t="shared" ref="C272:G272" si="70">D10+D17+D19+D21+D23+D35+D39+D47+D49+D51+D59+D71+D78+D82+D86+D92+D104+D116+D127+D143+D145+D166+D176+D181+D190+D199+D208+D217+D249+D251+D258+D262+D264+D266+D268</f>
        <v>32096499.260840006</v>
      </c>
      <c r="E272" s="27">
        <f t="shared" si="70"/>
        <v>2092014208.0148704</v>
      </c>
      <c r="F272" s="27">
        <f t="shared" si="70"/>
        <v>289906835.64618951</v>
      </c>
      <c r="G272" s="27">
        <f t="shared" si="70"/>
        <v>322003334.90702945</v>
      </c>
      <c r="H272" s="16">
        <f>E272/B272*100</f>
        <v>87.828864587358581</v>
      </c>
    </row>
    <row r="273" spans="1:8" s="94" customFormat="1" ht="11.25" customHeight="1" x14ac:dyDescent="0.2">
      <c r="A273" s="113"/>
      <c r="B273" s="7"/>
      <c r="C273" s="7"/>
      <c r="D273" s="7"/>
      <c r="E273" s="7"/>
      <c r="F273" s="7"/>
      <c r="G273" s="7"/>
      <c r="H273" s="6"/>
    </row>
    <row r="274" spans="1:8" s="94" customFormat="1" ht="11.25" customHeight="1" x14ac:dyDescent="0.2">
      <c r="A274" s="95" t="s">
        <v>210</v>
      </c>
      <c r="B274" s="7"/>
      <c r="C274" s="7"/>
      <c r="D274" s="7"/>
      <c r="E274" s="7"/>
      <c r="F274" s="7"/>
      <c r="G274" s="7"/>
      <c r="H274" s="8"/>
    </row>
    <row r="275" spans="1:8" s="94" customFormat="1" ht="11.25" customHeight="1" x14ac:dyDescent="0.2">
      <c r="A275" s="98" t="s">
        <v>211</v>
      </c>
      <c r="B275" s="12">
        <v>227675342.176</v>
      </c>
      <c r="C275" s="7">
        <v>219018116.92021999</v>
      </c>
      <c r="D275" s="12">
        <v>17582.486010000001</v>
      </c>
      <c r="E275" s="7">
        <f t="shared" ref="E275" si="71">SUM(C275:D275)</f>
        <v>219035699.40622997</v>
      </c>
      <c r="F275" s="7">
        <f>B275-E275</f>
        <v>8639642.7697700262</v>
      </c>
      <c r="G275" s="7">
        <f>B275-C275</f>
        <v>8657225.2557800114</v>
      </c>
      <c r="H275" s="8">
        <f>E275/B275*100</f>
        <v>96.205279549732126</v>
      </c>
    </row>
    <row r="276" spans="1:8" s="94" customFormat="1" ht="11.4" x14ac:dyDescent="0.2">
      <c r="A276" s="114"/>
      <c r="B276" s="7"/>
      <c r="C276" s="7"/>
      <c r="D276" s="7"/>
      <c r="E276" s="7"/>
      <c r="F276" s="7"/>
      <c r="G276" s="7"/>
      <c r="H276" s="8"/>
    </row>
    <row r="277" spans="1:8" s="94" customFormat="1" ht="11.25" customHeight="1" x14ac:dyDescent="0.2">
      <c r="A277" s="98" t="s">
        <v>212</v>
      </c>
      <c r="B277" s="7">
        <f t="shared" ref="B277:G277" si="72">SUM(B278:B279)</f>
        <v>742921248.27588987</v>
      </c>
      <c r="C277" s="7">
        <f t="shared" si="72"/>
        <v>738968315.8246398</v>
      </c>
      <c r="D277" s="7">
        <f t="shared" si="72"/>
        <v>689498.13057000004</v>
      </c>
      <c r="E277" s="7">
        <f t="shared" si="72"/>
        <v>739657813.95520985</v>
      </c>
      <c r="F277" s="7">
        <f t="shared" si="72"/>
        <v>3263434.3206800199</v>
      </c>
      <c r="G277" s="7">
        <f t="shared" si="72"/>
        <v>3952932.4512499985</v>
      </c>
      <c r="H277" s="6">
        <f>E277/B277*100</f>
        <v>99.560729440939596</v>
      </c>
    </row>
    <row r="278" spans="1:8" s="94" customFormat="1" ht="11.25" customHeight="1" x14ac:dyDescent="0.2">
      <c r="A278" s="98" t="s">
        <v>227</v>
      </c>
      <c r="B278" s="12">
        <v>740058742.90788984</v>
      </c>
      <c r="C278" s="7">
        <v>736183980.19510984</v>
      </c>
      <c r="D278" s="12">
        <v>626864.53694000002</v>
      </c>
      <c r="E278" s="7">
        <f t="shared" ref="E278:E279" si="73">SUM(C278:D278)</f>
        <v>736810844.73204982</v>
      </c>
      <c r="F278" s="7">
        <f>B278-E278</f>
        <v>3247898.1758400202</v>
      </c>
      <c r="G278" s="7">
        <f>B278-C278</f>
        <v>3874762.7127799988</v>
      </c>
      <c r="H278" s="8">
        <f>E278/B278*100</f>
        <v>99.561129679641624</v>
      </c>
    </row>
    <row r="279" spans="1:8" s="94" customFormat="1" ht="11.25" customHeight="1" x14ac:dyDescent="0.2">
      <c r="A279" s="115" t="s">
        <v>213</v>
      </c>
      <c r="B279" s="12">
        <v>2862505.3679999998</v>
      </c>
      <c r="C279" s="7">
        <v>2784335.62953</v>
      </c>
      <c r="D279" s="12">
        <v>62633.593630000003</v>
      </c>
      <c r="E279" s="7">
        <f t="shared" si="73"/>
        <v>2846969.2231600001</v>
      </c>
      <c r="F279" s="7">
        <f>B279-E279</f>
        <v>15536.144839999732</v>
      </c>
      <c r="G279" s="7">
        <f>B279-C279</f>
        <v>78169.738469999749</v>
      </c>
      <c r="H279" s="6">
        <f>E279/B279*100</f>
        <v>99.457253599812304</v>
      </c>
    </row>
    <row r="280" spans="1:8" s="94" customFormat="1" ht="11.25" customHeight="1" x14ac:dyDescent="0.2">
      <c r="A280" s="115"/>
      <c r="B280" s="7"/>
      <c r="C280" s="7"/>
      <c r="D280" s="7"/>
      <c r="E280" s="7"/>
      <c r="F280" s="7"/>
      <c r="G280" s="7"/>
      <c r="H280" s="8"/>
    </row>
    <row r="281" spans="1:8" s="94" customFormat="1" ht="11.25" customHeight="1" x14ac:dyDescent="0.2">
      <c r="A281" s="95" t="s">
        <v>214</v>
      </c>
      <c r="B281" s="24">
        <f t="shared" ref="B281:G281" si="74">B275+B277</f>
        <v>970596590.45188987</v>
      </c>
      <c r="C281" s="24">
        <f t="shared" si="74"/>
        <v>957986432.74485981</v>
      </c>
      <c r="D281" s="24">
        <f t="shared" si="74"/>
        <v>707080.61658000003</v>
      </c>
      <c r="E281" s="24">
        <f t="shared" si="74"/>
        <v>958693513.36143982</v>
      </c>
      <c r="F281" s="24">
        <f t="shared" si="74"/>
        <v>11903077.090450047</v>
      </c>
      <c r="G281" s="24">
        <f t="shared" si="74"/>
        <v>12610157.707030009</v>
      </c>
      <c r="H281" s="8">
        <f>E281/B281*100</f>
        <v>98.773632917368047</v>
      </c>
    </row>
    <row r="282" spans="1:8" s="94" customFormat="1" ht="11.25" customHeight="1" x14ac:dyDescent="0.2">
      <c r="A282" s="98"/>
      <c r="B282" s="7"/>
      <c r="C282" s="7"/>
      <c r="D282" s="7"/>
      <c r="E282" s="7"/>
      <c r="F282" s="7"/>
      <c r="G282" s="7"/>
      <c r="H282" s="8"/>
    </row>
    <row r="283" spans="1:8" s="121" customFormat="1" ht="16.5" customHeight="1" thickBot="1" x14ac:dyDescent="0.3">
      <c r="A283" s="116" t="s">
        <v>215</v>
      </c>
      <c r="B283" s="117">
        <f t="shared" ref="B283:G283" si="75">+B281+B272</f>
        <v>3352517634.1129498</v>
      </c>
      <c r="C283" s="117">
        <f t="shared" si="75"/>
        <v>3017904141.4988899</v>
      </c>
      <c r="D283" s="117">
        <f t="shared" si="75"/>
        <v>32803579.877420004</v>
      </c>
      <c r="E283" s="118">
        <f t="shared" si="75"/>
        <v>3050707721.3763103</v>
      </c>
      <c r="F283" s="117">
        <f t="shared" si="75"/>
        <v>301809912.73663956</v>
      </c>
      <c r="G283" s="119">
        <f t="shared" si="75"/>
        <v>334613492.61405945</v>
      </c>
      <c r="H283" s="120">
        <f>E283/B283*100</f>
        <v>90.997514534580631</v>
      </c>
    </row>
    <row r="284" spans="1:8" s="94" customFormat="1" ht="12" customHeight="1" thickTop="1" x14ac:dyDescent="0.2">
      <c r="A284" s="98"/>
      <c r="B284" s="7"/>
      <c r="C284" s="9"/>
      <c r="D284" s="7"/>
      <c r="E284" s="9"/>
      <c r="F284" s="9"/>
      <c r="G284" s="9"/>
      <c r="H284" s="6"/>
    </row>
    <row r="285" spans="1:8" ht="22.8" customHeight="1" x14ac:dyDescent="0.2">
      <c r="A285" s="64" t="s">
        <v>329</v>
      </c>
      <c r="B285" s="64"/>
      <c r="C285" s="64"/>
      <c r="D285" s="64"/>
      <c r="E285" s="64"/>
      <c r="F285" s="64"/>
      <c r="G285" s="64"/>
      <c r="H285" s="64"/>
    </row>
    <row r="286" spans="1:8" ht="11.4" x14ac:dyDescent="0.2">
      <c r="A286" s="52" t="s">
        <v>323</v>
      </c>
      <c r="B286" s="52"/>
      <c r="C286" s="52"/>
      <c r="D286" s="52"/>
      <c r="E286" s="15"/>
      <c r="F286" s="53"/>
      <c r="G286" s="50"/>
      <c r="H286" s="53"/>
    </row>
    <row r="287" spans="1:8" ht="24" customHeight="1" x14ac:dyDescent="0.2">
      <c r="A287" s="64" t="s">
        <v>328</v>
      </c>
      <c r="B287" s="64"/>
      <c r="C287" s="64"/>
      <c r="D287" s="64"/>
      <c r="E287" s="64"/>
      <c r="F287" s="64"/>
      <c r="G287" s="64"/>
      <c r="H287" s="64"/>
    </row>
    <row r="288" spans="1:8" ht="11.4" x14ac:dyDescent="0.2">
      <c r="A288" s="52" t="s">
        <v>324</v>
      </c>
      <c r="B288" s="52"/>
      <c r="C288" s="52"/>
      <c r="D288" s="52"/>
      <c r="E288" s="15"/>
      <c r="F288" s="53"/>
      <c r="G288" s="50"/>
      <c r="H288" s="53"/>
    </row>
    <row r="289" spans="1:9" ht="11.4" x14ac:dyDescent="0.2">
      <c r="A289" s="52" t="s">
        <v>325</v>
      </c>
      <c r="B289" s="52"/>
      <c r="C289" s="52"/>
      <c r="D289" s="52"/>
      <c r="E289" s="15"/>
      <c r="F289" s="53"/>
      <c r="G289" s="50"/>
      <c r="H289" s="53"/>
    </row>
    <row r="290" spans="1:9" ht="11.4" x14ac:dyDescent="0.2">
      <c r="A290" s="52" t="s">
        <v>326</v>
      </c>
      <c r="B290" s="52"/>
      <c r="C290" s="52"/>
      <c r="D290" s="52"/>
      <c r="E290" s="15"/>
      <c r="F290" s="53"/>
      <c r="G290" s="50"/>
      <c r="H290" s="53"/>
    </row>
    <row r="291" spans="1:9" ht="11.4" x14ac:dyDescent="0.2">
      <c r="A291" s="52" t="s">
        <v>327</v>
      </c>
      <c r="B291" s="52"/>
      <c r="C291" s="52"/>
      <c r="D291" s="52"/>
      <c r="E291" s="15"/>
      <c r="F291" s="53"/>
      <c r="G291" s="50"/>
      <c r="H291" s="53"/>
    </row>
    <row r="292" spans="1:9" x14ac:dyDescent="0.2">
      <c r="G292" s="125"/>
    </row>
    <row r="293" spans="1:9" x14ac:dyDescent="0.2">
      <c r="E293" s="94"/>
      <c r="F293" s="94"/>
      <c r="G293" s="122"/>
      <c r="I293" s="124"/>
    </row>
    <row r="294" spans="1:9" x14ac:dyDescent="0.2">
      <c r="E294" s="94"/>
      <c r="F294" s="94"/>
      <c r="G294" s="122"/>
      <c r="I294" s="124"/>
    </row>
    <row r="295" spans="1:9" x14ac:dyDescent="0.2">
      <c r="E295" s="94"/>
      <c r="F295" s="94"/>
      <c r="G295" s="122"/>
      <c r="I295" s="124"/>
    </row>
    <row r="296" spans="1:9" x14ac:dyDescent="0.2">
      <c r="E296" s="94"/>
      <c r="F296" s="94"/>
      <c r="G296" s="122"/>
      <c r="I296" s="124"/>
    </row>
    <row r="297" spans="1:9" x14ac:dyDescent="0.2">
      <c r="E297" s="94"/>
      <c r="F297" s="94"/>
      <c r="G297" s="122"/>
      <c r="I297" s="124"/>
    </row>
    <row r="298" spans="1:9" x14ac:dyDescent="0.2">
      <c r="E298" s="94"/>
      <c r="F298" s="94"/>
      <c r="G298" s="122"/>
      <c r="I298" s="124"/>
    </row>
    <row r="299" spans="1:9" x14ac:dyDescent="0.2">
      <c r="E299" s="94"/>
      <c r="F299" s="94"/>
      <c r="G299" s="122"/>
      <c r="I299" s="124"/>
    </row>
    <row r="300" spans="1:9" x14ac:dyDescent="0.2">
      <c r="E300" s="94"/>
      <c r="F300" s="94"/>
      <c r="G300" s="122"/>
      <c r="I300" s="124"/>
    </row>
    <row r="301" spans="1:9" x14ac:dyDescent="0.2">
      <c r="E301" s="94"/>
      <c r="F301" s="94"/>
      <c r="G301" s="122"/>
      <c r="I301" s="124"/>
    </row>
    <row r="302" spans="1:9" x14ac:dyDescent="0.2">
      <c r="E302" s="94"/>
      <c r="F302" s="94"/>
      <c r="G302" s="122"/>
      <c r="I302" s="124"/>
    </row>
    <row r="303" spans="1:9" x14ac:dyDescent="0.2">
      <c r="E303" s="94"/>
      <c r="F303" s="94"/>
      <c r="G303" s="122"/>
      <c r="I303" s="124"/>
    </row>
    <row r="304" spans="1:9" x14ac:dyDescent="0.2">
      <c r="E304" s="94"/>
      <c r="F304" s="94"/>
      <c r="G304" s="122"/>
      <c r="I304" s="124"/>
    </row>
    <row r="305" spans="5:9" x14ac:dyDescent="0.2">
      <c r="E305" s="94"/>
      <c r="F305" s="94"/>
      <c r="G305" s="122"/>
      <c r="I305" s="124"/>
    </row>
    <row r="306" spans="5:9" x14ac:dyDescent="0.2">
      <c r="E306" s="94"/>
      <c r="F306" s="94"/>
      <c r="G306" s="122"/>
      <c r="I306" s="124"/>
    </row>
    <row r="307" spans="5:9" x14ac:dyDescent="0.2">
      <c r="E307" s="94"/>
      <c r="F307" s="94"/>
      <c r="G307" s="122"/>
      <c r="I307" s="124"/>
    </row>
    <row r="308" spans="5:9" x14ac:dyDescent="0.2">
      <c r="E308" s="94"/>
      <c r="F308" s="94"/>
      <c r="G308" s="122"/>
      <c r="I308" s="124"/>
    </row>
    <row r="309" spans="5:9" x14ac:dyDescent="0.2">
      <c r="E309" s="94"/>
      <c r="F309" s="94"/>
      <c r="G309" s="122"/>
      <c r="I309" s="124"/>
    </row>
    <row r="310" spans="5:9" x14ac:dyDescent="0.2">
      <c r="E310" s="94"/>
      <c r="F310" s="94"/>
      <c r="G310" s="122"/>
      <c r="I310" s="124"/>
    </row>
    <row r="311" spans="5:9" x14ac:dyDescent="0.2">
      <c r="E311" s="94"/>
      <c r="F311" s="94"/>
      <c r="G311" s="122"/>
      <c r="I311" s="124"/>
    </row>
    <row r="312" spans="5:9" x14ac:dyDescent="0.2">
      <c r="E312" s="94"/>
      <c r="F312" s="94"/>
      <c r="G312" s="122"/>
      <c r="I312" s="124"/>
    </row>
    <row r="313" spans="5:9" x14ac:dyDescent="0.2">
      <c r="E313" s="94"/>
      <c r="F313" s="94"/>
      <c r="G313" s="122"/>
      <c r="I313" s="124"/>
    </row>
    <row r="314" spans="5:9" x14ac:dyDescent="0.2">
      <c r="E314" s="94"/>
      <c r="F314" s="94"/>
      <c r="G314" s="122"/>
      <c r="I314" s="124"/>
    </row>
    <row r="315" spans="5:9" x14ac:dyDescent="0.2">
      <c r="E315" s="94"/>
      <c r="F315" s="94"/>
      <c r="G315" s="122"/>
      <c r="I315" s="124"/>
    </row>
    <row r="316" spans="5:9" x14ac:dyDescent="0.2">
      <c r="E316" s="94"/>
      <c r="F316" s="94"/>
      <c r="G316" s="122"/>
      <c r="I316" s="124"/>
    </row>
    <row r="317" spans="5:9" x14ac:dyDescent="0.2">
      <c r="E317" s="94"/>
      <c r="F317" s="94"/>
      <c r="G317" s="122"/>
      <c r="I317" s="124"/>
    </row>
    <row r="318" spans="5:9" x14ac:dyDescent="0.2">
      <c r="E318" s="94"/>
      <c r="F318" s="94"/>
      <c r="G318" s="122"/>
      <c r="I318" s="124"/>
    </row>
    <row r="319" spans="5:9" x14ac:dyDescent="0.2">
      <c r="E319" s="94"/>
      <c r="F319" s="94"/>
      <c r="G319" s="122"/>
      <c r="I319" s="124"/>
    </row>
    <row r="320" spans="5:9" x14ac:dyDescent="0.2">
      <c r="E320" s="94"/>
      <c r="F320" s="94"/>
      <c r="G320" s="122"/>
      <c r="I320" s="124"/>
    </row>
    <row r="321" spans="5:9" x14ac:dyDescent="0.2">
      <c r="E321" s="94"/>
      <c r="F321" s="94"/>
      <c r="G321" s="122"/>
      <c r="I321" s="124"/>
    </row>
    <row r="322" spans="5:9" x14ac:dyDescent="0.2">
      <c r="E322" s="94"/>
      <c r="F322" s="94"/>
      <c r="G322" s="122"/>
      <c r="I322" s="124"/>
    </row>
    <row r="323" spans="5:9" x14ac:dyDescent="0.2">
      <c r="E323" s="94"/>
      <c r="F323" s="94"/>
      <c r="G323" s="122"/>
      <c r="I323" s="124"/>
    </row>
    <row r="324" spans="5:9" x14ac:dyDescent="0.2">
      <c r="E324" s="94"/>
      <c r="F324" s="94"/>
      <c r="G324" s="122"/>
      <c r="I324" s="124"/>
    </row>
    <row r="325" spans="5:9" x14ac:dyDescent="0.2">
      <c r="E325" s="94"/>
      <c r="F325" s="94"/>
      <c r="G325" s="122"/>
      <c r="I325" s="124"/>
    </row>
    <row r="326" spans="5:9" x14ac:dyDescent="0.2">
      <c r="E326" s="94"/>
      <c r="F326" s="94"/>
      <c r="G326" s="122"/>
      <c r="I326" s="124"/>
    </row>
    <row r="327" spans="5:9" x14ac:dyDescent="0.2">
      <c r="E327" s="94"/>
      <c r="F327" s="94"/>
      <c r="G327" s="122"/>
      <c r="I327" s="124"/>
    </row>
    <row r="328" spans="5:9" x14ac:dyDescent="0.2">
      <c r="E328" s="94"/>
      <c r="F328" s="94"/>
      <c r="G328" s="122"/>
      <c r="I328" s="124"/>
    </row>
    <row r="329" spans="5:9" x14ac:dyDescent="0.2">
      <c r="E329" s="94"/>
      <c r="F329" s="94"/>
      <c r="G329" s="122"/>
      <c r="I329" s="124"/>
    </row>
    <row r="330" spans="5:9" x14ac:dyDescent="0.2">
      <c r="E330" s="94"/>
      <c r="F330" s="94"/>
      <c r="G330" s="122"/>
      <c r="I330" s="124"/>
    </row>
  </sheetData>
  <mergeCells count="8">
    <mergeCell ref="A285:H285"/>
    <mergeCell ref="A287:H287"/>
    <mergeCell ref="A5:A7"/>
    <mergeCell ref="C5:E6"/>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7" orientation="portrait" r:id="rId1"/>
  <headerFooter alignWithMargins="0">
    <oddFooter>Page &amp;P of &amp;N</oddFooter>
  </headerFooter>
  <rowBreaks count="3" manualBreakCount="3">
    <brk id="81" max="16383" man="1"/>
    <brk id="152" max="16383" man="1"/>
    <brk id="2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X8"/>
  <sheetViews>
    <sheetView tabSelected="1" view="pageBreakPreview" topLeftCell="B1" zoomScale="70" zoomScaleNormal="70" zoomScaleSheetLayoutView="70" workbookViewId="0">
      <selection activeCell="Z34" sqref="Z34"/>
    </sheetView>
  </sheetViews>
  <sheetFormatPr defaultRowHeight="13.2" x14ac:dyDescent="0.25"/>
  <cols>
    <col min="1" max="1" width="38.6640625" customWidth="1"/>
    <col min="2" max="11" width="10.6640625" customWidth="1"/>
    <col min="12" max="12" width="10.88671875" customWidth="1"/>
    <col min="13" max="13" width="11.109375" customWidth="1"/>
    <col min="14" max="14" width="10.33203125" bestFit="1" customWidth="1"/>
    <col min="15" max="15" width="11" customWidth="1"/>
    <col min="16" max="16" width="9.44140625" bestFit="1" customWidth="1"/>
    <col min="17" max="17" width="11.33203125" customWidth="1"/>
    <col min="18" max="23" width="11" customWidth="1"/>
  </cols>
  <sheetData>
    <row r="1" spans="1:24" x14ac:dyDescent="0.25">
      <c r="A1" s="30" t="s">
        <v>331</v>
      </c>
    </row>
    <row r="2" spans="1:24" x14ac:dyDescent="0.25">
      <c r="A2" t="s">
        <v>0</v>
      </c>
    </row>
    <row r="3" spans="1:24" x14ac:dyDescent="0.25">
      <c r="A3" t="s">
        <v>1</v>
      </c>
      <c r="N3" t="s">
        <v>2</v>
      </c>
    </row>
    <row r="4" spans="1:24" x14ac:dyDescent="0.25">
      <c r="B4" s="56" t="s">
        <v>307</v>
      </c>
      <c r="C4" s="56" t="s">
        <v>308</v>
      </c>
      <c r="D4" s="56" t="s">
        <v>309</v>
      </c>
      <c r="E4" s="56" t="s">
        <v>310</v>
      </c>
      <c r="F4" s="56" t="s">
        <v>9</v>
      </c>
      <c r="G4" s="56" t="s">
        <v>10</v>
      </c>
      <c r="H4" s="56" t="s">
        <v>11</v>
      </c>
      <c r="I4" s="56" t="s">
        <v>12</v>
      </c>
      <c r="J4" s="56" t="s">
        <v>13</v>
      </c>
      <c r="K4" s="56" t="s">
        <v>332</v>
      </c>
      <c r="L4" s="56" t="s">
        <v>334</v>
      </c>
      <c r="M4" s="1"/>
      <c r="N4" s="1" t="s">
        <v>3</v>
      </c>
      <c r="O4" s="1" t="s">
        <v>4</v>
      </c>
      <c r="P4" s="1" t="s">
        <v>5</v>
      </c>
      <c r="Q4" s="1" t="s">
        <v>6</v>
      </c>
      <c r="R4" s="1" t="s">
        <v>9</v>
      </c>
      <c r="S4" s="1" t="s">
        <v>311</v>
      </c>
      <c r="T4" s="1" t="s">
        <v>312</v>
      </c>
      <c r="U4" s="1" t="s">
        <v>313</v>
      </c>
      <c r="V4" s="1" t="s">
        <v>316</v>
      </c>
      <c r="W4" s="1" t="s">
        <v>333</v>
      </c>
    </row>
    <row r="5" spans="1:24" x14ac:dyDescent="0.25">
      <c r="A5" t="s">
        <v>7</v>
      </c>
      <c r="B5" s="4">
        <v>224077.66640615001</v>
      </c>
      <c r="C5" s="4">
        <v>304402.30395810999</v>
      </c>
      <c r="D5" s="4">
        <v>282201.41311427002</v>
      </c>
      <c r="E5" s="4">
        <v>408356.79556663003</v>
      </c>
      <c r="F5" s="4">
        <v>406839.25308108999</v>
      </c>
      <c r="G5" s="4">
        <v>309836.44993886998</v>
      </c>
      <c r="H5" s="4">
        <v>445065.27952437999</v>
      </c>
      <c r="I5" s="4">
        <v>294852.71586400998</v>
      </c>
      <c r="J5" s="4">
        <v>281753.48978275998</v>
      </c>
      <c r="K5" s="4">
        <v>395132.26687668002</v>
      </c>
      <c r="L5" s="2">
        <f>SUM(B5:K5)</f>
        <v>3352517.6341129499</v>
      </c>
      <c r="M5" s="2"/>
      <c r="N5" s="2">
        <f>B5</f>
        <v>224077.66640615001</v>
      </c>
      <c r="O5" s="2">
        <f>+N5+C5</f>
        <v>528479.97036426002</v>
      </c>
      <c r="P5" s="2">
        <f t="shared" ref="P5:R5" si="0">+O5+D5</f>
        <v>810681.38347852998</v>
      </c>
      <c r="Q5" s="2">
        <f t="shared" si="0"/>
        <v>1219038.1790451601</v>
      </c>
      <c r="R5" s="2">
        <f t="shared" si="0"/>
        <v>1625877.4321262501</v>
      </c>
      <c r="S5" s="2">
        <f t="shared" ref="S5:S6" si="1">+R5+G5</f>
        <v>1935713.8820651202</v>
      </c>
      <c r="T5" s="2">
        <f t="shared" ref="T5:T6" si="2">+S5+H5</f>
        <v>2380779.1615895</v>
      </c>
      <c r="U5" s="2">
        <f t="shared" ref="U5:U6" si="3">+T5+I5</f>
        <v>2675631.8774535102</v>
      </c>
      <c r="V5" s="2">
        <f t="shared" ref="V5:V6" si="4">+U5+J5</f>
        <v>2957385.3672362701</v>
      </c>
      <c r="W5" s="2">
        <f t="shared" ref="W5:W6" si="5">+V5+K5</f>
        <v>3352517.6341129499</v>
      </c>
      <c r="X5" s="2" t="b">
        <f>W5=L5</f>
        <v>1</v>
      </c>
    </row>
    <row r="6" spans="1:24" x14ac:dyDescent="0.25">
      <c r="A6" t="s">
        <v>8</v>
      </c>
      <c r="B6" s="4">
        <v>160941.90977395</v>
      </c>
      <c r="C6" s="4">
        <v>287760.09099066001</v>
      </c>
      <c r="D6" s="4">
        <v>340143.01015943999</v>
      </c>
      <c r="E6" s="4">
        <v>293626.05967013002</v>
      </c>
      <c r="F6" s="4">
        <v>399831.52343856002</v>
      </c>
      <c r="G6" s="4">
        <v>388792.54130262998</v>
      </c>
      <c r="H6" s="4">
        <v>256269.79038178001</v>
      </c>
      <c r="I6" s="4">
        <v>319202.65126051998</v>
      </c>
      <c r="J6" s="4">
        <v>370297.02011397999</v>
      </c>
      <c r="K6" s="4">
        <v>233843.12428466001</v>
      </c>
      <c r="L6" s="2">
        <f>SUM(B6:K6)</f>
        <v>3050707.7213763096</v>
      </c>
      <c r="M6" s="2"/>
      <c r="N6" s="2">
        <f>B6</f>
        <v>160941.90977395</v>
      </c>
      <c r="O6" s="2">
        <f>+N6+C6</f>
        <v>448702.00076461001</v>
      </c>
      <c r="P6" s="2">
        <f t="shared" ref="P6:R6" si="6">+O6+D6</f>
        <v>788845.01092405</v>
      </c>
      <c r="Q6" s="2">
        <f t="shared" si="6"/>
        <v>1082471.0705941799</v>
      </c>
      <c r="R6" s="2">
        <f t="shared" si="6"/>
        <v>1482302.59403274</v>
      </c>
      <c r="S6" s="2">
        <f t="shared" si="1"/>
        <v>1871095.13533537</v>
      </c>
      <c r="T6" s="2">
        <f t="shared" si="2"/>
        <v>2127364.9257171499</v>
      </c>
      <c r="U6" s="2">
        <f t="shared" si="3"/>
        <v>2446567.5769776697</v>
      </c>
      <c r="V6" s="2">
        <f t="shared" si="4"/>
        <v>2816864.5970916497</v>
      </c>
      <c r="W6" s="2">
        <f t="shared" si="5"/>
        <v>3050707.7213763096</v>
      </c>
      <c r="X6" s="2" t="b">
        <f t="shared" ref="X6:X8" si="7">W6=L6</f>
        <v>1</v>
      </c>
    </row>
    <row r="7" spans="1:24" hidden="1" x14ac:dyDescent="0.25">
      <c r="A7" t="s">
        <v>314</v>
      </c>
      <c r="B7" s="4">
        <f t="shared" ref="B7:L7" si="8">+B6/B5*100</f>
        <v>71.824163628264571</v>
      </c>
      <c r="C7" s="4">
        <f t="shared" si="8"/>
        <v>94.532822928390132</v>
      </c>
      <c r="D7" s="4">
        <f t="shared" si="8"/>
        <v>120.53200102924646</v>
      </c>
      <c r="E7" s="4">
        <f t="shared" si="8"/>
        <v>71.904291261444229</v>
      </c>
      <c r="F7" s="4">
        <f t="shared" si="8"/>
        <v>98.277518801477797</v>
      </c>
      <c r="G7" s="4">
        <f t="shared" si="8"/>
        <v>125.48315131397156</v>
      </c>
      <c r="H7" s="4">
        <f t="shared" si="8"/>
        <v>57.580270169725054</v>
      </c>
      <c r="I7" s="4">
        <f t="shared" ref="I7:J7" si="9">+I6/I5*100</f>
        <v>108.25833851492843</v>
      </c>
      <c r="J7" s="4">
        <f t="shared" si="9"/>
        <v>131.42588594004269</v>
      </c>
      <c r="K7" s="4">
        <f t="shared" si="8"/>
        <v>59.180974040179301</v>
      </c>
      <c r="L7" s="4">
        <f t="shared" si="8"/>
        <v>90.997514534580617</v>
      </c>
      <c r="M7" s="3"/>
      <c r="N7" s="3"/>
      <c r="O7" s="3"/>
      <c r="P7" s="3"/>
      <c r="Q7" s="3"/>
      <c r="R7" s="3"/>
      <c r="S7" s="3"/>
      <c r="T7" s="3"/>
      <c r="U7" s="3"/>
      <c r="V7" s="3"/>
      <c r="W7" s="3"/>
      <c r="X7" s="2" t="b">
        <f t="shared" si="7"/>
        <v>0</v>
      </c>
    </row>
    <row r="8" spans="1:24" x14ac:dyDescent="0.25">
      <c r="A8" t="s">
        <v>315</v>
      </c>
      <c r="B8" s="4">
        <f>+B6/B5*100</f>
        <v>71.824163628264571</v>
      </c>
      <c r="C8" s="4">
        <f>O8</f>
        <v>84.904258614633548</v>
      </c>
      <c r="D8" s="4">
        <f>P8</f>
        <v>97.306417416324166</v>
      </c>
      <c r="E8" s="4">
        <f>Q8</f>
        <v>88.797142632731195</v>
      </c>
      <c r="F8" s="4">
        <f t="shared" ref="F8" si="10">Q8</f>
        <v>88.797142632731195</v>
      </c>
      <c r="G8" s="4">
        <f>R8</f>
        <v>91.169393506757189</v>
      </c>
      <c r="H8" s="4">
        <f>S8</f>
        <v>96.661761465449032</v>
      </c>
      <c r="I8" s="4">
        <f>U8</f>
        <v>91.438870854915635</v>
      </c>
      <c r="J8" s="4">
        <f>U8</f>
        <v>91.438870854915635</v>
      </c>
      <c r="K8" s="4">
        <f>W8</f>
        <v>90.997514534580617</v>
      </c>
      <c r="L8" s="4">
        <f>+L6/L5*100</f>
        <v>90.997514534580617</v>
      </c>
      <c r="M8" s="3"/>
      <c r="N8" s="4">
        <f>+N6/N5*100</f>
        <v>71.824163628264571</v>
      </c>
      <c r="O8" s="4">
        <f t="shared" ref="O8" si="11">+O6/O5*100</f>
        <v>84.904258614633548</v>
      </c>
      <c r="P8" s="4">
        <f t="shared" ref="P8:R8" si="12">+P6/P5*100</f>
        <v>97.306417416324166</v>
      </c>
      <c r="Q8" s="4">
        <f t="shared" si="12"/>
        <v>88.797142632731195</v>
      </c>
      <c r="R8" s="4">
        <f t="shared" si="12"/>
        <v>91.169393506757189</v>
      </c>
      <c r="S8" s="4">
        <f t="shared" ref="S8:W8" si="13">+S6/S5*100</f>
        <v>96.661761465449032</v>
      </c>
      <c r="T8" s="4">
        <f t="shared" si="13"/>
        <v>89.355827707129237</v>
      </c>
      <c r="U8" s="4">
        <f t="shared" si="13"/>
        <v>91.438870854915635</v>
      </c>
      <c r="V8" s="4">
        <f t="shared" si="13"/>
        <v>95.248479562339227</v>
      </c>
      <c r="W8" s="4">
        <f t="shared" si="13"/>
        <v>90.997514534580617</v>
      </c>
      <c r="X8" s="2" t="b">
        <f t="shared" si="7"/>
        <v>1</v>
      </c>
    </row>
  </sheetData>
  <printOptions horizontalCentered="1"/>
  <pageMargins left="0.35433070866141736" right="0.35433070866141736" top="0.6692913385826772" bottom="0.47244094488188981" header="0.51181102362204722" footer="0.51181102362204722"/>
  <pageSetup paperSize="9"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2021-11-15T09:41:59Z</cp:lastPrinted>
  <dcterms:created xsi:type="dcterms:W3CDTF">2014-06-18T02:22:11Z</dcterms:created>
  <dcterms:modified xsi:type="dcterms:W3CDTF">2021-11-15T09:42:09Z</dcterms:modified>
</cp:coreProperties>
</file>